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queryTables/queryTable8.xml" ContentType="application/vnd.openxmlformats-officedocument.spreadsheetml.queryTable+xml"/>
  <Override PartName="/xl/tables/table15.xml" ContentType="application/vnd.openxmlformats-officedocument.spreadsheetml.table+xml"/>
  <Override PartName="/xl/queryTables/queryTable9.xml" ContentType="application/vnd.openxmlformats-officedocument.spreadsheetml.queryTable+xml"/>
  <Override PartName="/xl/tables/table16.xml" ContentType="application/vnd.openxmlformats-officedocument.spreadsheetml.table+xml"/>
  <Override PartName="/xl/queryTables/queryTable10.xml" ContentType="application/vnd.openxmlformats-officedocument.spreadsheetml.queryTable+xml"/>
  <Override PartName="/xl/tables/table17.xml" ContentType="application/vnd.openxmlformats-officedocument.spreadsheetml.table+xml"/>
  <Override PartName="/xl/queryTables/queryTable11.xml" ContentType="application/vnd.openxmlformats-officedocument.spreadsheetml.queryTable+xml"/>
  <Override PartName="/xl/tables/table18.xml" ContentType="application/vnd.openxmlformats-officedocument.spreadsheetml.table+xml"/>
  <Override PartName="/xl/queryTables/queryTable12.xml" ContentType="application/vnd.openxmlformats-officedocument.spreadsheetml.queryTable+xml"/>
  <Override PartName="/xl/tables/table19.xml" ContentType="application/vnd.openxmlformats-officedocument.spreadsheetml.table+xml"/>
  <Override PartName="/xl/queryTables/queryTable13.xml" ContentType="application/vnd.openxmlformats-officedocument.spreadsheetml.queryTable+xml"/>
  <Override PartName="/xl/tables/table20.xml" ContentType="application/vnd.openxmlformats-officedocument.spreadsheetml.table+xml"/>
  <Override PartName="/xl/queryTables/queryTable14.xml" ContentType="application/vnd.openxmlformats-officedocument.spreadsheetml.queryTable+xml"/>
  <Override PartName="/xl/tables/table21.xml" ContentType="application/vnd.openxmlformats-officedocument.spreadsheetml.table+xml"/>
  <Override PartName="/xl/queryTables/queryTable15.xml" ContentType="application/vnd.openxmlformats-officedocument.spreadsheetml.queryTable+xml"/>
  <Override PartName="/xl/tables/table22.xml" ContentType="application/vnd.openxmlformats-officedocument.spreadsheetml.table+xml"/>
  <Override PartName="/xl/queryTables/queryTable16.xml" ContentType="application/vnd.openxmlformats-officedocument.spreadsheetml.queryTable+xml"/>
  <Override PartName="/xl/tables/table23.xml" ContentType="application/vnd.openxmlformats-officedocument.spreadsheetml.table+xml"/>
  <Override PartName="/xl/queryTables/queryTable17.xml" ContentType="application/vnd.openxmlformats-officedocument.spreadsheetml.queryTable+xml"/>
  <Override PartName="/xl/tables/table24.xml" ContentType="application/vnd.openxmlformats-officedocument.spreadsheetml.table+xml"/>
  <Override PartName="/xl/queryTables/queryTable18.xml" ContentType="application/vnd.openxmlformats-officedocument.spreadsheetml.queryTable+xml"/>
  <Override PartName="/xl/tables/table25.xml" ContentType="application/vnd.openxmlformats-officedocument.spreadsheetml.table+xml"/>
  <Override PartName="/xl/queryTables/queryTable19.xml" ContentType="application/vnd.openxmlformats-officedocument.spreadsheetml.queryTable+xml"/>
  <Override PartName="/xl/tables/table26.xml" ContentType="application/vnd.openxmlformats-officedocument.spreadsheetml.table+xml"/>
  <Override PartName="/xl/queryTables/queryTable20.xml" ContentType="application/vnd.openxmlformats-officedocument.spreadsheetml.queryTable+xml"/>
  <Override PartName="/xl/tables/table27.xml" ContentType="application/vnd.openxmlformats-officedocument.spreadsheetml.table+xml"/>
  <Override PartName="/xl/queryTables/queryTable21.xml" ContentType="application/vnd.openxmlformats-officedocument.spreadsheetml.queryTable+xml"/>
  <Override PartName="/xl/tables/table28.xml" ContentType="application/vnd.openxmlformats-officedocument.spreadsheetml.table+xml"/>
  <Override PartName="/xl/queryTables/queryTable22.xml" ContentType="application/vnd.openxmlformats-officedocument.spreadsheetml.queryTable+xml"/>
  <Override PartName="/xl/tables/table29.xml" ContentType="application/vnd.openxmlformats-officedocument.spreadsheetml.table+xml"/>
  <Override PartName="/xl/queryTables/queryTable23.xml" ContentType="application/vnd.openxmlformats-officedocument.spreadsheetml.queryTable+xml"/>
  <Override PartName="/xl/tables/table30.xml" ContentType="application/vnd.openxmlformats-officedocument.spreadsheetml.table+xml"/>
  <Override PartName="/xl/queryTables/queryTable24.xml" ContentType="application/vnd.openxmlformats-officedocument.spreadsheetml.queryTable+xml"/>
  <Override PartName="/xl/tables/table31.xml" ContentType="application/vnd.openxmlformats-officedocument.spreadsheetml.table+xml"/>
  <Override PartName="/xl/queryTables/queryTable25.xml" ContentType="application/vnd.openxmlformats-officedocument.spreadsheetml.queryTable+xml"/>
  <Override PartName="/xl/tables/table32.xml" ContentType="application/vnd.openxmlformats-officedocument.spreadsheetml.table+xml"/>
  <Override PartName="/xl/queryTables/queryTable26.xml" ContentType="application/vnd.openxmlformats-officedocument.spreadsheetml.queryTable+xml"/>
  <Override PartName="/xl/tables/table33.xml" ContentType="application/vnd.openxmlformats-officedocument.spreadsheetml.table+xml"/>
  <Override PartName="/xl/queryTables/queryTable27.xml" ContentType="application/vnd.openxmlformats-officedocument.spreadsheetml.queryTable+xml"/>
  <Override PartName="/xl/tables/table34.xml" ContentType="application/vnd.openxmlformats-officedocument.spreadsheetml.table+xml"/>
  <Override PartName="/xl/queryTables/queryTable28.xml" ContentType="application/vnd.openxmlformats-officedocument.spreadsheetml.query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22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23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24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25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26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Ex27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charts/chartEx28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29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0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Ex31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charts/chartEx32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charts/chartEx33.xml" ContentType="application/vnd.ms-office.chartex+xml"/>
  <Override PartName="/xl/charts/style33.xml" ContentType="application/vnd.ms-office.chartstyle+xml"/>
  <Override PartName="/xl/charts/colors33.xml" ContentType="application/vnd.ms-office.chartcolorstyle+xml"/>
  <Override PartName="/xl/charts/chartEx34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charts/chartEx35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charts/chartEx36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charts/chartEx37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Ex38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charts/chartEx39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charts/chartEx4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charts/chartEx41.xml" ContentType="application/vnd.ms-office.chartex+xml"/>
  <Override PartName="/xl/charts/style41.xml" ContentType="application/vnd.ms-office.chartstyle+xml"/>
  <Override PartName="/xl/charts/colors41.xml" ContentType="application/vnd.ms-office.chartcolorstyle+xml"/>
  <Override PartName="/xl/charts/chartEx42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charts/chartEx43.xml" ContentType="application/vnd.ms-office.chartex+xml"/>
  <Override PartName="/xl/charts/style43.xml" ContentType="application/vnd.ms-office.chartstyle+xml"/>
  <Override PartName="/xl/charts/colors43.xml" ContentType="application/vnd.ms-office.chartcolorstyle+xml"/>
  <Override PartName="/xl/charts/chartEx44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charts/chartEx45.xml" ContentType="application/vnd.ms-office.chartex+xml"/>
  <Override PartName="/xl/charts/style45.xml" ContentType="application/vnd.ms-office.chartstyle+xml"/>
  <Override PartName="/xl/charts/colors45.xml" ContentType="application/vnd.ms-office.chartcolorstyle+xml"/>
  <Override PartName="/xl/charts/chartEx46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charts/chartEx47.xml" ContentType="application/vnd.ms-office.chartex+xml"/>
  <Override PartName="/xl/charts/style47.xml" ContentType="application/vnd.ms-office.chartstyle+xml"/>
  <Override PartName="/xl/charts/colors47.xml" ContentType="application/vnd.ms-office.chartcolorstyle+xml"/>
  <Override PartName="/xl/charts/chartEx48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charts/chartEx49.xml" ContentType="application/vnd.ms-office.chartex+xml"/>
  <Override PartName="/xl/charts/style49.xml" ContentType="application/vnd.ms-office.chartstyle+xml"/>
  <Override PartName="/xl/charts/colors49.xml" ContentType="application/vnd.ms-office.chartcolorstyle+xml"/>
  <Override PartName="/xl/charts/chartEx50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Ex51.xml" ContentType="application/vnd.ms-office.chartex+xml"/>
  <Override PartName="/xl/charts/style51.xml" ContentType="application/vnd.ms-office.chartstyle+xml"/>
  <Override PartName="/xl/charts/colors51.xml" ContentType="application/vnd.ms-office.chartcolorstyle+xml"/>
  <Override PartName="/xl/charts/chartEx52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charts/chartEx53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Ex54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charts/chartEx55.xml" ContentType="application/vnd.ms-office.chartex+xml"/>
  <Override PartName="/xl/charts/style55.xml" ContentType="application/vnd.ms-office.chartstyle+xml"/>
  <Override PartName="/xl/charts/colors55.xml" ContentType="application/vnd.ms-office.chartcolorstyle+xml"/>
  <Override PartName="/xl/charts/chartEx56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charts/chartEx57.xml" ContentType="application/vnd.ms-office.chartex+xml"/>
  <Override PartName="/xl/charts/style57.xml" ContentType="application/vnd.ms-office.chartstyle+xml"/>
  <Override PartName="/xl/charts/colors57.xml" ContentType="application/vnd.ms-office.chartcolorstyle+xml"/>
  <Override PartName="/xl/charts/chartEx58.xml" ContentType="application/vnd.ms-office.chartex+xml"/>
  <Override PartName="/xl/charts/style58.xml" ContentType="application/vnd.ms-office.chartstyle+xml"/>
  <Override PartName="/xl/charts/colors58.xml" ContentType="application/vnd.ms-office.chartcolorstyle+xml"/>
  <Override PartName="/xl/charts/chartEx59.xml" ContentType="application/vnd.ms-office.chartex+xml"/>
  <Override PartName="/xl/charts/style59.xml" ContentType="application/vnd.ms-office.chartstyle+xml"/>
  <Override PartName="/xl/charts/colors59.xml" ContentType="application/vnd.ms-office.chartcolorstyle+xml"/>
  <Override PartName="/xl/charts/chartEx60.xml" ContentType="application/vnd.ms-office.chartex+xml"/>
  <Override PartName="/xl/charts/style60.xml" ContentType="application/vnd.ms-office.chartstyle+xml"/>
  <Override PartName="/xl/charts/colors60.xml" ContentType="application/vnd.ms-office.chartcolorstyle+xml"/>
  <Override PartName="/xl/charts/chartEx61.xml" ContentType="application/vnd.ms-office.chartex+xml"/>
  <Override PartName="/xl/charts/style61.xml" ContentType="application/vnd.ms-office.chartstyle+xml"/>
  <Override PartName="/xl/charts/colors61.xml" ContentType="application/vnd.ms-office.chartcolorstyle+xml"/>
  <Override PartName="/xl/charts/chartEx62.xml" ContentType="application/vnd.ms-office.chartex+xml"/>
  <Override PartName="/xl/charts/style62.xml" ContentType="application/vnd.ms-office.chartstyle+xml"/>
  <Override PartName="/xl/charts/colors62.xml" ContentType="application/vnd.ms-office.chartcolorstyle+xml"/>
  <Override PartName="/xl/charts/chartEx63.xml" ContentType="application/vnd.ms-office.chartex+xml"/>
  <Override PartName="/xl/charts/style63.xml" ContentType="application/vnd.ms-office.chartstyle+xml"/>
  <Override PartName="/xl/charts/colors63.xml" ContentType="application/vnd.ms-office.chartcolorstyle+xml"/>
  <Override PartName="/xl/charts/chartEx64.xml" ContentType="application/vnd.ms-office.chartex+xml"/>
  <Override PartName="/xl/charts/style64.xml" ContentType="application/vnd.ms-office.chartstyle+xml"/>
  <Override PartName="/xl/charts/colors64.xml" ContentType="application/vnd.ms-office.chartcolorstyle+xml"/>
  <Override PartName="/xl/charts/chartEx65.xml" ContentType="application/vnd.ms-office.chartex+xml"/>
  <Override PartName="/xl/charts/style65.xml" ContentType="application/vnd.ms-office.chartstyle+xml"/>
  <Override PartName="/xl/charts/colors65.xml" ContentType="application/vnd.ms-office.chartcolorstyle+xml"/>
  <Override PartName="/xl/charts/chartEx66.xml" ContentType="application/vnd.ms-office.chartex+xml"/>
  <Override PartName="/xl/charts/style66.xml" ContentType="application/vnd.ms-office.chartstyle+xml"/>
  <Override PartName="/xl/charts/colors66.xml" ContentType="application/vnd.ms-office.chartcolorstyle+xml"/>
  <Override PartName="/xl/charts/chartEx67.xml" ContentType="application/vnd.ms-office.chartex+xml"/>
  <Override PartName="/xl/charts/style67.xml" ContentType="application/vnd.ms-office.chartstyle+xml"/>
  <Override PartName="/xl/charts/colors67.xml" ContentType="application/vnd.ms-office.chartcolorstyle+xml"/>
  <Override PartName="/xl/charts/chartEx68.xml" ContentType="application/vnd.ms-office.chartex+xml"/>
  <Override PartName="/xl/charts/style68.xml" ContentType="application/vnd.ms-office.chartstyle+xml"/>
  <Override PartName="/xl/charts/colors68.xml" ContentType="application/vnd.ms-office.chartcolorstyle+xml"/>
  <Override PartName="/xl/charts/chartEx69.xml" ContentType="application/vnd.ms-office.chartex+xml"/>
  <Override PartName="/xl/charts/style69.xml" ContentType="application/vnd.ms-office.chartstyle+xml"/>
  <Override PartName="/xl/charts/colors69.xml" ContentType="application/vnd.ms-office.chartcolorstyle+xml"/>
  <Override PartName="/xl/charts/chartEx70.xml" ContentType="application/vnd.ms-office.chartex+xml"/>
  <Override PartName="/xl/charts/style70.xml" ContentType="application/vnd.ms-office.chartstyle+xml"/>
  <Override PartName="/xl/charts/colors70.xml" ContentType="application/vnd.ms-office.chartcolorstyle+xml"/>
  <Override PartName="/xl/charts/chartEx71.xml" ContentType="application/vnd.ms-office.chartex+xml"/>
  <Override PartName="/xl/charts/style71.xml" ContentType="application/vnd.ms-office.chartstyle+xml"/>
  <Override PartName="/xl/charts/colors71.xml" ContentType="application/vnd.ms-office.chartcolorstyle+xml"/>
  <Override PartName="/xl/charts/chartEx72.xml" ContentType="application/vnd.ms-office.chartex+xml"/>
  <Override PartName="/xl/charts/style72.xml" ContentType="application/vnd.ms-office.chartstyle+xml"/>
  <Override PartName="/xl/charts/colors72.xml" ContentType="application/vnd.ms-office.chartcolorstyle+xml"/>
  <Override PartName="/xl/charts/chartEx73.xml" ContentType="application/vnd.ms-office.chartex+xml"/>
  <Override PartName="/xl/charts/style73.xml" ContentType="application/vnd.ms-office.chartstyle+xml"/>
  <Override PartName="/xl/charts/colors73.xml" ContentType="application/vnd.ms-office.chartcolorstyle+xml"/>
  <Override PartName="/xl/charts/chartEx74.xml" ContentType="application/vnd.ms-office.chartex+xml"/>
  <Override PartName="/xl/charts/style74.xml" ContentType="application/vnd.ms-office.chartstyle+xml"/>
  <Override PartName="/xl/charts/colors74.xml" ContentType="application/vnd.ms-office.chartcolorstyle+xml"/>
  <Override PartName="/xl/charts/chartEx75.xml" ContentType="application/vnd.ms-office.chartex+xml"/>
  <Override PartName="/xl/charts/style75.xml" ContentType="application/vnd.ms-office.chartstyle+xml"/>
  <Override PartName="/xl/charts/colors75.xml" ContentType="application/vnd.ms-office.chartcolorstyle+xml"/>
  <Override PartName="/xl/charts/chartEx76.xml" ContentType="application/vnd.ms-office.chartex+xml"/>
  <Override PartName="/xl/charts/style76.xml" ContentType="application/vnd.ms-office.chartstyle+xml"/>
  <Override PartName="/xl/charts/colors76.xml" ContentType="application/vnd.ms-office.chartcolorstyle+xml"/>
  <Override PartName="/xl/charts/chartEx77.xml" ContentType="application/vnd.ms-office.chartex+xml"/>
  <Override PartName="/xl/charts/style77.xml" ContentType="application/vnd.ms-office.chartstyle+xml"/>
  <Override PartName="/xl/charts/colors77.xml" ContentType="application/vnd.ms-office.chartcolorstyle+xml"/>
  <Override PartName="/xl/charts/chartEx78.xml" ContentType="application/vnd.ms-office.chartex+xml"/>
  <Override PartName="/xl/charts/style78.xml" ContentType="application/vnd.ms-office.chartstyle+xml"/>
  <Override PartName="/xl/charts/colors78.xml" ContentType="application/vnd.ms-office.chartcolorstyle+xml"/>
  <Override PartName="/xl/charts/chartEx79.xml" ContentType="application/vnd.ms-office.chartex+xml"/>
  <Override PartName="/xl/charts/style79.xml" ContentType="application/vnd.ms-office.chartstyle+xml"/>
  <Override PartName="/xl/charts/colors79.xml" ContentType="application/vnd.ms-office.chartcolorstyle+xml"/>
  <Override PartName="/xl/charts/chartEx80.xml" ContentType="application/vnd.ms-office.chartex+xml"/>
  <Override PartName="/xl/charts/style80.xml" ContentType="application/vnd.ms-office.chartstyle+xml"/>
  <Override PartName="/xl/charts/colors80.xml" ContentType="application/vnd.ms-office.chartcolorstyle+xml"/>
  <Override PartName="/xl/charts/chartEx81.xml" ContentType="application/vnd.ms-office.chartex+xml"/>
  <Override PartName="/xl/charts/style81.xml" ContentType="application/vnd.ms-office.chartstyle+xml"/>
  <Override PartName="/xl/charts/colors81.xml" ContentType="application/vnd.ms-office.chartcolorstyle+xml"/>
  <Override PartName="/xl/charts/chartEx82.xml" ContentType="application/vnd.ms-office.chartex+xml"/>
  <Override PartName="/xl/charts/style82.xml" ContentType="application/vnd.ms-office.chartstyle+xml"/>
  <Override PartName="/xl/charts/colors82.xml" ContentType="application/vnd.ms-office.chartcolorstyle+xml"/>
  <Override PartName="/xl/charts/chartEx83.xml" ContentType="application/vnd.ms-office.chartex+xml"/>
  <Override PartName="/xl/charts/style83.xml" ContentType="application/vnd.ms-office.chartstyle+xml"/>
  <Override PartName="/xl/charts/colors83.xml" ContentType="application/vnd.ms-office.chartcolorstyle+xml"/>
  <Override PartName="/xl/charts/chartEx84.xml" ContentType="application/vnd.ms-office.chartex+xml"/>
  <Override PartName="/xl/charts/style84.xml" ContentType="application/vnd.ms-office.chartstyle+xml"/>
  <Override PartName="/xl/charts/colors84.xml" ContentType="application/vnd.ms-office.chartcolorstyle+xml"/>
  <Override PartName="/xl/charts/chartEx85.xml" ContentType="application/vnd.ms-office.chartex+xml"/>
  <Override PartName="/xl/charts/style85.xml" ContentType="application/vnd.ms-office.chartstyle+xml"/>
  <Override PartName="/xl/charts/colors85.xml" ContentType="application/vnd.ms-office.chartcolorstyle+xml"/>
  <Override PartName="/xl/charts/chartEx86.xml" ContentType="application/vnd.ms-office.chartex+xml"/>
  <Override PartName="/xl/charts/style86.xml" ContentType="application/vnd.ms-office.chartstyle+xml"/>
  <Override PartName="/xl/charts/colors86.xml" ContentType="application/vnd.ms-office.chartcolorstyle+xml"/>
  <Override PartName="/xl/charts/chartEx87.xml" ContentType="application/vnd.ms-office.chartex+xml"/>
  <Override PartName="/xl/charts/style87.xml" ContentType="application/vnd.ms-office.chartstyle+xml"/>
  <Override PartName="/xl/charts/colors87.xml" ContentType="application/vnd.ms-office.chartcolorstyle+xml"/>
  <Override PartName="/xl/charts/chartEx88.xml" ContentType="application/vnd.ms-office.chartex+xml"/>
  <Override PartName="/xl/charts/style88.xml" ContentType="application/vnd.ms-office.chartstyle+xml"/>
  <Override PartName="/xl/charts/colors88.xml" ContentType="application/vnd.ms-office.chartcolorstyle+xml"/>
  <Override PartName="/xl/charts/chartEx89.xml" ContentType="application/vnd.ms-office.chartex+xml"/>
  <Override PartName="/xl/charts/style89.xml" ContentType="application/vnd.ms-office.chartstyle+xml"/>
  <Override PartName="/xl/charts/colors89.xml" ContentType="application/vnd.ms-office.chartcolorstyle+xml"/>
  <Override PartName="/xl/charts/chartEx90.xml" ContentType="application/vnd.ms-office.chartex+xml"/>
  <Override PartName="/xl/charts/style90.xml" ContentType="application/vnd.ms-office.chartstyle+xml"/>
  <Override PartName="/xl/charts/colors90.xml" ContentType="application/vnd.ms-office.chartcolorstyle+xml"/>
  <Override PartName="/xl/charts/chartEx91.xml" ContentType="application/vnd.ms-office.chartex+xml"/>
  <Override PartName="/xl/charts/style91.xml" ContentType="application/vnd.ms-office.chartstyle+xml"/>
  <Override PartName="/xl/charts/colors91.xml" ContentType="application/vnd.ms-office.chartcolorstyle+xml"/>
  <Override PartName="/xl/charts/chartEx92.xml" ContentType="application/vnd.ms-office.chartex+xml"/>
  <Override PartName="/xl/charts/style92.xml" ContentType="application/vnd.ms-office.chartstyle+xml"/>
  <Override PartName="/xl/charts/colors92.xml" ContentType="application/vnd.ms-office.chartcolorstyle+xml"/>
  <Override PartName="/xl/charts/chartEx93.xml" ContentType="application/vnd.ms-office.chartex+xml"/>
  <Override PartName="/xl/charts/style93.xml" ContentType="application/vnd.ms-office.chartstyle+xml"/>
  <Override PartName="/xl/charts/colors93.xml" ContentType="application/vnd.ms-office.chartcolorstyle+xml"/>
  <Override PartName="/xl/charts/chartEx94.xml" ContentType="application/vnd.ms-office.chartex+xml"/>
  <Override PartName="/xl/charts/style94.xml" ContentType="application/vnd.ms-office.chartstyle+xml"/>
  <Override PartName="/xl/charts/colors94.xml" ContentType="application/vnd.ms-office.chartcolorstyle+xml"/>
  <Override PartName="/xl/charts/chartEx95.xml" ContentType="application/vnd.ms-office.chartex+xml"/>
  <Override PartName="/xl/charts/style95.xml" ContentType="application/vnd.ms-office.chartstyle+xml"/>
  <Override PartName="/xl/charts/colors95.xml" ContentType="application/vnd.ms-office.chartcolorstyle+xml"/>
  <Override PartName="/xl/charts/chartEx96.xml" ContentType="application/vnd.ms-office.chartex+xml"/>
  <Override PartName="/xl/charts/style96.xml" ContentType="application/vnd.ms-office.chartstyle+xml"/>
  <Override PartName="/xl/charts/colors96.xml" ContentType="application/vnd.ms-office.chartcolorstyle+xml"/>
  <Override PartName="/xl/charts/chartEx97.xml" ContentType="application/vnd.ms-office.chartex+xml"/>
  <Override PartName="/xl/charts/style97.xml" ContentType="application/vnd.ms-office.chartstyle+xml"/>
  <Override PartName="/xl/charts/colors97.xml" ContentType="application/vnd.ms-office.chartcolorstyle+xml"/>
  <Override PartName="/xl/charts/chartEx98.xml" ContentType="application/vnd.ms-office.chartex+xml"/>
  <Override PartName="/xl/charts/style98.xml" ContentType="application/vnd.ms-office.chartstyle+xml"/>
  <Override PartName="/xl/charts/colors98.xml" ContentType="application/vnd.ms-office.chartcolorstyle+xml"/>
  <Override PartName="/xl/charts/chartEx99.xml" ContentType="application/vnd.ms-office.chartex+xml"/>
  <Override PartName="/xl/charts/style99.xml" ContentType="application/vnd.ms-office.chartstyle+xml"/>
  <Override PartName="/xl/charts/colors99.xml" ContentType="application/vnd.ms-office.chartcolorstyle+xml"/>
  <Override PartName="/xl/charts/chartEx100.xml" ContentType="application/vnd.ms-office.chartex+xml"/>
  <Override PartName="/xl/charts/style100.xml" ContentType="application/vnd.ms-office.chartstyle+xml"/>
  <Override PartName="/xl/charts/colors100.xml" ContentType="application/vnd.ms-office.chartcolorstyle+xml"/>
  <Override PartName="/xl/charts/chartEx101.xml" ContentType="application/vnd.ms-office.chartex+xml"/>
  <Override PartName="/xl/charts/style101.xml" ContentType="application/vnd.ms-office.chartstyle+xml"/>
  <Override PartName="/xl/charts/colors101.xml" ContentType="application/vnd.ms-office.chartcolorstyle+xml"/>
  <Override PartName="/xl/charts/chartEx102.xml" ContentType="application/vnd.ms-office.chartex+xml"/>
  <Override PartName="/xl/charts/style102.xml" ContentType="application/vnd.ms-office.chartstyle+xml"/>
  <Override PartName="/xl/charts/colors102.xml" ContentType="application/vnd.ms-office.chartcolorstyle+xml"/>
  <Override PartName="/xl/charts/chartEx103.xml" ContentType="application/vnd.ms-office.chartex+xml"/>
  <Override PartName="/xl/charts/style103.xml" ContentType="application/vnd.ms-office.chartstyle+xml"/>
  <Override PartName="/xl/charts/colors103.xml" ContentType="application/vnd.ms-office.chartcolorstyle+xml"/>
  <Override PartName="/xl/charts/chartEx104.xml" ContentType="application/vnd.ms-office.chartex+xml"/>
  <Override PartName="/xl/charts/style104.xml" ContentType="application/vnd.ms-office.chartstyle+xml"/>
  <Override PartName="/xl/charts/colors104.xml" ContentType="application/vnd.ms-office.chartcolorstyle+xml"/>
  <Override PartName="/xl/charts/chartEx105.xml" ContentType="application/vnd.ms-office.chartex+xml"/>
  <Override PartName="/xl/charts/style105.xml" ContentType="application/vnd.ms-office.chartstyle+xml"/>
  <Override PartName="/xl/charts/colors105.xml" ContentType="application/vnd.ms-office.chartcolorstyle+xml"/>
  <Override PartName="/xl/charts/chartEx106.xml" ContentType="application/vnd.ms-office.chartex+xml"/>
  <Override PartName="/xl/charts/style106.xml" ContentType="application/vnd.ms-office.chartstyle+xml"/>
  <Override PartName="/xl/charts/colors106.xml" ContentType="application/vnd.ms-office.chartcolorstyle+xml"/>
  <Override PartName="/xl/charts/chartEx107.xml" ContentType="application/vnd.ms-office.chartex+xml"/>
  <Override PartName="/xl/charts/style107.xml" ContentType="application/vnd.ms-office.chartstyle+xml"/>
  <Override PartName="/xl/charts/colors107.xml" ContentType="application/vnd.ms-office.chartcolorstyle+xml"/>
  <Override PartName="/xl/charts/chartEx108.xml" ContentType="application/vnd.ms-office.chartex+xml"/>
  <Override PartName="/xl/charts/style108.xml" ContentType="application/vnd.ms-office.chartstyle+xml"/>
  <Override PartName="/xl/charts/colors108.xml" ContentType="application/vnd.ms-office.chartcolorstyle+xml"/>
  <Override PartName="/xl/drawings/drawing3.xml" ContentType="application/vnd.openxmlformats-officedocument.drawing+xml"/>
  <Override PartName="/xl/tables/table44.xml" ContentType="application/vnd.openxmlformats-officedocument.spreadsheetml.table+xml"/>
  <Override PartName="/xl/queryTables/queryTable29.xml" ContentType="application/vnd.openxmlformats-officedocument.spreadsheetml.query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harts/chartEx109.xml" ContentType="application/vnd.ms-office.chartex+xml"/>
  <Override PartName="/xl/charts/style109.xml" ContentType="application/vnd.ms-office.chartstyle+xml"/>
  <Override PartName="/xl/charts/colors109.xml" ContentType="application/vnd.ms-office.chartcolorstyle+xml"/>
  <Override PartName="/xl/charts/chartEx110.xml" ContentType="application/vnd.ms-office.chartex+xml"/>
  <Override PartName="/xl/charts/style110.xml" ContentType="application/vnd.ms-office.chartstyle+xml"/>
  <Override PartName="/xl/charts/colors110.xml" ContentType="application/vnd.ms-office.chartcolorstyle+xml"/>
  <Override PartName="/xl/charts/chartEx111.xml" ContentType="application/vnd.ms-office.chartex+xml"/>
  <Override PartName="/xl/charts/style111.xml" ContentType="application/vnd.ms-office.chartstyle+xml"/>
  <Override PartName="/xl/charts/colors111.xml" ContentType="application/vnd.ms-office.chartcolorstyle+xml"/>
  <Override PartName="/xl/charts/chartEx112.xml" ContentType="application/vnd.ms-office.chartex+xml"/>
  <Override PartName="/xl/charts/style112.xml" ContentType="application/vnd.ms-office.chartstyle+xml"/>
  <Override PartName="/xl/charts/colors112.xml" ContentType="application/vnd.ms-office.chartcolorstyle+xml"/>
  <Override PartName="/xl/charts/chartEx113.xml" ContentType="application/vnd.ms-office.chartex+xml"/>
  <Override PartName="/xl/charts/style113.xml" ContentType="application/vnd.ms-office.chartstyle+xml"/>
  <Override PartName="/xl/charts/colors113.xml" ContentType="application/vnd.ms-office.chartcolorstyle+xml"/>
  <Override PartName="/xl/charts/chartEx114.xml" ContentType="application/vnd.ms-office.chartex+xml"/>
  <Override PartName="/xl/charts/style114.xml" ContentType="application/vnd.ms-office.chartstyle+xml"/>
  <Override PartName="/xl/charts/colors114.xml" ContentType="application/vnd.ms-office.chartcolorstyle+xml"/>
  <Override PartName="/xl/charts/chartEx115.xml" ContentType="application/vnd.ms-office.chartex+xml"/>
  <Override PartName="/xl/charts/style115.xml" ContentType="application/vnd.ms-office.chartstyle+xml"/>
  <Override PartName="/xl/charts/colors115.xml" ContentType="application/vnd.ms-office.chartcolorstyle+xml"/>
  <Override PartName="/xl/charts/chartEx116.xml" ContentType="application/vnd.ms-office.chartex+xml"/>
  <Override PartName="/xl/charts/style116.xml" ContentType="application/vnd.ms-office.chartstyle+xml"/>
  <Override PartName="/xl/charts/colors116.xml" ContentType="application/vnd.ms-office.chartcolorstyle+xml"/>
  <Override PartName="/xl/charts/chartEx117.xml" ContentType="application/vnd.ms-office.chartex+xml"/>
  <Override PartName="/xl/charts/style117.xml" ContentType="application/vnd.ms-office.chartstyle+xml"/>
  <Override PartName="/xl/charts/colors117.xml" ContentType="application/vnd.ms-office.chartcolorstyle+xml"/>
  <Override PartName="/xl/charts/chartEx118.xml" ContentType="application/vnd.ms-office.chartex+xml"/>
  <Override PartName="/xl/charts/style118.xml" ContentType="application/vnd.ms-office.chartstyle+xml"/>
  <Override PartName="/xl/charts/colors118.xml" ContentType="application/vnd.ms-office.chartcolorstyle+xml"/>
  <Override PartName="/xl/charts/chartEx119.xml" ContentType="application/vnd.ms-office.chartex+xml"/>
  <Override PartName="/xl/charts/style119.xml" ContentType="application/vnd.ms-office.chartstyle+xml"/>
  <Override PartName="/xl/charts/colors119.xml" ContentType="application/vnd.ms-office.chartcolorstyle+xml"/>
  <Override PartName="/xl/charts/chartEx120.xml" ContentType="application/vnd.ms-office.chartex+xml"/>
  <Override PartName="/xl/charts/style120.xml" ContentType="application/vnd.ms-office.chartstyle+xml"/>
  <Override PartName="/xl/charts/colors120.xml" ContentType="application/vnd.ms-office.chartcolorstyle+xml"/>
  <Override PartName="/xl/charts/chartEx121.xml" ContentType="application/vnd.ms-office.chartex+xml"/>
  <Override PartName="/xl/charts/style121.xml" ContentType="application/vnd.ms-office.chartstyle+xml"/>
  <Override PartName="/xl/charts/colors121.xml" ContentType="application/vnd.ms-office.chartcolorstyle+xml"/>
  <Override PartName="/xl/charts/chartEx122.xml" ContentType="application/vnd.ms-office.chartex+xml"/>
  <Override PartName="/xl/charts/style122.xml" ContentType="application/vnd.ms-office.chartstyle+xml"/>
  <Override PartName="/xl/charts/colors122.xml" ContentType="application/vnd.ms-office.chartcolorstyle+xml"/>
  <Override PartName="/xl/charts/chartEx123.xml" ContentType="application/vnd.ms-office.chartex+xml"/>
  <Override PartName="/xl/charts/style123.xml" ContentType="application/vnd.ms-office.chartstyle+xml"/>
  <Override PartName="/xl/charts/colors123.xml" ContentType="application/vnd.ms-office.chartcolorstyle+xml"/>
  <Override PartName="/xl/charts/chartEx124.xml" ContentType="application/vnd.ms-office.chartex+xml"/>
  <Override PartName="/xl/charts/style124.xml" ContentType="application/vnd.ms-office.chartstyle+xml"/>
  <Override PartName="/xl/charts/colors124.xml" ContentType="application/vnd.ms-office.chartcolorstyle+xml"/>
  <Override PartName="/xl/charts/chartEx125.xml" ContentType="application/vnd.ms-office.chartex+xml"/>
  <Override PartName="/xl/charts/style125.xml" ContentType="application/vnd.ms-office.chartstyle+xml"/>
  <Override PartName="/xl/charts/colors125.xml" ContentType="application/vnd.ms-office.chartcolorstyle+xml"/>
  <Override PartName="/xl/charts/chartEx126.xml" ContentType="application/vnd.ms-office.chartex+xml"/>
  <Override PartName="/xl/charts/style126.xml" ContentType="application/vnd.ms-office.chartstyle+xml"/>
  <Override PartName="/xl/charts/colors126.xml" ContentType="application/vnd.ms-office.chartcolorstyle+xml"/>
  <Override PartName="/xl/charts/chartEx127.xml" ContentType="application/vnd.ms-office.chartex+xml"/>
  <Override PartName="/xl/charts/style127.xml" ContentType="application/vnd.ms-office.chartstyle+xml"/>
  <Override PartName="/xl/charts/colors127.xml" ContentType="application/vnd.ms-office.chartcolorstyle+xml"/>
  <Override PartName="/xl/charts/chartEx128.xml" ContentType="application/vnd.ms-office.chartex+xml"/>
  <Override PartName="/xl/charts/style128.xml" ContentType="application/vnd.ms-office.chartstyle+xml"/>
  <Override PartName="/xl/charts/colors128.xml" ContentType="application/vnd.ms-office.chartcolorstyle+xml"/>
  <Override PartName="/xl/charts/chartEx129.xml" ContentType="application/vnd.ms-office.chartex+xml"/>
  <Override PartName="/xl/charts/style129.xml" ContentType="application/vnd.ms-office.chartstyle+xml"/>
  <Override PartName="/xl/charts/colors129.xml" ContentType="application/vnd.ms-office.chartcolorstyle+xml"/>
  <Override PartName="/xl/drawings/drawing4.xml" ContentType="application/vnd.openxmlformats-officedocument.drawing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queryTables/queryTable30.xml" ContentType="application/vnd.openxmlformats-officedocument.spreadsheetml.queryTable+xml"/>
  <Override PartName="/xl/tables/table59.xml" ContentType="application/vnd.openxmlformats-officedocument.spreadsheetml.table+xml"/>
  <Override PartName="/xl/queryTables/queryTable31.xml" ContentType="application/vnd.openxmlformats-officedocument.spreadsheetml.queryTable+xml"/>
  <Override PartName="/xl/tables/table60.xml" ContentType="application/vnd.openxmlformats-officedocument.spreadsheetml.table+xml"/>
  <Override PartName="/xl/queryTables/queryTable32.xml" ContentType="application/vnd.openxmlformats-officedocument.spreadsheetml.queryTable+xml"/>
  <Override PartName="/xl/tables/table61.xml" ContentType="application/vnd.openxmlformats-officedocument.spreadsheetml.table+xml"/>
  <Override PartName="/xl/queryTables/queryTable33.xml" ContentType="application/vnd.openxmlformats-officedocument.spreadsheetml.queryTable+xml"/>
  <Override PartName="/xl/tables/table62.xml" ContentType="application/vnd.openxmlformats-officedocument.spreadsheetml.table+xml"/>
  <Override PartName="/xl/queryTables/queryTable34.xml" ContentType="application/vnd.openxmlformats-officedocument.spreadsheetml.queryTable+xml"/>
  <Override PartName="/xl/tables/table63.xml" ContentType="application/vnd.openxmlformats-officedocument.spreadsheetml.table+xml"/>
  <Override PartName="/xl/queryTables/queryTable35.xml" ContentType="application/vnd.openxmlformats-officedocument.spreadsheetml.queryTable+xml"/>
  <Override PartName="/xl/charts/chartEx130.xml" ContentType="application/vnd.ms-office.chartex+xml"/>
  <Override PartName="/xl/charts/style130.xml" ContentType="application/vnd.ms-office.chartstyle+xml"/>
  <Override PartName="/xl/charts/colors130.xml" ContentType="application/vnd.ms-office.chartcolorstyle+xml"/>
  <Override PartName="/xl/charts/chartEx131.xml" ContentType="application/vnd.ms-office.chartex+xml"/>
  <Override PartName="/xl/charts/style131.xml" ContentType="application/vnd.ms-office.chartstyle+xml"/>
  <Override PartName="/xl/charts/colors131.xml" ContentType="application/vnd.ms-office.chartcolorstyle+xml"/>
  <Override PartName="/xl/charts/chartEx132.xml" ContentType="application/vnd.ms-office.chartex+xml"/>
  <Override PartName="/xl/charts/style132.xml" ContentType="application/vnd.ms-office.chartstyle+xml"/>
  <Override PartName="/xl/charts/colors132.xml" ContentType="application/vnd.ms-office.chartcolorstyle+xml"/>
  <Override PartName="/xl/charts/chartEx133.xml" ContentType="application/vnd.ms-office.chartex+xml"/>
  <Override PartName="/xl/charts/style133.xml" ContentType="application/vnd.ms-office.chartstyle+xml"/>
  <Override PartName="/xl/charts/colors133.xml" ContentType="application/vnd.ms-office.chartcolorstyle+xml"/>
  <Override PartName="/xl/charts/chartEx134.xml" ContentType="application/vnd.ms-office.chartex+xml"/>
  <Override PartName="/xl/charts/style134.xml" ContentType="application/vnd.ms-office.chartstyle+xml"/>
  <Override PartName="/xl/charts/colors134.xml" ContentType="application/vnd.ms-office.chartcolorstyle+xml"/>
  <Override PartName="/xl/charts/chartEx135.xml" ContentType="application/vnd.ms-office.chartex+xml"/>
  <Override PartName="/xl/charts/style135.xml" ContentType="application/vnd.ms-office.chartstyle+xml"/>
  <Override PartName="/xl/charts/colors135.xml" ContentType="application/vnd.ms-office.chartcolorstyle+xml"/>
  <Override PartName="/xl/charts/chartEx136.xml" ContentType="application/vnd.ms-office.chartex+xml"/>
  <Override PartName="/xl/charts/style136.xml" ContentType="application/vnd.ms-office.chartstyle+xml"/>
  <Override PartName="/xl/charts/colors136.xml" ContentType="application/vnd.ms-office.chartcolorstyle+xml"/>
  <Override PartName="/xl/charts/chartEx137.xml" ContentType="application/vnd.ms-office.chartex+xml"/>
  <Override PartName="/xl/charts/style137.xml" ContentType="application/vnd.ms-office.chartstyle+xml"/>
  <Override PartName="/xl/charts/colors137.xml" ContentType="application/vnd.ms-office.chartcolorstyle+xml"/>
  <Override PartName="/xl/charts/chartEx138.xml" ContentType="application/vnd.ms-office.chartex+xml"/>
  <Override PartName="/xl/charts/style138.xml" ContentType="application/vnd.ms-office.chartstyle+xml"/>
  <Override PartName="/xl/charts/colors138.xml" ContentType="application/vnd.ms-office.chartcolorstyle+xml"/>
  <Override PartName="/xl/charts/chartEx139.xml" ContentType="application/vnd.ms-office.chartex+xml"/>
  <Override PartName="/xl/charts/style139.xml" ContentType="application/vnd.ms-office.chartstyle+xml"/>
  <Override PartName="/xl/charts/colors139.xml" ContentType="application/vnd.ms-office.chartcolorstyle+xml"/>
  <Override PartName="/xl/charts/chartEx140.xml" ContentType="application/vnd.ms-office.chartex+xml"/>
  <Override PartName="/xl/charts/style140.xml" ContentType="application/vnd.ms-office.chartstyle+xml"/>
  <Override PartName="/xl/charts/colors140.xml" ContentType="application/vnd.ms-office.chartcolorstyle+xml"/>
  <Override PartName="/xl/charts/chartEx141.xml" ContentType="application/vnd.ms-office.chartex+xml"/>
  <Override PartName="/xl/charts/style141.xml" ContentType="application/vnd.ms-office.chartstyle+xml"/>
  <Override PartName="/xl/charts/colors141.xml" ContentType="application/vnd.ms-office.chartcolorstyle+xml"/>
  <Override PartName="/xl/charts/chartEx142.xml" ContentType="application/vnd.ms-office.chartex+xml"/>
  <Override PartName="/xl/charts/style142.xml" ContentType="application/vnd.ms-office.chartstyle+xml"/>
  <Override PartName="/xl/charts/colors142.xml" ContentType="application/vnd.ms-office.chartcolorstyle+xml"/>
  <Override PartName="/xl/charts/chartEx143.xml" ContentType="application/vnd.ms-office.chartex+xml"/>
  <Override PartName="/xl/charts/style143.xml" ContentType="application/vnd.ms-office.chartstyle+xml"/>
  <Override PartName="/xl/charts/colors143.xml" ContentType="application/vnd.ms-office.chartcolorstyle+xml"/>
  <Override PartName="/xl/charts/chartEx144.xml" ContentType="application/vnd.ms-office.chartex+xml"/>
  <Override PartName="/xl/charts/style144.xml" ContentType="application/vnd.ms-office.chartstyle+xml"/>
  <Override PartName="/xl/charts/colors144.xml" ContentType="application/vnd.ms-office.chartcolorstyle+xml"/>
  <Override PartName="/xl/charts/chartEx145.xml" ContentType="application/vnd.ms-office.chartex+xml"/>
  <Override PartName="/xl/charts/style145.xml" ContentType="application/vnd.ms-office.chartstyle+xml"/>
  <Override PartName="/xl/charts/colors145.xml" ContentType="application/vnd.ms-office.chartcolorstyle+xml"/>
  <Override PartName="/xl/charts/chartEx146.xml" ContentType="application/vnd.ms-office.chartex+xml"/>
  <Override PartName="/xl/charts/style146.xml" ContentType="application/vnd.ms-office.chartstyle+xml"/>
  <Override PartName="/xl/charts/colors146.xml" ContentType="application/vnd.ms-office.chartcolorstyle+xml"/>
  <Override PartName="/xl/charts/chartEx147.xml" ContentType="application/vnd.ms-office.chartex+xml"/>
  <Override PartName="/xl/charts/style147.xml" ContentType="application/vnd.ms-office.chartstyle+xml"/>
  <Override PartName="/xl/charts/colors147.xml" ContentType="application/vnd.ms-office.chartcolorstyle+xml"/>
  <Override PartName="/xl/charts/chartEx148.xml" ContentType="application/vnd.ms-office.chartex+xml"/>
  <Override PartName="/xl/charts/style148.xml" ContentType="application/vnd.ms-office.chartstyle+xml"/>
  <Override PartName="/xl/charts/colors148.xml" ContentType="application/vnd.ms-office.chartcolorstyle+xml"/>
  <Override PartName="/xl/charts/chartEx149.xml" ContentType="application/vnd.ms-office.chartex+xml"/>
  <Override PartName="/xl/charts/style149.xml" ContentType="application/vnd.ms-office.chartstyle+xml"/>
  <Override PartName="/xl/charts/colors149.xml" ContentType="application/vnd.ms-office.chartcolorstyle+xml"/>
  <Override PartName="/xl/charts/chartEx150.xml" ContentType="application/vnd.ms-office.chartex+xml"/>
  <Override PartName="/xl/charts/style150.xml" ContentType="application/vnd.ms-office.chartstyle+xml"/>
  <Override PartName="/xl/charts/colors150.xml" ContentType="application/vnd.ms-office.chartcolorstyle+xml"/>
  <Override PartName="/xl/drawings/drawing5.xml" ContentType="application/vnd.openxmlformats-officedocument.drawing+xml"/>
  <Override PartName="/xl/tables/table64.xml" ContentType="application/vnd.openxmlformats-officedocument.spreadsheetml.table+xml"/>
  <Override PartName="/xl/queryTables/queryTable36.xml" ContentType="application/vnd.openxmlformats-officedocument.spreadsheetml.query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queryTables/queryTable37.xml" ContentType="application/vnd.openxmlformats-officedocument.spreadsheetml.queryTable+xml"/>
  <Override PartName="/xl/tables/table69.xml" ContentType="application/vnd.openxmlformats-officedocument.spreadsheetml.table+xml"/>
  <Override PartName="/xl/queryTables/queryTable38.xml" ContentType="application/vnd.openxmlformats-officedocument.spreadsheetml.queryTable+xml"/>
  <Override PartName="/xl/tables/table70.xml" ContentType="application/vnd.openxmlformats-officedocument.spreadsheetml.table+xml"/>
  <Override PartName="/xl/queryTables/queryTable39.xml" ContentType="application/vnd.openxmlformats-officedocument.spreadsheetml.queryTable+xml"/>
  <Override PartName="/xl/tables/table71.xml" ContentType="application/vnd.openxmlformats-officedocument.spreadsheetml.table+xml"/>
  <Override PartName="/xl/queryTables/queryTable40.xml" ContentType="application/vnd.openxmlformats-officedocument.spreadsheetml.queryTable+xml"/>
  <Override PartName="/xl/tables/table72.xml" ContentType="application/vnd.openxmlformats-officedocument.spreadsheetml.table+xml"/>
  <Override PartName="/xl/queryTables/queryTable41.xml" ContentType="application/vnd.openxmlformats-officedocument.spreadsheetml.queryTable+xml"/>
  <Override PartName="/xl/tables/table73.xml" ContentType="application/vnd.openxmlformats-officedocument.spreadsheetml.table+xml"/>
  <Override PartName="/xl/queryTables/queryTable42.xml" ContentType="application/vnd.openxmlformats-officedocument.spreadsheetml.queryTable+xml"/>
  <Override PartName="/xl/charts/chartEx151.xml" ContentType="application/vnd.ms-office.chartex+xml"/>
  <Override PartName="/xl/charts/style151.xml" ContentType="application/vnd.ms-office.chartstyle+xml"/>
  <Override PartName="/xl/charts/colors151.xml" ContentType="application/vnd.ms-office.chartcolorstyle+xml"/>
  <Override PartName="/xl/charts/chartEx152.xml" ContentType="application/vnd.ms-office.chartex+xml"/>
  <Override PartName="/xl/charts/style152.xml" ContentType="application/vnd.ms-office.chartstyle+xml"/>
  <Override PartName="/xl/charts/colors152.xml" ContentType="application/vnd.ms-office.chartcolorstyle+xml"/>
  <Override PartName="/xl/charts/chartEx153.xml" ContentType="application/vnd.ms-office.chartex+xml"/>
  <Override PartName="/xl/charts/style153.xml" ContentType="application/vnd.ms-office.chartstyle+xml"/>
  <Override PartName="/xl/charts/colors153.xml" ContentType="application/vnd.ms-office.chartcolorstyle+xml"/>
  <Override PartName="/xl/charts/chartEx154.xml" ContentType="application/vnd.ms-office.chartex+xml"/>
  <Override PartName="/xl/charts/style154.xml" ContentType="application/vnd.ms-office.chartstyle+xml"/>
  <Override PartName="/xl/charts/colors154.xml" ContentType="application/vnd.ms-office.chartcolorstyle+xml"/>
  <Override PartName="/xl/charts/chartEx155.xml" ContentType="application/vnd.ms-office.chartex+xml"/>
  <Override PartName="/xl/charts/style155.xml" ContentType="application/vnd.ms-office.chartstyle+xml"/>
  <Override PartName="/xl/charts/colors155.xml" ContentType="application/vnd.ms-office.chartcolorstyle+xml"/>
  <Override PartName="/xl/charts/chartEx156.xml" ContentType="application/vnd.ms-office.chartex+xml"/>
  <Override PartName="/xl/charts/style156.xml" ContentType="application/vnd.ms-office.chartstyle+xml"/>
  <Override PartName="/xl/charts/colors156.xml" ContentType="application/vnd.ms-office.chartcolorstyle+xml"/>
  <Override PartName="/xl/charts/chartEx157.xml" ContentType="application/vnd.ms-office.chartex+xml"/>
  <Override PartName="/xl/charts/style157.xml" ContentType="application/vnd.ms-office.chartstyle+xml"/>
  <Override PartName="/xl/charts/colors157.xml" ContentType="application/vnd.ms-office.chartcolorstyle+xml"/>
  <Override PartName="/xl/charts/chartEx158.xml" ContentType="application/vnd.ms-office.chartex+xml"/>
  <Override PartName="/xl/charts/style158.xml" ContentType="application/vnd.ms-office.chartstyle+xml"/>
  <Override PartName="/xl/charts/colors158.xml" ContentType="application/vnd.ms-office.chartcolorstyle+xml"/>
  <Override PartName="/xl/charts/chartEx159.xml" ContentType="application/vnd.ms-office.chartex+xml"/>
  <Override PartName="/xl/charts/style159.xml" ContentType="application/vnd.ms-office.chartstyle+xml"/>
  <Override PartName="/xl/charts/colors159.xml" ContentType="application/vnd.ms-office.chartcolorstyle+xml"/>
  <Override PartName="/xl/charts/chartEx160.xml" ContentType="application/vnd.ms-office.chartex+xml"/>
  <Override PartName="/xl/charts/style160.xml" ContentType="application/vnd.ms-office.chartstyle+xml"/>
  <Override PartName="/xl/charts/colors160.xml" ContentType="application/vnd.ms-office.chartcolorstyle+xml"/>
  <Override PartName="/xl/charts/chartEx161.xml" ContentType="application/vnd.ms-office.chartex+xml"/>
  <Override PartName="/xl/charts/style161.xml" ContentType="application/vnd.ms-office.chartstyle+xml"/>
  <Override PartName="/xl/charts/colors161.xml" ContentType="application/vnd.ms-office.chartcolorstyle+xml"/>
  <Override PartName="/xl/charts/chartEx162.xml" ContentType="application/vnd.ms-office.chartex+xml"/>
  <Override PartName="/xl/charts/style162.xml" ContentType="application/vnd.ms-office.chartstyle+xml"/>
  <Override PartName="/xl/charts/colors162.xml" ContentType="application/vnd.ms-office.chartcolorstyle+xml"/>
  <Override PartName="/xl/charts/chartEx163.xml" ContentType="application/vnd.ms-office.chartex+xml"/>
  <Override PartName="/xl/charts/style163.xml" ContentType="application/vnd.ms-office.chartstyle+xml"/>
  <Override PartName="/xl/charts/colors163.xml" ContentType="application/vnd.ms-office.chartcolorstyle+xml"/>
  <Override PartName="/xl/charts/chartEx164.xml" ContentType="application/vnd.ms-office.chartex+xml"/>
  <Override PartName="/xl/charts/style164.xml" ContentType="application/vnd.ms-office.chartstyle+xml"/>
  <Override PartName="/xl/charts/colors164.xml" ContentType="application/vnd.ms-office.chartcolorstyle+xml"/>
  <Override PartName="/xl/charts/chartEx165.xml" ContentType="application/vnd.ms-office.chartex+xml"/>
  <Override PartName="/xl/charts/style165.xml" ContentType="application/vnd.ms-office.chartstyle+xml"/>
  <Override PartName="/xl/charts/colors165.xml" ContentType="application/vnd.ms-office.chartcolorstyle+xml"/>
  <Override PartName="/xl/charts/chartEx166.xml" ContentType="application/vnd.ms-office.chartex+xml"/>
  <Override PartName="/xl/charts/style166.xml" ContentType="application/vnd.ms-office.chartstyle+xml"/>
  <Override PartName="/xl/charts/colors166.xml" ContentType="application/vnd.ms-office.chartcolorstyle+xml"/>
  <Override PartName="/xl/charts/chartEx167.xml" ContentType="application/vnd.ms-office.chartex+xml"/>
  <Override PartName="/xl/charts/style167.xml" ContentType="application/vnd.ms-office.chartstyle+xml"/>
  <Override PartName="/xl/charts/colors167.xml" ContentType="application/vnd.ms-office.chartcolorstyle+xml"/>
  <Override PartName="/xl/charts/chartEx168.xml" ContentType="application/vnd.ms-office.chartex+xml"/>
  <Override PartName="/xl/charts/style168.xml" ContentType="application/vnd.ms-office.chartstyle+xml"/>
  <Override PartName="/xl/charts/colors168.xml" ContentType="application/vnd.ms-office.chartcolorstyle+xml"/>
  <Override PartName="/xl/charts/chartEx169.xml" ContentType="application/vnd.ms-office.chartex+xml"/>
  <Override PartName="/xl/charts/style169.xml" ContentType="application/vnd.ms-office.chartstyle+xml"/>
  <Override PartName="/xl/charts/colors169.xml" ContentType="application/vnd.ms-office.chartcolorstyle+xml"/>
  <Override PartName="/xl/charts/chartEx170.xml" ContentType="application/vnd.ms-office.chartex+xml"/>
  <Override PartName="/xl/charts/style170.xml" ContentType="application/vnd.ms-office.chartstyle+xml"/>
  <Override PartName="/xl/charts/colors170.xml" ContentType="application/vnd.ms-office.chartcolorstyle+xml"/>
  <Override PartName="/xl/charts/chartEx171.xml" ContentType="application/vnd.ms-office.chartex+xml"/>
  <Override PartName="/xl/charts/style171.xml" ContentType="application/vnd.ms-office.chartstyle+xml"/>
  <Override PartName="/xl/charts/colors171.xml" ContentType="application/vnd.ms-office.chartcolorstyle+xml"/>
  <Override PartName="/xl/drawings/drawing6.xml" ContentType="application/vnd.openxmlformats-officedocument.drawing+xml"/>
  <Override PartName="/xl/tables/table74.xml" ContentType="application/vnd.openxmlformats-officedocument.spreadsheetml.table+xml"/>
  <Override PartName="/xl/queryTables/queryTable43.xml" ContentType="application/vnd.openxmlformats-officedocument.spreadsheetml.query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queryTables/queryTable44.xml" ContentType="application/vnd.openxmlformats-officedocument.spreadsheetml.queryTable+xml"/>
  <Override PartName="/xl/tables/table79.xml" ContentType="application/vnd.openxmlformats-officedocument.spreadsheetml.table+xml"/>
  <Override PartName="/xl/queryTables/queryTable45.xml" ContentType="application/vnd.openxmlformats-officedocument.spreadsheetml.queryTable+xml"/>
  <Override PartName="/xl/tables/table80.xml" ContentType="application/vnd.openxmlformats-officedocument.spreadsheetml.table+xml"/>
  <Override PartName="/xl/queryTables/queryTable46.xml" ContentType="application/vnd.openxmlformats-officedocument.spreadsheetml.queryTable+xml"/>
  <Override PartName="/xl/tables/table81.xml" ContentType="application/vnd.openxmlformats-officedocument.spreadsheetml.table+xml"/>
  <Override PartName="/xl/queryTables/queryTable47.xml" ContentType="application/vnd.openxmlformats-officedocument.spreadsheetml.queryTable+xml"/>
  <Override PartName="/xl/tables/table82.xml" ContentType="application/vnd.openxmlformats-officedocument.spreadsheetml.table+xml"/>
  <Override PartName="/xl/queryTables/queryTable48.xml" ContentType="application/vnd.openxmlformats-officedocument.spreadsheetml.queryTable+xml"/>
  <Override PartName="/xl/tables/table83.xml" ContentType="application/vnd.openxmlformats-officedocument.spreadsheetml.table+xml"/>
  <Override PartName="/xl/queryTables/queryTable49.xml" ContentType="application/vnd.openxmlformats-officedocument.spreadsheetml.queryTable+xml"/>
  <Override PartName="/xl/charts/chartEx172.xml" ContentType="application/vnd.ms-office.chartex+xml"/>
  <Override PartName="/xl/charts/style172.xml" ContentType="application/vnd.ms-office.chartstyle+xml"/>
  <Override PartName="/xl/charts/colors172.xml" ContentType="application/vnd.ms-office.chartcolorstyle+xml"/>
  <Override PartName="/xl/charts/chartEx173.xml" ContentType="application/vnd.ms-office.chartex+xml"/>
  <Override PartName="/xl/charts/style173.xml" ContentType="application/vnd.ms-office.chartstyle+xml"/>
  <Override PartName="/xl/charts/colors173.xml" ContentType="application/vnd.ms-office.chartcolorstyle+xml"/>
  <Override PartName="/xl/charts/chartEx174.xml" ContentType="application/vnd.ms-office.chartex+xml"/>
  <Override PartName="/xl/charts/style174.xml" ContentType="application/vnd.ms-office.chartstyle+xml"/>
  <Override PartName="/xl/charts/colors174.xml" ContentType="application/vnd.ms-office.chartcolorstyle+xml"/>
  <Override PartName="/xl/charts/chartEx175.xml" ContentType="application/vnd.ms-office.chartex+xml"/>
  <Override PartName="/xl/charts/style175.xml" ContentType="application/vnd.ms-office.chartstyle+xml"/>
  <Override PartName="/xl/charts/colors175.xml" ContentType="application/vnd.ms-office.chartcolorstyle+xml"/>
  <Override PartName="/xl/charts/chartEx176.xml" ContentType="application/vnd.ms-office.chartex+xml"/>
  <Override PartName="/xl/charts/style176.xml" ContentType="application/vnd.ms-office.chartstyle+xml"/>
  <Override PartName="/xl/charts/colors176.xml" ContentType="application/vnd.ms-office.chartcolorstyle+xml"/>
  <Override PartName="/xl/charts/chartEx177.xml" ContentType="application/vnd.ms-office.chartex+xml"/>
  <Override PartName="/xl/charts/style177.xml" ContentType="application/vnd.ms-office.chartstyle+xml"/>
  <Override PartName="/xl/charts/colors177.xml" ContentType="application/vnd.ms-office.chartcolorstyle+xml"/>
  <Override PartName="/xl/charts/chartEx178.xml" ContentType="application/vnd.ms-office.chartex+xml"/>
  <Override PartName="/xl/charts/style178.xml" ContentType="application/vnd.ms-office.chartstyle+xml"/>
  <Override PartName="/xl/charts/colors178.xml" ContentType="application/vnd.ms-office.chartcolorstyle+xml"/>
  <Override PartName="/xl/charts/chartEx179.xml" ContentType="application/vnd.ms-office.chartex+xml"/>
  <Override PartName="/xl/charts/style179.xml" ContentType="application/vnd.ms-office.chartstyle+xml"/>
  <Override PartName="/xl/charts/colors179.xml" ContentType="application/vnd.ms-office.chartcolorstyle+xml"/>
  <Override PartName="/xl/charts/chartEx180.xml" ContentType="application/vnd.ms-office.chartex+xml"/>
  <Override PartName="/xl/charts/style180.xml" ContentType="application/vnd.ms-office.chartstyle+xml"/>
  <Override PartName="/xl/charts/colors180.xml" ContentType="application/vnd.ms-office.chartcolorstyle+xml"/>
  <Override PartName="/xl/charts/chartEx181.xml" ContentType="application/vnd.ms-office.chartex+xml"/>
  <Override PartName="/xl/charts/style181.xml" ContentType="application/vnd.ms-office.chartstyle+xml"/>
  <Override PartName="/xl/charts/colors181.xml" ContentType="application/vnd.ms-office.chartcolorstyle+xml"/>
  <Override PartName="/xl/charts/chartEx182.xml" ContentType="application/vnd.ms-office.chartex+xml"/>
  <Override PartName="/xl/charts/style182.xml" ContentType="application/vnd.ms-office.chartstyle+xml"/>
  <Override PartName="/xl/charts/colors182.xml" ContentType="application/vnd.ms-office.chartcolorstyle+xml"/>
  <Override PartName="/xl/charts/chartEx183.xml" ContentType="application/vnd.ms-office.chartex+xml"/>
  <Override PartName="/xl/charts/style183.xml" ContentType="application/vnd.ms-office.chartstyle+xml"/>
  <Override PartName="/xl/charts/colors183.xml" ContentType="application/vnd.ms-office.chartcolorstyle+xml"/>
  <Override PartName="/xl/charts/chartEx184.xml" ContentType="application/vnd.ms-office.chartex+xml"/>
  <Override PartName="/xl/charts/style184.xml" ContentType="application/vnd.ms-office.chartstyle+xml"/>
  <Override PartName="/xl/charts/colors184.xml" ContentType="application/vnd.ms-office.chartcolorstyle+xml"/>
  <Override PartName="/xl/charts/chartEx185.xml" ContentType="application/vnd.ms-office.chartex+xml"/>
  <Override PartName="/xl/charts/style185.xml" ContentType="application/vnd.ms-office.chartstyle+xml"/>
  <Override PartName="/xl/charts/colors185.xml" ContentType="application/vnd.ms-office.chartcolorstyle+xml"/>
  <Override PartName="/xl/charts/chartEx186.xml" ContentType="application/vnd.ms-office.chartex+xml"/>
  <Override PartName="/xl/charts/style186.xml" ContentType="application/vnd.ms-office.chartstyle+xml"/>
  <Override PartName="/xl/charts/colors186.xml" ContentType="application/vnd.ms-office.chartcolorstyle+xml"/>
  <Override PartName="/xl/charts/chartEx187.xml" ContentType="application/vnd.ms-office.chartex+xml"/>
  <Override PartName="/xl/charts/style187.xml" ContentType="application/vnd.ms-office.chartstyle+xml"/>
  <Override PartName="/xl/charts/colors187.xml" ContentType="application/vnd.ms-office.chartcolorstyle+xml"/>
  <Override PartName="/xl/charts/chartEx188.xml" ContentType="application/vnd.ms-office.chartex+xml"/>
  <Override PartName="/xl/charts/style188.xml" ContentType="application/vnd.ms-office.chartstyle+xml"/>
  <Override PartName="/xl/charts/colors188.xml" ContentType="application/vnd.ms-office.chartcolorstyle+xml"/>
  <Override PartName="/xl/charts/chartEx189.xml" ContentType="application/vnd.ms-office.chartex+xml"/>
  <Override PartName="/xl/charts/style189.xml" ContentType="application/vnd.ms-office.chartstyle+xml"/>
  <Override PartName="/xl/charts/colors189.xml" ContentType="application/vnd.ms-office.chartcolorstyle+xml"/>
  <Override PartName="/xl/charts/chartEx190.xml" ContentType="application/vnd.ms-office.chartex+xml"/>
  <Override PartName="/xl/charts/style190.xml" ContentType="application/vnd.ms-office.chartstyle+xml"/>
  <Override PartName="/xl/charts/colors190.xml" ContentType="application/vnd.ms-office.chartcolorstyle+xml"/>
  <Override PartName="/xl/charts/chartEx191.xml" ContentType="application/vnd.ms-office.chartex+xml"/>
  <Override PartName="/xl/charts/style191.xml" ContentType="application/vnd.ms-office.chartstyle+xml"/>
  <Override PartName="/xl/charts/colors191.xml" ContentType="application/vnd.ms-office.chartcolorstyle+xml"/>
  <Override PartName="/xl/charts/chartEx192.xml" ContentType="application/vnd.ms-office.chartex+xml"/>
  <Override PartName="/xl/charts/style192.xml" ContentType="application/vnd.ms-office.chartstyle+xml"/>
  <Override PartName="/xl/charts/colors19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z.castro\Downloads\"/>
    </mc:Choice>
  </mc:AlternateContent>
  <xr:revisionPtr revIDLastSave="0" documentId="13_ncr:1_{41A423F0-6D8B-4DC3-B97A-1E42FF3F8AEA}" xr6:coauthVersionLast="47" xr6:coauthVersionMax="47" xr10:uidLastSave="{00000000-0000-0000-0000-000000000000}"/>
  <bookViews>
    <workbookView xWindow="28680" yWindow="-1200" windowWidth="29040" windowHeight="15720" activeTab="1" xr2:uid="{C5EC85EA-FAC8-4715-BE06-BAE3694D23B6}"/>
  </bookViews>
  <sheets>
    <sheet name="report" sheetId="9" r:id="rId1"/>
    <sheet name="summary" sheetId="123" r:id="rId2"/>
    <sheet name="producer_throughput" sheetId="56" r:id="rId3"/>
    <sheet name="long_term_producer_througput" sheetId="57" r:id="rId4"/>
    <sheet name="end_to_end_latency" sheetId="58" r:id="rId5"/>
    <sheet name="producer_and_consumer" sheetId="59" r:id="rId6"/>
    <sheet name="consumer_throughput" sheetId="120" r:id="rId7"/>
  </sheets>
  <definedNames>
    <definedName name="_xlnm._FilterDatabase" localSheetId="3" hidden="1">long_term_producer_througput!$A$65:$E$65</definedName>
    <definedName name="_xlchart.v1.0" hidden="1">summary!$A$2:$A$521</definedName>
    <definedName name="_xlchart.v1.1" hidden="1">summary!$C$1</definedName>
    <definedName name="_xlchart.v1.10" hidden="1">summary!#REF!</definedName>
    <definedName name="_xlchart.v1.100" hidden="1">producer_throughput!$C$2:$C$341</definedName>
    <definedName name="_xlchart.v1.101" hidden="1">producer_throughput!$A$379:$A$388</definedName>
    <definedName name="_xlchart.v1.102" hidden="1">producer_throughput!$C$378</definedName>
    <definedName name="_xlchart.v1.103" hidden="1">producer_throughput!$C$379:$C$388</definedName>
    <definedName name="_xlchart.v1.104" hidden="1">producer_throughput!$A$347:$A$356</definedName>
    <definedName name="_xlchart.v1.105" hidden="1">producer_throughput!$C$346</definedName>
    <definedName name="_xlchart.v1.106" hidden="1">producer_throughput!$C$347:$C$356</definedName>
    <definedName name="_xlchart.v1.107" hidden="1">producer_throughput!$A$363:$A$372</definedName>
    <definedName name="_xlchart.v1.108" hidden="1">producer_throughput!$C$362</definedName>
    <definedName name="_xlchart.v1.109" hidden="1">producer_throughput!$C$363:$C$372</definedName>
    <definedName name="_xlchart.v1.11" hidden="1">summary!#REF!</definedName>
    <definedName name="_xlchart.v1.110" hidden="1">producer_throughput!$A$2:$A$341</definedName>
    <definedName name="_xlchart.v1.111" hidden="1">producer_throughput!$B$1</definedName>
    <definedName name="_xlchart.v1.112" hidden="1">producer_throughput!$B$2:$B$341</definedName>
    <definedName name="_xlchart.v1.113" hidden="1">producer_throughput!$A$811:$A$820</definedName>
    <definedName name="_xlchart.v1.114" hidden="1">producer_throughput!$C$810</definedName>
    <definedName name="_xlchart.v1.115" hidden="1">producer_throughput!$C$811:$C$820</definedName>
    <definedName name="_xlchart.v1.116" hidden="1">producer_throughput!$A$2:$A$341</definedName>
    <definedName name="_xlchart.v1.117" hidden="1">producer_throughput!$D$1</definedName>
    <definedName name="_xlchart.v1.118" hidden="1">producer_throughput!$D$2:$D$341</definedName>
    <definedName name="_xlchart.v1.119" hidden="1">producer_throughput!$A$827:$A$836</definedName>
    <definedName name="_xlchart.v1.12" hidden="1">summary!#REF!</definedName>
    <definedName name="_xlchart.v1.120" hidden="1">producer_throughput!$D$826</definedName>
    <definedName name="_xlchart.v1.121" hidden="1">producer_throughput!$D$827:$D$836</definedName>
    <definedName name="_xlchart.v1.122" hidden="1">producer_throughput!$A$827:$A$836</definedName>
    <definedName name="_xlchart.v1.123" hidden="1">producer_throughput!$E$826</definedName>
    <definedName name="_xlchart.v1.124" hidden="1">producer_throughput!$E$827:$E$836</definedName>
    <definedName name="_xlchart.v1.125" hidden="1">producer_throughput!$A$843:$A$852</definedName>
    <definedName name="_xlchart.v1.126" hidden="1">producer_throughput!$C$842</definedName>
    <definedName name="_xlchart.v1.127" hidden="1">producer_throughput!$C$843:$C$852</definedName>
    <definedName name="_xlchart.v1.128" hidden="1">producer_throughput!$A$779:$A$788</definedName>
    <definedName name="_xlchart.v1.129" hidden="1">producer_throughput!$D$778</definedName>
    <definedName name="_xlchart.v1.13" hidden="1">summary!#REF!</definedName>
    <definedName name="_xlchart.v1.130" hidden="1">producer_throughput!$D$779:$D$788</definedName>
    <definedName name="_xlchart.v1.131" hidden="1">producer_throughput!$A$827:$A$836</definedName>
    <definedName name="_xlchart.v1.132" hidden="1">producer_throughput!$C$826</definedName>
    <definedName name="_xlchart.v1.133" hidden="1">producer_throughput!$C$827:$C$836</definedName>
    <definedName name="_xlchart.v1.134" hidden="1">producer_throughput!$A$875:$A$884</definedName>
    <definedName name="_xlchart.v1.135" hidden="1">producer_throughput!$C$874</definedName>
    <definedName name="_xlchart.v1.136" hidden="1">producer_throughput!$C$875:$C$884</definedName>
    <definedName name="_xlchart.v1.137" hidden="1">producer_throughput!$A$843:$A$852</definedName>
    <definedName name="_xlchart.v1.138" hidden="1">producer_throughput!$D$842</definedName>
    <definedName name="_xlchart.v1.139" hidden="1">producer_throughput!$D$843:$D$852</definedName>
    <definedName name="_xlchart.v1.14" hidden="1">summary!$A$2:$A$521</definedName>
    <definedName name="_xlchart.v1.140" hidden="1">producer_throughput!$A$875:$A$884</definedName>
    <definedName name="_xlchart.v1.141" hidden="1">producer_throughput!$D$874</definedName>
    <definedName name="_xlchart.v1.142" hidden="1">producer_throughput!$D$875:$D$884</definedName>
    <definedName name="_xlchart.v1.143" hidden="1">producer_throughput!$A$843:$A$852</definedName>
    <definedName name="_xlchart.v1.144" hidden="1">producer_throughput!$E$842</definedName>
    <definedName name="_xlchart.v1.145" hidden="1">producer_throughput!$E$843:$E$852</definedName>
    <definedName name="_xlchart.v1.146" hidden="1">producer_throughput!$A$875:$A$884</definedName>
    <definedName name="_xlchart.v1.147" hidden="1">producer_throughput!$E$874</definedName>
    <definedName name="_xlchart.v1.148" hidden="1">producer_throughput!$E$875:$E$884</definedName>
    <definedName name="_xlchart.v1.149" hidden="1">producer_throughput!$A$859:$A$868</definedName>
    <definedName name="_xlchart.v1.15" hidden="1">summary!$A$2:$A$521</definedName>
    <definedName name="_xlchart.v1.150" hidden="1">producer_throughput!$C$858</definedName>
    <definedName name="_xlchart.v1.151" hidden="1">producer_throughput!$C$859:$C$868</definedName>
    <definedName name="_xlchart.v1.152" hidden="1">producer_throughput!$A$859:$A$868</definedName>
    <definedName name="_xlchart.v1.153" hidden="1">producer_throughput!$D$858</definedName>
    <definedName name="_xlchart.v1.154" hidden="1">producer_throughput!$D$859:$D$868</definedName>
    <definedName name="_xlchart.v1.155" hidden="1">producer_throughput!$A$859:$A$868</definedName>
    <definedName name="_xlchart.v1.156" hidden="1">producer_throughput!$E$858</definedName>
    <definedName name="_xlchart.v1.157" hidden="1">producer_throughput!$E$859:$E$868</definedName>
    <definedName name="_xlchart.v1.158" hidden="1">producer_throughput!$A$811:$A$820</definedName>
    <definedName name="_xlchart.v1.159" hidden="1">producer_throughput!$D$810</definedName>
    <definedName name="_xlchart.v1.16" hidden="1">summary!$D$1</definedName>
    <definedName name="_xlchart.v1.160" hidden="1">producer_throughput!$D$811:$D$820</definedName>
    <definedName name="_xlchart.v1.161" hidden="1">producer_throughput!$A$811:$A$820</definedName>
    <definedName name="_xlchart.v1.162" hidden="1">producer_throughput!$E$810</definedName>
    <definedName name="_xlchart.v1.163" hidden="1">producer_throughput!$E$811:$E$820</definedName>
    <definedName name="_xlchart.v1.164" hidden="1">producer_throughput!$A$795:$A$804</definedName>
    <definedName name="_xlchart.v1.165" hidden="1">producer_throughput!$D$794</definedName>
    <definedName name="_xlchart.v1.166" hidden="1">producer_throughput!$D$795:$D$804</definedName>
    <definedName name="_xlchart.v1.167" hidden="1">producer_throughput!$A$795:$A$804</definedName>
    <definedName name="_xlchart.v1.168" hidden="1">producer_throughput!$E$794</definedName>
    <definedName name="_xlchart.v1.169" hidden="1">producer_throughput!$E$795:$E$804</definedName>
    <definedName name="_xlchart.v1.17" hidden="1">summary!$D$2:$D$521</definedName>
    <definedName name="_xlchart.v1.170" hidden="1">producer_throughput!$A$779:$A$788</definedName>
    <definedName name="_xlchart.v1.171" hidden="1">producer_throughput!$E$778</definedName>
    <definedName name="_xlchart.v1.172" hidden="1">producer_throughput!$E$779:$E$788</definedName>
    <definedName name="_xlchart.v1.173" hidden="1">producer_throughput!$A$763:$A$772</definedName>
    <definedName name="_xlchart.v1.174" hidden="1">producer_throughput!$D$762</definedName>
    <definedName name="_xlchart.v1.175" hidden="1">producer_throughput!$D$763:$D$772</definedName>
    <definedName name="_xlchart.v1.176" hidden="1">producer_throughput!$A$763:$A$772</definedName>
    <definedName name="_xlchart.v1.177" hidden="1">producer_throughput!$E$762</definedName>
    <definedName name="_xlchart.v1.178" hidden="1">producer_throughput!$E$763:$E$772</definedName>
    <definedName name="_xlchart.v1.179" hidden="1">producer_throughput!$A$747:$A$756</definedName>
    <definedName name="_xlchart.v1.18" hidden="1">summary!$G$1</definedName>
    <definedName name="_xlchart.v1.180" hidden="1">producer_throughput!$D$746</definedName>
    <definedName name="_xlchart.v1.181" hidden="1">producer_throughput!$D$747:$D$756</definedName>
    <definedName name="_xlchart.v1.182" hidden="1">producer_throughput!$A$731:$A$740</definedName>
    <definedName name="_xlchart.v1.183" hidden="1">producer_throughput!$E$730</definedName>
    <definedName name="_xlchart.v1.184" hidden="1">producer_throughput!$E$731:$E$740</definedName>
    <definedName name="_xlchart.v1.185" hidden="1">producer_throughput!$A$731:$A$740</definedName>
    <definedName name="_xlchart.v1.186" hidden="1">producer_throughput!$D$730</definedName>
    <definedName name="_xlchart.v1.187" hidden="1">producer_throughput!$D$731:$D$740</definedName>
    <definedName name="_xlchart.v1.188" hidden="1">producer_throughput!$A$747:$A$756</definedName>
    <definedName name="_xlchart.v1.189" hidden="1">producer_throughput!$E$746</definedName>
    <definedName name="_xlchart.v1.19" hidden="1">summary!$G$2:$G$521</definedName>
    <definedName name="_xlchart.v1.190" hidden="1">producer_throughput!$E$747:$E$756</definedName>
    <definedName name="_xlchart.v1.191" hidden="1">producer_throughput!$A$715:$A$724</definedName>
    <definedName name="_xlchart.v1.192" hidden="1">producer_throughput!$E$714</definedName>
    <definedName name="_xlchart.v1.193" hidden="1">producer_throughput!$E$715:$E$724</definedName>
    <definedName name="_xlchart.v1.194" hidden="1">producer_throughput!$A$699:$A$708</definedName>
    <definedName name="_xlchart.v1.195" hidden="1">producer_throughput!$D$698</definedName>
    <definedName name="_xlchart.v1.196" hidden="1">producer_throughput!$D$699:$D$708</definedName>
    <definedName name="_xlchart.v1.197" hidden="1">producer_throughput!$A$715:$A$724</definedName>
    <definedName name="_xlchart.v1.198" hidden="1">producer_throughput!$D$714</definedName>
    <definedName name="_xlchart.v1.199" hidden="1">producer_throughput!$D$715:$D$724</definedName>
    <definedName name="_xlchart.v1.2" hidden="1">summary!$C$2:$C$521</definedName>
    <definedName name="_xlchart.v1.20" hidden="1">producer_throughput!$A$475:$A$484</definedName>
    <definedName name="_xlchart.v1.200" hidden="1">producer_throughput!$A$603:$A$612</definedName>
    <definedName name="_xlchart.v1.201" hidden="1">producer_throughput!$D$602</definedName>
    <definedName name="_xlchart.v1.202" hidden="1">producer_throughput!$D$603:$D$612</definedName>
    <definedName name="_xlchart.v1.203" hidden="1">producer_throughput!$A$603:$A$612</definedName>
    <definedName name="_xlchart.v1.204" hidden="1">producer_throughput!$E$602</definedName>
    <definedName name="_xlchart.v1.205" hidden="1">producer_throughput!$E$603:$E$612</definedName>
    <definedName name="_xlchart.v1.206" hidden="1">producer_throughput!$A$667:$A$676</definedName>
    <definedName name="_xlchart.v1.207" hidden="1">producer_throughput!$D$666</definedName>
    <definedName name="_xlchart.v1.208" hidden="1">producer_throughput!$D$667:$D$676</definedName>
    <definedName name="_xlchart.v1.209" hidden="1">producer_throughput!$A$555:$A$564</definedName>
    <definedName name="_xlchart.v1.21" hidden="1">producer_throughput!$C$474</definedName>
    <definedName name="_xlchart.v1.210" hidden="1">producer_throughput!$E$554</definedName>
    <definedName name="_xlchart.v1.211" hidden="1">producer_throughput!$E$555:$E$564</definedName>
    <definedName name="_xlchart.v1.212" hidden="1">producer_throughput!$A$683:$A$692</definedName>
    <definedName name="_xlchart.v1.213" hidden="1">producer_throughput!$D$682</definedName>
    <definedName name="_xlchart.v1.214" hidden="1">producer_throughput!$D$683:$D$692</definedName>
    <definedName name="_xlchart.v1.215" hidden="1">producer_throughput!$A$683:$A$692</definedName>
    <definedName name="_xlchart.v1.216" hidden="1">producer_throughput!$E$682</definedName>
    <definedName name="_xlchart.v1.217" hidden="1">producer_throughput!$E$683:$E$692</definedName>
    <definedName name="_xlchart.v1.218" hidden="1">producer_throughput!$A$699:$A$708</definedName>
    <definedName name="_xlchart.v1.219" hidden="1">producer_throughput!$E$698</definedName>
    <definedName name="_xlchart.v1.22" hidden="1">producer_throughput!$C$475:$C$484</definedName>
    <definedName name="_xlchart.v1.220" hidden="1">producer_throughput!$E$699:$E$708</definedName>
    <definedName name="_xlchart.v1.221" hidden="1">producer_throughput!$A$635:$A$644</definedName>
    <definedName name="_xlchart.v1.222" hidden="1">producer_throughput!$E$634</definedName>
    <definedName name="_xlchart.v1.223" hidden="1">producer_throughput!$E$635:$E$644</definedName>
    <definedName name="_xlchart.v1.224" hidden="1">producer_throughput!$A$571:$A$580</definedName>
    <definedName name="_xlchart.v1.225" hidden="1">producer_throughput!$E$570</definedName>
    <definedName name="_xlchart.v1.226" hidden="1">producer_throughput!$E$571:$E$580</definedName>
    <definedName name="_xlchart.v1.227" hidden="1">producer_throughput!$A$539:$A$548</definedName>
    <definedName name="_xlchart.v1.228" hidden="1">producer_throughput!$E$538</definedName>
    <definedName name="_xlchart.v1.229" hidden="1">producer_throughput!$E$539:$E$548</definedName>
    <definedName name="_xlchart.v1.23" hidden="1">producer_throughput!$A$395:$A$404</definedName>
    <definedName name="_xlchart.v1.230" hidden="1">producer_throughput!$A$667:$A$676</definedName>
    <definedName name="_xlchart.v1.231" hidden="1">producer_throughput!$E$666</definedName>
    <definedName name="_xlchart.v1.232" hidden="1">producer_throughput!$E$667:$E$676</definedName>
    <definedName name="_xlchart.v1.233" hidden="1">producer_throughput!$A$651:$A$660</definedName>
    <definedName name="_xlchart.v1.234" hidden="1">producer_throughput!$D$650</definedName>
    <definedName name="_xlchart.v1.235" hidden="1">producer_throughput!$D$651:$D$660</definedName>
    <definedName name="_xlchart.v1.236" hidden="1">producer_throughput!$A$635:$A$644</definedName>
    <definedName name="_xlchart.v1.237" hidden="1">producer_throughput!$D$634</definedName>
    <definedName name="_xlchart.v1.238" hidden="1">producer_throughput!$D$635:$D$644</definedName>
    <definedName name="_xlchart.v1.239" hidden="1">producer_throughput!$A$619:$A$628</definedName>
    <definedName name="_xlchart.v1.24" hidden="1">producer_throughput!$C$394</definedName>
    <definedName name="_xlchart.v1.240" hidden="1">producer_throughput!$D$618</definedName>
    <definedName name="_xlchart.v1.241" hidden="1">producer_throughput!$D$619:$D$628</definedName>
    <definedName name="_xlchart.v1.242" hidden="1">producer_throughput!$A$619:$A$628</definedName>
    <definedName name="_xlchart.v1.243" hidden="1">producer_throughput!$E$618</definedName>
    <definedName name="_xlchart.v1.244" hidden="1">producer_throughput!$E$619:$E$628</definedName>
    <definedName name="_xlchart.v1.245" hidden="1">producer_throughput!$A$651:$A$660</definedName>
    <definedName name="_xlchart.v1.246" hidden="1">producer_throughput!$E$650</definedName>
    <definedName name="_xlchart.v1.247" hidden="1">producer_throughput!$E$651:$E$660</definedName>
    <definedName name="_xlchart.v1.248" hidden="1">producer_throughput!$A$587:$A$596</definedName>
    <definedName name="_xlchart.v1.249" hidden="1">producer_throughput!$D$586</definedName>
    <definedName name="_xlchart.v1.25" hidden="1">producer_throughput!$C$395:$C$404</definedName>
    <definedName name="_xlchart.v1.250" hidden="1">producer_throughput!$D$587:$D$596</definedName>
    <definedName name="_xlchart.v1.251" hidden="1">producer_throughput!$A$587:$A$596</definedName>
    <definedName name="_xlchart.v1.252" hidden="1">producer_throughput!$E$586</definedName>
    <definedName name="_xlchart.v1.253" hidden="1">producer_throughput!$E$587:$E$596</definedName>
    <definedName name="_xlchart.v1.254" hidden="1">producer_throughput!$A$571:$A$580</definedName>
    <definedName name="_xlchart.v1.255" hidden="1">producer_throughput!$D$570</definedName>
    <definedName name="_xlchart.v1.256" hidden="1">producer_throughput!$D$571:$D$580</definedName>
    <definedName name="_xlchart.v1.257" hidden="1">producer_throughput!$A$555:$A$564</definedName>
    <definedName name="_xlchart.v1.258" hidden="1">producer_throughput!$D$554</definedName>
    <definedName name="_xlchart.v1.259" hidden="1">producer_throughput!$D$555:$D$564</definedName>
    <definedName name="_xlchart.v1.26" hidden="1">producer_throughput!$A$411:$A$420</definedName>
    <definedName name="_xlchart.v1.260" hidden="1">producer_throughput!$A$539:$A$548</definedName>
    <definedName name="_xlchart.v1.261" hidden="1">producer_throughput!$D$538</definedName>
    <definedName name="_xlchart.v1.262" hidden="1">producer_throughput!$D$539:$D$548</definedName>
    <definedName name="_xlchart.v1.263" hidden="1">producer_throughput!$A$523:$A$532</definedName>
    <definedName name="_xlchart.v1.264" hidden="1">producer_throughput!$D$522</definedName>
    <definedName name="_xlchart.v1.265" hidden="1">producer_throughput!$D$523:$D$532</definedName>
    <definedName name="_xlchart.v1.266" hidden="1">producer_throughput!$A$523:$A$532</definedName>
    <definedName name="_xlchart.v1.267" hidden="1">producer_throughput!$E$522</definedName>
    <definedName name="_xlchart.v1.268" hidden="1">producer_throughput!$E$523:$E$532</definedName>
    <definedName name="_xlchart.v1.269" hidden="1">producer_throughput!$A$507:$A$516</definedName>
    <definedName name="_xlchart.v1.27" hidden="1">producer_throughput!$C$410</definedName>
    <definedName name="_xlchart.v1.270" hidden="1">producer_throughput!$D$506</definedName>
    <definedName name="_xlchart.v1.271" hidden="1">producer_throughput!$D$507:$D$516</definedName>
    <definedName name="_xlchart.v1.272" hidden="1">producer_throughput!$A$491:$A$500</definedName>
    <definedName name="_xlchart.v1.273" hidden="1">producer_throughput!$E$490</definedName>
    <definedName name="_xlchart.v1.274" hidden="1">producer_throughput!$E$491:$E$500</definedName>
    <definedName name="_xlchart.v1.275" hidden="1">producer_throughput!$A$491:$A$500</definedName>
    <definedName name="_xlchart.v1.276" hidden="1">producer_throughput!$D$490</definedName>
    <definedName name="_xlchart.v1.277" hidden="1">producer_throughput!$D$491:$D$500</definedName>
    <definedName name="_xlchart.v1.278" hidden="1">producer_throughput!$A$507:$A$516</definedName>
    <definedName name="_xlchart.v1.279" hidden="1">producer_throughput!$E$506</definedName>
    <definedName name="_xlchart.v1.28" hidden="1">producer_throughput!$C$411:$C$420</definedName>
    <definedName name="_xlchart.v1.280" hidden="1">producer_throughput!$E$507:$E$516</definedName>
    <definedName name="_xlchart.v1.281" hidden="1">producer_throughput!$A$363:$A$372</definedName>
    <definedName name="_xlchart.v1.282" hidden="1">producer_throughput!$E$362</definedName>
    <definedName name="_xlchart.v1.283" hidden="1">producer_throughput!$E$363:$E$372</definedName>
    <definedName name="_xlchart.v1.284" hidden="1">producer_throughput!$A$379:$A$388</definedName>
    <definedName name="_xlchart.v1.285" hidden="1">producer_throughput!$E$378</definedName>
    <definedName name="_xlchart.v1.286" hidden="1">producer_throughput!$E$379:$E$388</definedName>
    <definedName name="_xlchart.v1.287" hidden="1">producer_throughput!$A$411:$A$420</definedName>
    <definedName name="_xlchart.v1.288" hidden="1">producer_throughput!$D$410</definedName>
    <definedName name="_xlchart.v1.289" hidden="1">producer_throughput!$D$411:$D$420</definedName>
    <definedName name="_xlchart.v1.29" hidden="1">producer_throughput!$A$491:$A$500</definedName>
    <definedName name="_xlchart.v1.290" hidden="1">producer_throughput!$A$411:$A$420</definedName>
    <definedName name="_xlchart.v1.291" hidden="1">producer_throughput!$E$410</definedName>
    <definedName name="_xlchart.v1.292" hidden="1">producer_throughput!$E$411:$E$420</definedName>
    <definedName name="_xlchart.v1.293" hidden="1">producer_throughput!$A$427:$A$436</definedName>
    <definedName name="_xlchart.v1.294" hidden="1">producer_throughput!$D$426</definedName>
    <definedName name="_xlchart.v1.295" hidden="1">producer_throughput!$D$427:$D$436</definedName>
    <definedName name="_xlchart.v1.296" hidden="1">producer_throughput!$A$395:$A$404</definedName>
    <definedName name="_xlchart.v1.297" hidden="1">producer_throughput!$D$394</definedName>
    <definedName name="_xlchart.v1.298" hidden="1">producer_throughput!$D$395:$D$404</definedName>
    <definedName name="_xlchart.v1.299" hidden="1">producer_throughput!$A$395:$A$404</definedName>
    <definedName name="_xlchart.v1.3" hidden="1">summary!$F$1</definedName>
    <definedName name="_xlchart.v1.30" hidden="1">producer_throughput!$C$490</definedName>
    <definedName name="_xlchart.v1.300" hidden="1">producer_throughput!$E$394</definedName>
    <definedName name="_xlchart.v1.301" hidden="1">producer_throughput!$E$395:$E$404</definedName>
    <definedName name="_xlchart.v1.302" hidden="1">producer_throughput!$A$347:$A$356</definedName>
    <definedName name="_xlchart.v1.303" hidden="1">producer_throughput!$D$346</definedName>
    <definedName name="_xlchart.v1.304" hidden="1">producer_throughput!$D$347:$D$356</definedName>
    <definedName name="_xlchart.v1.305" hidden="1">producer_throughput!$A$347:$A$356</definedName>
    <definedName name="_xlchart.v1.306" hidden="1">producer_throughput!$E$346</definedName>
    <definedName name="_xlchart.v1.307" hidden="1">producer_throughput!$E$347:$E$356</definedName>
    <definedName name="_xlchart.v1.308" hidden="1">producer_throughput!$A$427:$A$436</definedName>
    <definedName name="_xlchart.v1.309" hidden="1">producer_throughput!$E$426</definedName>
    <definedName name="_xlchart.v1.31" hidden="1">producer_throughput!$C$491:$C$500</definedName>
    <definedName name="_xlchart.v1.310" hidden="1">producer_throughput!$E$427:$E$436</definedName>
    <definedName name="_xlchart.v1.311" hidden="1">producer_throughput!$A$379:$A$388</definedName>
    <definedName name="_xlchart.v1.312" hidden="1">producer_throughput!$D$378</definedName>
    <definedName name="_xlchart.v1.313" hidden="1">producer_throughput!$D$379:$D$388</definedName>
    <definedName name="_xlchart.v1.314" hidden="1">producer_throughput!$A$363:$A$372</definedName>
    <definedName name="_xlchart.v1.315" hidden="1">producer_throughput!$D$362</definedName>
    <definedName name="_xlchart.v1.316" hidden="1">producer_throughput!$D$363:$D$372</definedName>
    <definedName name="_xlchart.v1.317" hidden="1">producer_throughput!$A$475:$A$484</definedName>
    <definedName name="_xlchart.v1.318" hidden="1">producer_throughput!$D$474</definedName>
    <definedName name="_xlchart.v1.319" hidden="1">producer_throughput!$D$475:$D$484</definedName>
    <definedName name="_xlchart.v1.32" hidden="1">producer_throughput!$A$571:$A$580</definedName>
    <definedName name="_xlchart.v1.320" hidden="1">producer_throughput!$A$459:$A$468</definedName>
    <definedName name="_xlchart.v1.321" hidden="1">producer_throughput!$E$458</definedName>
    <definedName name="_xlchart.v1.322" hidden="1">producer_throughput!$E$459:$E$468</definedName>
    <definedName name="_xlchart.v1.323" hidden="1">producer_throughput!$A$443:$A$452</definedName>
    <definedName name="_xlchart.v1.324" hidden="1">producer_throughput!$D$442</definedName>
    <definedName name="_xlchart.v1.325" hidden="1">producer_throughput!$D$443:$D$452</definedName>
    <definedName name="_xlchart.v1.326" hidden="1">producer_throughput!$A$443:$A$452</definedName>
    <definedName name="_xlchart.v1.327" hidden="1">producer_throughput!$E$442</definedName>
    <definedName name="_xlchart.v1.328" hidden="1">producer_throughput!$E$443:$E$452</definedName>
    <definedName name="_xlchart.v1.329" hidden="1">producer_throughput!$A$475:$A$484</definedName>
    <definedName name="_xlchart.v1.33" hidden="1">producer_throughput!$C$570</definedName>
    <definedName name="_xlchart.v1.330" hidden="1">producer_throughput!$E$474</definedName>
    <definedName name="_xlchart.v1.331" hidden="1">producer_throughput!$E$475:$E$484</definedName>
    <definedName name="_xlchart.v1.332" hidden="1">producer_throughput!$A$459:$A$468</definedName>
    <definedName name="_xlchart.v1.333" hidden="1">producer_throughput!$D$458</definedName>
    <definedName name="_xlchart.v1.334" hidden="1">producer_throughput!$D$459:$D$468</definedName>
    <definedName name="_xlchart.v1.335" hidden="1">long_term_producer_througput!$A$66:$A$75</definedName>
    <definedName name="_xlchart.v1.336" hidden="1">long_term_producer_througput!$E$65</definedName>
    <definedName name="_xlchart.v1.337" hidden="1">long_term_producer_througput!$E$66:$E$75</definedName>
    <definedName name="_xlchart.v1.338" hidden="1">long_term_producer_througput!$A$2:$A$61</definedName>
    <definedName name="_xlchart.v1.339" hidden="1">long_term_producer_througput!$D$1</definedName>
    <definedName name="_xlchart.v1.34" hidden="1">producer_throughput!$C$571:$C$580</definedName>
    <definedName name="_xlchart.v1.340" hidden="1">long_term_producer_througput!$D$2:$D$61</definedName>
    <definedName name="_xlchart.v1.341" hidden="1">long_term_producer_througput!$A$2:$A$61</definedName>
    <definedName name="_xlchart.v1.342" hidden="1">long_term_producer_througput!$C$1</definedName>
    <definedName name="_xlchart.v1.343" hidden="1">long_term_producer_througput!$C$2:$C$61</definedName>
    <definedName name="_xlchart.v1.344" hidden="1">long_term_producer_througput!$A$2:$A$61</definedName>
    <definedName name="_xlchart.v1.345" hidden="1">long_term_producer_througput!$B$1</definedName>
    <definedName name="_xlchart.v1.346" hidden="1">long_term_producer_througput!$B$2:$B$61</definedName>
    <definedName name="_xlchart.v1.347" hidden="1">long_term_producer_througput!$A$66:$A$75</definedName>
    <definedName name="_xlchart.v1.348" hidden="1">long_term_producer_througput!$C$65</definedName>
    <definedName name="_xlchart.v1.349" hidden="1">long_term_producer_througput!$C$66:$C$75</definedName>
    <definedName name="_xlchart.v1.35" hidden="1">producer_throughput!$A$587:$A$596</definedName>
    <definedName name="_xlchart.v1.350" hidden="1">long_term_producer_througput!$A$66:$A$75</definedName>
    <definedName name="_xlchart.v1.351" hidden="1">long_term_producer_througput!$D$65</definedName>
    <definedName name="_xlchart.v1.352" hidden="1">long_term_producer_througput!$D$66:$D$75</definedName>
    <definedName name="_xlchart.v1.353" hidden="1">long_term_producer_througput!$A$83:$A$92</definedName>
    <definedName name="_xlchart.v1.354" hidden="1">long_term_producer_througput!$C$82</definedName>
    <definedName name="_xlchart.v1.355" hidden="1">long_term_producer_througput!$C$83:$C$92</definedName>
    <definedName name="_xlchart.v1.356" hidden="1">long_term_producer_througput!$A$83:$A$92</definedName>
    <definedName name="_xlchart.v1.357" hidden="1">long_term_producer_througput!$D$82</definedName>
    <definedName name="_xlchart.v1.358" hidden="1">long_term_producer_througput!$D$83:$D$92</definedName>
    <definedName name="_xlchart.v1.359" hidden="1">long_term_producer_througput!$A$83:$A$92</definedName>
    <definedName name="_xlchart.v1.36" hidden="1">producer_throughput!$C$586</definedName>
    <definedName name="_xlchart.v1.360" hidden="1">long_term_producer_througput!$E$82</definedName>
    <definedName name="_xlchart.v1.361" hidden="1">long_term_producer_througput!$E$83:$E$92</definedName>
    <definedName name="_xlchart.v1.362" hidden="1">long_term_producer_througput!$A$151:$A$160</definedName>
    <definedName name="_xlchart.v1.363" hidden="1">long_term_producer_througput!$C$150</definedName>
    <definedName name="_xlchart.v1.364" hidden="1">long_term_producer_througput!$C$151:$C$160</definedName>
    <definedName name="_xlchart.v1.365" hidden="1">long_term_producer_througput!$A$117:$A$126</definedName>
    <definedName name="_xlchart.v1.366" hidden="1">long_term_producer_througput!$C$116</definedName>
    <definedName name="_xlchart.v1.367" hidden="1">long_term_producer_througput!$C$117:$C$126</definedName>
    <definedName name="_xlchart.v1.368" hidden="1">long_term_producer_througput!$A$117:$A$126</definedName>
    <definedName name="_xlchart.v1.369" hidden="1">long_term_producer_througput!$D$116</definedName>
    <definedName name="_xlchart.v1.37" hidden="1">producer_throughput!$C$587:$C$596</definedName>
    <definedName name="_xlchart.v1.370" hidden="1">long_term_producer_througput!$D$117:$D$126</definedName>
    <definedName name="_xlchart.v1.371" hidden="1">long_term_producer_througput!$A$100:$A$109</definedName>
    <definedName name="_xlchart.v1.372" hidden="1">long_term_producer_througput!$E$100:$E$109</definedName>
    <definedName name="_xlchart.v1.373" hidden="1">long_term_producer_througput!$E$99</definedName>
    <definedName name="_xlchart.v1.374" hidden="1">long_term_producer_througput!$A$151:$A$160</definedName>
    <definedName name="_xlchart.v1.375" hidden="1">long_term_producer_througput!$E$150</definedName>
    <definedName name="_xlchart.v1.376" hidden="1">long_term_producer_througput!$E$151:$E$160</definedName>
    <definedName name="_xlchart.v1.377" hidden="1">long_term_producer_througput!$A$100:$A$109</definedName>
    <definedName name="_xlchart.v1.378" hidden="1">long_term_producer_througput!$C$100:$C$109</definedName>
    <definedName name="_xlchart.v1.379" hidden="1">long_term_producer_througput!$C$99</definedName>
    <definedName name="_xlchart.v1.38" hidden="1">producer_throughput!$A$651:$A$660</definedName>
    <definedName name="_xlchart.v1.380" hidden="1">long_term_producer_througput!$A$134:$A$143</definedName>
    <definedName name="_xlchart.v1.381" hidden="1">long_term_producer_througput!$D$133</definedName>
    <definedName name="_xlchart.v1.382" hidden="1">long_term_producer_througput!$D$134:$D$143</definedName>
    <definedName name="_xlchart.v1.383" hidden="1">long_term_producer_througput!$A$117:$A$126</definedName>
    <definedName name="_xlchart.v1.384" hidden="1">long_term_producer_througput!$E$116</definedName>
    <definedName name="_xlchart.v1.385" hidden="1">long_term_producer_througput!$E$117:$E$126</definedName>
    <definedName name="_xlchart.v1.386" hidden="1">long_term_producer_througput!$A$151:$A$160</definedName>
    <definedName name="_xlchart.v1.387" hidden="1">long_term_producer_througput!$C$150</definedName>
    <definedName name="_xlchart.v1.388" hidden="1">long_term_producer_througput!$C$151:$C$160</definedName>
    <definedName name="_xlchart.v1.389" hidden="1">long_term_producer_througput!$A$134:$A$143</definedName>
    <definedName name="_xlchart.v1.39" hidden="1">producer_throughput!$C$650</definedName>
    <definedName name="_xlchart.v1.390" hidden="1">long_term_producer_througput!$C$133</definedName>
    <definedName name="_xlchart.v1.391" hidden="1">long_term_producer_througput!$C$134:$C$143</definedName>
    <definedName name="_xlchart.v1.392" hidden="1">long_term_producer_througput!$A$100:$A$109</definedName>
    <definedName name="_xlchart.v1.393" hidden="1">long_term_producer_througput!$D$100:$D$109</definedName>
    <definedName name="_xlchart.v1.394" hidden="1">long_term_producer_througput!$D$99</definedName>
    <definedName name="_xlchart.v1.395" hidden="1">long_term_producer_througput!$A$134:$A$143</definedName>
    <definedName name="_xlchart.v1.396" hidden="1">long_term_producer_througput!$E$133</definedName>
    <definedName name="_xlchart.v1.397" hidden="1">long_term_producer_througput!$E$134:$E$143</definedName>
    <definedName name="_xlchart.v1.398" hidden="1">end_to_end_latency!$A$2:$A$61</definedName>
    <definedName name="_xlchart.v1.399" hidden="1">end_to_end_latency!$B$1</definedName>
    <definedName name="_xlchart.v1.4" hidden="1">summary!$F$2:$F$521</definedName>
    <definedName name="_xlchart.v1.40" hidden="1">producer_throughput!$C$651:$C$660</definedName>
    <definedName name="_xlchart.v1.400" hidden="1">end_to_end_latency!$B$2:$B$61</definedName>
    <definedName name="_xlchart.v1.401" hidden="1">end_to_end_latency!$A$101:$A$110</definedName>
    <definedName name="_xlchart.v1.402" hidden="1">end_to_end_latency!$C$100</definedName>
    <definedName name="_xlchart.v1.403" hidden="1">end_to_end_latency!$C$101:$C$110</definedName>
    <definedName name="_xlchart.v1.404" hidden="1">end_to_end_latency!$A$118:$A$127</definedName>
    <definedName name="_xlchart.v1.405" hidden="1">end_to_end_latency!$C$117</definedName>
    <definedName name="_xlchart.v1.406" hidden="1">end_to_end_latency!$C$118:$C$127</definedName>
    <definedName name="_xlchart.v1.407" hidden="1">end_to_end_latency!$A$135:$A$144</definedName>
    <definedName name="_xlchart.v1.408" hidden="1">end_to_end_latency!$C$134</definedName>
    <definedName name="_xlchart.v1.409" hidden="1">end_to_end_latency!$C$135:$C$144</definedName>
    <definedName name="_xlchart.v1.41" hidden="1">producer_throughput!$A$427:$A$436</definedName>
    <definedName name="_xlchart.v1.410" hidden="1">end_to_end_latency!$A$135:$A$144</definedName>
    <definedName name="_xlchart.v1.411" hidden="1">end_to_end_latency!$E$134</definedName>
    <definedName name="_xlchart.v1.412" hidden="1">end_to_end_latency!$E$135:$E$144</definedName>
    <definedName name="_xlchart.v1.413" hidden="1">end_to_end_latency!$A$135:$A$144</definedName>
    <definedName name="_xlchart.v1.414" hidden="1">end_to_end_latency!$D$134</definedName>
    <definedName name="_xlchart.v1.415" hidden="1">end_to_end_latency!$D$135:$D$144</definedName>
    <definedName name="_xlchart.v1.416" hidden="1">end_to_end_latency!$A$2:$A$61</definedName>
    <definedName name="_xlchart.v1.417" hidden="1">end_to_end_latency!$C$1</definedName>
    <definedName name="_xlchart.v1.418" hidden="1">end_to_end_latency!$C$2:$C$61</definedName>
    <definedName name="_xlchart.v1.419" hidden="1">end_to_end_latency!$A$152:$A$161</definedName>
    <definedName name="_xlchart.v1.42" hidden="1">producer_throughput!$C$426</definedName>
    <definedName name="_xlchart.v1.420" hidden="1">end_to_end_latency!$C$151</definedName>
    <definedName name="_xlchart.v1.421" hidden="1">end_to_end_latency!$C$152:$C$161</definedName>
    <definedName name="_xlchart.v1.422" hidden="1">end_to_end_latency!$A$67:$A$76</definedName>
    <definedName name="_xlchart.v1.423" hidden="1">end_to_end_latency!$D$66</definedName>
    <definedName name="_xlchart.v1.424" hidden="1">end_to_end_latency!$D$67:$D$76</definedName>
    <definedName name="_xlchart.v1.425" hidden="1">end_to_end_latency!$A$84:$A$93</definedName>
    <definedName name="_xlchart.v1.426" hidden="1">end_to_end_latency!$D$83</definedName>
    <definedName name="_xlchart.v1.427" hidden="1">end_to_end_latency!$D$84:$D$93</definedName>
    <definedName name="_xlchart.v1.428" hidden="1">end_to_end_latency!$A$67:$A$76</definedName>
    <definedName name="_xlchart.v1.429" hidden="1">end_to_end_latency!$C$66</definedName>
    <definedName name="_xlchart.v1.43" hidden="1">producer_throughput!$C$427:$C$436</definedName>
    <definedName name="_xlchart.v1.430" hidden="1">end_to_end_latency!$C$67:$C$76</definedName>
    <definedName name="_xlchart.v1.431" hidden="1">end_to_end_latency!$A$2:$A$61</definedName>
    <definedName name="_xlchart.v1.432" hidden="1">end_to_end_latency!$D$1</definedName>
    <definedName name="_xlchart.v1.433" hidden="1">end_to_end_latency!$D$2:$D$61</definedName>
    <definedName name="_xlchart.v1.434" hidden="1">end_to_end_latency!$A$84:$A$93</definedName>
    <definedName name="_xlchart.v1.435" hidden="1">end_to_end_latency!$C$83</definedName>
    <definedName name="_xlchart.v1.436" hidden="1">end_to_end_latency!$C$84:$C$93</definedName>
    <definedName name="_xlchart.v1.437" hidden="1">end_to_end_latency!$A$67:$A$76</definedName>
    <definedName name="_xlchart.v1.438" hidden="1">end_to_end_latency!$E$66</definedName>
    <definedName name="_xlchart.v1.439" hidden="1">end_to_end_latency!$E$67:$E$76</definedName>
    <definedName name="_xlchart.v1.44" hidden="1">producer_throughput!$A$555:$A$564</definedName>
    <definedName name="_xlchart.v1.440" hidden="1">end_to_end_latency!$A$84:$A$93</definedName>
    <definedName name="_xlchart.v1.441" hidden="1">end_to_end_latency!$E$83</definedName>
    <definedName name="_xlchart.v1.442" hidden="1">end_to_end_latency!$E$84:$E$93</definedName>
    <definedName name="_xlchart.v1.443" hidden="1">end_to_end_latency!$A$101:$A$110</definedName>
    <definedName name="_xlchart.v1.444" hidden="1">end_to_end_latency!$D$100</definedName>
    <definedName name="_xlchart.v1.445" hidden="1">end_to_end_latency!$D$101:$D$110</definedName>
    <definedName name="_xlchart.v1.446" hidden="1">end_to_end_latency!$A$101:$A$110</definedName>
    <definedName name="_xlchart.v1.447" hidden="1">end_to_end_latency!$E$100</definedName>
    <definedName name="_xlchart.v1.448" hidden="1">end_to_end_latency!$E$101:$E$110</definedName>
    <definedName name="_xlchart.v1.449" hidden="1">end_to_end_latency!$A$118:$A$127</definedName>
    <definedName name="_xlchart.v1.45" hidden="1">producer_throughput!$C$554</definedName>
    <definedName name="_xlchart.v1.450" hidden="1">end_to_end_latency!$E$117</definedName>
    <definedName name="_xlchart.v1.451" hidden="1">end_to_end_latency!$E$118:$E$127</definedName>
    <definedName name="_xlchart.v1.452" hidden="1">end_to_end_latency!$A$118:$A$127</definedName>
    <definedName name="_xlchart.v1.453" hidden="1">end_to_end_latency!$D$117</definedName>
    <definedName name="_xlchart.v1.454" hidden="1">end_to_end_latency!$D$118:$D$127</definedName>
    <definedName name="_xlchart.v1.455" hidden="1">end_to_end_latency!$A$152:$A$161</definedName>
    <definedName name="_xlchart.v1.456" hidden="1">end_to_end_latency!$E$151</definedName>
    <definedName name="_xlchart.v1.457" hidden="1">end_to_end_latency!$E$152:$E$161</definedName>
    <definedName name="_xlchart.v1.458" hidden="1">end_to_end_latency!$A$152:$A$161</definedName>
    <definedName name="_xlchart.v1.459" hidden="1">end_to_end_latency!$D$151</definedName>
    <definedName name="_xlchart.v1.46" hidden="1">producer_throughput!$C$555:$C$564</definedName>
    <definedName name="_xlchart.v1.460" hidden="1">end_to_end_latency!$D$152:$D$161</definedName>
    <definedName name="_xlchart.v1.461" hidden="1">producer_and_consumer!$A$151:$A$160</definedName>
    <definedName name="_xlchart.v1.462" hidden="1">producer_and_consumer!$E$150</definedName>
    <definedName name="_xlchart.v1.463" hidden="1">producer_and_consumer!$E$151:$E$160</definedName>
    <definedName name="_xlchart.v1.464" hidden="1">producer_and_consumer!$H$150</definedName>
    <definedName name="_xlchart.v1.465" hidden="1">producer_and_consumer!$H$151:$H$160</definedName>
    <definedName name="_xlchart.v1.466" hidden="1">producer_and_consumer!$A$2:$A$61</definedName>
    <definedName name="_xlchart.v1.467" hidden="1">producer_and_consumer!$D$1</definedName>
    <definedName name="_xlchart.v1.468" hidden="1">producer_and_consumer!$D$2:$D$61</definedName>
    <definedName name="_xlchart.v1.469" hidden="1">producer_and_consumer!$G$1</definedName>
    <definedName name="_xlchart.v1.47" hidden="1">producer_throughput!$A$443:$A$452</definedName>
    <definedName name="_xlchart.v1.470" hidden="1">producer_and_consumer!$G$2:$G$61</definedName>
    <definedName name="_xlchart.v1.471" hidden="1">producer_and_consumer!$A$100:$A$109</definedName>
    <definedName name="_xlchart.v1.472" hidden="1">producer_and_consumer!$C$100:$C$109</definedName>
    <definedName name="_xlchart.v1.473" hidden="1">producer_and_consumer!$C$99</definedName>
    <definedName name="_xlchart.v1.474" hidden="1">producer_and_consumer!$F$100:$F$109</definedName>
    <definedName name="_xlchart.v1.475" hidden="1">producer_and_consumer!$F$99</definedName>
    <definedName name="_xlchart.v1.476" hidden="1">producer_and_consumer!$A$2:$A$61</definedName>
    <definedName name="_xlchart.v1.477" hidden="1">producer_and_consumer!$B$1</definedName>
    <definedName name="_xlchart.v1.478" hidden="1">producer_and_consumer!$B$2:$B$61</definedName>
    <definedName name="_xlchart.v1.479" hidden="1">producer_and_consumer!$E$1</definedName>
    <definedName name="_xlchart.v1.48" hidden="1">producer_throughput!$C$442</definedName>
    <definedName name="_xlchart.v1.480" hidden="1">producer_and_consumer!$E$2:$E$61</definedName>
    <definedName name="_xlchart.v1.481" hidden="1">producer_and_consumer!$A$117:$A$126</definedName>
    <definedName name="_xlchart.v1.482" hidden="1">producer_and_consumer!$C$116</definedName>
    <definedName name="_xlchart.v1.483" hidden="1">producer_and_consumer!$C$117:$C$126</definedName>
    <definedName name="_xlchart.v1.484" hidden="1">producer_and_consumer!$F$116</definedName>
    <definedName name="_xlchart.v1.485" hidden="1">producer_and_consumer!$F$117:$F$126</definedName>
    <definedName name="_xlchart.v1.486" hidden="1">producer_and_consumer!$A$2:$A$61</definedName>
    <definedName name="_xlchart.v1.487" hidden="1">producer_and_consumer!$C$1</definedName>
    <definedName name="_xlchart.v1.488" hidden="1">producer_and_consumer!$C$2:$C$61</definedName>
    <definedName name="_xlchart.v1.489" hidden="1">producer_and_consumer!$F$1</definedName>
    <definedName name="_xlchart.v1.49" hidden="1">producer_throughput!$C$443:$C$452</definedName>
    <definedName name="_xlchart.v1.490" hidden="1">producer_and_consumer!$F$2:$F$61</definedName>
    <definedName name="_xlchart.v1.491" hidden="1">producer_and_consumer!$A$66:$A$75</definedName>
    <definedName name="_xlchart.v1.492" hidden="1">producer_and_consumer!$C$65</definedName>
    <definedName name="_xlchart.v1.493" hidden="1">producer_and_consumer!$C$66:$C$75</definedName>
    <definedName name="_xlchart.v1.494" hidden="1">producer_and_consumer!$F$65</definedName>
    <definedName name="_xlchart.v1.495" hidden="1">producer_and_consumer!$F$66:$F$75</definedName>
    <definedName name="_xlchart.v1.496" hidden="1">producer_and_consumer!$A$83:$A$92</definedName>
    <definedName name="_xlchart.v1.497" hidden="1">producer_and_consumer!$C$82</definedName>
    <definedName name="_xlchart.v1.498" hidden="1">producer_and_consumer!$C$83:$C$92</definedName>
    <definedName name="_xlchart.v1.499" hidden="1">producer_and_consumer!$F$82</definedName>
    <definedName name="_xlchart.v1.5" hidden="1">summary!$A$2:$A$521</definedName>
    <definedName name="_xlchart.v1.50" hidden="1">producer_throughput!$A$459:$A$468</definedName>
    <definedName name="_xlchart.v1.500" hidden="1">producer_and_consumer!$F$83:$F$92</definedName>
    <definedName name="_xlchart.v1.501" hidden="1">producer_and_consumer!$A$151:$A$160</definedName>
    <definedName name="_xlchart.v1.502" hidden="1">producer_and_consumer!$C$150</definedName>
    <definedName name="_xlchart.v1.503" hidden="1">producer_and_consumer!$C$151:$C$160</definedName>
    <definedName name="_xlchart.v1.504" hidden="1">producer_and_consumer!$F$150</definedName>
    <definedName name="_xlchart.v1.505" hidden="1">producer_and_consumer!$F$151:$F$160</definedName>
    <definedName name="_xlchart.v1.506" hidden="1">producer_and_consumer!$A$100:$A$109</definedName>
    <definedName name="_xlchart.v1.507" hidden="1">producer_and_consumer!$E$100:$E$109</definedName>
    <definedName name="_xlchart.v1.508" hidden="1">producer_and_consumer!$E$99</definedName>
    <definedName name="_xlchart.v1.509" hidden="1">producer_and_consumer!$H$100:$H$109</definedName>
    <definedName name="_xlchart.v1.51" hidden="1">producer_throughput!$C$458</definedName>
    <definedName name="_xlchart.v1.510" hidden="1">producer_and_consumer!$H$99</definedName>
    <definedName name="_xlchart.v1.511" hidden="1">producer_and_consumer!$A$134:$A$143</definedName>
    <definedName name="_xlchart.v1.512" hidden="1">producer_and_consumer!$C$133</definedName>
    <definedName name="_xlchart.v1.513" hidden="1">producer_and_consumer!$C$134:$C$143</definedName>
    <definedName name="_xlchart.v1.514" hidden="1">producer_and_consumer!$F$133</definedName>
    <definedName name="_xlchart.v1.515" hidden="1">producer_and_consumer!$F$134:$F$143</definedName>
    <definedName name="_xlchart.v1.516" hidden="1">producer_and_consumer!$A$66:$A$75</definedName>
    <definedName name="_xlchart.v1.517" hidden="1">producer_and_consumer!$E$65</definedName>
    <definedName name="_xlchart.v1.518" hidden="1">producer_and_consumer!$E$66:$E$75</definedName>
    <definedName name="_xlchart.v1.519" hidden="1">producer_and_consumer!$H$65</definedName>
    <definedName name="_xlchart.v1.52" hidden="1">producer_throughput!$C$459:$C$468</definedName>
    <definedName name="_xlchart.v1.520" hidden="1">producer_and_consumer!$H$66:$H$75</definedName>
    <definedName name="_xlchart.v1.521" hidden="1">producer_and_consumer!$A$66:$A$75</definedName>
    <definedName name="_xlchart.v1.522" hidden="1">producer_and_consumer!$D$65</definedName>
    <definedName name="_xlchart.v1.523" hidden="1">producer_and_consumer!$D$66:$D$75</definedName>
    <definedName name="_xlchart.v1.524" hidden="1">producer_and_consumer!$G$65</definedName>
    <definedName name="_xlchart.v1.525" hidden="1">producer_and_consumer!$G$66:$G$75</definedName>
    <definedName name="_xlchart.v1.526" hidden="1">producer_and_consumer!$A$83:$A$92</definedName>
    <definedName name="_xlchart.v1.527" hidden="1">producer_and_consumer!$D$82</definedName>
    <definedName name="_xlchart.v1.528" hidden="1">producer_and_consumer!$D$83:$D$92</definedName>
    <definedName name="_xlchart.v1.529" hidden="1">producer_and_consumer!$G$82</definedName>
    <definedName name="_xlchart.v1.53" hidden="1">producer_throughput!$A$603:$A$612</definedName>
    <definedName name="_xlchart.v1.530" hidden="1">producer_and_consumer!$G$83:$G$92</definedName>
    <definedName name="_xlchart.v1.531" hidden="1">producer_and_consumer!$A$117:$A$126</definedName>
    <definedName name="_xlchart.v1.532" hidden="1">producer_and_consumer!$E$116</definedName>
    <definedName name="_xlchart.v1.533" hidden="1">producer_and_consumer!$E$117:$E$126</definedName>
    <definedName name="_xlchart.v1.534" hidden="1">producer_and_consumer!$H$116</definedName>
    <definedName name="_xlchart.v1.535" hidden="1">producer_and_consumer!$H$117:$H$126</definedName>
    <definedName name="_xlchart.v1.536" hidden="1">producer_and_consumer!$A$83:$A$92</definedName>
    <definedName name="_xlchart.v1.537" hidden="1">producer_and_consumer!$E$82</definedName>
    <definedName name="_xlchart.v1.538" hidden="1">producer_and_consumer!$E$83:$E$92</definedName>
    <definedName name="_xlchart.v1.539" hidden="1">producer_and_consumer!$H$82</definedName>
    <definedName name="_xlchart.v1.54" hidden="1">producer_throughput!$C$602</definedName>
    <definedName name="_xlchart.v1.540" hidden="1">producer_and_consumer!$H$83:$H$92</definedName>
    <definedName name="_xlchart.v1.541" hidden="1">producer_and_consumer!$A$151:$A$160</definedName>
    <definedName name="_xlchart.v1.542" hidden="1">producer_and_consumer!$D$150</definedName>
    <definedName name="_xlchart.v1.543" hidden="1">producer_and_consumer!$D$151:$D$160</definedName>
    <definedName name="_xlchart.v1.544" hidden="1">producer_and_consumer!$G$150</definedName>
    <definedName name="_xlchart.v1.545" hidden="1">producer_and_consumer!$G$151:$G$160</definedName>
    <definedName name="_xlchart.v1.546" hidden="1">producer_and_consumer!$A$100:$A$109</definedName>
    <definedName name="_xlchart.v1.547" hidden="1">producer_and_consumer!$D$100:$D$109</definedName>
    <definedName name="_xlchart.v1.548" hidden="1">producer_and_consumer!$D$99</definedName>
    <definedName name="_xlchart.v1.549" hidden="1">producer_and_consumer!$G$100:$G$109</definedName>
    <definedName name="_xlchart.v1.55" hidden="1">producer_throughput!$C$603:$C$612</definedName>
    <definedName name="_xlchart.v1.550" hidden="1">producer_and_consumer!$G$99</definedName>
    <definedName name="_xlchart.v1.551" hidden="1">producer_and_consumer!$A$117:$A$126</definedName>
    <definedName name="_xlchart.v1.552" hidden="1">producer_and_consumer!$D$116</definedName>
    <definedName name="_xlchart.v1.553" hidden="1">producer_and_consumer!$D$117:$D$126</definedName>
    <definedName name="_xlchart.v1.554" hidden="1">producer_and_consumer!$G$116</definedName>
    <definedName name="_xlchart.v1.555" hidden="1">producer_and_consumer!$G$117:$G$126</definedName>
    <definedName name="_xlchart.v1.556" hidden="1">producer_and_consumer!$A$134:$A$143</definedName>
    <definedName name="_xlchart.v1.557" hidden="1">producer_and_consumer!$D$133</definedName>
    <definedName name="_xlchart.v1.558" hidden="1">producer_and_consumer!$D$134:$D$143</definedName>
    <definedName name="_xlchart.v1.559" hidden="1">producer_and_consumer!$G$133</definedName>
    <definedName name="_xlchart.v1.56" hidden="1">producer_throughput!$A$507:$A$516</definedName>
    <definedName name="_xlchart.v1.560" hidden="1">producer_and_consumer!$G$134:$G$143</definedName>
    <definedName name="_xlchart.v1.561" hidden="1">producer_and_consumer!$A$134:$A$143</definedName>
    <definedName name="_xlchart.v1.562" hidden="1">producer_and_consumer!$E$133</definedName>
    <definedName name="_xlchart.v1.563" hidden="1">producer_and_consumer!$E$134:$E$143</definedName>
    <definedName name="_xlchart.v1.564" hidden="1">producer_and_consumer!$H$133</definedName>
    <definedName name="_xlchart.v1.565" hidden="1">producer_and_consumer!$H$134:$H$143</definedName>
    <definedName name="_xlchart.v1.566" hidden="1">consumer_throughput!$A$2:$A$61</definedName>
    <definedName name="_xlchart.v1.567" hidden="1">consumer_throughput!$C$1</definedName>
    <definedName name="_xlchart.v1.568" hidden="1">consumer_throughput!$C$2:$C$61</definedName>
    <definedName name="_xlchart.v1.569" hidden="1">consumer_throughput!$A$115:$A$124</definedName>
    <definedName name="_xlchart.v1.57" hidden="1">producer_throughput!$C$506</definedName>
    <definedName name="_xlchart.v1.570" hidden="1">consumer_throughput!$C$114</definedName>
    <definedName name="_xlchart.v1.571" hidden="1">consumer_throughput!$C$115:$C$124</definedName>
    <definedName name="_xlchart.v1.572" hidden="1">consumer_throughput!$A$2:$A$61</definedName>
    <definedName name="_xlchart.v1.573" hidden="1">consumer_throughput!$B$1</definedName>
    <definedName name="_xlchart.v1.574" hidden="1">consumer_throughput!$B$2:$B$61</definedName>
    <definedName name="_xlchart.v1.575" hidden="1">consumer_throughput!$A$83:$A$92</definedName>
    <definedName name="_xlchart.v1.576" hidden="1">consumer_throughput!$E$82</definedName>
    <definedName name="_xlchart.v1.577" hidden="1">consumer_throughput!$E$83:$E$92</definedName>
    <definedName name="_xlchart.v1.578" hidden="1">consumer_throughput!$A$115:$A$124</definedName>
    <definedName name="_xlchart.v1.579" hidden="1">consumer_throughput!$E$114</definedName>
    <definedName name="_xlchart.v1.58" hidden="1">producer_throughput!$C$507:$C$516</definedName>
    <definedName name="_xlchart.v1.580" hidden="1">consumer_throughput!$E$115:$E$124</definedName>
    <definedName name="_xlchart.v1.581" hidden="1">consumer_throughput!$A$83:$A$92</definedName>
    <definedName name="_xlchart.v1.582" hidden="1">consumer_throughput!$D$82</definedName>
    <definedName name="_xlchart.v1.583" hidden="1">consumer_throughput!$D$83:$D$92</definedName>
    <definedName name="_xlchart.v1.584" hidden="1">consumer_throughput!$A$147:$A$156</definedName>
    <definedName name="_xlchart.v1.585" hidden="1">consumer_throughput!$C$146</definedName>
    <definedName name="_xlchart.v1.586" hidden="1">consumer_throughput!$C$147:$C$156</definedName>
    <definedName name="_xlchart.v1.587" hidden="1">consumer_throughput!$A$2:$A$61</definedName>
    <definedName name="_xlchart.v1.588" hidden="1">consumer_throughput!$D$1</definedName>
    <definedName name="_xlchart.v1.589" hidden="1">consumer_throughput!$D$2:$D$61</definedName>
    <definedName name="_xlchart.v1.59" hidden="1">producer_throughput!$A$523:$A$532</definedName>
    <definedName name="_xlchart.v1.590" hidden="1">consumer_throughput!$A$131:$A$140</definedName>
    <definedName name="_xlchart.v1.591" hidden="1">consumer_throughput!$C$130</definedName>
    <definedName name="_xlchart.v1.592" hidden="1">consumer_throughput!$C$131:$C$140</definedName>
    <definedName name="_xlchart.v1.593" hidden="1">consumer_throughput!$A$99:$A$108</definedName>
    <definedName name="_xlchart.v1.594" hidden="1">consumer_throughput!$D$98</definedName>
    <definedName name="_xlchart.v1.595" hidden="1">consumer_throughput!$D$99:$D$108</definedName>
    <definedName name="_xlchart.v1.596" hidden="1">consumer_throughput!$A$99:$A$108</definedName>
    <definedName name="_xlchart.v1.597" hidden="1">consumer_throughput!$C$98</definedName>
    <definedName name="_xlchart.v1.598" hidden="1">consumer_throughput!$C$99:$C$108</definedName>
    <definedName name="_xlchart.v1.599" hidden="1">consumer_throughput!$A$67:$A$76</definedName>
    <definedName name="_xlchart.v1.6" hidden="1">summary!$D$1</definedName>
    <definedName name="_xlchart.v1.60" hidden="1">producer_throughput!$C$522</definedName>
    <definedName name="_xlchart.v1.600" hidden="1">consumer_throughput!$C$66</definedName>
    <definedName name="_xlchart.v1.601" hidden="1">consumer_throughput!$C$67:$C$76</definedName>
    <definedName name="_xlchart.v1.602" hidden="1">consumer_throughput!$A$67:$A$76</definedName>
    <definedName name="_xlchart.v1.603" hidden="1">consumer_throughput!$D$66</definedName>
    <definedName name="_xlchart.v1.604" hidden="1">consumer_throughput!$D$67:$D$76</definedName>
    <definedName name="_xlchart.v1.605" hidden="1">consumer_throughput!$A$83:$A$92</definedName>
    <definedName name="_xlchart.v1.606" hidden="1">consumer_throughput!$C$82</definedName>
    <definedName name="_xlchart.v1.607" hidden="1">consumer_throughput!$C$83:$C$92</definedName>
    <definedName name="_xlchart.v1.608" hidden="1">consumer_throughput!$A$67:$A$76</definedName>
    <definedName name="_xlchart.v1.609" hidden="1">consumer_throughput!$E$66</definedName>
    <definedName name="_xlchart.v1.61" hidden="1">producer_throughput!$C$523:$C$532</definedName>
    <definedName name="_xlchart.v1.610" hidden="1">consumer_throughput!$E$67:$E$76</definedName>
    <definedName name="_xlchart.v1.611" hidden="1">consumer_throughput!$A$131:$A$140</definedName>
    <definedName name="_xlchart.v1.612" hidden="1">consumer_throughput!$E$130</definedName>
    <definedName name="_xlchart.v1.613" hidden="1">consumer_throughput!$E$131:$E$140</definedName>
    <definedName name="_xlchart.v1.614" hidden="1">consumer_throughput!$A$99:$A$108</definedName>
    <definedName name="_xlchart.v1.615" hidden="1">consumer_throughput!$E$98</definedName>
    <definedName name="_xlchart.v1.616" hidden="1">consumer_throughput!$E$99:$E$108</definedName>
    <definedName name="_xlchart.v1.617" hidden="1">consumer_throughput!$A$115:$A$124</definedName>
    <definedName name="_xlchart.v1.618" hidden="1">consumer_throughput!$D$114</definedName>
    <definedName name="_xlchart.v1.619" hidden="1">consumer_throughput!$D$115:$D$124</definedName>
    <definedName name="_xlchart.v1.62" hidden="1">producer_throughput!$A$683:$A$692</definedName>
    <definedName name="_xlchart.v1.620" hidden="1">consumer_throughput!$A$131:$A$140</definedName>
    <definedName name="_xlchart.v1.621" hidden="1">consumer_throughput!$D$130</definedName>
    <definedName name="_xlchart.v1.622" hidden="1">consumer_throughput!$D$131:$D$140</definedName>
    <definedName name="_xlchart.v1.623" hidden="1">consumer_throughput!$A$147:$A$156</definedName>
    <definedName name="_xlchart.v1.624" hidden="1">consumer_throughput!$D$146</definedName>
    <definedName name="_xlchart.v1.625" hidden="1">consumer_throughput!$D$147:$D$156</definedName>
    <definedName name="_xlchart.v1.626" hidden="1">consumer_throughput!$A$147:$A$156</definedName>
    <definedName name="_xlchart.v1.627" hidden="1">consumer_throughput!$E$146</definedName>
    <definedName name="_xlchart.v1.628" hidden="1">consumer_throughput!$E$147:$E$156</definedName>
    <definedName name="_xlchart.v1.63" hidden="1">producer_throughput!$C$682</definedName>
    <definedName name="_xlchart.v1.64" hidden="1">producer_throughput!$C$683:$C$692</definedName>
    <definedName name="_xlchart.v1.65" hidden="1">producer_throughput!$A$539:$A$548</definedName>
    <definedName name="_xlchart.v1.66" hidden="1">producer_throughput!$C$538</definedName>
    <definedName name="_xlchart.v1.67" hidden="1">producer_throughput!$C$539:$C$548</definedName>
    <definedName name="_xlchart.v1.68" hidden="1">producer_throughput!$A$635:$A$644</definedName>
    <definedName name="_xlchart.v1.69" hidden="1">producer_throughput!$C$634</definedName>
    <definedName name="_xlchart.v1.7" hidden="1">summary!$D$2:$D$521</definedName>
    <definedName name="_xlchart.v1.70" hidden="1">producer_throughput!$C$635:$C$644</definedName>
    <definedName name="_xlchart.v1.71" hidden="1">producer_throughput!$A$667:$A$676</definedName>
    <definedName name="_xlchart.v1.72" hidden="1">producer_throughput!$C$666</definedName>
    <definedName name="_xlchart.v1.73" hidden="1">producer_throughput!$C$667:$C$676</definedName>
    <definedName name="_xlchart.v1.74" hidden="1">producer_throughput!$A$619:$A$628</definedName>
    <definedName name="_xlchart.v1.75" hidden="1">producer_throughput!$C$618</definedName>
    <definedName name="_xlchart.v1.76" hidden="1">producer_throughput!$C$619:$C$628</definedName>
    <definedName name="_xlchart.v1.77" hidden="1">producer_throughput!$A$699:$A$708</definedName>
    <definedName name="_xlchart.v1.78" hidden="1">producer_throughput!$C$698</definedName>
    <definedName name="_xlchart.v1.79" hidden="1">producer_throughput!$C$699:$C$708</definedName>
    <definedName name="_xlchart.v1.8" hidden="1">summary!$G$1</definedName>
    <definedName name="_xlchart.v1.80" hidden="1">producer_throughput!$A$715:$A$724</definedName>
    <definedName name="_xlchart.v1.81" hidden="1">producer_throughput!$C$714</definedName>
    <definedName name="_xlchart.v1.82" hidden="1">producer_throughput!$C$715:$C$724</definedName>
    <definedName name="_xlchart.v1.83" hidden="1">producer_throughput!$A$763:$A$772</definedName>
    <definedName name="_xlchart.v1.84" hidden="1">producer_throughput!$C$762</definedName>
    <definedName name="_xlchart.v1.85" hidden="1">producer_throughput!$C$763:$C$772</definedName>
    <definedName name="_xlchart.v1.86" hidden="1">producer_throughput!$A$731:$A$740</definedName>
    <definedName name="_xlchart.v1.87" hidden="1">producer_throughput!$C$730</definedName>
    <definedName name="_xlchart.v1.88" hidden="1">producer_throughput!$C$731:$C$740</definedName>
    <definedName name="_xlchart.v1.89" hidden="1">producer_throughput!$A$779:$A$788</definedName>
    <definedName name="_xlchart.v1.9" hidden="1">summary!$G$2:$G$521</definedName>
    <definedName name="_xlchart.v1.90" hidden="1">producer_throughput!$C$778</definedName>
    <definedName name="_xlchart.v1.91" hidden="1">producer_throughput!$C$779:$C$788</definedName>
    <definedName name="_xlchart.v1.92" hidden="1">producer_throughput!$A$795:$A$804</definedName>
    <definedName name="_xlchart.v1.93" hidden="1">producer_throughput!$C$794</definedName>
    <definedName name="_xlchart.v1.94" hidden="1">producer_throughput!$C$795:$C$804</definedName>
    <definedName name="_xlchart.v1.95" hidden="1">producer_throughput!$A$747:$A$756</definedName>
    <definedName name="_xlchart.v1.96" hidden="1">producer_throughput!$C$746</definedName>
    <definedName name="_xlchart.v1.97" hidden="1">producer_throughput!$C$747:$C$756</definedName>
    <definedName name="_xlchart.v1.98" hidden="1">producer_throughput!$A$2:$A$341</definedName>
    <definedName name="_xlchart.v1.99" hidden="1">producer_throughput!$C$1</definedName>
    <definedName name="ExternalData_1" localSheetId="3" hidden="1">long_term_producer_througput!$A$1:$D$61</definedName>
    <definedName name="ExternalData_1" localSheetId="5" hidden="1">producer_and_consumer!$A$1:$G$61</definedName>
    <definedName name="ExternalData_1" localSheetId="2" hidden="1">producer_throughput!$A$1:$D$341</definedName>
    <definedName name="ExternalData_10" localSheetId="2" hidden="1">producer_throughput!$A$602:$E$612</definedName>
    <definedName name="ExternalData_11" localSheetId="2" hidden="1">producer_throughput!$A$618:$E$628</definedName>
    <definedName name="ExternalData_12" localSheetId="2" hidden="1">producer_throughput!$A$634:$E$644</definedName>
    <definedName name="ExternalData_13" localSheetId="2" hidden="1">producer_throughput!$A$650:$E$660</definedName>
    <definedName name="ExternalData_14" localSheetId="2" hidden="1">producer_throughput!$A$666:$E$676</definedName>
    <definedName name="ExternalData_15" localSheetId="2" hidden="1">producer_throughput!$A$682:$E$692</definedName>
    <definedName name="ExternalData_16" localSheetId="2" hidden="1">producer_throughput!$A$698:$E$708</definedName>
    <definedName name="ExternalData_17" localSheetId="2" hidden="1">producer_throughput!$A$714:$E$724</definedName>
    <definedName name="ExternalData_18" localSheetId="2" hidden="1">producer_throughput!$A$730:$E$740</definedName>
    <definedName name="ExternalData_19" localSheetId="2" hidden="1">producer_throughput!$A$746:$E$756</definedName>
    <definedName name="ExternalData_2" localSheetId="6" hidden="1">consumer_throughput!$A$1:$D$61</definedName>
    <definedName name="ExternalData_2" localSheetId="4" hidden="1">end_to_end_latency!$B$66:$E$76</definedName>
    <definedName name="ExternalData_2" localSheetId="5" hidden="1">producer_and_consumer!$A$65:$H$75</definedName>
    <definedName name="ExternalData_2" localSheetId="0" hidden="1">report!$A$1:$AJ$581</definedName>
    <definedName name="ExternalData_2" localSheetId="1" hidden="1">summary!$A$1:$G$521</definedName>
    <definedName name="ExternalData_20" localSheetId="2" hidden="1">producer_throughput!$A$762:$E$772</definedName>
    <definedName name="ExternalData_21" localSheetId="2" hidden="1">producer_throughput!$A$778:$E$788</definedName>
    <definedName name="ExternalData_22" localSheetId="2" hidden="1">producer_throughput!$A$794:$E$804</definedName>
    <definedName name="ExternalData_23" localSheetId="2" hidden="1">producer_throughput!$A$810:$E$820</definedName>
    <definedName name="ExternalData_24" localSheetId="2" hidden="1">producer_throughput!$A$826:$E$836</definedName>
    <definedName name="ExternalData_25" localSheetId="2" hidden="1">producer_throughput!$A$842:$E$852</definedName>
    <definedName name="ExternalData_26" localSheetId="2" hidden="1">producer_throughput!$A$858:$E$868</definedName>
    <definedName name="ExternalData_27" localSheetId="2" hidden="1">producer_throughput!$A$874:$E$884</definedName>
    <definedName name="ExternalData_3" localSheetId="6" hidden="1">consumer_throughput!$A$82:$E$92</definedName>
    <definedName name="ExternalData_3" localSheetId="4" hidden="1">end_to_end_latency!$B$83:$E$93</definedName>
    <definedName name="ExternalData_3" localSheetId="5" hidden="1">producer_and_consumer!$A$82:$H$92</definedName>
    <definedName name="ExternalData_3" localSheetId="2" hidden="1">producer_throughput!$A$410:$E$420</definedName>
    <definedName name="ExternalData_4" localSheetId="6" hidden="1">consumer_throughput!$A$98:$E$108</definedName>
    <definedName name="ExternalData_4" localSheetId="4" hidden="1">end_to_end_latency!$B$100:$E$110</definedName>
    <definedName name="ExternalData_4" localSheetId="5" hidden="1">producer_and_consumer!$A$99:$H$109</definedName>
    <definedName name="ExternalData_4" localSheetId="2" hidden="1">producer_throughput!$A$442:$E$452</definedName>
    <definedName name="ExternalData_5" localSheetId="6" hidden="1">consumer_throughput!$A$114:$E$124</definedName>
    <definedName name="ExternalData_5" localSheetId="4" hidden="1">end_to_end_latency!$B$117:$E$127</definedName>
    <definedName name="ExternalData_5" localSheetId="5" hidden="1">producer_and_consumer!$A$116:$H$126</definedName>
    <definedName name="ExternalData_5" localSheetId="2" hidden="1">producer_throughput!$A$474:$E$484</definedName>
    <definedName name="ExternalData_6" localSheetId="6" hidden="1">consumer_throughput!$A$130:$E$140</definedName>
    <definedName name="ExternalData_6" localSheetId="4" hidden="1">end_to_end_latency!$B$134:$E$144</definedName>
    <definedName name="ExternalData_6" localSheetId="5" hidden="1">producer_and_consumer!$A$133:$H$143</definedName>
    <definedName name="ExternalData_6" localSheetId="2" hidden="1">producer_throughput!$A$522:$E$532</definedName>
    <definedName name="ExternalData_7" localSheetId="6" hidden="1">consumer_throughput!$A$146:$E$156</definedName>
    <definedName name="ExternalData_7" localSheetId="4" hidden="1">end_to_end_latency!$B$151:$E$161</definedName>
    <definedName name="ExternalData_7" localSheetId="5" hidden="1">producer_and_consumer!$A$150:$H$160</definedName>
    <definedName name="ExternalData_7" localSheetId="2" hidden="1">producer_throughput!$A$554:$E$564</definedName>
    <definedName name="ExternalData_8" localSheetId="6" hidden="1">consumer_throughput!$A$66:$E$76</definedName>
    <definedName name="ExternalData_8" localSheetId="2" hidden="1">producer_throughput!$A$570:$E$580</definedName>
    <definedName name="ExternalData_9" localSheetId="2" hidden="1">producer_throughput!$A$586:$E$596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23" l="1"/>
  <c r="J43" i="123"/>
  <c r="H11" i="57"/>
  <c r="J38" i="123"/>
  <c r="H7" i="56"/>
  <c r="H39" i="58"/>
  <c r="J11" i="59"/>
  <c r="G42" i="57"/>
  <c r="H24" i="58"/>
  <c r="G24" i="120"/>
  <c r="G23" i="57"/>
  <c r="L9" i="123"/>
  <c r="H22" i="58"/>
  <c r="G39" i="56"/>
  <c r="M40" i="59"/>
  <c r="H42" i="120"/>
  <c r="H23" i="57"/>
  <c r="G40" i="58"/>
  <c r="G10" i="56"/>
  <c r="G9" i="57"/>
  <c r="M7" i="123"/>
  <c r="K8" i="123"/>
  <c r="M12" i="123"/>
  <c r="J26" i="59"/>
  <c r="M40" i="123"/>
  <c r="G23" i="58"/>
  <c r="G39" i="120"/>
  <c r="G37" i="57"/>
  <c r="J12" i="59"/>
  <c r="H40" i="57"/>
  <c r="H42" i="56"/>
  <c r="G41" i="58"/>
  <c r="H42" i="58"/>
  <c r="M12" i="59"/>
  <c r="G24" i="56"/>
  <c r="K38" i="59"/>
  <c r="M39" i="123"/>
  <c r="H38" i="56"/>
  <c r="G9" i="120"/>
  <c r="G8" i="120"/>
  <c r="K28" i="123"/>
  <c r="M25" i="59"/>
  <c r="K25" i="59"/>
  <c r="K27" i="59"/>
  <c r="L11" i="123"/>
  <c r="J27" i="123"/>
  <c r="H7" i="120"/>
  <c r="M26" i="59"/>
  <c r="G24" i="58"/>
  <c r="H10" i="57"/>
  <c r="L24" i="123"/>
  <c r="J28" i="123"/>
  <c r="H40" i="58"/>
  <c r="K10" i="59"/>
  <c r="H6" i="57"/>
  <c r="G42" i="58"/>
  <c r="K26" i="123"/>
  <c r="J8" i="123"/>
  <c r="M25" i="123"/>
  <c r="K28" i="59"/>
  <c r="J24" i="123"/>
  <c r="H27" i="56"/>
  <c r="M38" i="59"/>
  <c r="K11" i="59"/>
  <c r="K40" i="59"/>
  <c r="H41" i="120"/>
  <c r="H26" i="57"/>
  <c r="H27" i="58"/>
  <c r="J25" i="123"/>
  <c r="M11" i="59"/>
  <c r="M42" i="59"/>
  <c r="J28" i="59"/>
  <c r="H25" i="120"/>
  <c r="M23" i="123"/>
  <c r="M38" i="123"/>
  <c r="L8" i="123"/>
  <c r="G38" i="56"/>
  <c r="J40" i="123"/>
  <c r="K27" i="123"/>
  <c r="H37" i="120"/>
  <c r="L27" i="123"/>
  <c r="G22" i="58"/>
  <c r="M9" i="123"/>
  <c r="L11" i="59"/>
  <c r="L26" i="59"/>
  <c r="K10" i="123"/>
  <c r="H40" i="120"/>
  <c r="G22" i="57"/>
  <c r="G11" i="57"/>
  <c r="L8" i="59"/>
  <c r="M23" i="59"/>
  <c r="H42" i="57"/>
  <c r="K40" i="123"/>
  <c r="K24" i="123"/>
  <c r="L43" i="123"/>
  <c r="K9" i="123"/>
  <c r="G42" i="120"/>
  <c r="K23" i="59"/>
  <c r="H7" i="58"/>
  <c r="H26" i="56"/>
  <c r="M8" i="59"/>
  <c r="M41" i="59"/>
  <c r="H8" i="57"/>
  <c r="G27" i="56"/>
  <c r="G27" i="58"/>
  <c r="H7" i="57"/>
  <c r="H8" i="120"/>
  <c r="G37" i="56"/>
  <c r="G7" i="120"/>
  <c r="J25" i="59"/>
  <c r="G8" i="58"/>
  <c r="G9" i="56"/>
  <c r="K24" i="59"/>
  <c r="G38" i="58"/>
  <c r="G11" i="56"/>
  <c r="H41" i="58"/>
  <c r="K8" i="59"/>
  <c r="L41" i="123"/>
  <c r="J40" i="59"/>
  <c r="M27" i="123"/>
  <c r="G23" i="120"/>
  <c r="L28" i="123"/>
  <c r="H8" i="58"/>
  <c r="J8" i="59"/>
  <c r="K39" i="123"/>
  <c r="K7" i="123"/>
  <c r="G11" i="120"/>
  <c r="G7" i="58"/>
  <c r="H27" i="57"/>
  <c r="J42" i="59"/>
  <c r="M7" i="59"/>
  <c r="K43" i="59"/>
  <c r="J9" i="123"/>
  <c r="G37" i="58"/>
  <c r="K23" i="123"/>
  <c r="G7" i="57"/>
  <c r="H23" i="58"/>
  <c r="J43" i="59"/>
  <c r="K42" i="59"/>
  <c r="L26" i="123"/>
  <c r="G40" i="120"/>
  <c r="M9" i="59"/>
  <c r="G41" i="120"/>
  <c r="G26" i="58"/>
  <c r="H10" i="56"/>
  <c r="M27" i="59"/>
  <c r="J39" i="59"/>
  <c r="L27" i="59"/>
  <c r="H22" i="120"/>
  <c r="H9" i="120"/>
  <c r="H9" i="56"/>
  <c r="M26" i="123"/>
  <c r="L23" i="59"/>
  <c r="L10" i="59"/>
  <c r="G6" i="120"/>
  <c r="J7" i="59"/>
  <c r="K42" i="123"/>
  <c r="L41" i="59"/>
  <c r="H39" i="57"/>
  <c r="L42" i="59"/>
  <c r="J41" i="123"/>
  <c r="L24" i="59"/>
  <c r="L9" i="59"/>
  <c r="G6" i="56"/>
  <c r="G6" i="58"/>
  <c r="G38" i="120"/>
  <c r="G27" i="120"/>
  <c r="L12" i="123"/>
  <c r="H37" i="57"/>
  <c r="J10" i="123"/>
  <c r="H38" i="57"/>
  <c r="G39" i="58"/>
  <c r="M43" i="59"/>
  <c r="H6" i="58"/>
  <c r="G6" i="57"/>
  <c r="G42" i="56"/>
  <c r="L43" i="59"/>
  <c r="L12" i="59"/>
  <c r="K38" i="123"/>
  <c r="K39" i="59"/>
  <c r="G22" i="56"/>
  <c r="M8" i="123"/>
  <c r="H9" i="58"/>
  <c r="H25" i="57"/>
  <c r="H23" i="120"/>
  <c r="G40" i="56"/>
  <c r="J24" i="59"/>
  <c r="H25" i="56"/>
  <c r="L38" i="59"/>
  <c r="G41" i="56"/>
  <c r="M24" i="59"/>
  <c r="L7" i="123"/>
  <c r="L40" i="123"/>
  <c r="K7" i="59"/>
  <c r="J38" i="59"/>
  <c r="M11" i="123"/>
  <c r="H39" i="56"/>
  <c r="G25" i="56"/>
  <c r="H8" i="56"/>
  <c r="K41" i="123"/>
  <c r="H6" i="56"/>
  <c r="K26" i="59"/>
  <c r="M28" i="123"/>
  <c r="G26" i="57"/>
  <c r="G39" i="57"/>
  <c r="J27" i="59"/>
  <c r="L40" i="59"/>
  <c r="H25" i="58"/>
  <c r="J26" i="123"/>
  <c r="J39" i="123"/>
  <c r="H23" i="56"/>
  <c r="L25" i="123"/>
  <c r="G10" i="58"/>
  <c r="G10" i="120"/>
  <c r="J23" i="59"/>
  <c r="G8" i="56"/>
  <c r="L10" i="123"/>
  <c r="H6" i="120"/>
  <c r="J9" i="59"/>
  <c r="M10" i="59"/>
  <c r="J23" i="123"/>
  <c r="H40" i="56"/>
  <c r="K43" i="123"/>
  <c r="L25" i="59"/>
  <c r="H41" i="56"/>
  <c r="G25" i="57"/>
  <c r="K25" i="123"/>
  <c r="G26" i="120"/>
  <c r="G40" i="57"/>
  <c r="G23" i="56"/>
  <c r="H11" i="56"/>
  <c r="M42" i="123"/>
  <c r="K12" i="123"/>
  <c r="L42" i="123"/>
  <c r="H37" i="58"/>
  <c r="G38" i="57"/>
  <c r="G25" i="58"/>
  <c r="G8" i="57"/>
  <c r="L39" i="123"/>
  <c r="L7" i="59"/>
  <c r="G22" i="120"/>
  <c r="L28" i="59"/>
  <c r="G11" i="58"/>
  <c r="H9" i="57"/>
  <c r="G10" i="57"/>
  <c r="H24" i="120"/>
  <c r="H39" i="120"/>
  <c r="H26" i="58"/>
  <c r="H26" i="120"/>
  <c r="J42" i="123"/>
  <c r="L39" i="59"/>
  <c r="H38" i="58"/>
  <c r="H38" i="120"/>
  <c r="H22" i="57"/>
  <c r="M28" i="59"/>
  <c r="G24" i="57"/>
  <c r="K9" i="59"/>
  <c r="H37" i="56"/>
  <c r="J12" i="123"/>
  <c r="K41" i="59"/>
  <c r="H27" i="120"/>
  <c r="H10" i="120"/>
  <c r="J10" i="59"/>
  <c r="G41" i="57"/>
  <c r="K12" i="59"/>
  <c r="M24" i="123"/>
  <c r="H11" i="120"/>
  <c r="H22" i="56"/>
  <c r="M41" i="123"/>
  <c r="J41" i="59"/>
  <c r="L38" i="123"/>
  <c r="G25" i="120"/>
  <c r="M39" i="59"/>
  <c r="H41" i="57"/>
  <c r="G27" i="57"/>
  <c r="H24" i="57"/>
  <c r="H10" i="58"/>
  <c r="M43" i="123"/>
  <c r="G37" i="120"/>
  <c r="M10" i="123"/>
  <c r="J11" i="123"/>
  <c r="H11" i="58"/>
  <c r="H24" i="56"/>
  <c r="G26" i="56"/>
  <c r="G7" i="56"/>
  <c r="L23" i="123"/>
  <c r="G9" i="58"/>
  <c r="K11" i="123"/>
  <c r="G12" i="58" l="1"/>
  <c r="G14" i="58" s="1"/>
  <c r="M13" i="123"/>
  <c r="M15" i="123" s="1"/>
  <c r="G28" i="120"/>
  <c r="G30" i="120" s="1"/>
  <c r="J44" i="59"/>
  <c r="J45" i="59" s="1"/>
  <c r="M44" i="123"/>
  <c r="M45" i="123" s="1"/>
  <c r="J13" i="59"/>
  <c r="J14" i="59" s="1"/>
  <c r="K44" i="59"/>
  <c r="K45" i="59" s="1"/>
  <c r="H12" i="57"/>
  <c r="H13" i="57" s="1"/>
  <c r="G28" i="58"/>
  <c r="G29" i="58" s="1"/>
  <c r="G43" i="57"/>
  <c r="G45" i="57" s="1"/>
  <c r="G28" i="57"/>
  <c r="G29" i="57" s="1"/>
  <c r="H43" i="56"/>
  <c r="H45" i="56" s="1"/>
  <c r="M13" i="59"/>
  <c r="M14" i="59" s="1"/>
  <c r="L13" i="123"/>
  <c r="L15" i="123" s="1"/>
  <c r="J29" i="123"/>
  <c r="J30" i="123" s="1"/>
  <c r="H28" i="58"/>
  <c r="H30" i="58" s="1"/>
  <c r="K29" i="59"/>
  <c r="K30" i="59" s="1"/>
  <c r="K44" i="123"/>
  <c r="K46" i="123" s="1"/>
  <c r="G28" i="56"/>
  <c r="G30" i="56" s="1"/>
  <c r="H28" i="56"/>
  <c r="H30" i="56" s="1"/>
  <c r="G43" i="56"/>
  <c r="G45" i="56" s="1"/>
  <c r="H28" i="57"/>
  <c r="H29" i="57" s="1"/>
  <c r="H12" i="58"/>
  <c r="H14" i="58" s="1"/>
  <c r="J13" i="123"/>
  <c r="J15" i="123" s="1"/>
  <c r="J44" i="123"/>
  <c r="J46" i="123" s="1"/>
  <c r="L44" i="59"/>
  <c r="L45" i="59" s="1"/>
  <c r="L13" i="59"/>
  <c r="L14" i="59" s="1"/>
  <c r="M29" i="123"/>
  <c r="M31" i="123" s="1"/>
  <c r="H12" i="56"/>
  <c r="H14" i="56" s="1"/>
  <c r="H12" i="120"/>
  <c r="H14" i="120" s="1"/>
  <c r="G43" i="120"/>
  <c r="G45" i="120" s="1"/>
  <c r="L29" i="123"/>
  <c r="L31" i="123" s="1"/>
  <c r="L44" i="123"/>
  <c r="L45" i="123" s="1"/>
  <c r="G12" i="56"/>
  <c r="G14" i="56" s="1"/>
  <c r="M44" i="59"/>
  <c r="M45" i="59" s="1"/>
  <c r="H43" i="120"/>
  <c r="H45" i="120" s="1"/>
  <c r="K13" i="123"/>
  <c r="K15" i="123" s="1"/>
  <c r="L29" i="59"/>
  <c r="L30" i="59" s="1"/>
  <c r="H28" i="120"/>
  <c r="H30" i="120" s="1"/>
  <c r="K29" i="123"/>
  <c r="K31" i="123" s="1"/>
  <c r="K13" i="59"/>
  <c r="K14" i="59" s="1"/>
  <c r="H43" i="58"/>
  <c r="H44" i="58" s="1"/>
  <c r="M29" i="59"/>
  <c r="M30" i="59" s="1"/>
  <c r="G12" i="120"/>
  <c r="G13" i="120" s="1"/>
  <c r="H43" i="57"/>
  <c r="H44" i="57" s="1"/>
  <c r="J29" i="59"/>
  <c r="J30" i="59" s="1"/>
  <c r="G12" i="57"/>
  <c r="G13" i="57" s="1"/>
  <c r="G43" i="58"/>
  <c r="G45" i="58" s="1"/>
  <c r="G29" i="120" l="1"/>
  <c r="G13" i="58"/>
  <c r="M14" i="123"/>
  <c r="L15" i="59"/>
  <c r="J46" i="59"/>
  <c r="H45" i="58"/>
  <c r="M46" i="123"/>
  <c r="J31" i="123"/>
  <c r="M46" i="59"/>
  <c r="G14" i="120"/>
  <c r="J31" i="59"/>
  <c r="L46" i="59"/>
  <c r="H45" i="57"/>
  <c r="M15" i="59"/>
  <c r="G14" i="57"/>
  <c r="J15" i="59"/>
  <c r="L46" i="123"/>
  <c r="M31" i="59"/>
  <c r="K30" i="123"/>
  <c r="H29" i="56"/>
  <c r="H13" i="56"/>
  <c r="H13" i="120"/>
  <c r="K15" i="59"/>
  <c r="H30" i="57"/>
  <c r="H44" i="120"/>
  <c r="H29" i="120"/>
  <c r="J14" i="123"/>
  <c r="G30" i="57"/>
  <c r="K31" i="59"/>
  <c r="H29" i="58"/>
  <c r="K46" i="59"/>
  <c r="M30" i="123"/>
  <c r="K14" i="123"/>
  <c r="G44" i="57"/>
  <c r="G30" i="58"/>
  <c r="L30" i="123"/>
  <c r="G44" i="120"/>
  <c r="G44" i="58"/>
  <c r="H44" i="56"/>
  <c r="G44" i="56"/>
  <c r="K45" i="123"/>
  <c r="H14" i="57"/>
  <c r="G13" i="56"/>
  <c r="H13" i="58"/>
  <c r="G29" i="56"/>
  <c r="L14" i="123"/>
  <c r="L31" i="59"/>
  <c r="J45" i="1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CCCFFC-D2B2-4C26-BE36-6CD8FA37E53F}" keepAlive="1" name="Query - 1  kafkatest benchmarks core benchmark_test Benchmark test_producer_throughput" description="Connection to the '1  kafkatest benchmarks core benchmark_test Benchmark test_producer_throughput' query in the workbook." type="5" refreshedVersion="8" background="1" saveData="1">
    <dbPr connection="Provider=Microsoft.Mashup.OleDb.1;Data Source=$Workbook$;Location=&quot;1  kafkatest benchmarks core benchmark_test Benchmark test_producer_throughput&quot;;Extended Properties=&quot;&quot;" command="SELECT * FROM [1  kafkatest benchmarks core benchmark_test Benchmark test_producer_throughput]"/>
  </connection>
  <connection id="2" xr16:uid="{CAD4A778-EDCE-4428-8F65-EC3AD5A382E3}" keepAlive="1" name="Query - 1  kafkatest benchmarks librdkafka benchmark_test LibrdkafkaBenchmark test_produ" description="Connection to the '1  kafkatest benchmarks librdkafka benchmark_test LibrdkafkaBenchmark test_produ' query in the workbook." type="5" refreshedVersion="8" background="1" saveData="1">
    <dbPr connection="Provider=Microsoft.Mashup.OleDb.1;Data Source=$Workbook$;Location=&quot;1  kafkatest benchmarks librdkafka benchmark_test LibrdkafkaBenchmark test_produ&quot;;Extended Properties=&quot;&quot;" command="SELECT * FROM [1  kafkatest benchmarks librdkafka benchmark_test LibrdkafkaBenchmark test_produ]"/>
  </connection>
  <connection id="3" xr16:uid="{36F422E0-CDBF-402F-9F5F-4EAA6DBC2A21}" keepAlive="1" name="Query - 2  kafkatest benchmarks core benchmark_test Benchmark test_long_term_producer_th" description="Connection to the '2  kafkatest benchmarks core benchmark_test Benchmark test_long_term_producer_th' query in the workbook." type="5" refreshedVersion="0" background="1">
    <dbPr connection="Provider=Microsoft.Mashup.OleDb.1;Data Source=$Workbook$;Location=&quot;2  kafkatest benchmarks core benchmark_test Benchmark test_long_term_producer_th&quot;;Extended Properties=&quot;&quot;" command="SELECT * FROM [2  kafkatest benchmarks core benchmark_test Benchmark test_long_term_producer_th]"/>
  </connection>
  <connection id="4" xr16:uid="{73F8E440-5477-4A66-B4C0-16534BF0EDB4}" keepAlive="1" name="Query - report" description="Connection to the 'report' query in the workbook." type="5" refreshedVersion="0" background="1">
    <dbPr connection="Provider=Microsoft.Mashup.OleDb.1;Data Source=$Workbook$;Location=report;Extended Properties=&quot;&quot;" command="SELECT * FROM [report]"/>
  </connection>
  <connection id="5" xr16:uid="{CCA5F18F-0418-47D4-9E08-DFF964916BDD}" keepAlive="1" name="Query - report (1)" description="Connection to the 'report (1)' query in the workbook." type="5" refreshedVersion="0" background="1">
    <dbPr connection="Provider=Microsoft.Mashup.OleDb.1;Data Source=$Workbook$;Location=&quot;report (1)&quot;;Extended Properties=&quot;&quot;" command="SELECT * FROM [report (1)]"/>
  </connection>
  <connection id="6" xr16:uid="{2BC2F12A-83F7-46F4-8965-2285DFDF0E36}" keepAlive="1" name="Query - report (10)" description="Connection to the 'report (10)' query in the workbook." type="5" refreshedVersion="8" background="1" saveData="1">
    <dbPr connection="Provider=Microsoft.Mashup.OleDb.1;Data Source=$Workbook$;Location=&quot;report (10)&quot;;Extended Properties=&quot;&quot;" command="SELECT * FROM [report (10)]"/>
  </connection>
  <connection id="7" xr16:uid="{6E6204B7-F696-4586-8694-4B6AB1BA1121}" keepAlive="1" name="Query - report (100)" description="Connection to the 'report (100)' query in the workbook." type="5" refreshedVersion="8" background="1" saveData="1">
    <dbPr connection="Provider=Microsoft.Mashup.OleDb.1;Data Source=$Workbook$;Location=&quot;report (100)&quot;;Extended Properties=&quot;&quot;" command="SELECT * FROM [report (100)]"/>
  </connection>
  <connection id="8" xr16:uid="{92ABFCC7-6388-47B0-86D0-20895E36184C}" keepAlive="1" name="Query - report (101)" description="Connection to the 'report (101)' query in the workbook." type="5" refreshedVersion="8" background="1" saveData="1">
    <dbPr connection="Provider=Microsoft.Mashup.OleDb.1;Data Source=$Workbook$;Location=&quot;report (101)&quot;;Extended Properties=&quot;&quot;" command="SELECT * FROM [report (101)]"/>
  </connection>
  <connection id="9" xr16:uid="{C9565F19-769E-43DE-9479-EB637740202E}" keepAlive="1" name="Query - report (102)" description="Connection to the 'report (102)' query in the workbook." type="5" refreshedVersion="8" background="1" saveData="1">
    <dbPr connection="Provider=Microsoft.Mashup.OleDb.1;Data Source=$Workbook$;Location=&quot;report (102)&quot;;Extended Properties=&quot;&quot;" command="SELECT * FROM [report (102)]"/>
  </connection>
  <connection id="10" xr16:uid="{5CC19194-60F3-4C82-BB32-07ABE874030B}" keepAlive="1" name="Query - report (103)" description="Connection to the 'report (103)' query in the workbook." type="5" refreshedVersion="8" background="1" saveData="1">
    <dbPr connection="Provider=Microsoft.Mashup.OleDb.1;Data Source=$Workbook$;Location=&quot;report (103)&quot;;Extended Properties=&quot;&quot;" command="SELECT * FROM [report (103)]"/>
  </connection>
  <connection id="11" xr16:uid="{279E7B45-98B5-486E-9FAB-C25350765634}" keepAlive="1" name="Query - report (104)" description="Connection to the 'report (104)' query in the workbook." type="5" refreshedVersion="8" background="1" saveData="1">
    <dbPr connection="Provider=Microsoft.Mashup.OleDb.1;Data Source=$Workbook$;Location=&quot;report (104)&quot;;Extended Properties=&quot;&quot;" command="SELECT * FROM [report (104)]"/>
  </connection>
  <connection id="12" xr16:uid="{EC30491B-386E-48AF-AD3E-A4D595EA8A07}" keepAlive="1" name="Query - report (105)" description="Connection to the 'report (105)' query in the workbook." type="5" refreshedVersion="8" background="1" saveData="1">
    <dbPr connection="Provider=Microsoft.Mashup.OleDb.1;Data Source=$Workbook$;Location=&quot;report (105)&quot;;Extended Properties=&quot;&quot;" command="SELECT * FROM [report (105)]"/>
  </connection>
  <connection id="13" xr16:uid="{7AD27C68-24B6-491E-A252-D1B3A370E7FC}" keepAlive="1" name="Query - report (106)" description="Connection to the 'report (106)' query in the workbook." type="5" refreshedVersion="8" background="1" saveData="1">
    <dbPr connection="Provider=Microsoft.Mashup.OleDb.1;Data Source=$Workbook$;Location=&quot;report (106)&quot;;Extended Properties=&quot;&quot;" command="SELECT * FROM [report (106)]"/>
  </connection>
  <connection id="14" xr16:uid="{90375467-4A40-4EC1-BCD2-38C40B913A19}" keepAlive="1" name="Query - report (107)" description="Connection to the 'report (107)' query in the workbook." type="5" refreshedVersion="8" background="1" saveData="1">
    <dbPr connection="Provider=Microsoft.Mashup.OleDb.1;Data Source=$Workbook$;Location=&quot;report (107)&quot;;Extended Properties=&quot;&quot;" command="SELECT * FROM [report (107)]"/>
  </connection>
  <connection id="15" xr16:uid="{587A84DB-B3EA-4797-A3D8-28844D92C1BE}" keepAlive="1" name="Query - report (108)" description="Connection to the 'report (108)' query in the workbook." type="5" refreshedVersion="8" background="1" saveData="1">
    <dbPr connection="Provider=Microsoft.Mashup.OleDb.1;Data Source=$Workbook$;Location=&quot;report (108)&quot;;Extended Properties=&quot;&quot;" command="SELECT * FROM [report (108)]"/>
  </connection>
  <connection id="16" xr16:uid="{D6DAEF50-C7EA-4D07-9ED6-D6E9CD896E1D}" keepAlive="1" name="Query - report (109)" description="Connection to the 'report (109)' query in the workbook." type="5" refreshedVersion="8" background="1" saveData="1">
    <dbPr connection="Provider=Microsoft.Mashup.OleDb.1;Data Source=$Workbook$;Location=&quot;report (109)&quot;;Extended Properties=&quot;&quot;" command="SELECT * FROM [report (109)]"/>
  </connection>
  <connection id="17" xr16:uid="{A5B5D140-2291-4FD9-8116-19A8C49B8A25}" keepAlive="1" name="Query - report (11)" description="Connection to the 'report (11)' query in the workbook." type="5" refreshedVersion="8" background="1" saveData="1">
    <dbPr connection="Provider=Microsoft.Mashup.OleDb.1;Data Source=$Workbook$;Location=&quot;report (11)&quot;;Extended Properties=&quot;&quot;" command="SELECT * FROM [report (11)]"/>
  </connection>
  <connection id="18" xr16:uid="{C07AE2D2-815E-44D4-9F3E-0E0197546871}" keepAlive="1" name="Query - report (110)" description="Connection to the 'report (110)' query in the workbook." type="5" refreshedVersion="8" background="1" saveData="1">
    <dbPr connection="Provider=Microsoft.Mashup.OleDb.1;Data Source=$Workbook$;Location=&quot;report (110)&quot;;Extended Properties=&quot;&quot;" command="SELECT * FROM [report (110)]"/>
  </connection>
  <connection id="19" xr16:uid="{9289E222-F095-40B8-A1B4-C3C6AC233EE8}" keepAlive="1" name="Query - report (111)" description="Connection to the 'report (111)' query in the workbook." type="5" refreshedVersion="8" background="1" saveData="1">
    <dbPr connection="Provider=Microsoft.Mashup.OleDb.1;Data Source=$Workbook$;Location=&quot;report (111)&quot;;Extended Properties=&quot;&quot;" command="SELECT * FROM [report (111)]"/>
  </connection>
  <connection id="20" xr16:uid="{69673EC2-4D30-4905-9E6D-D40EC867BD7A}" keepAlive="1" name="Query - report (112)" description="Connection to the 'report (112)' query in the workbook." type="5" refreshedVersion="8" background="1" saveData="1">
    <dbPr connection="Provider=Microsoft.Mashup.OleDb.1;Data Source=$Workbook$;Location=&quot;report (112)&quot;;Extended Properties=&quot;&quot;" command="SELECT * FROM [report (112)]"/>
  </connection>
  <connection id="21" xr16:uid="{993B9EA7-4E99-491D-A096-27B2E4B5A916}" keepAlive="1" name="Query - report (113)" description="Connection to the 'report (113)' query in the workbook." type="5" refreshedVersion="8" background="1" saveData="1">
    <dbPr connection="Provider=Microsoft.Mashup.OleDb.1;Data Source=$Workbook$;Location=&quot;report (113)&quot;;Extended Properties=&quot;&quot;" command="SELECT * FROM [report (113)]"/>
  </connection>
  <connection id="22" xr16:uid="{42FAFD0B-9CFD-4E4B-B828-D960CDD436E3}" keepAlive="1" name="Query - report (114)" description="Connection to the 'report (114)' query in the workbook." type="5" refreshedVersion="8" background="1" saveData="1">
    <dbPr connection="Provider=Microsoft.Mashup.OleDb.1;Data Source=$Workbook$;Location=&quot;report (114)&quot;;Extended Properties=&quot;&quot;" command="SELECT * FROM [report (114)]"/>
  </connection>
  <connection id="23" xr16:uid="{C5FC75EB-0079-49F0-9984-2C093C797A61}" keepAlive="1" name="Query - report (115)" description="Connection to the 'report (115)' query in the workbook." type="5" refreshedVersion="8" background="1" saveData="1">
    <dbPr connection="Provider=Microsoft.Mashup.OleDb.1;Data Source=$Workbook$;Location=&quot;report (115)&quot;;Extended Properties=&quot;&quot;" command="SELECT * FROM [report (115)]"/>
  </connection>
  <connection id="24" xr16:uid="{8311B56E-BEC3-440E-9982-D5227276DC14}" keepAlive="1" name="Query - report (116)" description="Connection to the 'report (116)' query in the workbook." type="5" refreshedVersion="8" background="1" saveData="1">
    <dbPr connection="Provider=Microsoft.Mashup.OleDb.1;Data Source=$Workbook$;Location=&quot;report (116)&quot;;Extended Properties=&quot;&quot;" command="SELECT * FROM [report (116)]"/>
  </connection>
  <connection id="25" xr16:uid="{34B8D393-E0BA-4A0A-91E7-A3517D607FD3}" keepAlive="1" name="Query - report (117)" description="Connection to the 'report (117)' query in the workbook." type="5" refreshedVersion="8" background="1" saveData="1">
    <dbPr connection="Provider=Microsoft.Mashup.OleDb.1;Data Source=$Workbook$;Location=&quot;report (117)&quot;;Extended Properties=&quot;&quot;" command="SELECT * FROM [report (117)]"/>
  </connection>
  <connection id="26" xr16:uid="{3BC4DC09-5F4B-4DA2-867C-53B0A6B5B7CF}" keepAlive="1" name="Query - report (118)" description="Connection to the 'report (118)' query in the workbook." type="5" refreshedVersion="8" background="1" saveData="1">
    <dbPr connection="Provider=Microsoft.Mashup.OleDb.1;Data Source=$Workbook$;Location=&quot;report (118)&quot;;Extended Properties=&quot;&quot;" command="SELECT * FROM [report (118)]"/>
  </connection>
  <connection id="27" xr16:uid="{95534ECC-08ED-4B1F-AEDB-CD7CD691AFEC}" keepAlive="1" name="Query - report (119)" description="Connection to the 'report (119)' query in the workbook." type="5" refreshedVersion="8" background="1" saveData="1">
    <dbPr connection="Provider=Microsoft.Mashup.OleDb.1;Data Source=$Workbook$;Location=&quot;report (119)&quot;;Extended Properties=&quot;&quot;" command="SELECT * FROM [report (119)]"/>
  </connection>
  <connection id="28" xr16:uid="{E70AB00F-1F37-4D92-8F61-E66D37C41195}" keepAlive="1" name="Query - report (12)" description="Connection to the 'report (12)' query in the workbook." type="5" refreshedVersion="8" background="1" saveData="1">
    <dbPr connection="Provider=Microsoft.Mashup.OleDb.1;Data Source=$Workbook$;Location=&quot;report (12)&quot;;Extended Properties=&quot;&quot;" command="SELECT * FROM [report (12)]"/>
  </connection>
  <connection id="29" xr16:uid="{CAA84EBA-C1CE-45CF-A586-22AC7436A9A2}" keepAlive="1" name="Query - report (120)" description="Connection to the 'report (120)' query in the workbook." type="5" refreshedVersion="8" background="1" saveData="1">
    <dbPr connection="Provider=Microsoft.Mashup.OleDb.1;Data Source=$Workbook$;Location=&quot;report (120)&quot;;Extended Properties=&quot;&quot;" command="SELECT * FROM [report (120)]"/>
  </connection>
  <connection id="30" xr16:uid="{8DF10B7B-7A81-4740-BF64-F791E1B45B8A}" keepAlive="1" name="Query - report (121)" description="Connection to the 'report (121)' query in the workbook." type="5" refreshedVersion="8" background="1" saveData="1">
    <dbPr connection="Provider=Microsoft.Mashup.OleDb.1;Data Source=$Workbook$;Location=&quot;report (121)&quot;;Extended Properties=&quot;&quot;" command="SELECT * FROM [report (121)]"/>
  </connection>
  <connection id="31" xr16:uid="{9DD927B0-E39F-42FC-A493-CEBC42CD24F1}" keepAlive="1" name="Query - report (122)" description="Connection to the 'report (122)' query in the workbook." type="5" refreshedVersion="8" background="1" saveData="1">
    <dbPr connection="Provider=Microsoft.Mashup.OleDb.1;Data Source=$Workbook$;Location=&quot;report (122)&quot;;Extended Properties=&quot;&quot;" command="SELECT * FROM [report (122)]"/>
  </connection>
  <connection id="32" xr16:uid="{4E313A0C-568B-4F63-800A-55784759AB75}" keepAlive="1" name="Query - report (123)" description="Connection to the 'report (123)' query in the workbook." type="5" refreshedVersion="8" background="1" saveData="1">
    <dbPr connection="Provider=Microsoft.Mashup.OleDb.1;Data Source=$Workbook$;Location=&quot;report (123)&quot;;Extended Properties=&quot;&quot;" command="SELECT * FROM [report (123)]"/>
  </connection>
  <connection id="33" xr16:uid="{79BCA5CE-0A24-4929-ADB3-CF9007DB14EA}" keepAlive="1" name="Query - report (124)" description="Connection to the 'report (124)' query in the workbook." type="5" refreshedVersion="8" background="1" saveData="1">
    <dbPr connection="Provider=Microsoft.Mashup.OleDb.1;Data Source=$Workbook$;Location=&quot;report (124)&quot;;Extended Properties=&quot;&quot;" command="SELECT * FROM [report (124)]"/>
  </connection>
  <connection id="34" xr16:uid="{74CC9DB8-B55A-45CD-B80C-F544A9ABDCA6}" keepAlive="1" name="Query - report (125)" description="Connection to the 'report (125)' query in the workbook." type="5" refreshedVersion="8" background="1" saveData="1">
    <dbPr connection="Provider=Microsoft.Mashup.OleDb.1;Data Source=$Workbook$;Location=&quot;report (125)&quot;;Extended Properties=&quot;&quot;" command="SELECT * FROM [report (125)]"/>
  </connection>
  <connection id="35" xr16:uid="{F7EBD9A6-0597-4FA0-8B7E-2E6E6A088EB9}" keepAlive="1" name="Query - report (126)" description="Connection to the 'report (126)' query in the workbook." type="5" refreshedVersion="8" background="1" saveData="1">
    <dbPr connection="Provider=Microsoft.Mashup.OleDb.1;Data Source=$Workbook$;Location=&quot;report (126)&quot;;Extended Properties=&quot;&quot;" command="SELECT * FROM [report (126)]"/>
  </connection>
  <connection id="36" xr16:uid="{86C4A00D-C705-4FD1-933C-B470B67DCF49}" keepAlive="1" name="Query - report (127)" description="Connection to the 'report (127)' query in the workbook." type="5" refreshedVersion="8" background="1" saveData="1">
    <dbPr connection="Provider=Microsoft.Mashup.OleDb.1;Data Source=$Workbook$;Location=&quot;report (127)&quot;;Extended Properties=&quot;&quot;" command="SELECT * FROM [report (127)]"/>
  </connection>
  <connection id="37" xr16:uid="{1759168A-ACF8-4707-980A-11D653C26BE2}" keepAlive="1" name="Query - report (128)" description="Connection to the 'report (128)' query in the workbook." type="5" refreshedVersion="8" background="1" saveData="1">
    <dbPr connection="Provider=Microsoft.Mashup.OleDb.1;Data Source=$Workbook$;Location=&quot;report (128)&quot;;Extended Properties=&quot;&quot;" command="SELECT * FROM [report (128)]"/>
  </connection>
  <connection id="38" xr16:uid="{77A53FC8-AE9A-4E90-BFB8-68F18647B8E5}" keepAlive="1" name="Query - report (129)" description="Connection to the 'report (129)' query in the workbook." type="5" refreshedVersion="8" background="1" saveData="1">
    <dbPr connection="Provider=Microsoft.Mashup.OleDb.1;Data Source=$Workbook$;Location=&quot;report (129)&quot;;Extended Properties=&quot;&quot;" command="SELECT * FROM [report (129)]"/>
  </connection>
  <connection id="39" xr16:uid="{A515BEFF-2B85-4B75-8C77-855A968A5560}" keepAlive="1" name="Query - report (13)" description="Connection to the 'report (13)' query in the workbook." type="5" refreshedVersion="0" background="1">
    <dbPr connection="Provider=Microsoft.Mashup.OleDb.1;Data Source=$Workbook$;Location=&quot;report (13)&quot;;Extended Properties=&quot;&quot;" command="SELECT * FROM [report (13)]"/>
  </connection>
  <connection id="40" xr16:uid="{EC4A98E9-4EF7-45CD-82EB-A30D152A2166}" keepAlive="1" name="Query - report (130)" description="Connection to the 'report (130)' query in the workbook." type="5" refreshedVersion="8" background="1" saveData="1">
    <dbPr connection="Provider=Microsoft.Mashup.OleDb.1;Data Source=$Workbook$;Location=&quot;report (130)&quot;;Extended Properties=&quot;&quot;" command="SELECT * FROM [report (130)]"/>
  </connection>
  <connection id="41" xr16:uid="{0545FAAC-A21D-4710-883C-A33FF45B3DCC}" keepAlive="1" name="Query - report (131)" description="Connection to the 'report (131)' query in the workbook." type="5" refreshedVersion="8" background="1" saveData="1">
    <dbPr connection="Provider=Microsoft.Mashup.OleDb.1;Data Source=$Workbook$;Location=&quot;report (131)&quot;;Extended Properties=&quot;&quot;" command="SELECT * FROM [report (131)]"/>
  </connection>
  <connection id="42" xr16:uid="{2FD6A15F-4BB3-43F5-B0B3-D13D5B9EEEB6}" keepAlive="1" name="Query - report (132)" description="Connection to the 'report (132)' query in the workbook." type="5" refreshedVersion="8" background="1" saveData="1">
    <dbPr connection="Provider=Microsoft.Mashup.OleDb.1;Data Source=$Workbook$;Location=&quot;report (132)&quot;;Extended Properties=&quot;&quot;" command="SELECT * FROM [report (132)]"/>
  </connection>
  <connection id="43" xr16:uid="{2F0A3831-9CB1-4A7D-86AC-D4F29891596A}" keepAlive="1" name="Query - report (133)" description="Connection to the 'report (133)' query in the workbook." type="5" refreshedVersion="8" background="1" saveData="1">
    <dbPr connection="Provider=Microsoft.Mashup.OleDb.1;Data Source=$Workbook$;Location=&quot;report (133)&quot;;Extended Properties=&quot;&quot;" command="SELECT * FROM [report (133)]"/>
  </connection>
  <connection id="44" xr16:uid="{28247D41-5CC9-4C44-A918-45DAAA295E3E}" keepAlive="1" name="Query - report (134)" description="Connection to the 'report (134)' query in the workbook." type="5" refreshedVersion="8" background="1" saveData="1">
    <dbPr connection="Provider=Microsoft.Mashup.OleDb.1;Data Source=$Workbook$;Location=&quot;report (134)&quot;;Extended Properties=&quot;&quot;" command="SELECT * FROM [report (134)]"/>
  </connection>
  <connection id="45" xr16:uid="{1281D440-2464-4FBD-9097-04D7B4771334}" keepAlive="1" name="Query - report (135)" description="Connection to the 'report (135)' query in the workbook." type="5" refreshedVersion="8" background="1" saveData="1">
    <dbPr connection="Provider=Microsoft.Mashup.OleDb.1;Data Source=$Workbook$;Location=&quot;report (135)&quot;;Extended Properties=&quot;&quot;" command="SELECT * FROM [report (135)]"/>
  </connection>
  <connection id="46" xr16:uid="{A5D165B3-688F-447A-AA01-EA31B3AC73A6}" keepAlive="1" name="Query - report (136)" description="Connection to the 'report (136)' query in the workbook." type="5" refreshedVersion="8" background="1" saveData="1">
    <dbPr connection="Provider=Microsoft.Mashup.OleDb.1;Data Source=$Workbook$;Location=&quot;report (136)&quot;;Extended Properties=&quot;&quot;" command="SELECT * FROM [report (136)]"/>
  </connection>
  <connection id="47" xr16:uid="{600E4874-9DEC-4E6E-8E3B-7C04A95755B9}" keepAlive="1" name="Query - report (137)" description="Connection to the 'report (137)' query in the workbook." type="5" refreshedVersion="8" background="1" saveData="1">
    <dbPr connection="Provider=Microsoft.Mashup.OleDb.1;Data Source=$Workbook$;Location=&quot;report (137)&quot;;Extended Properties=&quot;&quot;" command="SELECT * FROM [report (137)]"/>
  </connection>
  <connection id="48" xr16:uid="{AA694165-7B25-4185-A81E-0334FB4860D5}" keepAlive="1" name="Query - report (138)" description="Connection to the 'report (138)' query in the workbook." type="5" refreshedVersion="8" background="1" saveData="1">
    <dbPr connection="Provider=Microsoft.Mashup.OleDb.1;Data Source=$Workbook$;Location=&quot;report (138)&quot;;Extended Properties=&quot;&quot;" command="SELECT * FROM [report (138)]"/>
  </connection>
  <connection id="49" xr16:uid="{7C3B17F7-933E-496C-92AB-C07512CB5615}" keepAlive="1" name="Query - report (139)" description="Connection to the 'report (139)' query in the workbook." type="5" refreshedVersion="8" background="1" saveData="1">
    <dbPr connection="Provider=Microsoft.Mashup.OleDb.1;Data Source=$Workbook$;Location=&quot;report (139)&quot;;Extended Properties=&quot;&quot;" command="SELECT * FROM [report (139)]"/>
  </connection>
  <connection id="50" xr16:uid="{FC8CAB68-2D00-443A-8093-B9657C28D2CD}" keepAlive="1" name="Query - report (14)" description="Connection to the 'report (14)' query in the workbook." type="5" refreshedVersion="0" background="1">
    <dbPr connection="Provider=Microsoft.Mashup.OleDb.1;Data Source=$Workbook$;Location=&quot;report (14)&quot;;Extended Properties=&quot;&quot;" command="SELECT * FROM [report (14)]"/>
  </connection>
  <connection id="51" xr16:uid="{D6BBEA46-FAA9-44AF-84C0-2732D5786E6D}" keepAlive="1" name="Query - report (140)" description="Connection to the 'report (140)' query in the workbook." type="5" refreshedVersion="8" background="1" saveData="1">
    <dbPr connection="Provider=Microsoft.Mashup.OleDb.1;Data Source=$Workbook$;Location=&quot;report (140)&quot;;Extended Properties=&quot;&quot;" command="SELECT * FROM [report (140)]"/>
  </connection>
  <connection id="52" xr16:uid="{545CA7DA-C63C-4856-A0A5-83446525E839}" keepAlive="1" name="Query - report (15)" description="Connection to the 'report (15)' query in the workbook." type="5" refreshedVersion="0" background="1">
    <dbPr connection="Provider=Microsoft.Mashup.OleDb.1;Data Source=$Workbook$;Location=&quot;report (15)&quot;;Extended Properties=&quot;&quot;" command="SELECT * FROM [report (15)]"/>
  </connection>
  <connection id="53" xr16:uid="{AE77BAF4-C99E-4706-91CC-1C37D5874C91}" keepAlive="1" name="Query - report (16)" description="Connection to the 'report (16)' query in the workbook." type="5" refreshedVersion="0" background="1">
    <dbPr connection="Provider=Microsoft.Mashup.OleDb.1;Data Source=$Workbook$;Location=&quot;report (16)&quot;;Extended Properties=&quot;&quot;" command="SELECT * FROM [report (16)]"/>
  </connection>
  <connection id="54" xr16:uid="{61C5851D-D069-4BFD-9A88-F1B7480826B1}" keepAlive="1" name="Query - report (17)" description="Connection to the 'report (17)' query in the workbook." type="5" refreshedVersion="0" background="1">
    <dbPr connection="Provider=Microsoft.Mashup.OleDb.1;Data Source=$Workbook$;Location=&quot;report (17)&quot;;Extended Properties=&quot;&quot;" command="SELECT * FROM [report (17)]"/>
  </connection>
  <connection id="55" xr16:uid="{32265A29-21C6-402A-891B-EAF0864C331A}" keepAlive="1" name="Query - report (18)" description="Connection to the 'report (18)' query in the workbook." type="5" refreshedVersion="0" background="1">
    <dbPr connection="Provider=Microsoft.Mashup.OleDb.1;Data Source=$Workbook$;Location=&quot;report (18)&quot;;Extended Properties=&quot;&quot;" command="SELECT * FROM [report (18)]"/>
  </connection>
  <connection id="56" xr16:uid="{F5E60D94-DF8C-4F2C-9CE2-E4F71F9F1639}" keepAlive="1" name="Query - report (19)" description="Connection to the 'report (19)' query in the workbook." type="5" refreshedVersion="8" background="1" saveData="1">
    <dbPr connection="Provider=Microsoft.Mashup.OleDb.1;Data Source=$Workbook$;Location=&quot;report (19)&quot;;Extended Properties=&quot;&quot;" command="SELECT * FROM [report (19)]"/>
  </connection>
  <connection id="57" xr16:uid="{6D11928E-97F3-4CD0-A89B-CEDAAAC903D5}" keepAlive="1" name="Query - report (2)" description="Connection to the 'report (2)' query in the workbook." type="5" refreshedVersion="8" background="1" saveData="1">
    <dbPr connection="Provider=Microsoft.Mashup.OleDb.1;Data Source=$Workbook$;Location=&quot;report (2)&quot;;Extended Properties=&quot;&quot;" command="SELECT * FROM [report (2)]"/>
  </connection>
  <connection id="58" xr16:uid="{754DBB60-F4FA-4E56-B6EB-39335A812F74}" keepAlive="1" name="Query - report (20)" description="Connection to the 'report (20)' query in the workbook." type="5" refreshedVersion="8" background="1" saveData="1">
    <dbPr connection="Provider=Microsoft.Mashup.OleDb.1;Data Source=$Workbook$;Location=&quot;report (20)&quot;;Extended Properties=&quot;&quot;" command="SELECT * FROM [report (20)]"/>
  </connection>
  <connection id="59" xr16:uid="{EA60BB89-6AA1-46A6-B5A4-CF5AD708440C}" keepAlive="1" name="Query - report (21)" description="Connection to the 'report (21)' query in the workbook." type="5" refreshedVersion="8" background="1" saveData="1">
    <dbPr connection="Provider=Microsoft.Mashup.OleDb.1;Data Source=$Workbook$;Location=&quot;report (21)&quot;;Extended Properties=&quot;&quot;" command="SELECT * FROM [report (21)]"/>
  </connection>
  <connection id="60" xr16:uid="{B7E9C0E7-B42B-4CD2-969B-4FAB6B832467}" keepAlive="1" name="Query - report (22)" description="Connection to the 'report (22)' query in the workbook." type="5" refreshedVersion="8" background="1" saveData="1">
    <dbPr connection="Provider=Microsoft.Mashup.OleDb.1;Data Source=$Workbook$;Location=&quot;report (22)&quot;;Extended Properties=&quot;&quot;" command="SELECT * FROM [report (22)]"/>
  </connection>
  <connection id="61" xr16:uid="{2EFFE432-0692-404D-BA8B-6E49B58B5DC1}" keepAlive="1" name="Query - report (23)" description="Connection to the 'report (23)' query in the workbook." type="5" refreshedVersion="8" background="1" saveData="1">
    <dbPr connection="Provider=Microsoft.Mashup.OleDb.1;Data Source=$Workbook$;Location=&quot;report (23)&quot;;Extended Properties=&quot;&quot;" command="SELECT * FROM [report (23)]"/>
  </connection>
  <connection id="62" xr16:uid="{A39EE021-FDB9-4BAB-8BF9-60F7A055FA1C}" keepAlive="1" name="Query - report (24)" description="Connection to the 'report (24)' query in the workbook." type="5" refreshedVersion="8" background="1" saveData="1">
    <dbPr connection="Provider=Microsoft.Mashup.OleDb.1;Data Source=$Workbook$;Location=&quot;report (24)&quot;;Extended Properties=&quot;&quot;" command="SELECT * FROM [report (24)]"/>
  </connection>
  <connection id="63" xr16:uid="{5F09D3FD-9D50-4303-8D51-93DC40F4C0B3}" keepAlive="1" name="Query - report (25)" description="Connection to the 'report (25)' query in the workbook." type="5" refreshedVersion="8" background="1" saveData="1">
    <dbPr connection="Provider=Microsoft.Mashup.OleDb.1;Data Source=$Workbook$;Location=&quot;report (25)&quot;;Extended Properties=&quot;&quot;" command="SELECT * FROM [report (25)]"/>
  </connection>
  <connection id="64" xr16:uid="{4E52CACF-A47D-4251-8D3B-A5D4F4A2AC11}" keepAlive="1" name="Query - report (26)" description="Connection to the 'report (26)' query in the workbook." type="5" refreshedVersion="8" background="1" saveData="1">
    <dbPr connection="Provider=Microsoft.Mashup.OleDb.1;Data Source=$Workbook$;Location=&quot;report (26)&quot;;Extended Properties=&quot;&quot;" command="SELECT * FROM [report (26)]"/>
  </connection>
  <connection id="65" xr16:uid="{76E6CCEC-1247-4FFE-9A04-215FD0555226}" keepAlive="1" name="Query - report (27)" description="Connection to the 'report (27)' query in the workbook." type="5" refreshedVersion="8" background="1" saveData="1">
    <dbPr connection="Provider=Microsoft.Mashup.OleDb.1;Data Source=$Workbook$;Location=&quot;report (27)&quot;;Extended Properties=&quot;&quot;" command="SELECT * FROM [report (27)]"/>
  </connection>
  <connection id="66" xr16:uid="{7339D7CD-253A-45BF-A068-F2EBDEEBC79D}" keepAlive="1" name="Query - report (28)" description="Connection to the 'report (28)' query in the workbook." type="5" refreshedVersion="8" background="1" saveData="1">
    <dbPr connection="Provider=Microsoft.Mashup.OleDb.1;Data Source=$Workbook$;Location=&quot;report (28)&quot;;Extended Properties=&quot;&quot;" command="SELECT * FROM [report (28)]"/>
  </connection>
  <connection id="67" xr16:uid="{5244EF89-1DD6-4574-971A-35C1F3945AFC}" keepAlive="1" name="Query - report (29)" description="Connection to the 'report (29)' query in the workbook." type="5" refreshedVersion="8" background="1" saveData="1">
    <dbPr connection="Provider=Microsoft.Mashup.OleDb.1;Data Source=$Workbook$;Location=&quot;report (29)&quot;;Extended Properties=&quot;&quot;" command="SELECT * FROM [report (29)]"/>
  </connection>
  <connection id="68" xr16:uid="{21F43875-0E54-4459-8F08-99B83D7C80D9}" keepAlive="1" name="Query - report (3)" description="Connection to the 'report (3)' query in the workbook." type="5" refreshedVersion="0" background="1">
    <dbPr connection="Provider=Microsoft.Mashup.OleDb.1;Data Source=$Workbook$;Location=&quot;report (3)&quot;;Extended Properties=&quot;&quot;" command="SELECT * FROM [report (3)]"/>
  </connection>
  <connection id="69" xr16:uid="{C371FA20-33E1-4A76-A10E-24EE90AB6606}" keepAlive="1" name="Query - report (30)" description="Connection to the 'report (30)' query in the workbook." type="5" refreshedVersion="8" background="1" saveData="1">
    <dbPr connection="Provider=Microsoft.Mashup.OleDb.1;Data Source=$Workbook$;Location=&quot;report (30)&quot;;Extended Properties=&quot;&quot;" command="SELECT * FROM [report (30)]"/>
  </connection>
  <connection id="70" xr16:uid="{7353C401-BE95-49AB-BF43-7C677F5581AC}" keepAlive="1" name="Query - report (31)" description="Connection to the 'report (31)' query in the workbook." type="5" refreshedVersion="8" background="1" saveData="1">
    <dbPr connection="Provider=Microsoft.Mashup.OleDb.1;Data Source=$Workbook$;Location=&quot;report (31)&quot;;Extended Properties=&quot;&quot;" command="SELECT * FROM [report (31)]"/>
  </connection>
  <connection id="71" xr16:uid="{C3CC5473-82F1-4EA6-B556-7E582798CD7B}" keepAlive="1" name="Query - report (32)" description="Connection to the 'report (32)' query in the workbook." type="5" refreshedVersion="8" background="1" saveData="1">
    <dbPr connection="Provider=Microsoft.Mashup.OleDb.1;Data Source=$Workbook$;Location=&quot;report (32)&quot;;Extended Properties=&quot;&quot;" command="SELECT * FROM [report (32)]"/>
  </connection>
  <connection id="72" xr16:uid="{2B7491BB-798D-4A86-9507-86AC7FE9854F}" keepAlive="1" name="Query - report (33)" description="Connection to the 'report (33)' query in the workbook." type="5" refreshedVersion="8" background="1" saveData="1">
    <dbPr connection="Provider=Microsoft.Mashup.OleDb.1;Data Source=$Workbook$;Location=&quot;report (33)&quot;;Extended Properties=&quot;&quot;" command="SELECT * FROM [report (33)]"/>
  </connection>
  <connection id="73" xr16:uid="{0D39F017-CE46-46AB-BFD9-01DE4016F5D8}" keepAlive="1" name="Query - report (34)" description="Connection to the 'report (34)' query in the workbook." type="5" refreshedVersion="8" background="1" saveData="1">
    <dbPr connection="Provider=Microsoft.Mashup.OleDb.1;Data Source=$Workbook$;Location=&quot;report (34)&quot;;Extended Properties=&quot;&quot;" command="SELECT * FROM [report (34)]"/>
  </connection>
  <connection id="74" xr16:uid="{01EE06AA-D176-48BF-B47D-8FD8295F947F}" keepAlive="1" name="Query - report (35)" description="Connection to the 'report (35)' query in the workbook." type="5" refreshedVersion="8" background="1" saveData="1">
    <dbPr connection="Provider=Microsoft.Mashup.OleDb.1;Data Source=$Workbook$;Location=&quot;report (35)&quot;;Extended Properties=&quot;&quot;" command="SELECT * FROM [report (35)]"/>
  </connection>
  <connection id="75" xr16:uid="{5B9DAF73-30B2-41D3-8CDF-58E05C4AA139}" keepAlive="1" name="Query - report (36)" description="Connection to the 'report (36)' query in the workbook." type="5" refreshedVersion="8" background="1" saveData="1">
    <dbPr connection="Provider=Microsoft.Mashup.OleDb.1;Data Source=$Workbook$;Location=&quot;report (36)&quot;;Extended Properties=&quot;&quot;" command="SELECT * FROM [report (36)]"/>
  </connection>
  <connection id="76" xr16:uid="{037BF29B-874B-4D86-BA01-52567C8AE0B3}" keepAlive="1" name="Query - report (37)" description="Connection to the 'report (37)' query in the workbook." type="5" refreshedVersion="8" background="1" saveData="1">
    <dbPr connection="Provider=Microsoft.Mashup.OleDb.1;Data Source=$Workbook$;Location=&quot;report (37)&quot;;Extended Properties=&quot;&quot;" command="SELECT * FROM [report (37)]"/>
  </connection>
  <connection id="77" xr16:uid="{2BF550F2-2157-4081-991A-1D9D3B614609}" keepAlive="1" name="Query - report (38)" description="Connection to the 'report (38)' query in the workbook." type="5" refreshedVersion="8" background="1" saveData="1">
    <dbPr connection="Provider=Microsoft.Mashup.OleDb.1;Data Source=$Workbook$;Location=&quot;report (38)&quot;;Extended Properties=&quot;&quot;" command="SELECT * FROM [report (38)]"/>
  </connection>
  <connection id="78" xr16:uid="{6D18A8DA-2363-4D84-B891-097EB1DDCF19}" keepAlive="1" name="Query - report (39)" description="Connection to the 'report (39)' query in the workbook." type="5" refreshedVersion="8" background="1" saveData="1">
    <dbPr connection="Provider=Microsoft.Mashup.OleDb.1;Data Source=$Workbook$;Location=&quot;report (39)&quot;;Extended Properties=&quot;&quot;" command="SELECT * FROM [report (39)]"/>
  </connection>
  <connection id="79" xr16:uid="{55516A33-0D97-4601-B6AD-F90ED8EC6A0D}" keepAlive="1" name="Query - report (4)" description="Connection to the 'report (4)' query in the workbook." type="5" refreshedVersion="0" background="1">
    <dbPr connection="Provider=Microsoft.Mashup.OleDb.1;Data Source=$Workbook$;Location=&quot;report (4)&quot;;Extended Properties=&quot;&quot;" command="SELECT * FROM [report (4)]"/>
  </connection>
  <connection id="80" xr16:uid="{DF1D6530-F741-4641-A8BC-2ECF96F55687}" keepAlive="1" name="Query - report (40)" description="Connection to the 'report (40)' query in the workbook." type="5" refreshedVersion="8" background="1" saveData="1">
    <dbPr connection="Provider=Microsoft.Mashup.OleDb.1;Data Source=$Workbook$;Location=&quot;report (40)&quot;;Extended Properties=&quot;&quot;" command="SELECT * FROM [report (40)]"/>
  </connection>
  <connection id="81" xr16:uid="{5F7300D9-4380-4459-A244-257140703316}" keepAlive="1" name="Query - report (41)" description="Connection to the 'report (41)' query in the workbook." type="5" refreshedVersion="8" background="1" saveData="1">
    <dbPr connection="Provider=Microsoft.Mashup.OleDb.1;Data Source=$Workbook$;Location=&quot;report (41)&quot;;Extended Properties=&quot;&quot;" command="SELECT * FROM [report (41)]"/>
  </connection>
  <connection id="82" xr16:uid="{F84CC0B8-3BF2-4B76-8A4E-97DC6A10C8CE}" keepAlive="1" name="Query - report (42)" description="Connection to the 'report (42)' query in the workbook." type="5" refreshedVersion="8" background="1" saveData="1">
    <dbPr connection="Provider=Microsoft.Mashup.OleDb.1;Data Source=$Workbook$;Location=&quot;report (42)&quot;;Extended Properties=&quot;&quot;" command="SELECT * FROM [report (42)]"/>
  </connection>
  <connection id="83" xr16:uid="{1E6F05F7-58C3-4095-AA7B-29EDD45B175E}" keepAlive="1" name="Query - report (43)" description="Connection to the 'report (43)' query in the workbook." type="5" refreshedVersion="8" background="1" saveData="1">
    <dbPr connection="Provider=Microsoft.Mashup.OleDb.1;Data Source=$Workbook$;Location=&quot;report (43)&quot;;Extended Properties=&quot;&quot;" command="SELECT * FROM [report (43)]"/>
  </connection>
  <connection id="84" xr16:uid="{0BE33BBF-2142-4625-8BA6-EF8240EA8DCD}" keepAlive="1" name="Query - report (44)" description="Connection to the 'report (44)' query in the workbook." type="5" refreshedVersion="8" background="1" saveData="1">
    <dbPr connection="Provider=Microsoft.Mashup.OleDb.1;Data Source=$Workbook$;Location=&quot;report (44)&quot;;Extended Properties=&quot;&quot;" command="SELECT * FROM [report (44)]"/>
  </connection>
  <connection id="85" xr16:uid="{3AC3685F-E108-4D36-A26E-A34EB09A5142}" keepAlive="1" name="Query - report (45)" description="Connection to the 'report (45)' query in the workbook." type="5" refreshedVersion="8" background="1" saveData="1">
    <dbPr connection="Provider=Microsoft.Mashup.OleDb.1;Data Source=$Workbook$;Location=&quot;report (45)&quot;;Extended Properties=&quot;&quot;" command="SELECT * FROM [report (45)]"/>
  </connection>
  <connection id="86" xr16:uid="{6E5C0F11-1133-4A33-A701-C2DC07399EC9}" keepAlive="1" name="Query - report (46)" description="Connection to the 'report (46)' query in the workbook." type="5" refreshedVersion="8" background="1" saveData="1">
    <dbPr connection="Provider=Microsoft.Mashup.OleDb.1;Data Source=$Workbook$;Location=&quot;report (46)&quot;;Extended Properties=&quot;&quot;" command="SELECT * FROM [report (46)]"/>
  </connection>
  <connection id="87" xr16:uid="{28D624E7-A763-469A-B8C4-297CF619300B}" keepAlive="1" name="Query - report (47)" description="Connection to the 'report (47)' query in the workbook." type="5" refreshedVersion="8" background="1" saveData="1">
    <dbPr connection="Provider=Microsoft.Mashup.OleDb.1;Data Source=$Workbook$;Location=&quot;report (47)&quot;;Extended Properties=&quot;&quot;" command="SELECT * FROM [report (47)]"/>
  </connection>
  <connection id="88" xr16:uid="{7719F519-B9D5-4156-B863-D71C46BAE0D4}" keepAlive="1" name="Query - report (48)" description="Connection to the 'report (48)' query in the workbook." type="5" refreshedVersion="8" background="1" saveData="1">
    <dbPr connection="Provider=Microsoft.Mashup.OleDb.1;Data Source=$Workbook$;Location=&quot;report (48)&quot;;Extended Properties=&quot;&quot;" command="SELECT * FROM [report (48)]"/>
  </connection>
  <connection id="89" xr16:uid="{690DE9F2-4179-451B-AE6D-DEFA5A5EB877}" keepAlive="1" name="Query - report (49)" description="Connection to the 'report (49)' query in the workbook." type="5" refreshedVersion="8" background="1" saveData="1">
    <dbPr connection="Provider=Microsoft.Mashup.OleDb.1;Data Source=$Workbook$;Location=&quot;report (49)&quot;;Extended Properties=&quot;&quot;" command="SELECT * FROM [report (49)]"/>
  </connection>
  <connection id="90" xr16:uid="{C13F8DCA-96C8-432F-B31F-AFC78EFAFA7A}" keepAlive="1" name="Query - report (5)" description="Connection to the 'report (5)' query in the workbook." type="5" refreshedVersion="0" background="1">
    <dbPr connection="Provider=Microsoft.Mashup.OleDb.1;Data Source=$Workbook$;Location=&quot;report (5)&quot;;Extended Properties=&quot;&quot;" command="SELECT * FROM [report (5)]"/>
  </connection>
  <connection id="91" xr16:uid="{09FAE9BE-0BE1-459F-BD5D-41197D1A9BC9}" keepAlive="1" name="Query - report (50)" description="Connection to the 'report (50)' query in the workbook." type="5" refreshedVersion="8" background="1" saveData="1">
    <dbPr connection="Provider=Microsoft.Mashup.OleDb.1;Data Source=$Workbook$;Location=&quot;report (50)&quot;;Extended Properties=&quot;&quot;" command="SELECT * FROM [report (50)]"/>
  </connection>
  <connection id="92" xr16:uid="{E0890FDD-9DF5-4CD6-B278-3083E9A7B7C7}" keepAlive="1" name="Query - report (51)" description="Connection to the 'report (51)' query in the workbook." type="5" refreshedVersion="8" background="1" saveData="1">
    <dbPr connection="Provider=Microsoft.Mashup.OleDb.1;Data Source=$Workbook$;Location=&quot;report (51)&quot;;Extended Properties=&quot;&quot;" command="SELECT * FROM [report (51)]"/>
  </connection>
  <connection id="93" xr16:uid="{A4C24854-136D-42DD-A5F0-A12E0612C94A}" keepAlive="1" name="Query - report (52)" description="Connection to the 'report (52)' query in the workbook." type="5" refreshedVersion="8" background="1" saveData="1">
    <dbPr connection="Provider=Microsoft.Mashup.OleDb.1;Data Source=$Workbook$;Location=&quot;report (52)&quot;;Extended Properties=&quot;&quot;" command="SELECT * FROM [report (52)]"/>
  </connection>
  <connection id="94" xr16:uid="{FB66D3AA-CA43-4854-9AB4-F374C86453BD}" keepAlive="1" name="Query - report (53)" description="Connection to the 'report (53)' query in the workbook." type="5" refreshedVersion="8" background="1" saveData="1">
    <dbPr connection="Provider=Microsoft.Mashup.OleDb.1;Data Source=$Workbook$;Location=&quot;report (53)&quot;;Extended Properties=&quot;&quot;" command="SELECT * FROM [report (53)]"/>
  </connection>
  <connection id="95" xr16:uid="{279AC2B6-3C10-4CB7-9BD9-208BE8724C00}" keepAlive="1" name="Query - report (54)" description="Connection to the 'report (54)' query in the workbook." type="5" refreshedVersion="8" background="1" saveData="1">
    <dbPr connection="Provider=Microsoft.Mashup.OleDb.1;Data Source=$Workbook$;Location=&quot;report (54)&quot;;Extended Properties=&quot;&quot;" command="SELECT * FROM [report (54)]"/>
  </connection>
  <connection id="96" xr16:uid="{11C24D57-3B17-44F6-B819-68B8FFC9D8EF}" keepAlive="1" name="Query - report (55)" description="Connection to the 'report (55)' query in the workbook." type="5" refreshedVersion="8" background="1" saveData="1">
    <dbPr connection="Provider=Microsoft.Mashup.OleDb.1;Data Source=$Workbook$;Location=&quot;report (55)&quot;;Extended Properties=&quot;&quot;" command="SELECT * FROM [report (55)]"/>
  </connection>
  <connection id="97" xr16:uid="{8D874AB0-1BE9-4821-A447-CED7C1811315}" keepAlive="1" name="Query - report (56)" description="Connection to the 'report (56)' query in the workbook." type="5" refreshedVersion="8" background="1" saveData="1">
    <dbPr connection="Provider=Microsoft.Mashup.OleDb.1;Data Source=$Workbook$;Location=&quot;report (56)&quot;;Extended Properties=&quot;&quot;" command="SELECT * FROM [report (56)]"/>
  </connection>
  <connection id="98" xr16:uid="{3154697D-CC0D-4641-8BD9-56890D77B9D9}" keepAlive="1" name="Query - report (57)" description="Connection to the 'report (57)' query in the workbook." type="5" refreshedVersion="8" background="1" saveData="1">
    <dbPr connection="Provider=Microsoft.Mashup.OleDb.1;Data Source=$Workbook$;Location=&quot;report (57)&quot;;Extended Properties=&quot;&quot;" command="SELECT * FROM [report (57)]"/>
  </connection>
  <connection id="99" xr16:uid="{1BA36FAD-E924-449D-8C65-ED3B8DBEE6C9}" keepAlive="1" name="Query - report (58)" description="Connection to the 'report (58)' query in the workbook." type="5" refreshedVersion="8" background="1" saveData="1">
    <dbPr connection="Provider=Microsoft.Mashup.OleDb.1;Data Source=$Workbook$;Location=&quot;report (58)&quot;;Extended Properties=&quot;&quot;" command="SELECT * FROM [report (58)]"/>
  </connection>
  <connection id="100" xr16:uid="{3EC3F3F7-0427-49AB-9B93-4908CA0D996A}" keepAlive="1" name="Query - report (59)" description="Connection to the 'report (59)' query in the workbook." type="5" refreshedVersion="8" background="1" saveData="1">
    <dbPr connection="Provider=Microsoft.Mashup.OleDb.1;Data Source=$Workbook$;Location=&quot;report (59)&quot;;Extended Properties=&quot;&quot;" command="SELECT * FROM [report (59)]"/>
  </connection>
  <connection id="101" xr16:uid="{E3915521-74E8-4898-9EE3-6FCAE2ECE435}" keepAlive="1" name="Query - report (6)" description="Connection to the 'report (6)' query in the workbook." type="5" refreshedVersion="0" background="1">
    <dbPr connection="Provider=Microsoft.Mashup.OleDb.1;Data Source=$Workbook$;Location=&quot;report (6)&quot;;Extended Properties=&quot;&quot;" command="SELECT * FROM [report (6)]"/>
  </connection>
  <connection id="102" xr16:uid="{741585C1-2B3D-4585-857C-89DF161FB100}" keepAlive="1" name="Query - report (60)" description="Connection to the 'report (60)' query in the workbook." type="5" refreshedVersion="8" background="1" saveData="1">
    <dbPr connection="Provider=Microsoft.Mashup.OleDb.1;Data Source=$Workbook$;Location=&quot;report (60)&quot;;Extended Properties=&quot;&quot;" command="SELECT * FROM [report (60)]"/>
  </connection>
  <connection id="103" xr16:uid="{5BF2F119-5555-4FAA-B060-E37E61DDD29E}" keepAlive="1" name="Query - report (61)" description="Connection to the 'report (61)' query in the workbook." type="5" refreshedVersion="8" background="1" saveData="1">
    <dbPr connection="Provider=Microsoft.Mashup.OleDb.1;Data Source=$Workbook$;Location=&quot;report (61)&quot;;Extended Properties=&quot;&quot;" command="SELECT * FROM [report (61)]"/>
  </connection>
  <connection id="104" xr16:uid="{7503E8B4-8A21-4457-88E3-06A09FFB257E}" keepAlive="1" name="Query - report (62)" description="Connection to the 'report (62)' query in the workbook." type="5" refreshedVersion="8" background="1" saveData="1">
    <dbPr connection="Provider=Microsoft.Mashup.OleDb.1;Data Source=$Workbook$;Location=&quot;report (62)&quot;;Extended Properties=&quot;&quot;" command="SELECT * FROM [report (62)]"/>
  </connection>
  <connection id="105" xr16:uid="{8661F143-AD4F-4008-96B1-E24DB573D2E8}" keepAlive="1" name="Query - report (63)" description="Connection to the 'report (63)' query in the workbook." type="5" refreshedVersion="8" background="1" saveData="1">
    <dbPr connection="Provider=Microsoft.Mashup.OleDb.1;Data Source=$Workbook$;Location=&quot;report (63)&quot;;Extended Properties=&quot;&quot;" command="SELECT * FROM [report (63)]"/>
  </connection>
  <connection id="106" xr16:uid="{9A48F969-BB79-4991-8CB2-2C51413E1574}" keepAlive="1" name="Query - report (64)" description="Connection to the 'report (64)' query in the workbook." type="5" refreshedVersion="8" background="1" saveData="1">
    <dbPr connection="Provider=Microsoft.Mashup.OleDb.1;Data Source=$Workbook$;Location=&quot;report (64)&quot;;Extended Properties=&quot;&quot;" command="SELECT * FROM [report (64)]"/>
  </connection>
  <connection id="107" xr16:uid="{6F75613E-0E7E-47B2-8BA3-2FEC72A262A1}" keepAlive="1" name="Query - report (65)" description="Connection to the 'report (65)' query in the workbook." type="5" refreshedVersion="8" background="1" saveData="1">
    <dbPr connection="Provider=Microsoft.Mashup.OleDb.1;Data Source=$Workbook$;Location=&quot;report (65)&quot;;Extended Properties=&quot;&quot;" command="SELECT * FROM [report (65)]"/>
  </connection>
  <connection id="108" xr16:uid="{93C029E9-3962-44A0-996E-D51BD0E60427}" keepAlive="1" name="Query - report (66)" description="Connection to the 'report (66)' query in the workbook." type="5" refreshedVersion="8" background="1" saveData="1">
    <dbPr connection="Provider=Microsoft.Mashup.OleDb.1;Data Source=$Workbook$;Location=&quot;report (66)&quot;;Extended Properties=&quot;&quot;" command="SELECT * FROM [report (66)]"/>
  </connection>
  <connection id="109" xr16:uid="{61C1BEEF-1D62-4405-8443-CE0C07381554}" keepAlive="1" name="Query - report (67)" description="Connection to the 'report (67)' query in the workbook." type="5" refreshedVersion="8" background="1" saveData="1">
    <dbPr connection="Provider=Microsoft.Mashup.OleDb.1;Data Source=$Workbook$;Location=&quot;report (67)&quot;;Extended Properties=&quot;&quot;" command="SELECT * FROM [report (67)]"/>
  </connection>
  <connection id="110" xr16:uid="{BB84205A-E3D4-4907-97FA-0A8B53A65FB2}" keepAlive="1" name="Query - report (68)" description="Connection to the 'report (68)' query in the workbook." type="5" refreshedVersion="8" background="1" saveData="1">
    <dbPr connection="Provider=Microsoft.Mashup.OleDb.1;Data Source=$Workbook$;Location=&quot;report (68)&quot;;Extended Properties=&quot;&quot;" command="SELECT * FROM [report (68)]"/>
  </connection>
  <connection id="111" xr16:uid="{F62EE88B-D1C1-4417-8C3F-0277FAE4FD48}" keepAlive="1" name="Query - report (69)" description="Connection to the 'report (69)' query in the workbook." type="5" refreshedVersion="8" background="1" saveData="1">
    <dbPr connection="Provider=Microsoft.Mashup.OleDb.1;Data Source=$Workbook$;Location=&quot;report (69)&quot;;Extended Properties=&quot;&quot;" command="SELECT * FROM [report (69)]"/>
  </connection>
  <connection id="112" xr16:uid="{1F1BDE19-7EB6-42C3-84E6-97A7E1F55A40}" keepAlive="1" name="Query - report (7)" description="Connection to the 'report (7)' query in the workbook." type="5" refreshedVersion="0" background="1">
    <dbPr connection="Provider=Microsoft.Mashup.OleDb.1;Data Source=$Workbook$;Location=&quot;report (7)&quot;;Extended Properties=&quot;&quot;" command="SELECT * FROM [report (7)]"/>
  </connection>
  <connection id="113" xr16:uid="{89190D28-EA19-4FFF-A5D5-7559DC9C9F15}" keepAlive="1" name="Query - report (70)" description="Connection to the 'report (70)' query in the workbook." type="5" refreshedVersion="8" background="1" saveData="1">
    <dbPr connection="Provider=Microsoft.Mashup.OleDb.1;Data Source=$Workbook$;Location=&quot;report (70)&quot;;Extended Properties=&quot;&quot;" command="SELECT * FROM [report (70)]"/>
  </connection>
  <connection id="114" xr16:uid="{D8C1E884-90C1-4992-8292-7F22DA821ECF}" keepAlive="1" name="Query - report (71)" description="Connection to the 'report (71)' query in the workbook." type="5" refreshedVersion="8" background="1" saveData="1">
    <dbPr connection="Provider=Microsoft.Mashup.OleDb.1;Data Source=$Workbook$;Location=&quot;report (71)&quot;;Extended Properties=&quot;&quot;" command="SELECT * FROM [report (71)]"/>
  </connection>
  <connection id="115" xr16:uid="{67C9E852-2A8F-4073-BDDA-5AE074CC1758}" keepAlive="1" name="Query - report (72)" description="Connection to the 'report (72)' query in the workbook." type="5" refreshedVersion="8" background="1" saveData="1">
    <dbPr connection="Provider=Microsoft.Mashup.OleDb.1;Data Source=$Workbook$;Location=&quot;report (72)&quot;;Extended Properties=&quot;&quot;" command="SELECT * FROM [report (72)]"/>
  </connection>
  <connection id="116" xr16:uid="{B7774CC5-CD22-49E8-AB97-45ECBB56FB42}" keepAlive="1" name="Query - report (73)" description="Connection to the 'report (73)' query in the workbook." type="5" refreshedVersion="8" background="1" saveData="1">
    <dbPr connection="Provider=Microsoft.Mashup.OleDb.1;Data Source=$Workbook$;Location=&quot;report (73)&quot;;Extended Properties=&quot;&quot;" command="SELECT * FROM [report (73)]"/>
  </connection>
  <connection id="117" xr16:uid="{CB2F876B-110A-48FD-915F-52D2BE7B3A1E}" keepAlive="1" name="Query - report (74)" description="Connection to the 'report (74)' query in the workbook." type="5" refreshedVersion="8" background="1" saveData="1">
    <dbPr connection="Provider=Microsoft.Mashup.OleDb.1;Data Source=$Workbook$;Location=&quot;report (74)&quot;;Extended Properties=&quot;&quot;" command="SELECT * FROM [report (74)]"/>
  </connection>
  <connection id="118" xr16:uid="{77582696-84E9-4387-9937-4A6772C3AEF7}" keepAlive="1" name="Query - report (75)" description="Connection to the 'report (75)' query in the workbook." type="5" refreshedVersion="8" background="1" saveData="1">
    <dbPr connection="Provider=Microsoft.Mashup.OleDb.1;Data Source=$Workbook$;Location=&quot;report (75)&quot;;Extended Properties=&quot;&quot;" command="SELECT * FROM [report (75)]"/>
  </connection>
  <connection id="119" xr16:uid="{90BBAF05-0CB9-4417-8797-BC7F1006D49A}" keepAlive="1" name="Query - report (76)" description="Connection to the 'report (76)' query in the workbook." type="5" refreshedVersion="8" background="1" saveData="1">
    <dbPr connection="Provider=Microsoft.Mashup.OleDb.1;Data Source=$Workbook$;Location=&quot;report (76)&quot;;Extended Properties=&quot;&quot;" command="SELECT * FROM [report (76)]"/>
  </connection>
  <connection id="120" xr16:uid="{D73E1DE3-37EA-4677-B531-F036AF2B850A}" keepAlive="1" name="Query - report (77)" description="Connection to the 'report (77)' query in the workbook." type="5" refreshedVersion="8" background="1" saveData="1">
    <dbPr connection="Provider=Microsoft.Mashup.OleDb.1;Data Source=$Workbook$;Location=&quot;report (77)&quot;;Extended Properties=&quot;&quot;" command="SELECT * FROM [report (77)]"/>
  </connection>
  <connection id="121" xr16:uid="{3A8C083A-319D-4B8B-8AC6-F05D3FCB4615}" keepAlive="1" name="Query - report (78)" description="Connection to the 'report (78)' query in the workbook." type="5" refreshedVersion="8" background="1" saveData="1">
    <dbPr connection="Provider=Microsoft.Mashup.OleDb.1;Data Source=$Workbook$;Location=&quot;report (78)&quot;;Extended Properties=&quot;&quot;" command="SELECT * FROM [report (78)]"/>
  </connection>
  <connection id="122" xr16:uid="{148507B1-3155-488C-A054-BB5E23EE35E9}" keepAlive="1" name="Query - report (79)" description="Connection to the 'report (79)' query in the workbook." type="5" refreshedVersion="8" background="1" saveData="1">
    <dbPr connection="Provider=Microsoft.Mashup.OleDb.1;Data Source=$Workbook$;Location=&quot;report (79)&quot;;Extended Properties=&quot;&quot;" command="SELECT * FROM [report (79)]"/>
  </connection>
  <connection id="123" xr16:uid="{EE4F1224-C256-4E9A-B98D-7EB084DD5A67}" keepAlive="1" name="Query - report (8)" description="Connection to the 'report (8)' query in the workbook." type="5" refreshedVersion="8" background="1" saveData="1">
    <dbPr connection="Provider=Microsoft.Mashup.OleDb.1;Data Source=$Workbook$;Location=&quot;report (8)&quot;;Extended Properties=&quot;&quot;" command="SELECT * FROM [report (8)]"/>
  </connection>
  <connection id="124" xr16:uid="{1FE58DCD-A11A-4796-97F6-516F7A402E67}" keepAlive="1" name="Query - report (80)" description="Connection to the 'report (80)' query in the workbook." type="5" refreshedVersion="8" background="1" saveData="1">
    <dbPr connection="Provider=Microsoft.Mashup.OleDb.1;Data Source=$Workbook$;Location=&quot;report (80)&quot;;Extended Properties=&quot;&quot;" command="SELECT * FROM [report (80)]"/>
  </connection>
  <connection id="125" xr16:uid="{00BF5811-B67A-40A4-98FB-CDF239A3FD13}" keepAlive="1" name="Query - report (81)" description="Connection to the 'report (81)' query in the workbook." type="5" refreshedVersion="8" background="1" saveData="1">
    <dbPr connection="Provider=Microsoft.Mashup.OleDb.1;Data Source=$Workbook$;Location=&quot;report (81)&quot;;Extended Properties=&quot;&quot;" command="SELECT * FROM [report (81)]"/>
  </connection>
  <connection id="126" xr16:uid="{01839649-09D4-4C7C-95E2-0150A6ED5FB0}" keepAlive="1" name="Query - report (82)" description="Connection to the 'report (82)' query in the workbook." type="5" refreshedVersion="8" background="1" saveData="1">
    <dbPr connection="Provider=Microsoft.Mashup.OleDb.1;Data Source=$Workbook$;Location=&quot;report (82)&quot;;Extended Properties=&quot;&quot;" command="SELECT * FROM [report (82)]"/>
  </connection>
  <connection id="127" xr16:uid="{2966CD5A-212D-4797-AAD7-0D682AAD32FB}" keepAlive="1" name="Query - report (83)" description="Connection to the 'report (83)' query in the workbook." type="5" refreshedVersion="8" background="1" saveData="1">
    <dbPr connection="Provider=Microsoft.Mashup.OleDb.1;Data Source=$Workbook$;Location=&quot;report (83)&quot;;Extended Properties=&quot;&quot;" command="SELECT * FROM [report (83)]"/>
  </connection>
  <connection id="128" xr16:uid="{4AC18F31-F8D3-460B-BCDF-3CB1F51C1EA4}" keepAlive="1" name="Query - report (84)" description="Connection to the 'report (84)' query in the workbook." type="5" refreshedVersion="8" background="1" saveData="1">
    <dbPr connection="Provider=Microsoft.Mashup.OleDb.1;Data Source=$Workbook$;Location=&quot;report (84)&quot;;Extended Properties=&quot;&quot;" command="SELECT * FROM [report (84)]"/>
  </connection>
  <connection id="129" xr16:uid="{04A1225D-1FFF-40AB-87F0-DD7A19C9ED41}" keepAlive="1" name="Query - report (85)" description="Connection to the 'report (85)' query in the workbook." type="5" refreshedVersion="8" background="1" saveData="1">
    <dbPr connection="Provider=Microsoft.Mashup.OleDb.1;Data Source=$Workbook$;Location=&quot;report (85)&quot;;Extended Properties=&quot;&quot;" command="SELECT * FROM [report (85)]"/>
  </connection>
  <connection id="130" xr16:uid="{8CDA4D90-1F45-4EE9-87EB-2C818F437461}" keepAlive="1" name="Query - report (86)" description="Connection to the 'report (86)' query in the workbook." type="5" refreshedVersion="8" background="1" saveData="1">
    <dbPr connection="Provider=Microsoft.Mashup.OleDb.1;Data Source=$Workbook$;Location=&quot;report (86)&quot;;Extended Properties=&quot;&quot;" command="SELECT * FROM [report (86)]"/>
  </connection>
  <connection id="131" xr16:uid="{37873995-3496-4199-B3C8-AEC984352302}" keepAlive="1" name="Query - report (87)" description="Connection to the 'report (87)' query in the workbook." type="5" refreshedVersion="8" background="1" saveData="1">
    <dbPr connection="Provider=Microsoft.Mashup.OleDb.1;Data Source=$Workbook$;Location=&quot;report (87)&quot;;Extended Properties=&quot;&quot;" command="SELECT * FROM [report (87)]"/>
  </connection>
  <connection id="132" xr16:uid="{57EFD05B-F0DF-427F-862D-46B6337E7DC2}" keepAlive="1" name="Query - report (88)" description="Connection to the 'report (88)' query in the workbook." type="5" refreshedVersion="8" background="1" saveData="1">
    <dbPr connection="Provider=Microsoft.Mashup.OleDb.1;Data Source=$Workbook$;Location=&quot;report (88)&quot;;Extended Properties=&quot;&quot;" command="SELECT * FROM [report (88)]"/>
  </connection>
  <connection id="133" xr16:uid="{D7493D91-F41E-4594-8415-5361A42FBCD3}" keepAlive="1" name="Query - report (89)" description="Connection to the 'report (89)' query in the workbook." type="5" refreshedVersion="8" background="1" saveData="1">
    <dbPr connection="Provider=Microsoft.Mashup.OleDb.1;Data Source=$Workbook$;Location=&quot;report (89)&quot;;Extended Properties=&quot;&quot;" command="SELECT * FROM [report (89)]"/>
  </connection>
  <connection id="134" xr16:uid="{147370FD-30D9-4FAC-80EC-259D2079E090}" keepAlive="1" name="Query - report (9)" description="Connection to the 'report (9)' query in the workbook." type="5" refreshedVersion="8" background="1" saveData="1">
    <dbPr connection="Provider=Microsoft.Mashup.OleDb.1;Data Source=$Workbook$;Location=&quot;report (9)&quot;;Extended Properties=&quot;&quot;" command="SELECT * FROM [report (9)]"/>
  </connection>
  <connection id="135" xr16:uid="{6D0E9E22-10D0-43A2-A3F8-E79FCF4028D6}" keepAlive="1" name="Query - report (90)" description="Connection to the 'report (90)' query in the workbook." type="5" refreshedVersion="8" background="1" saveData="1">
    <dbPr connection="Provider=Microsoft.Mashup.OleDb.1;Data Source=$Workbook$;Location=&quot;report (90)&quot;;Extended Properties=&quot;&quot;" command="SELECT * FROM [report (90)]"/>
  </connection>
  <connection id="136" xr16:uid="{319ED107-1284-439A-9F2C-626AC38C94F2}" keepAlive="1" name="Query - report (91)" description="Connection to the 'report (91)' query in the workbook." type="5" refreshedVersion="8" background="1" saveData="1">
    <dbPr connection="Provider=Microsoft.Mashup.OleDb.1;Data Source=$Workbook$;Location=&quot;report (91)&quot;;Extended Properties=&quot;&quot;" command="SELECT * FROM [report (91)]"/>
  </connection>
  <connection id="137" xr16:uid="{3DFFDABF-4A00-412D-A450-65FCA21A2848}" keepAlive="1" name="Query - report (92)" description="Connection to the 'report (92)' query in the workbook." type="5" refreshedVersion="8" background="1" saveData="1">
    <dbPr connection="Provider=Microsoft.Mashup.OleDb.1;Data Source=$Workbook$;Location=&quot;report (92)&quot;;Extended Properties=&quot;&quot;" command="SELECT * FROM [report (92)]"/>
  </connection>
  <connection id="138" xr16:uid="{8A4D9B75-24A6-49A9-B5B0-394A09D1CF3D}" keepAlive="1" name="Query - report (93)" description="Connection to the 'report (93)' query in the workbook." type="5" refreshedVersion="8" background="1" saveData="1">
    <dbPr connection="Provider=Microsoft.Mashup.OleDb.1;Data Source=$Workbook$;Location=&quot;report (93)&quot;;Extended Properties=&quot;&quot;" command="SELECT * FROM [report (93)]"/>
  </connection>
  <connection id="139" xr16:uid="{74B968A0-0F1B-4866-876B-63BF6E7D32C3}" keepAlive="1" name="Query - report (94)" description="Connection to the 'report (94)' query in the workbook." type="5" refreshedVersion="8" background="1" saveData="1">
    <dbPr connection="Provider=Microsoft.Mashup.OleDb.1;Data Source=$Workbook$;Location=&quot;report (94)&quot;;Extended Properties=&quot;&quot;" command="SELECT * FROM [report (94)]"/>
  </connection>
  <connection id="140" xr16:uid="{7CF18A4D-3048-426B-8F4D-1BD582563329}" keepAlive="1" name="Query - report (95)" description="Connection to the 'report (95)' query in the workbook." type="5" refreshedVersion="8" background="1" saveData="1">
    <dbPr connection="Provider=Microsoft.Mashup.OleDb.1;Data Source=$Workbook$;Location=&quot;report (95)&quot;;Extended Properties=&quot;&quot;" command="SELECT * FROM [report (95)]"/>
  </connection>
  <connection id="141" xr16:uid="{24BD2B8E-75BF-4A56-B37E-6DC847A59D9E}" keepAlive="1" name="Query - report (96)" description="Connection to the 'report (96)' query in the workbook." type="5" refreshedVersion="8" background="1" saveData="1">
    <dbPr connection="Provider=Microsoft.Mashup.OleDb.1;Data Source=$Workbook$;Location=&quot;report (96)&quot;;Extended Properties=&quot;&quot;" command="SELECT * FROM [report (96)]"/>
  </connection>
  <connection id="142" xr16:uid="{329995EA-E747-4EA0-B35E-1D1ECCAB7844}" keepAlive="1" name="Query - report (97)" description="Connection to the 'report (97)' query in the workbook." type="5" refreshedVersion="8" background="1" saveData="1">
    <dbPr connection="Provider=Microsoft.Mashup.OleDb.1;Data Source=$Workbook$;Location=&quot;report (97)&quot;;Extended Properties=&quot;&quot;" command="SELECT * FROM [report (97)]"/>
  </connection>
  <connection id="143" xr16:uid="{8E4F7665-302A-4546-BB5E-E55035913419}" keepAlive="1" name="Query - report (98)" description="Connection to the 'report (98)' query in the workbook." type="5" refreshedVersion="8" background="1" saveData="1">
    <dbPr connection="Provider=Microsoft.Mashup.OleDb.1;Data Source=$Workbook$;Location=&quot;report (98)&quot;;Extended Properties=&quot;&quot;" command="SELECT * FROM [report (98)]"/>
  </connection>
  <connection id="144" xr16:uid="{F503B5D5-BF44-4BA4-9DAB-4C89B0619FD6}" keepAlive="1" name="Query - report (99)" description="Connection to the 'report (99)' query in the workbook." type="5" refreshedVersion="8" background="1" saveData="1">
    <dbPr connection="Provider=Microsoft.Mashup.OleDb.1;Data Source=$Workbook$;Location=&quot;report (99)&quot;;Extended Properties=&quot;&quot;" command="SELECT * FROM [report (99)]"/>
  </connection>
</connections>
</file>

<file path=xl/sharedStrings.xml><?xml version="1.0" encoding="utf-8"?>
<sst xmlns="http://schemas.openxmlformats.org/spreadsheetml/2006/main" count="10704" uniqueCount="1054">
  <si>
    <t>test_producer_throughput</t>
  </si>
  <si>
    <t>ISOLATED_KRAFT</t>
  </si>
  <si>
    <t>topic-replication-factor-three</t>
  </si>
  <si>
    <t>kafkatest.benchmarks.core.benchmark_test</t>
  </si>
  <si>
    <t>Benchmark/test_producer_throughput/acks=-1.topic=topic-replication-factor-three.metadata_quorum=ISOLATED_KRAFT/1/</t>
  </si>
  <si>
    <t>Test Passed</t>
  </si>
  <si>
    <t>kafkatest.benchmarks.core.benchmark_test.Benchmark.test_producer_throughput.acks=-1.topic=topic-replication-factor-three.metadata_quorum=ISOLATED_KRAFT</t>
  </si>
  <si>
    <t>PASS</t>
  </si>
  <si>
    <t>topic-replication-factor-one</t>
  </si>
  <si>
    <t>Benchmark/test_producer_throughput/acks=1.topic=topic-replication-factor-one.metadata_quorum=ISOLATED_KRAFT/2/</t>
  </si>
  <si>
    <t>kafkatest.benchmarks.core.benchmark_test.Benchmark.test_producer_throughput.acks=1.topic=topic-replication-factor-one.metadata_quorum=ISOLATED_KRAFT</t>
  </si>
  <si>
    <t>none</t>
  </si>
  <si>
    <t>PLAINTEXT</t>
  </si>
  <si>
    <t>Benchmark/test_producer_throughput/acks=1.topic=topic-replication-factor-three.message_size=10.compression_type=none.security_protocol=PLAINTEXT.metadata_quorum=ISOLATED_KRAFT/3/</t>
  </si>
  <si>
    <t>kafkatest.benchmarks.core.benchmark_test.Benchmark.test_producer_throughput.acks=1.topic=topic-replication-factor-three.message_size=10.compression_type=none.security_protocol=PLAINTEXT.metadata_quorum=ISOLATED_KRAFT</t>
  </si>
  <si>
    <t>SSL</t>
  </si>
  <si>
    <t>TLSv1.2</t>
  </si>
  <si>
    <t>Benchmark/test_producer_throughput/acks=1.topic=topic-replication-factor-three.message_size=10.compression_type=none.security_protocol=SSL.tls_version=TLSv1.2.metadata_quorum=ISOLATED_KRAFT/4/</t>
  </si>
  <si>
    <t>kafkatest.benchmarks.core.benchmark_test.Benchmark.test_producer_throughput.acks=1.topic=topic-replication-factor-three.message_size=10.compression_type=none.security_protocol=SSL.tls_version=TLSv1.2.metadata_quorum=ISOLATED_KRAFT</t>
  </si>
  <si>
    <t>TLSv1.3</t>
  </si>
  <si>
    <t>Benchmark/test_producer_throughput/acks=1.topic=topic-replication-factor-three.message_size=10.compression_type=none.security_protocol=SSL.tls_version=TLSv1.3.metadata_quorum=ISOLATED_KRAFT/5/</t>
  </si>
  <si>
    <t>kafkatest.benchmarks.core.benchmark_test.Benchmark.test_producer_throughput.acks=1.topic=topic-replication-factor-three.message_size=10.compression_type=none.security_protocol=SSL.tls_version=TLSv1.3.metadata_quorum=ISOLATED_KRAFT</t>
  </si>
  <si>
    <t>snappy</t>
  </si>
  <si>
    <t>Benchmark/test_producer_throughput/acks=1.topic=topic-replication-factor-three.message_size=10.compression_type=snappy.security_protocol=PLAINTEXT.metadata_quorum=ISOLATED_KRAFT/6/</t>
  </si>
  <si>
    <t>kafkatest.benchmarks.core.benchmark_test.Benchmark.test_producer_throughput.acks=1.topic=topic-replication-factor-three.message_size=10.compression_type=snappy.security_protocol=PLAINTEXT.metadata_quorum=ISOLATED_KRAFT</t>
  </si>
  <si>
    <t>Benchmark/test_producer_throughput/acks=1.topic=topic-replication-factor-three.message_size=10.compression_type=snappy.security_protocol=SSL.tls_version=TLSv1.2.metadata_quorum=ISOLATED_KRAFT/7/</t>
  </si>
  <si>
    <t>kafkatest.benchmarks.core.benchmark_test.Benchmark.test_producer_throughput.acks=1.topic=topic-replication-factor-three.message_size=10.compression_type=snappy.security_protocol=SSL.tls_version=TLSv1.2.metadata_quorum=ISOLATED_KRAFT</t>
  </si>
  <si>
    <t>Benchmark/test_producer_throughput/acks=1.topic=topic-replication-factor-three.message_size=10.compression_type=snappy.security_protocol=SSL.tls_version=TLSv1.3.metadata_quorum=ISOLATED_KRAFT/8/</t>
  </si>
  <si>
    <t>kafkatest.benchmarks.core.benchmark_test.Benchmark.test_producer_throughput.acks=1.topic=topic-replication-factor-three.message_size=10.compression_type=snappy.security_protocol=SSL.tls_version=TLSv1.3.metadata_quorum=ISOLATED_KRAFT</t>
  </si>
  <si>
    <t>Benchmark/test_producer_throughput/acks=1.topic=topic-replication-factor-three.message_size=100.compression_type=none.security_protocol=PLAINTEXT.metadata_quorum=ISOLATED_KRAFT/9/</t>
  </si>
  <si>
    <t>kafkatest.benchmarks.core.benchmark_test.Benchmark.test_producer_throughput.acks=1.topic=topic-replication-factor-three.message_size=100.compression_type=none.security_protocol=PLAINTEXT.metadata_quorum=ISOLATED_KRAFT</t>
  </si>
  <si>
    <t>Benchmark/test_producer_throughput/acks=1.topic=topic-replication-factor-three.message_size=100.compression_type=none.security_protocol=SSL.tls_version=TLSv1.2.metadata_quorum=ISOLATED_KRAFT/10/</t>
  </si>
  <si>
    <t>kafkatest.benchmarks.core.benchmark_test.Benchmark.test_producer_throughput.acks=1.topic=topic-replication-factor-three.message_size=100.compression_type=none.security_protocol=SSL.tls_version=TLSv1.2.metadata_quorum=ISOLATED_KRAFT</t>
  </si>
  <si>
    <t>Benchmark/test_producer_throughput/acks=1.topic=topic-replication-factor-three.message_size=100.compression_type=none.security_protocol=SSL.tls_version=TLSv1.3.metadata_quorum=ISOLATED_KRAFT/11/</t>
  </si>
  <si>
    <t>kafkatest.benchmarks.core.benchmark_test.Benchmark.test_producer_throughput.acks=1.topic=topic-replication-factor-three.message_size=100.compression_type=none.security_protocol=SSL.tls_version=TLSv1.3.metadata_quorum=ISOLATED_KRAFT</t>
  </si>
  <si>
    <t>Benchmark/test_producer_throughput/acks=1.topic=topic-replication-factor-three.message_size=100.compression_type=snappy.security_protocol=PLAINTEXT.metadata_quorum=ISOLATED_KRAFT/12/</t>
  </si>
  <si>
    <t>kafkatest.benchmarks.core.benchmark_test.Benchmark.test_producer_throughput.acks=1.topic=topic-replication-factor-three.message_size=100.compression_type=snappy.security_protocol=PLAINTEXT.metadata_quorum=ISOLATED_KRAFT</t>
  </si>
  <si>
    <t>Benchmark/test_producer_throughput/acks=1.topic=topic-replication-factor-three.message_size=100.compression_type=snappy.security_protocol=SSL.tls_version=TLSv1.2.metadata_quorum=ISOLATED_KRAFT/13/</t>
  </si>
  <si>
    <t>kafkatest.benchmarks.core.benchmark_test.Benchmark.test_producer_throughput.acks=1.topic=topic-replication-factor-three.message_size=100.compression_type=snappy.security_protocol=SSL.tls_version=TLSv1.2.metadata_quorum=ISOLATED_KRAFT</t>
  </si>
  <si>
    <t>Benchmark/test_producer_throughput/acks=1.topic=topic-replication-factor-three.message_size=100.compression_type=snappy.security_protocol=SSL.tls_version=TLSv1.3.metadata_quorum=ISOLATED_KRAFT/14/</t>
  </si>
  <si>
    <t>kafkatest.benchmarks.core.benchmark_test.Benchmark.test_producer_throughput.acks=1.topic=topic-replication-factor-three.message_size=100.compression_type=snappy.security_protocol=SSL.tls_version=TLSv1.3.metadata_quorum=ISOLATED_KRAFT</t>
  </si>
  <si>
    <t>Benchmark/test_producer_throughput/acks=1.topic=topic-replication-factor-three.message_size=1000.compression_type=none.security_protocol=PLAINTEXT.metadata_quorum=ISOLATED_KRAFT/15/</t>
  </si>
  <si>
    <t>kafkatest.benchmarks.core.benchmark_test.Benchmark.test_producer_throughput.acks=1.topic=topic-replication-factor-three.message_size=1000.compression_type=none.security_protocol=PLAINTEXT.metadata_quorum=ISOLATED_KRAFT</t>
  </si>
  <si>
    <t>Benchmark/test_producer_throughput/acks=1.topic=topic-replication-factor-three.message_size=1000.compression_type=none.security_protocol=SSL.tls_version=TLSv1.2.metadata_quorum=ISOLATED_KRAFT/16/</t>
  </si>
  <si>
    <t>kafkatest.benchmarks.core.benchmark_test.Benchmark.test_producer_throughput.acks=1.topic=topic-replication-factor-three.message_size=1000.compression_type=none.security_protocol=SSL.tls_version=TLSv1.2.metadata_quorum=ISOLATED_KRAFT</t>
  </si>
  <si>
    <t>Benchmark/test_producer_throughput/acks=1.topic=topic-replication-factor-three.message_size=1000.compression_type=none.security_protocol=SSL.tls_version=TLSv1.3.metadata_quorum=ISOLATED_KRAFT/17/</t>
  </si>
  <si>
    <t>kafkatest.benchmarks.core.benchmark_test.Benchmark.test_producer_throughput.acks=1.topic=topic-replication-factor-three.message_size=1000.compression_type=none.security_protocol=SSL.tls_version=TLSv1.3.metadata_quorum=ISOLATED_KRAFT</t>
  </si>
  <si>
    <t>Benchmark/test_producer_throughput/acks=1.topic=topic-replication-factor-three.message_size=1000.compression_type=snappy.security_protocol=PLAINTEXT.metadata_quorum=ISOLATED_KRAFT/18/</t>
  </si>
  <si>
    <t>kafkatest.benchmarks.core.benchmark_test.Benchmark.test_producer_throughput.acks=1.topic=topic-replication-factor-three.message_size=1000.compression_type=snappy.security_protocol=PLAINTEXT.metadata_quorum=ISOLATED_KRAFT</t>
  </si>
  <si>
    <t>Benchmark/test_producer_throughput/acks=1.topic=topic-replication-factor-three.message_size=1000.compression_type=snappy.security_protocol=SSL.tls_version=TLSv1.2.metadata_quorum=ISOLATED_KRAFT/19/</t>
  </si>
  <si>
    <t>kafkatest.benchmarks.core.benchmark_test.Benchmark.test_producer_throughput.acks=1.topic=topic-replication-factor-three.message_size=1000.compression_type=snappy.security_protocol=SSL.tls_version=TLSv1.2.metadata_quorum=ISOLATED_KRAFT</t>
  </si>
  <si>
    <t>Benchmark/test_producer_throughput/acks=1.topic=topic-replication-factor-three.message_size=1000.compression_type=snappy.security_protocol=SSL.tls_version=TLSv1.3.metadata_quorum=ISOLATED_KRAFT/20/</t>
  </si>
  <si>
    <t>kafkatest.benchmarks.core.benchmark_test.Benchmark.test_producer_throughput.acks=1.topic=topic-replication-factor-three.message_size=1000.compression_type=snappy.security_protocol=SSL.tls_version=TLSv1.3.metadata_quorum=ISOLATED_KRAFT</t>
  </si>
  <si>
    <t>Benchmark/test_producer_throughput/acks=1.topic=topic-replication-factor-three.message_size=10000.compression_type=none.security_protocol=PLAINTEXT.metadata_quorum=ISOLATED_KRAFT/21/</t>
  </si>
  <si>
    <t>kafkatest.benchmarks.core.benchmark_test.Benchmark.test_producer_throughput.acks=1.topic=topic-replication-factor-three.message_size=10000.compression_type=none.security_protocol=PLAINTEXT.metadata_quorum=ISOLATED_KRAFT</t>
  </si>
  <si>
    <t>Benchmark/test_producer_throughput/acks=1.topic=topic-replication-factor-three.message_size=10000.compression_type=none.security_protocol=SSL.tls_version=TLSv1.2.metadata_quorum=ISOLATED_KRAFT/22/</t>
  </si>
  <si>
    <t>kafkatest.benchmarks.core.benchmark_test.Benchmark.test_producer_throughput.acks=1.topic=topic-replication-factor-three.message_size=10000.compression_type=none.security_protocol=SSL.tls_version=TLSv1.2.metadata_quorum=ISOLATED_KRAFT</t>
  </si>
  <si>
    <t>Benchmark/test_producer_throughput/acks=1.topic=topic-replication-factor-three.message_size=10000.compression_type=none.security_protocol=SSL.tls_version=TLSv1.3.metadata_quorum=ISOLATED_KRAFT/23/</t>
  </si>
  <si>
    <t>kafkatest.benchmarks.core.benchmark_test.Benchmark.test_producer_throughput.acks=1.topic=topic-replication-factor-three.message_size=10000.compression_type=none.security_protocol=SSL.tls_version=TLSv1.3.metadata_quorum=ISOLATED_KRAFT</t>
  </si>
  <si>
    <t>Benchmark/test_producer_throughput/acks=1.topic=topic-replication-factor-three.message_size=10000.compression_type=snappy.security_protocol=PLAINTEXT.metadata_quorum=ISOLATED_KRAFT/24/</t>
  </si>
  <si>
    <t>kafkatest.benchmarks.core.benchmark_test.Benchmark.test_producer_throughput.acks=1.topic=topic-replication-factor-three.message_size=10000.compression_type=snappy.security_protocol=PLAINTEXT.metadata_quorum=ISOLATED_KRAFT</t>
  </si>
  <si>
    <t>Benchmark/test_producer_throughput/acks=1.topic=topic-replication-factor-three.message_size=10000.compression_type=snappy.security_protocol=SSL.tls_version=TLSv1.2.metadata_quorum=ISOLATED_KRAFT/25/</t>
  </si>
  <si>
    <t>kafkatest.benchmarks.core.benchmark_test.Benchmark.test_producer_throughput.acks=1.topic=topic-replication-factor-three.message_size=10000.compression_type=snappy.security_protocol=SSL.tls_version=TLSv1.2.metadata_quorum=ISOLATED_KRAFT</t>
  </si>
  <si>
    <t>Benchmark/test_producer_throughput/acks=1.topic=topic-replication-factor-three.message_size=10000.compression_type=snappy.security_protocol=SSL.tls_version=TLSv1.3.metadata_quorum=ISOLATED_KRAFT/26/</t>
  </si>
  <si>
    <t>kafkatest.benchmarks.core.benchmark_test.Benchmark.test_producer_throughput.acks=1.topic=topic-replication-factor-three.message_size=10000.compression_type=snappy.security_protocol=SSL.tls_version=TLSv1.3.metadata_quorum=ISOLATED_KRAFT</t>
  </si>
  <si>
    <t>Benchmark/test_producer_throughput/acks=1.topic=topic-replication-factor-three.message_size=100000.compression_type=none.security_protocol=PLAINTEXT.metadata_quorum=ISOLATED_KRAFT/27/</t>
  </si>
  <si>
    <t>kafkatest.benchmarks.core.benchmark_test.Benchmark.test_producer_throughput.acks=1.topic=topic-replication-factor-three.message_size=100000.compression_type=none.security_protocol=PLAINTEXT.metadata_quorum=ISOLATED_KRAFT</t>
  </si>
  <si>
    <t>Benchmark/test_producer_throughput/acks=1.topic=topic-replication-factor-three.message_size=100000.compression_type=none.security_protocol=SSL.tls_version=TLSv1.2.metadata_quorum=ISOLATED_KRAFT/28/</t>
  </si>
  <si>
    <t>kafkatest.benchmarks.core.benchmark_test.Benchmark.test_producer_throughput.acks=1.topic=topic-replication-factor-three.message_size=100000.compression_type=none.security_protocol=SSL.tls_version=TLSv1.2.metadata_quorum=ISOLATED_KRAFT</t>
  </si>
  <si>
    <t>Benchmark/test_producer_throughput/acks=1.topic=topic-replication-factor-three.message_size=100000.compression_type=none.security_protocol=SSL.tls_version=TLSv1.3.metadata_quorum=ISOLATED_KRAFT/29/</t>
  </si>
  <si>
    <t>kafkatest.benchmarks.core.benchmark_test.Benchmark.test_producer_throughput.acks=1.topic=topic-replication-factor-three.message_size=100000.compression_type=none.security_protocol=SSL.tls_version=TLSv1.3.metadata_quorum=ISOLATED_KRAFT</t>
  </si>
  <si>
    <t>Benchmark/test_producer_throughput/acks=1.topic=topic-replication-factor-three.message_size=100000.compression_type=snappy.security_protocol=PLAINTEXT.metadata_quorum=ISOLATED_KRAFT/30/</t>
  </si>
  <si>
    <t>kafkatest.benchmarks.core.benchmark_test.Benchmark.test_producer_throughput.acks=1.topic=topic-replication-factor-three.message_size=100000.compression_type=snappy.security_protocol=PLAINTEXT.metadata_quorum=ISOLATED_KRAFT</t>
  </si>
  <si>
    <t>Benchmark/test_producer_throughput/acks=1.topic=topic-replication-factor-three.message_size=100000.compression_type=snappy.security_protocol=SSL.tls_version=TLSv1.2.metadata_quorum=ISOLATED_KRAFT/31/</t>
  </si>
  <si>
    <t>kafkatest.benchmarks.core.benchmark_test.Benchmark.test_producer_throughput.acks=1.topic=topic-replication-factor-three.message_size=100000.compression_type=snappy.security_protocol=SSL.tls_version=TLSv1.2.metadata_quorum=ISOLATED_KRAFT</t>
  </si>
  <si>
    <t>Benchmark/test_producer_throughput/acks=1.topic=topic-replication-factor-three.message_size=100000.compression_type=snappy.security_protocol=SSL.tls_version=TLSv1.3.metadata_quorum=ISOLATED_KRAFT/32/</t>
  </si>
  <si>
    <t>kafkatest.benchmarks.core.benchmark_test.Benchmark.test_producer_throughput.acks=1.topic=topic-replication-factor-three.message_size=100000.compression_type=snappy.security_protocol=SSL.tls_version=TLSv1.3.metadata_quorum=ISOLATED_KRAFT</t>
  </si>
  <si>
    <t>Benchmark/test_producer_throughput/acks=1.topic=topic-replication-factor-three.metadata_quorum=ISOLATED_KRAFT/33/</t>
  </si>
  <si>
    <t>kafkatest.benchmarks.core.benchmark_test.Benchmark.test_producer_throughput.acks=1.topic=topic-replication-factor-three.metadata_quorum=ISOLATED_KRAFT</t>
  </si>
  <si>
    <t>Benchmark/test_producer_throughput/acks=1.topic=topic-replication-factor-three.num_producers=3.metadata_quorum=ISOLATED_KRAFT/34/</t>
  </si>
  <si>
    <t>kafkatest.benchmarks.core.benchmark_test.Benchmark.test_producer_throughput.acks=1.topic=topic-replication-factor-three.num_producers=3.metadata_quorum=ISOLATED_KRAFT</t>
  </si>
  <si>
    <t>kafkatest.benchmarks.librdkafka.benchmark_test</t>
  </si>
  <si>
    <t>LibrdkafkaBenchmark/test_producer_throughput/acks=-1.topic=topic-replication-factor-three.metadata_quorum=ISOLATED_KRAFT/1/</t>
  </si>
  <si>
    <t>kafkatest.benchmarks.librdkafka.benchmark_test.LibrdkafkaBenchmark.test_producer_throughput.acks=-1.topic=topic-replication-factor-three.metadata_quorum=ISOLATED_KRAFT</t>
  </si>
  <si>
    <t>LibrdkafkaBenchmark/test_producer_throughput/acks=1.topic=topic-replication-factor-one.metadata_quorum=ISOLATED_KRAFT/2/</t>
  </si>
  <si>
    <t>kafkatest.benchmarks.librdkafka.benchmark_test.LibrdkafkaBenchmark.test_producer_throughput.acks=1.topic=topic-replication-factor-one.metadata_quorum=ISOLATED_KRAFT</t>
  </si>
  <si>
    <t>LibrdkafkaBenchmark/test_producer_throughput/acks=1.topic=topic-replication-factor-three.message_size=10.compression_type=none.security_protocol=PLAINTEXT.metadata_quorum=ISOLATED_KRAFT/3/</t>
  </si>
  <si>
    <t>kafkatest.benchmarks.librdkafka.benchmark_test.LibrdkafkaBenchmark.test_producer_throughput.acks=1.topic=topic-replication-factor-three.message_size=10.compression_type=none.security_protocol=PLAINTEXT.metadata_quorum=ISOLATED_KRAFT</t>
  </si>
  <si>
    <t>LibrdkafkaBenchmark/test_producer_throughput/acks=1.topic=topic-replication-factor-three.message_size=10.compression_type=none.security_protocol=SSL.tls_version=TLSv1.2.metadata_quorum=ISOLATED_KRAFT/4/</t>
  </si>
  <si>
    <t>kafkatest.benchmarks.librdkafka.benchmark_test.LibrdkafkaBenchmark.test_producer_throughput.acks=1.topic=topic-replication-factor-three.message_size=10.compression_type=none.security_protocol=SSL.tls_version=TLSv1.2.metadata_quorum=ISOLATED_KRAFT</t>
  </si>
  <si>
    <t>LibrdkafkaBenchmark/test_producer_throughput/acks=1.topic=topic-replication-factor-three.message_size=10.compression_type=none.security_protocol=SSL.tls_version=TLSv1.3.metadata_quorum=ISOLATED_KRAFT/5/</t>
  </si>
  <si>
    <t>kafkatest.benchmarks.librdkafka.benchmark_test.LibrdkafkaBenchmark.test_producer_throughput.acks=1.topic=topic-replication-factor-three.message_size=10.compression_type=none.security_protocol=SSL.tls_version=TLSv1.3.metadata_quorum=ISOLATED_KRAFT</t>
  </si>
  <si>
    <t>LibrdkafkaBenchmark/test_producer_throughput/acks=1.topic=topic-replication-factor-three.message_size=10.compression_type=snappy.security_protocol=PLAINTEXT.metadata_quorum=ISOLATED_KRAFT/6/</t>
  </si>
  <si>
    <t>kafkatest.benchmarks.librdkafka.benchmark_test.LibrdkafkaBenchmark.test_producer_throughput.acks=1.topic=topic-replication-factor-three.message_size=10.compression_type=snappy.security_protocol=PLAINTEXT.metadata_quorum=ISOLATED_KRAFT</t>
  </si>
  <si>
    <t>LibrdkafkaBenchmark/test_producer_throughput/acks=1.topic=topic-replication-factor-three.message_size=10.compression_type=snappy.security_protocol=SSL.tls_version=TLSv1.2.metadata_quorum=ISOLATED_KRAFT/7/</t>
  </si>
  <si>
    <t>kafkatest.benchmarks.librdkafka.benchmark_test.LibrdkafkaBenchmark.test_producer_throughput.acks=1.topic=topic-replication-factor-three.message_size=10.compression_type=snappy.security_protocol=SSL.tls_version=TLSv1.2.metadata_quorum=ISOLATED_KRAFT</t>
  </si>
  <si>
    <t>LibrdkafkaBenchmark/test_producer_throughput/acks=1.topic=topic-replication-factor-three.message_size=10.compression_type=snappy.security_protocol=SSL.tls_version=TLSv1.3.metadata_quorum=ISOLATED_KRAFT/8/</t>
  </si>
  <si>
    <t>kafkatest.benchmarks.librdkafka.benchmark_test.LibrdkafkaBenchmark.test_producer_throughput.acks=1.topic=topic-replication-factor-three.message_size=10.compression_type=snappy.security_protocol=SSL.tls_version=TLSv1.3.metadata_quorum=ISOLATED_KRAFT</t>
  </si>
  <si>
    <t>LibrdkafkaBenchmark/test_producer_throughput/acks=1.topic=topic-replication-factor-three.message_size=100.compression_type=none.security_protocol=PLAINTEXT.metadata_quorum=ISOLATED_KRAFT/9/</t>
  </si>
  <si>
    <t>kafkatest.benchmarks.librdkafka.benchmark_test.LibrdkafkaBenchmark.test_producer_throughput.acks=1.topic=topic-replication-factor-three.message_size=100.compression_type=none.security_protocol=PLAINTEXT.metadata_quorum=ISOLATED_KRAFT</t>
  </si>
  <si>
    <t>LibrdkafkaBenchmark/test_producer_throughput/acks=1.topic=topic-replication-factor-three.message_size=100.compression_type=none.security_protocol=SSL.tls_version=TLSv1.2.metadata_quorum=ISOLATED_KRAFT/10/</t>
  </si>
  <si>
    <t>kafkatest.benchmarks.librdkafka.benchmark_test.LibrdkafkaBenchmark.test_producer_throughput.acks=1.topic=topic-replication-factor-three.message_size=100.compression_type=none.security_protocol=SSL.tls_version=TLSv1.2.metadata_quorum=ISOLATED_KRAFT</t>
  </si>
  <si>
    <t>LibrdkafkaBenchmark/test_producer_throughput/acks=1.topic=topic-replication-factor-three.message_size=100.compression_type=none.security_protocol=SSL.tls_version=TLSv1.3.metadata_quorum=ISOLATED_KRAFT/11/</t>
  </si>
  <si>
    <t>kafkatest.benchmarks.librdkafka.benchmark_test.LibrdkafkaBenchmark.test_producer_throughput.acks=1.topic=topic-replication-factor-three.message_size=100.compression_type=none.security_protocol=SSL.tls_version=TLSv1.3.metadata_quorum=ISOLATED_KRAFT</t>
  </si>
  <si>
    <t>LibrdkafkaBenchmark/test_producer_throughput/acks=1.topic=topic-replication-factor-three.message_size=100.compression_type=snappy.security_protocol=PLAINTEXT.metadata_quorum=ISOLATED_KRAFT/12/</t>
  </si>
  <si>
    <t>kafkatest.benchmarks.librdkafka.benchmark_test.LibrdkafkaBenchmark.test_producer_throughput.acks=1.topic=topic-replication-factor-three.message_size=100.compression_type=snappy.security_protocol=PLAINTEXT.metadata_quorum=ISOLATED_KRAFT</t>
  </si>
  <si>
    <t>LibrdkafkaBenchmark/test_producer_throughput/acks=1.topic=topic-replication-factor-three.message_size=100.compression_type=snappy.security_protocol=SSL.tls_version=TLSv1.2.metadata_quorum=ISOLATED_KRAFT/13/</t>
  </si>
  <si>
    <t>kafkatest.benchmarks.librdkafka.benchmark_test.LibrdkafkaBenchmark.test_producer_throughput.acks=1.topic=topic-replication-factor-three.message_size=100.compression_type=snappy.security_protocol=SSL.tls_version=TLSv1.2.metadata_quorum=ISOLATED_KRAFT</t>
  </si>
  <si>
    <t>LibrdkafkaBenchmark/test_producer_throughput/acks=1.topic=topic-replication-factor-three.message_size=100.compression_type=snappy.security_protocol=SSL.tls_version=TLSv1.3.metadata_quorum=ISOLATED_KRAFT/14/</t>
  </si>
  <si>
    <t>kafkatest.benchmarks.librdkafka.benchmark_test.LibrdkafkaBenchmark.test_producer_throughput.acks=1.topic=topic-replication-factor-three.message_size=100.compression_type=snappy.security_protocol=SSL.tls_version=TLSv1.3.metadata_quorum=ISOLATED_KRAFT</t>
  </si>
  <si>
    <t>LibrdkafkaBenchmark/test_producer_throughput/acks=1.topic=topic-replication-factor-three.message_size=1000.compression_type=none.security_protocol=PLAINTEXT.metadata_quorum=ISOLATED_KRAFT/15/</t>
  </si>
  <si>
    <t>kafkatest.benchmarks.librdkafka.benchmark_test.LibrdkafkaBenchmark.test_producer_throughput.acks=1.topic=topic-replication-factor-three.message_size=1000.compression_type=none.security_protocol=PLAINTEXT.metadata_quorum=ISOLATED_KRAFT</t>
  </si>
  <si>
    <t>LibrdkafkaBenchmark/test_producer_throughput/acks=1.topic=topic-replication-factor-three.message_size=1000.compression_type=none.security_protocol=SSL.tls_version=TLSv1.2.metadata_quorum=ISOLATED_KRAFT/16/</t>
  </si>
  <si>
    <t>kafkatest.benchmarks.librdkafka.benchmark_test.LibrdkafkaBenchmark.test_producer_throughput.acks=1.topic=topic-replication-factor-three.message_size=1000.compression_type=none.security_protocol=SSL.tls_version=TLSv1.2.metadata_quorum=ISOLATED_KRAFT</t>
  </si>
  <si>
    <t>LibrdkafkaBenchmark/test_producer_throughput/acks=1.topic=topic-replication-factor-three.message_size=1000.compression_type=none.security_protocol=SSL.tls_version=TLSv1.3.metadata_quorum=ISOLATED_KRAFT/17/</t>
  </si>
  <si>
    <t>kafkatest.benchmarks.librdkafka.benchmark_test.LibrdkafkaBenchmark.test_producer_throughput.acks=1.topic=topic-replication-factor-three.message_size=1000.compression_type=none.security_protocol=SSL.tls_version=TLSv1.3.metadata_quorum=ISOLATED_KRAFT</t>
  </si>
  <si>
    <t>LibrdkafkaBenchmark/test_producer_throughput/acks=1.topic=topic-replication-factor-three.message_size=1000.compression_type=snappy.security_protocol=PLAINTEXT.metadata_quorum=ISOLATED_KRAFT/18/</t>
  </si>
  <si>
    <t>kafkatest.benchmarks.librdkafka.benchmark_test.LibrdkafkaBenchmark.test_producer_throughput.acks=1.topic=topic-replication-factor-three.message_size=1000.compression_type=snappy.security_protocol=PLAINTEXT.metadata_quorum=ISOLATED_KRAFT</t>
  </si>
  <si>
    <t>LibrdkafkaBenchmark/test_producer_throughput/acks=1.topic=topic-replication-factor-three.message_size=1000.compression_type=snappy.security_protocol=SSL.tls_version=TLSv1.2.metadata_quorum=ISOLATED_KRAFT/19/</t>
  </si>
  <si>
    <t>kafkatest.benchmarks.librdkafka.benchmark_test.LibrdkafkaBenchmark.test_producer_throughput.acks=1.topic=topic-replication-factor-three.message_size=1000.compression_type=snappy.security_protocol=SSL.tls_version=TLSv1.2.metadata_quorum=ISOLATED_KRAFT</t>
  </si>
  <si>
    <t>LibrdkafkaBenchmark/test_producer_throughput/acks=1.topic=topic-replication-factor-three.message_size=1000.compression_type=snappy.security_protocol=SSL.tls_version=TLSv1.3.metadata_quorum=ISOLATED_KRAFT/20/</t>
  </si>
  <si>
    <t>kafkatest.benchmarks.librdkafka.benchmark_test.LibrdkafkaBenchmark.test_producer_throughput.acks=1.topic=topic-replication-factor-three.message_size=1000.compression_type=snappy.security_protocol=SSL.tls_version=TLSv1.3.metadata_quorum=ISOLATED_KRAFT</t>
  </si>
  <si>
    <t>LibrdkafkaBenchmark/test_producer_throughput/acks=1.topic=topic-replication-factor-three.message_size=10000.compression_type=none.security_protocol=PLAINTEXT.metadata_quorum=ISOLATED_KRAFT/21/</t>
  </si>
  <si>
    <t>kafkatest.benchmarks.librdkafka.benchmark_test.LibrdkafkaBenchmark.test_producer_throughput.acks=1.topic=topic-replication-factor-three.message_size=10000.compression_type=none.security_protocol=PLAINTEXT.metadata_quorum=ISOLATED_KRAFT</t>
  </si>
  <si>
    <t>LibrdkafkaBenchmark/test_producer_throughput/acks=1.topic=topic-replication-factor-three.message_size=10000.compression_type=none.security_protocol=SSL.tls_version=TLSv1.2.metadata_quorum=ISOLATED_KRAFT/22/</t>
  </si>
  <si>
    <t>kafkatest.benchmarks.librdkafka.benchmark_test.LibrdkafkaBenchmark.test_producer_throughput.acks=1.topic=topic-replication-factor-three.message_size=10000.compression_type=none.security_protocol=SSL.tls_version=TLSv1.2.metadata_quorum=ISOLATED_KRAFT</t>
  </si>
  <si>
    <t>LibrdkafkaBenchmark/test_producer_throughput/acks=1.topic=topic-replication-factor-three.message_size=10000.compression_type=none.security_protocol=SSL.tls_version=TLSv1.3.metadata_quorum=ISOLATED_KRAFT/23/</t>
  </si>
  <si>
    <t>kafkatest.benchmarks.librdkafka.benchmark_test.LibrdkafkaBenchmark.test_producer_throughput.acks=1.topic=topic-replication-factor-three.message_size=10000.compression_type=none.security_protocol=SSL.tls_version=TLSv1.3.metadata_quorum=ISOLATED_KRAFT</t>
  </si>
  <si>
    <t>LibrdkafkaBenchmark/test_producer_throughput/acks=1.topic=topic-replication-factor-three.message_size=10000.compression_type=snappy.security_protocol=PLAINTEXT.metadata_quorum=ISOLATED_KRAFT/24/</t>
  </si>
  <si>
    <t>kafkatest.benchmarks.librdkafka.benchmark_test.LibrdkafkaBenchmark.test_producer_throughput.acks=1.topic=topic-replication-factor-three.message_size=10000.compression_type=snappy.security_protocol=PLAINTEXT.metadata_quorum=ISOLATED_KRAFT</t>
  </si>
  <si>
    <t>LibrdkafkaBenchmark/test_producer_throughput/acks=1.topic=topic-replication-factor-three.message_size=10000.compression_type=snappy.security_protocol=SSL.tls_version=TLSv1.2.metadata_quorum=ISOLATED_KRAFT/25/</t>
  </si>
  <si>
    <t>kafkatest.benchmarks.librdkafka.benchmark_test.LibrdkafkaBenchmark.test_producer_throughput.acks=1.topic=topic-replication-factor-three.message_size=10000.compression_type=snappy.security_protocol=SSL.tls_version=TLSv1.2.metadata_quorum=ISOLATED_KRAFT</t>
  </si>
  <si>
    <t>LibrdkafkaBenchmark/test_producer_throughput/acks=1.topic=topic-replication-factor-three.message_size=10000.compression_type=snappy.security_protocol=SSL.tls_version=TLSv1.3.metadata_quorum=ISOLATED_KRAFT/26/</t>
  </si>
  <si>
    <t>kafkatest.benchmarks.librdkafka.benchmark_test.LibrdkafkaBenchmark.test_producer_throughput.acks=1.topic=topic-replication-factor-three.message_size=10000.compression_type=snappy.security_protocol=SSL.tls_version=TLSv1.3.metadata_quorum=ISOLATED_KRAFT</t>
  </si>
  <si>
    <t>LibrdkafkaBenchmark/test_producer_throughput/acks=1.topic=topic-replication-factor-three.message_size=100000.compression_type=none.security_protocol=PLAINTEXT.metadata_quorum=ISOLATED_KRAFT/27/</t>
  </si>
  <si>
    <t>kafkatest.benchmarks.librdkafka.benchmark_test.LibrdkafkaBenchmark.test_producer_throughput.acks=1.topic=topic-replication-factor-three.message_size=100000.compression_type=none.security_protocol=PLAINTEXT.metadata_quorum=ISOLATED_KRAFT</t>
  </si>
  <si>
    <t>LibrdkafkaBenchmark/test_producer_throughput/acks=1.topic=topic-replication-factor-three.message_size=100000.compression_type=none.security_protocol=SSL.tls_version=TLSv1.2.metadata_quorum=ISOLATED_KRAFT/28/</t>
  </si>
  <si>
    <t>kafkatest.benchmarks.librdkafka.benchmark_test.LibrdkafkaBenchmark.test_producer_throughput.acks=1.topic=topic-replication-factor-three.message_size=100000.compression_type=none.security_protocol=SSL.tls_version=TLSv1.2.metadata_quorum=ISOLATED_KRAFT</t>
  </si>
  <si>
    <t>LibrdkafkaBenchmark/test_producer_throughput/acks=1.topic=topic-replication-factor-three.message_size=100000.compression_type=none.security_protocol=SSL.tls_version=TLSv1.3.metadata_quorum=ISOLATED_KRAFT/29/</t>
  </si>
  <si>
    <t>kafkatest.benchmarks.librdkafka.benchmark_test.LibrdkafkaBenchmark.test_producer_throughput.acks=1.topic=topic-replication-factor-three.message_size=100000.compression_type=none.security_protocol=SSL.tls_version=TLSv1.3.metadata_quorum=ISOLATED_KRAFT</t>
  </si>
  <si>
    <t>LibrdkafkaBenchmark/test_producer_throughput/acks=1.topic=topic-replication-factor-three.message_size=100000.compression_type=snappy.security_protocol=PLAINTEXT.metadata_quorum=ISOLATED_KRAFT/30/</t>
  </si>
  <si>
    <t>kafkatest.benchmarks.librdkafka.benchmark_test.LibrdkafkaBenchmark.test_producer_throughput.acks=1.topic=topic-replication-factor-three.message_size=100000.compression_type=snappy.security_protocol=PLAINTEXT.metadata_quorum=ISOLATED_KRAFT</t>
  </si>
  <si>
    <t>LibrdkafkaBenchmark/test_producer_throughput/acks=1.topic=topic-replication-factor-three.message_size=100000.compression_type=snappy.security_protocol=SSL.tls_version=TLSv1.2.metadata_quorum=ISOLATED_KRAFT/31/</t>
  </si>
  <si>
    <t>kafkatest.benchmarks.librdkafka.benchmark_test.LibrdkafkaBenchmark.test_producer_throughput.acks=1.topic=topic-replication-factor-three.message_size=100000.compression_type=snappy.security_protocol=SSL.tls_version=TLSv1.2.metadata_quorum=ISOLATED_KRAFT</t>
  </si>
  <si>
    <t>LibrdkafkaBenchmark/test_producer_throughput/acks=1.topic=topic-replication-factor-three.message_size=100000.compression_type=snappy.security_protocol=SSL.tls_version=TLSv1.3.metadata_quorum=ISOLATED_KRAFT/32/</t>
  </si>
  <si>
    <t>kafkatest.benchmarks.librdkafka.benchmark_test.LibrdkafkaBenchmark.test_producer_throughput.acks=1.topic=topic-replication-factor-three.message_size=100000.compression_type=snappy.security_protocol=SSL.tls_version=TLSv1.3.metadata_quorum=ISOLATED_KRAFT</t>
  </si>
  <si>
    <t>LibrdkafkaBenchmark/test_producer_throughput/acks=1.topic=topic-replication-factor-three.metadata_quorum=ISOLATED_KRAFT/33/</t>
  </si>
  <si>
    <t>kafkatest.benchmarks.librdkafka.benchmark_test.LibrdkafkaBenchmark.test_producer_throughput.acks=1.topic=topic-replication-factor-three.metadata_quorum=ISOLATED_KRAFT</t>
  </si>
  <si>
    <t>LibrdkafkaBenchmark/test_producer_throughput/acks=1.topic=topic-replication-factor-three.num_producers=3.metadata_quorum=ISOLATED_KRAFT/34/</t>
  </si>
  <si>
    <t>kafkatest.benchmarks.librdkafka.benchmark_test.LibrdkafkaBenchmark.test_producer_throughput.acks=1.topic=topic-replication-factor-three.num_producers=3.metadata_quorum=ISOLATED_KRAFT</t>
  </si>
  <si>
    <t>base_results_dir</t>
  </si>
  <si>
    <t>cls_name</t>
  </si>
  <si>
    <t>function_name</t>
  </si>
  <si>
    <t>module_name</t>
  </si>
  <si>
    <t>nodes_allocated</t>
  </si>
  <si>
    <t>nodes_used</t>
  </si>
  <si>
    <t>relative_results_dir</t>
  </si>
  <si>
    <t>results_dir</t>
  </si>
  <si>
    <t>run_time_seconds</t>
  </si>
  <si>
    <t>start_time</t>
  </si>
  <si>
    <t>stop_time</t>
  </si>
  <si>
    <t>summary</t>
  </si>
  <si>
    <t>test_id</t>
  </si>
  <si>
    <t>test_status</t>
  </si>
  <si>
    <t>compression_type</t>
  </si>
  <si>
    <t>interbroker_security_protocol</t>
  </si>
  <si>
    <t>metadata_quorum</t>
  </si>
  <si>
    <t>security_protocol</t>
  </si>
  <si>
    <t>tls_version</t>
  </si>
  <si>
    <t>data_index</t>
  </si>
  <si>
    <t>test_long_term_producer_throughput</t>
  </si>
  <si>
    <t>kafkatest.benchmarks.core.benchmark_test.Benchmark.test_long_term_producer_throughput.security_protocol=PLAINTEXT.compression_type=none.metadata_quorum=ISOLATED_KRAFT</t>
  </si>
  <si>
    <t>0</t>
  </si>
  <si>
    <t>kafkatest.benchmarks.core.benchmark_test.Benchmark.test_long_term_producer_throughput.security_protocol=PLAINTEXT.compression_type=snappy.metadata_quorum=ISOLATED_KRAFT</t>
  </si>
  <si>
    <t>kafkatest.benchmarks.core.benchmark_test.Benchmark.test_long_term_producer_throughput.security_protocol=SSL.interbroker_security_protocol=PLAINTEXT.tls_version=TLSv1.2.compression_type=none.metadata_quorum=ISOLATED_KRAFT</t>
  </si>
  <si>
    <t>kafkatest.benchmarks.core.benchmark_test.Benchmark.test_long_term_producer_throughput.security_protocol=SSL.interbroker_security_protocol=PLAINTEXT.tls_version=TLSv1.2.compression_type=snappy.metadata_quorum=ISOLATED_KRAFT</t>
  </si>
  <si>
    <t>kafkatest.benchmarks.core.benchmark_test.Benchmark.test_long_term_producer_throughput.security_protocol=SSL.interbroker_security_protocol=PLAINTEXT.tls_version=TLSv1.3.compression_type=none.metadata_quorum=ISOLATED_KRAFT</t>
  </si>
  <si>
    <t>kafkatest.benchmarks.core.benchmark_test.Benchmark.test_long_term_producer_throughput.security_protocol=SSL.interbroker_security_protocol=PLAINTEXT.tls_version=TLSv1.3.compression_type=snappy.metadata_quorum=ISOLATED_KRAFT</t>
  </si>
  <si>
    <t>acks</t>
  </si>
  <si>
    <t>message_size</t>
  </si>
  <si>
    <t>topic</t>
  </si>
  <si>
    <t>num_producers</t>
  </si>
  <si>
    <t>producer_duration_ms</t>
  </si>
  <si>
    <t>execution_id</t>
  </si>
  <si>
    <t>producer_mb_per_sec</t>
  </si>
  <si>
    <t>producer_records</t>
  </si>
  <si>
    <t>producer_records_per_sec</t>
  </si>
  <si>
    <t>consumer_duration_ms</t>
  </si>
  <si>
    <t>consumer_mb_per_sec</t>
  </si>
  <si>
    <t>consumer_records</t>
  </si>
  <si>
    <t>consumer_records_per_sec</t>
  </si>
  <si>
    <t>latency_50th_ms</t>
  </si>
  <si>
    <t>latency_99th_ms</t>
  </si>
  <si>
    <t>latency_999th_ms</t>
  </si>
  <si>
    <t>/opt/kafka-dev/results/2025-06-05--002/</t>
  </si>
  <si>
    <t>/opt/kafka-dev/results/2025-06-05--002/Benchmark/test_producer_throughput/acks=-1.topic=topic-replication-factor-three.metadata_quorum=ISOLATED_KRAFT/1/</t>
  </si>
  <si>
    <t/>
  </si>
  <si>
    <t>/opt/kafka-dev/results/2025-06-05--002/Benchmark/test_producer_throughput/acks=1.topic=topic-replication-factor-one.metadata_quorum=ISOLATED_KRAFT/2/</t>
  </si>
  <si>
    <t>/opt/kafka-dev/results/2025-06-05--002/Benchmark/test_producer_throughput/acks=1.topic=topic-replication-factor-three.message_size=10.compression_type=none.security_protocol=PLAINTEXT.metadata_quorum=ISOLATED_KRAFT/3/</t>
  </si>
  <si>
    <t>/opt/kafka-dev/results/2025-06-05--002/Benchmark/test_producer_throughput/acks=1.topic=topic-replication-factor-three.message_size=10.compression_type=none.security_protocol=SSL.tls_version=TLSv1.2.metadata_quorum=ISOLATED_KRAFT/4/</t>
  </si>
  <si>
    <t>/opt/kafka-dev/results/2025-06-05--002/Benchmark/test_producer_throughput/acks=1.topic=topic-replication-factor-three.message_size=10.compression_type=none.security_protocol=SSL.tls_version=TLSv1.3.metadata_quorum=ISOLATED_KRAFT/5/</t>
  </si>
  <si>
    <t>/opt/kafka-dev/results/2025-06-05--002/Benchmark/test_producer_throughput/acks=1.topic=topic-replication-factor-three.message_size=10.compression_type=snappy.security_protocol=PLAINTEXT.metadata_quorum=ISOLATED_KRAFT/6/</t>
  </si>
  <si>
    <t>/opt/kafka-dev/results/2025-06-05--002/Benchmark/test_producer_throughput/acks=1.topic=topic-replication-factor-three.message_size=10.compression_type=snappy.security_protocol=SSL.tls_version=TLSv1.2.metadata_quorum=ISOLATED_KRAFT/7/</t>
  </si>
  <si>
    <t>/opt/kafka-dev/results/2025-06-05--002/Benchmark/test_producer_throughput/acks=1.topic=topic-replication-factor-three.message_size=10.compression_type=snappy.security_protocol=SSL.tls_version=TLSv1.3.metadata_quorum=ISOLATED_KRAFT/8/</t>
  </si>
  <si>
    <t>/opt/kafka-dev/results/2025-06-05--002/Benchmark/test_producer_throughput/acks=1.topic=topic-replication-factor-three.message_size=100.compression_type=none.security_protocol=PLAINTEXT.metadata_quorum=ISOLATED_KRAFT/9/</t>
  </si>
  <si>
    <t>/opt/kafka-dev/results/2025-06-05--002/Benchmark/test_producer_throughput/acks=1.topic=topic-replication-factor-three.message_size=100.compression_type=none.security_protocol=SSL.tls_version=TLSv1.2.metadata_quorum=ISOLATED_KRAFT/10/</t>
  </si>
  <si>
    <t>/opt/kafka-dev/results/2025-06-05--002/Benchmark/test_producer_throughput/acks=1.topic=topic-replication-factor-three.message_size=100.compression_type=none.security_protocol=SSL.tls_version=TLSv1.3.metadata_quorum=ISOLATED_KRAFT/11/</t>
  </si>
  <si>
    <t>/opt/kafka-dev/results/2025-06-05--002/Benchmark/test_producer_throughput/acks=1.topic=topic-replication-factor-three.message_size=100.compression_type=snappy.security_protocol=PLAINTEXT.metadata_quorum=ISOLATED_KRAFT/12/</t>
  </si>
  <si>
    <t>/opt/kafka-dev/results/2025-06-05--002/Benchmark/test_producer_throughput/acks=1.topic=topic-replication-factor-three.message_size=100.compression_type=snappy.security_protocol=SSL.tls_version=TLSv1.2.metadata_quorum=ISOLATED_KRAFT/13/</t>
  </si>
  <si>
    <t>/opt/kafka-dev/results/2025-06-05--002/Benchmark/test_producer_throughput/acks=1.topic=topic-replication-factor-three.message_size=100.compression_type=snappy.security_protocol=SSL.tls_version=TLSv1.3.metadata_quorum=ISOLATED_KRAFT/14/</t>
  </si>
  <si>
    <t>/opt/kafka-dev/results/2025-06-05--002/Benchmark/test_producer_throughput/acks=1.topic=topic-replication-factor-three.message_size=1000.compression_type=none.security_protocol=PLAINTEXT.metadata_quorum=ISOLATED_KRAFT/15/</t>
  </si>
  <si>
    <t>/opt/kafka-dev/results/2025-06-05--002/Benchmark/test_producer_throughput/acks=1.topic=topic-replication-factor-three.message_size=1000.compression_type=none.security_protocol=SSL.tls_version=TLSv1.2.metadata_quorum=ISOLATED_KRAFT/16/</t>
  </si>
  <si>
    <t>/opt/kafka-dev/results/2025-06-05--002/Benchmark/test_producer_throughput/acks=1.topic=topic-replication-factor-three.message_size=1000.compression_type=none.security_protocol=SSL.tls_version=TLSv1.3.metadata_quorum=ISOLATED_KRAFT/17/</t>
  </si>
  <si>
    <t>/opt/kafka-dev/results/2025-06-05--002/Benchmark/test_producer_throughput/acks=1.topic=topic-replication-factor-three.message_size=1000.compression_type=snappy.security_protocol=PLAINTEXT.metadata_quorum=ISOLATED_KRAFT/18/</t>
  </si>
  <si>
    <t>/opt/kafka-dev/results/2025-06-05--002/Benchmark/test_producer_throughput/acks=1.topic=topic-replication-factor-three.message_size=1000.compression_type=snappy.security_protocol=SSL.tls_version=TLSv1.2.metadata_quorum=ISOLATED_KRAFT/19/</t>
  </si>
  <si>
    <t>/opt/kafka-dev/results/2025-06-05--002/Benchmark/test_producer_throughput/acks=1.topic=topic-replication-factor-three.message_size=1000.compression_type=snappy.security_protocol=SSL.tls_version=TLSv1.3.metadata_quorum=ISOLATED_KRAFT/20/</t>
  </si>
  <si>
    <t>/opt/kafka-dev/results/2025-06-05--002/Benchmark/test_producer_throughput/acks=1.topic=topic-replication-factor-three.message_size=10000.compression_type=none.security_protocol=PLAINTEXT.metadata_quorum=ISOLATED_KRAFT/21/</t>
  </si>
  <si>
    <t>/opt/kafka-dev/results/2025-06-05--002/Benchmark/test_producer_throughput/acks=1.topic=topic-replication-factor-three.message_size=10000.compression_type=none.security_protocol=SSL.tls_version=TLSv1.2.metadata_quorum=ISOLATED_KRAFT/22/</t>
  </si>
  <si>
    <t>/opt/kafka-dev/results/2025-06-05--002/Benchmark/test_producer_throughput/acks=1.topic=topic-replication-factor-three.message_size=10000.compression_type=none.security_protocol=SSL.tls_version=TLSv1.3.metadata_quorum=ISOLATED_KRAFT/23/</t>
  </si>
  <si>
    <t>/opt/kafka-dev/results/2025-06-05--002/Benchmark/test_producer_throughput/acks=1.topic=topic-replication-factor-three.message_size=10000.compression_type=snappy.security_protocol=PLAINTEXT.metadata_quorum=ISOLATED_KRAFT/24/</t>
  </si>
  <si>
    <t>/opt/kafka-dev/results/2025-06-05--002/Benchmark/test_producer_throughput/acks=1.topic=topic-replication-factor-three.message_size=10000.compression_type=snappy.security_protocol=SSL.tls_version=TLSv1.2.metadata_quorum=ISOLATED_KRAFT/25/</t>
  </si>
  <si>
    <t>/opt/kafka-dev/results/2025-06-05--002/Benchmark/test_producer_throughput/acks=1.topic=topic-replication-factor-three.message_size=10000.compression_type=snappy.security_protocol=SSL.tls_version=TLSv1.3.metadata_quorum=ISOLATED_KRAFT/26/</t>
  </si>
  <si>
    <t>/opt/kafka-dev/results/2025-06-05--002/Benchmark/test_producer_throughput/acks=1.topic=topic-replication-factor-three.message_size=100000.compression_type=none.security_protocol=PLAINTEXT.metadata_quorum=ISOLATED_KRAFT/27/</t>
  </si>
  <si>
    <t>/opt/kafka-dev/results/2025-06-05--002/Benchmark/test_producer_throughput/acks=1.topic=topic-replication-factor-three.message_size=100000.compression_type=none.security_protocol=SSL.tls_version=TLSv1.2.metadata_quorum=ISOLATED_KRAFT/28/</t>
  </si>
  <si>
    <t>/opt/kafka-dev/results/2025-06-05--002/Benchmark/test_producer_throughput/acks=1.topic=topic-replication-factor-three.message_size=100000.compression_type=none.security_protocol=SSL.tls_version=TLSv1.3.metadata_quorum=ISOLATED_KRAFT/29/</t>
  </si>
  <si>
    <t>/opt/kafka-dev/results/2025-06-05--002/Benchmark/test_producer_throughput/acks=1.topic=topic-replication-factor-three.message_size=100000.compression_type=snappy.security_protocol=PLAINTEXT.metadata_quorum=ISOLATED_KRAFT/30/</t>
  </si>
  <si>
    <t>/opt/kafka-dev/results/2025-06-05--002/Benchmark/test_producer_throughput/acks=1.topic=topic-replication-factor-three.message_size=100000.compression_type=snappy.security_protocol=SSL.tls_version=TLSv1.2.metadata_quorum=ISOLATED_KRAFT/31/</t>
  </si>
  <si>
    <t>/opt/kafka-dev/results/2025-06-05--002/Benchmark/test_producer_throughput/acks=1.topic=topic-replication-factor-three.message_size=100000.compression_type=snappy.security_protocol=SSL.tls_version=TLSv1.3.metadata_quorum=ISOLATED_KRAFT/32/</t>
  </si>
  <si>
    <t>/opt/kafka-dev/results/2025-06-05--002/Benchmark/test_producer_throughput/acks=1.topic=topic-replication-factor-three.metadata_quorum=ISOLATED_KRAFT/33/</t>
  </si>
  <si>
    <t>/opt/kafka-dev/results/2025-06-05--002/Benchmark/test_producer_throughput/acks=1.topic=topic-replication-factor-three.num_producers=3.metadata_quorum=ISOLATED_KRAFT/34/</t>
  </si>
  <si>
    <t>test_consumer_throughput</t>
  </si>
  <si>
    <t>kafkatest.benchmarks.core.benchmark_test.Benchmark.test_consumer_throughput.security_protocol=PLAINTEXT.compression_type=none.metadata_quorum=ISOLATED_KRAFT</t>
  </si>
  <si>
    <t>kafkatest.benchmarks.core.benchmark_test.Benchmark.test_consumer_throughput.security_protocol=PLAINTEXT.compression_type=snappy.metadata_quorum=ISOLATED_KRAFT</t>
  </si>
  <si>
    <t>kafkatest.benchmarks.core.benchmark_test.Benchmark.test_consumer_throughput.security_protocol=SSL.interbroker_security_protocol=PLAINTEXT.tls_version=TLSv1.2.compression_type=none.metadata_quorum=ISOLATED_KRAFT</t>
  </si>
  <si>
    <t>kafkatest.benchmarks.core.benchmark_test.Benchmark.test_consumer_throughput.security_protocol=SSL.interbroker_security_protocol=PLAINTEXT.tls_version=TLSv1.2.compression_type=snappy.metadata_quorum=ISOLATED_KRAFT</t>
  </si>
  <si>
    <t>kafkatest.benchmarks.core.benchmark_test.Benchmark.test_consumer_throughput.security_protocol=SSL.interbroker_security_protocol=PLAINTEXT.tls_version=TLSv1.3.compression_type=none.metadata_quorum=ISOLATED_KRAFT</t>
  </si>
  <si>
    <t>kafkatest.benchmarks.core.benchmark_test.Benchmark.test_consumer_throughput.security_protocol=SSL.interbroker_security_protocol=PLAINTEXT.tls_version=TLSv1.3.compression_type=snappy.metadata_quorum=ISOLATED_KRAFT</t>
  </si>
  <si>
    <t>test_end_to_end_latency</t>
  </si>
  <si>
    <t>Benchmark/test_end_to_end_latency/security_protocol=PLAINTEXT.compression_type=none.metadata_quorum=ISOLATED_KRAFT/41/</t>
  </si>
  <si>
    <t>/opt/kafka-dev/results/2025-06-05--002/Benchmark/test_end_to_end_latency/security_protocol=PLAINTEXT.compression_type=none.metadata_quorum=ISOLATED_KRAFT/41/</t>
  </si>
  <si>
    <t>kafkatest.benchmarks.core.benchmark_test.Benchmark.test_end_to_end_latency.security_protocol=PLAINTEXT.compression_type=none.metadata_quorum=ISOLATED_KRAFT</t>
  </si>
  <si>
    <t>Benchmark/test_end_to_end_latency/security_protocol=PLAINTEXT.compression_type=snappy.metadata_quorum=ISOLATED_KRAFT/42/</t>
  </si>
  <si>
    <t>/opt/kafka-dev/results/2025-06-05--002/Benchmark/test_end_to_end_latency/security_protocol=PLAINTEXT.compression_type=snappy.metadata_quorum=ISOLATED_KRAFT/42/</t>
  </si>
  <si>
    <t>kafkatest.benchmarks.core.benchmark_test.Benchmark.test_end_to_end_latency.security_protocol=PLAINTEXT.compression_type=snappy.metadata_quorum=ISOLATED_KRAFT</t>
  </si>
  <si>
    <t>Benchmark/test_end_to_end_latency/security_protocol=SSL.interbroker_security_protocol=PLAINTEXT.tls_version=TLSv1.2.compression_type=none.metadata_quorum=ISOLATED_KRAFT/43/</t>
  </si>
  <si>
    <t>/opt/kafka-dev/results/2025-06-05--002/Benchmark/test_end_to_end_latency/security_protocol=SSL.interbroker_security_protocol=PLAINTEXT.tls_version=TLSv1.2.compression_type=none.metadata_quorum=ISOLATED_KRAFT/43/</t>
  </si>
  <si>
    <t>kafkatest.benchmarks.core.benchmark_test.Benchmark.test_end_to_end_latency.security_protocol=SSL.interbroker_security_protocol=PLAINTEXT.tls_version=TLSv1.2.compression_type=none.metadata_quorum=ISOLATED_KRAFT</t>
  </si>
  <si>
    <t>Benchmark/test_end_to_end_latency/security_protocol=SSL.interbroker_security_protocol=PLAINTEXT.tls_version=TLSv1.2.compression_type=snappy.metadata_quorum=ISOLATED_KRAFT/44/</t>
  </si>
  <si>
    <t>/opt/kafka-dev/results/2025-06-05--002/Benchmark/test_end_to_end_latency/security_protocol=SSL.interbroker_security_protocol=PLAINTEXT.tls_version=TLSv1.2.compression_type=snappy.metadata_quorum=ISOLATED_KRAFT/44/</t>
  </si>
  <si>
    <t>kafkatest.benchmarks.core.benchmark_test.Benchmark.test_end_to_end_latency.security_protocol=SSL.interbroker_security_protocol=PLAINTEXT.tls_version=TLSv1.2.compression_type=snappy.metadata_quorum=ISOLATED_KRAFT</t>
  </si>
  <si>
    <t>Benchmark/test_end_to_end_latency/security_protocol=SSL.interbroker_security_protocol=PLAINTEXT.tls_version=TLSv1.3.compression_type=none.metadata_quorum=ISOLATED_KRAFT/45/</t>
  </si>
  <si>
    <t>/opt/kafka-dev/results/2025-06-05--002/Benchmark/test_end_to_end_latency/security_protocol=SSL.interbroker_security_protocol=PLAINTEXT.tls_version=TLSv1.3.compression_type=none.metadata_quorum=ISOLATED_KRAFT/45/</t>
  </si>
  <si>
    <t>kafkatest.benchmarks.core.benchmark_test.Benchmark.test_end_to_end_latency.security_protocol=SSL.interbroker_security_protocol=PLAINTEXT.tls_version=TLSv1.3.compression_type=none.metadata_quorum=ISOLATED_KRAFT</t>
  </si>
  <si>
    <t>Benchmark/test_end_to_end_latency/security_protocol=SSL.interbroker_security_protocol=PLAINTEXT.tls_version=TLSv1.3.compression_type=snappy.metadata_quorum=ISOLATED_KRAFT/46/</t>
  </si>
  <si>
    <t>/opt/kafka-dev/results/2025-06-05--002/Benchmark/test_end_to_end_latency/security_protocol=SSL.interbroker_security_protocol=PLAINTEXT.tls_version=TLSv1.3.compression_type=snappy.metadata_quorum=ISOLATED_KRAFT/46/</t>
  </si>
  <si>
    <t>kafkatest.benchmarks.core.benchmark_test.Benchmark.test_end_to_end_latency.security_protocol=SSL.interbroker_security_protocol=PLAINTEXT.tls_version=TLSv1.3.compression_type=snappy.metadata_quorum=ISOLATED_KRAFT</t>
  </si>
  <si>
    <t>test_producer_and_consumer</t>
  </si>
  <si>
    <t>Benchmark/test_producer_and_consumer/security_protocol=PLAINTEXT.compression_type=none.metadata_quorum=ISOLATED_KRAFT/47/</t>
  </si>
  <si>
    <t>/opt/kafka-dev/results/2025-06-05--002/Benchmark/test_producer_and_consumer/security_protocol=PLAINTEXT.compression_type=none.metadata_quorum=ISOLATED_KRAFT/47/</t>
  </si>
  <si>
    <t>kafkatest.benchmarks.core.benchmark_test.Benchmark.test_producer_and_consumer.security_protocol=PLAINTEXT.compression_type=none.metadata_quorum=ISOLATED_KRAFT</t>
  </si>
  <si>
    <t>Benchmark/test_producer_and_consumer/security_protocol=PLAINTEXT.compression_type=snappy.metadata_quorum=ISOLATED_KRAFT/48/</t>
  </si>
  <si>
    <t>/opt/kafka-dev/results/2025-06-05--002/Benchmark/test_producer_and_consumer/security_protocol=PLAINTEXT.compression_type=snappy.metadata_quorum=ISOLATED_KRAFT/48/</t>
  </si>
  <si>
    <t>kafkatest.benchmarks.core.benchmark_test.Benchmark.test_producer_and_consumer.security_protocol=PLAINTEXT.compression_type=snappy.metadata_quorum=ISOLATED_KRAFT</t>
  </si>
  <si>
    <t>Benchmark/test_producer_and_consumer/security_protocol=SSL.interbroker_security_protocol=PLAINTEXT.tls_version=TLSv1.2.compression_type=none.metadata_quorum=ISOLATED_KRAFT/49/</t>
  </si>
  <si>
    <t>/opt/kafka-dev/results/2025-06-05--002/Benchmark/test_producer_and_consumer/security_protocol=SSL.interbroker_security_protocol=PLAINTEXT.tls_version=TLSv1.2.compression_type=none.metadata_quorum=ISOLATED_KRAFT/49/</t>
  </si>
  <si>
    <t>kafkatest.benchmarks.core.benchmark_test.Benchmark.test_producer_and_consumer.security_protocol=SSL.interbroker_security_protocol=PLAINTEXT.tls_version=TLSv1.2.compression_type=none.metadata_quorum=ISOLATED_KRAFT</t>
  </si>
  <si>
    <t>Benchmark/test_producer_and_consumer/security_protocol=SSL.interbroker_security_protocol=PLAINTEXT.tls_version=TLSv1.2.compression_type=snappy.metadata_quorum=ISOLATED_KRAFT/50/</t>
  </si>
  <si>
    <t>/opt/kafka-dev/results/2025-06-05--002/Benchmark/test_producer_and_consumer/security_protocol=SSL.interbroker_security_protocol=PLAINTEXT.tls_version=TLSv1.2.compression_type=snappy.metadata_quorum=ISOLATED_KRAFT/50/</t>
  </si>
  <si>
    <t>kafkatest.benchmarks.core.benchmark_test.Benchmark.test_producer_and_consumer.security_protocol=SSL.interbroker_security_protocol=PLAINTEXT.tls_version=TLSv1.2.compression_type=snappy.metadata_quorum=ISOLATED_KRAFT</t>
  </si>
  <si>
    <t>Benchmark/test_producer_and_consumer/security_protocol=SSL.interbroker_security_protocol=PLAINTEXT.tls_version=TLSv1.3.compression_type=none.metadata_quorum=ISOLATED_KRAFT/51/</t>
  </si>
  <si>
    <t>/opt/kafka-dev/results/2025-06-05--002/Benchmark/test_producer_and_consumer/security_protocol=SSL.interbroker_security_protocol=PLAINTEXT.tls_version=TLSv1.3.compression_type=none.metadata_quorum=ISOLATED_KRAFT/51/</t>
  </si>
  <si>
    <t>kafkatest.benchmarks.core.benchmark_test.Benchmark.test_producer_and_consumer.security_protocol=SSL.interbroker_security_protocol=PLAINTEXT.tls_version=TLSv1.3.compression_type=none.metadata_quorum=ISOLATED_KRAFT</t>
  </si>
  <si>
    <t>Benchmark/test_producer_and_consumer/security_protocol=SSL.interbroker_security_protocol=PLAINTEXT.tls_version=TLSv1.3.compression_type=snappy.metadata_quorum=ISOLATED_KRAFT/52/</t>
  </si>
  <si>
    <t>/opt/kafka-dev/results/2025-06-05--002/Benchmark/test_producer_and_consumer/security_protocol=SSL.interbroker_security_protocol=PLAINTEXT.tls_version=TLSv1.3.compression_type=snappy.metadata_quorum=ISOLATED_KRAFT/52/</t>
  </si>
  <si>
    <t>kafkatest.benchmarks.core.benchmark_test.Benchmark.test_producer_and_consumer.security_protocol=SSL.interbroker_security_protocol=PLAINTEXT.tls_version=TLSv1.3.compression_type=snappy.metadata_quorum=ISOLATED_KRAFT</t>
  </si>
  <si>
    <t>Benchmark/test_long_term_producer_throughput/security_protocol=PLAINTEXT.compression_type=none.metadata_quorum=ISOLATED_KRAFT/53/</t>
  </si>
  <si>
    <t>/opt/kafka-dev/results/2025-06-05--002/Benchmark/test_long_term_producer_throughput/security_protocol=PLAINTEXT.compression_type=none.metadata_quorum=ISOLATED_KRAFT/53/</t>
  </si>
  <si>
    <t>Benchmark/test_long_term_producer_throughput/security_protocol=PLAINTEXT.compression_type=snappy.metadata_quorum=ISOLATED_KRAFT/54/</t>
  </si>
  <si>
    <t>/opt/kafka-dev/results/2025-06-05--002/Benchmark/test_long_term_producer_throughput/security_protocol=PLAINTEXT.compression_type=snappy.metadata_quorum=ISOLATED_KRAFT/54/</t>
  </si>
  <si>
    <t>Benchmark/test_long_term_producer_throughput/security_protocol=SSL.interbroker_security_protocol=PLAINTEXT.tls_version=TLSv1.2.compression_type=none.metadata_quorum=ISOLATED_KRAFT/55/</t>
  </si>
  <si>
    <t>/opt/kafka-dev/results/2025-06-05--002/Benchmark/test_long_term_producer_throughput/security_protocol=SSL.interbroker_security_protocol=PLAINTEXT.tls_version=TLSv1.2.compression_type=none.metadata_quorum=ISOLATED_KRAFT/55/</t>
  </si>
  <si>
    <t>Benchmark/test_long_term_producer_throughput/security_protocol=SSL.interbroker_security_protocol=PLAINTEXT.tls_version=TLSv1.2.compression_type=snappy.metadata_quorum=ISOLATED_KRAFT/56/</t>
  </si>
  <si>
    <t>/opt/kafka-dev/results/2025-06-05--002/Benchmark/test_long_term_producer_throughput/security_protocol=SSL.interbroker_security_protocol=PLAINTEXT.tls_version=TLSv1.2.compression_type=snappy.metadata_quorum=ISOLATED_KRAFT/56/</t>
  </si>
  <si>
    <t>Benchmark/test_long_term_producer_throughput/security_protocol=SSL.interbroker_security_protocol=PLAINTEXT.tls_version=TLSv1.3.compression_type=none.metadata_quorum=ISOLATED_KRAFT/57/</t>
  </si>
  <si>
    <t>/opt/kafka-dev/results/2025-06-05--002/Benchmark/test_long_term_producer_throughput/security_protocol=SSL.interbroker_security_protocol=PLAINTEXT.tls_version=TLSv1.3.compression_type=none.metadata_quorum=ISOLATED_KRAFT/57/</t>
  </si>
  <si>
    <t>Benchmark/test_long_term_producer_throughput/security_protocol=SSL.interbroker_security_protocol=PLAINTEXT.tls_version=TLSv1.3.compression_type=snappy.metadata_quorum=ISOLATED_KRAFT/58/</t>
  </si>
  <si>
    <t>/opt/kafka-dev/results/2025-06-05--002/Benchmark/test_long_term_producer_throughput/security_protocol=SSL.interbroker_security_protocol=PLAINTEXT.tls_version=TLSv1.3.compression_type=snappy.metadata_quorum=ISOLATED_KRAFT/58/</t>
  </si>
  <si>
    <t>/opt/kafka-dev/results/2025-06-06--001/</t>
  </si>
  <si>
    <t>/opt/kafka-dev/results/2025-06-06--001/LibrdkafkaBenchmark/test_producer_throughput/acks=-1.topic=topic-replication-factor-three.metadata_quorum=ISOLATED_KRAFT/1/</t>
  </si>
  <si>
    <t>/opt/kafka-dev/results/2025-06-06--001/LibrdkafkaBenchmark/test_producer_throughput/acks=1.topic=topic-replication-factor-one.metadata_quorum=ISOLATED_KRAFT/2/</t>
  </si>
  <si>
    <t>/opt/kafka-dev/results/2025-06-06--001/LibrdkafkaBenchmark/test_producer_throughput/acks=1.topic=topic-replication-factor-three.message_size=10.compression_type=none.security_protocol=PLAINTEXT.metadata_quorum=ISOLATED_KRAFT/3/</t>
  </si>
  <si>
    <t>/opt/kafka-dev/results/2025-06-06--001/LibrdkafkaBenchmark/test_producer_throughput/acks=1.topic=topic-replication-factor-three.message_size=10.compression_type=none.security_protocol=SSL.tls_version=TLSv1.2.metadata_quorum=ISOLATED_KRAFT/4/</t>
  </si>
  <si>
    <t>/opt/kafka-dev/results/2025-06-06--001/LibrdkafkaBenchmark/test_producer_throughput/acks=1.topic=topic-replication-factor-three.message_size=10.compression_type=none.security_protocol=SSL.tls_version=TLSv1.3.metadata_quorum=ISOLATED_KRAFT/5/</t>
  </si>
  <si>
    <t>/opt/kafka-dev/results/2025-06-06--001/LibrdkafkaBenchmark/test_producer_throughput/acks=1.topic=topic-replication-factor-three.message_size=10.compression_type=snappy.security_protocol=PLAINTEXT.metadata_quorum=ISOLATED_KRAFT/6/</t>
  </si>
  <si>
    <t>/opt/kafka-dev/results/2025-06-06--001/LibrdkafkaBenchmark/test_producer_throughput/acks=1.topic=topic-replication-factor-three.message_size=10.compression_type=snappy.security_protocol=SSL.tls_version=TLSv1.2.metadata_quorum=ISOLATED_KRAFT/7/</t>
  </si>
  <si>
    <t>/opt/kafka-dev/results/2025-06-06--001/LibrdkafkaBenchmark/test_producer_throughput/acks=1.topic=topic-replication-factor-three.message_size=10.compression_type=snappy.security_protocol=SSL.tls_version=TLSv1.3.metadata_quorum=ISOLATED_KRAFT/8/</t>
  </si>
  <si>
    <t>/opt/kafka-dev/results/2025-06-06--001/LibrdkafkaBenchmark/test_producer_throughput/acks=1.topic=topic-replication-factor-three.message_size=100.compression_type=none.security_protocol=PLAINTEXT.metadata_quorum=ISOLATED_KRAFT/9/</t>
  </si>
  <si>
    <t>/opt/kafka-dev/results/2025-06-06--001/LibrdkafkaBenchmark/test_producer_throughput/acks=1.topic=topic-replication-factor-three.message_size=100.compression_type=none.security_protocol=SSL.tls_version=TLSv1.2.metadata_quorum=ISOLATED_KRAFT/10/</t>
  </si>
  <si>
    <t>/opt/kafka-dev/results/2025-06-06--001/LibrdkafkaBenchmark/test_producer_throughput/acks=1.topic=topic-replication-factor-three.message_size=100.compression_type=none.security_protocol=SSL.tls_version=TLSv1.3.metadata_quorum=ISOLATED_KRAFT/11/</t>
  </si>
  <si>
    <t>/opt/kafka-dev/results/2025-06-06--001/LibrdkafkaBenchmark/test_producer_throughput/acks=1.topic=topic-replication-factor-three.message_size=100.compression_type=snappy.security_protocol=PLAINTEXT.metadata_quorum=ISOLATED_KRAFT/12/</t>
  </si>
  <si>
    <t>/opt/kafka-dev/results/2025-06-06--001/LibrdkafkaBenchmark/test_producer_throughput/acks=1.topic=topic-replication-factor-three.message_size=100.compression_type=snappy.security_protocol=SSL.tls_version=TLSv1.2.metadata_quorum=ISOLATED_KRAFT/13/</t>
  </si>
  <si>
    <t>/opt/kafka-dev/results/2025-06-06--001/LibrdkafkaBenchmark/test_producer_throughput/acks=1.topic=topic-replication-factor-three.message_size=100.compression_type=snappy.security_protocol=SSL.tls_version=TLSv1.3.metadata_quorum=ISOLATED_KRAFT/14/</t>
  </si>
  <si>
    <t>/opt/kafka-dev/results/2025-06-06--001/LibrdkafkaBenchmark/test_producer_throughput/acks=1.topic=topic-replication-factor-three.message_size=1000.compression_type=none.security_protocol=PLAINTEXT.metadata_quorum=ISOLATED_KRAFT/15/</t>
  </si>
  <si>
    <t>/opt/kafka-dev/results/2025-06-06--001/LibrdkafkaBenchmark/test_producer_throughput/acks=1.topic=topic-replication-factor-three.message_size=1000.compression_type=none.security_protocol=SSL.tls_version=TLSv1.2.metadata_quorum=ISOLATED_KRAFT/16/</t>
  </si>
  <si>
    <t>/opt/kafka-dev/results/2025-06-06--001/LibrdkafkaBenchmark/test_producer_throughput/acks=1.topic=topic-replication-factor-three.message_size=1000.compression_type=none.security_protocol=SSL.tls_version=TLSv1.3.metadata_quorum=ISOLATED_KRAFT/17/</t>
  </si>
  <si>
    <t>/opt/kafka-dev/results/2025-06-06--001/LibrdkafkaBenchmark/test_producer_throughput/acks=1.topic=topic-replication-factor-three.message_size=1000.compression_type=snappy.security_protocol=PLAINTEXT.metadata_quorum=ISOLATED_KRAFT/18/</t>
  </si>
  <si>
    <t>/opt/kafka-dev/results/2025-06-06--001/LibrdkafkaBenchmark/test_producer_throughput/acks=1.topic=topic-replication-factor-three.message_size=1000.compression_type=snappy.security_protocol=SSL.tls_version=TLSv1.2.metadata_quorum=ISOLATED_KRAFT/19/</t>
  </si>
  <si>
    <t>/opt/kafka-dev/results/2025-06-06--001/LibrdkafkaBenchmark/test_producer_throughput/acks=1.topic=topic-replication-factor-three.message_size=1000.compression_type=snappy.security_protocol=SSL.tls_version=TLSv1.3.metadata_quorum=ISOLATED_KRAFT/20/</t>
  </si>
  <si>
    <t>/opt/kafka-dev/results/2025-06-06--001/LibrdkafkaBenchmark/test_producer_throughput/acks=1.topic=topic-replication-factor-three.message_size=10000.compression_type=none.security_protocol=PLAINTEXT.metadata_quorum=ISOLATED_KRAFT/21/</t>
  </si>
  <si>
    <t>/opt/kafka-dev/results/2025-06-06--001/LibrdkafkaBenchmark/test_producer_throughput/acks=1.topic=topic-replication-factor-three.message_size=10000.compression_type=none.security_protocol=SSL.tls_version=TLSv1.2.metadata_quorum=ISOLATED_KRAFT/22/</t>
  </si>
  <si>
    <t>/opt/kafka-dev/results/2025-06-06--001/LibrdkafkaBenchmark/test_producer_throughput/acks=1.topic=topic-replication-factor-three.message_size=10000.compression_type=none.security_protocol=SSL.tls_version=TLSv1.3.metadata_quorum=ISOLATED_KRAFT/23/</t>
  </si>
  <si>
    <t>/opt/kafka-dev/results/2025-06-06--001/LibrdkafkaBenchmark/test_producer_throughput/acks=1.topic=topic-replication-factor-three.message_size=10000.compression_type=snappy.security_protocol=PLAINTEXT.metadata_quorum=ISOLATED_KRAFT/24/</t>
  </si>
  <si>
    <t>/opt/kafka-dev/results/2025-06-06--001/LibrdkafkaBenchmark/test_producer_throughput/acks=1.topic=topic-replication-factor-three.message_size=10000.compression_type=snappy.security_protocol=SSL.tls_version=TLSv1.2.metadata_quorum=ISOLATED_KRAFT/25/</t>
  </si>
  <si>
    <t>/opt/kafka-dev/results/2025-06-06--001/LibrdkafkaBenchmark/test_producer_throughput/acks=1.topic=topic-replication-factor-three.message_size=10000.compression_type=snappy.security_protocol=SSL.tls_version=TLSv1.3.metadata_quorum=ISOLATED_KRAFT/26/</t>
  </si>
  <si>
    <t>/opt/kafka-dev/results/2025-06-06--001/LibrdkafkaBenchmark/test_producer_throughput/acks=1.topic=topic-replication-factor-three.message_size=100000.compression_type=none.security_protocol=PLAINTEXT.metadata_quorum=ISOLATED_KRAFT/27/</t>
  </si>
  <si>
    <t>/opt/kafka-dev/results/2025-06-06--001/LibrdkafkaBenchmark/test_producer_throughput/acks=1.topic=topic-replication-factor-three.message_size=100000.compression_type=none.security_protocol=SSL.tls_version=TLSv1.2.metadata_quorum=ISOLATED_KRAFT/28/</t>
  </si>
  <si>
    <t>/opt/kafka-dev/results/2025-06-06--001/LibrdkafkaBenchmark/test_producer_throughput/acks=1.topic=topic-replication-factor-three.message_size=100000.compression_type=none.security_protocol=SSL.tls_version=TLSv1.3.metadata_quorum=ISOLATED_KRAFT/29/</t>
  </si>
  <si>
    <t>/opt/kafka-dev/results/2025-06-06--001/LibrdkafkaBenchmark/test_producer_throughput/acks=1.topic=topic-replication-factor-three.message_size=100000.compression_type=snappy.security_protocol=PLAINTEXT.metadata_quorum=ISOLATED_KRAFT/30/</t>
  </si>
  <si>
    <t>/opt/kafka-dev/results/2025-06-06--001/LibrdkafkaBenchmark/test_producer_throughput/acks=1.topic=topic-replication-factor-three.message_size=100000.compression_type=snappy.security_protocol=SSL.tls_version=TLSv1.2.metadata_quorum=ISOLATED_KRAFT/31/</t>
  </si>
  <si>
    <t>/opt/kafka-dev/results/2025-06-06--001/LibrdkafkaBenchmark/test_producer_throughput/acks=1.topic=topic-replication-factor-three.message_size=100000.compression_type=snappy.security_protocol=SSL.tls_version=TLSv1.3.metadata_quorum=ISOLATED_KRAFT/32/</t>
  </si>
  <si>
    <t>/opt/kafka-dev/results/2025-06-06--001/LibrdkafkaBenchmark/test_producer_throughput/acks=1.topic=topic-replication-factor-three.metadata_quorum=ISOLATED_KRAFT/33/</t>
  </si>
  <si>
    <t>/opt/kafka-dev/results/2025-06-06--001/LibrdkafkaBenchmark/test_producer_throughput/acks=1.topic=topic-replication-factor-three.num_producers=3.metadata_quorum=ISOLATED_KRAFT/34/</t>
  </si>
  <si>
    <t>LibrdkafkaBenchmark/test_consumer_throughput/security_protocol=PLAINTEXT.compression_type=none.metadata_quorum=ISOLATED_KRAFT/35/</t>
  </si>
  <si>
    <t>/opt/kafka-dev/results/2025-06-06--001/LibrdkafkaBenchmark/test_consumer_throughput/security_protocol=PLAINTEXT.compression_type=none.metadata_quorum=ISOLATED_KRAFT/35/</t>
  </si>
  <si>
    <t>kafkatest.benchmarks.librdkafka.benchmark_test.LibrdkafkaBenchmark.test_consumer_throughput.security_protocol=PLAINTEXT.compression_type=none.metadata_quorum=ISOLATED_KRAFT</t>
  </si>
  <si>
    <t>LibrdkafkaBenchmark/test_consumer_throughput/security_protocol=PLAINTEXT.compression_type=snappy.metadata_quorum=ISOLATED_KRAFT/36/</t>
  </si>
  <si>
    <t>/opt/kafka-dev/results/2025-06-06--001/LibrdkafkaBenchmark/test_consumer_throughput/security_protocol=PLAINTEXT.compression_type=snappy.metadata_quorum=ISOLATED_KRAFT/36/</t>
  </si>
  <si>
    <t>kafkatest.benchmarks.librdkafka.benchmark_test.LibrdkafkaBenchmark.test_consumer_throughput.security_protocol=PLAINTEXT.compression_type=snappy.metadata_quorum=ISOLATED_KRAFT</t>
  </si>
  <si>
    <t>LibrdkafkaBenchmark/test_consumer_throughput/security_protocol=SSL.interbroker_security_protocol=PLAINTEXT.tls_version=TLSv1.2.compression_type=none.metadata_quorum=ISOLATED_KRAFT/37/</t>
  </si>
  <si>
    <t>/opt/kafka-dev/results/2025-06-06--001/LibrdkafkaBenchmark/test_consumer_throughput/security_protocol=SSL.interbroker_security_protocol=PLAINTEXT.tls_version=TLSv1.2.compression_type=none.metadata_quorum=ISOLATED_KRAFT/37/</t>
  </si>
  <si>
    <t>kafkatest.benchmarks.librdkafka.benchmark_test.LibrdkafkaBenchmark.test_consumer_throughput.security_protocol=SSL.interbroker_security_protocol=PLAINTEXT.tls_version=TLSv1.2.compression_type=none.metadata_quorum=ISOLATED_KRAFT</t>
  </si>
  <si>
    <t>LibrdkafkaBenchmark/test_consumer_throughput/security_protocol=SSL.interbroker_security_protocol=PLAINTEXT.tls_version=TLSv1.2.compression_type=snappy.metadata_quorum=ISOLATED_KRAFT/38/</t>
  </si>
  <si>
    <t>/opt/kafka-dev/results/2025-06-06--001/LibrdkafkaBenchmark/test_consumer_throughput/security_protocol=SSL.interbroker_security_protocol=PLAINTEXT.tls_version=TLSv1.2.compression_type=snappy.metadata_quorum=ISOLATED_KRAFT/38/</t>
  </si>
  <si>
    <t>kafkatest.benchmarks.librdkafka.benchmark_test.LibrdkafkaBenchmark.test_consumer_throughput.security_protocol=SSL.interbroker_security_protocol=PLAINTEXT.tls_version=TLSv1.2.compression_type=snappy.metadata_quorum=ISOLATED_KRAFT</t>
  </si>
  <si>
    <t>LibrdkafkaBenchmark/test_consumer_throughput/security_protocol=SSL.interbroker_security_protocol=PLAINTEXT.tls_version=TLSv1.3.compression_type=none.metadata_quorum=ISOLATED_KRAFT/39/</t>
  </si>
  <si>
    <t>/opt/kafka-dev/results/2025-06-06--001/LibrdkafkaBenchmark/test_consumer_throughput/security_protocol=SSL.interbroker_security_protocol=PLAINTEXT.tls_version=TLSv1.3.compression_type=none.metadata_quorum=ISOLATED_KRAFT/39/</t>
  </si>
  <si>
    <t>kafkatest.benchmarks.librdkafka.benchmark_test.LibrdkafkaBenchmark.test_consumer_throughput.security_protocol=SSL.interbroker_security_protocol=PLAINTEXT.tls_version=TLSv1.3.compression_type=none.metadata_quorum=ISOLATED_KRAFT</t>
  </si>
  <si>
    <t>LibrdkafkaBenchmark/test_consumer_throughput/security_protocol=SSL.interbroker_security_protocol=PLAINTEXT.tls_version=TLSv1.3.compression_type=snappy.metadata_quorum=ISOLATED_KRAFT/40/</t>
  </si>
  <si>
    <t>/opt/kafka-dev/results/2025-06-06--001/LibrdkafkaBenchmark/test_consumer_throughput/security_protocol=SSL.interbroker_security_protocol=PLAINTEXT.tls_version=TLSv1.3.compression_type=snappy.metadata_quorum=ISOLATED_KRAFT/40/</t>
  </si>
  <si>
    <t>kafkatest.benchmarks.librdkafka.benchmark_test.LibrdkafkaBenchmark.test_consumer_throughput.security_protocol=SSL.interbroker_security_protocol=PLAINTEXT.tls_version=TLSv1.3.compression_type=snappy.metadata_quorum=ISOLATED_KRAFT</t>
  </si>
  <si>
    <t>LibrdkafkaBenchmark/test_end_to_end_latency/security_protocol=PLAINTEXT.compression_type=none.metadata_quorum=ISOLATED_KRAFT/41/</t>
  </si>
  <si>
    <t>/opt/kafka-dev/results/2025-06-06--001/LibrdkafkaBenchmark/test_end_to_end_latency/security_protocol=PLAINTEXT.compression_type=none.metadata_quorum=ISOLATED_KRAFT/41/</t>
  </si>
  <si>
    <t>kafkatest.benchmarks.librdkafka.benchmark_test.LibrdkafkaBenchmark.test_end_to_end_latency.security_protocol=PLAINTEXT.compression_type=none.metadata_quorum=ISOLATED_KRAFT</t>
  </si>
  <si>
    <t>LibrdkafkaBenchmark/test_end_to_end_latency/security_protocol=PLAINTEXT.compression_type=snappy.metadata_quorum=ISOLATED_KRAFT/42/</t>
  </si>
  <si>
    <t>/opt/kafka-dev/results/2025-06-06--001/LibrdkafkaBenchmark/test_end_to_end_latency/security_protocol=PLAINTEXT.compression_type=snappy.metadata_quorum=ISOLATED_KRAFT/42/</t>
  </si>
  <si>
    <t>kafkatest.benchmarks.librdkafka.benchmark_test.LibrdkafkaBenchmark.test_end_to_end_latency.security_protocol=PLAINTEXT.compression_type=snappy.metadata_quorum=ISOLATED_KRAFT</t>
  </si>
  <si>
    <t>LibrdkafkaBenchmark/test_end_to_end_latency/security_protocol=SSL.interbroker_security_protocol=PLAINTEXT.tls_version=TLSv1.2.compression_type=none.metadata_quorum=ISOLATED_KRAFT/43/</t>
  </si>
  <si>
    <t>/opt/kafka-dev/results/2025-06-06--001/LibrdkafkaBenchmark/test_end_to_end_latency/security_protocol=SSL.interbroker_security_protocol=PLAINTEXT.tls_version=TLSv1.2.compression_type=none.metadata_quorum=ISOLATED_KRAFT/43/</t>
  </si>
  <si>
    <t>kafkatest.benchmarks.librdkafka.benchmark_test.LibrdkafkaBenchmark.test_end_to_end_latency.security_protocol=SSL.interbroker_security_protocol=PLAINTEXT.tls_version=TLSv1.2.compression_type=none.metadata_quorum=ISOLATED_KRAFT</t>
  </si>
  <si>
    <t>LibrdkafkaBenchmark/test_end_to_end_latency/security_protocol=SSL.interbroker_security_protocol=PLAINTEXT.tls_version=TLSv1.2.compression_type=snappy.metadata_quorum=ISOLATED_KRAFT/44/</t>
  </si>
  <si>
    <t>/opt/kafka-dev/results/2025-06-06--001/LibrdkafkaBenchmark/test_end_to_end_latency/security_protocol=SSL.interbroker_security_protocol=PLAINTEXT.tls_version=TLSv1.2.compression_type=snappy.metadata_quorum=ISOLATED_KRAFT/44/</t>
  </si>
  <si>
    <t>kafkatest.benchmarks.librdkafka.benchmark_test.LibrdkafkaBenchmark.test_end_to_end_latency.security_protocol=SSL.interbroker_security_protocol=PLAINTEXT.tls_version=TLSv1.2.compression_type=snappy.metadata_quorum=ISOLATED_KRAFT</t>
  </si>
  <si>
    <t>LibrdkafkaBenchmark/test_end_to_end_latency/security_protocol=SSL.interbroker_security_protocol=PLAINTEXT.tls_version=TLSv1.3.compression_type=none.metadata_quorum=ISOLATED_KRAFT/45/</t>
  </si>
  <si>
    <t>/opt/kafka-dev/results/2025-06-06--001/LibrdkafkaBenchmark/test_end_to_end_latency/security_protocol=SSL.interbroker_security_protocol=PLAINTEXT.tls_version=TLSv1.3.compression_type=none.metadata_quorum=ISOLATED_KRAFT/45/</t>
  </si>
  <si>
    <t>kafkatest.benchmarks.librdkafka.benchmark_test.LibrdkafkaBenchmark.test_end_to_end_latency.security_protocol=SSL.interbroker_security_protocol=PLAINTEXT.tls_version=TLSv1.3.compression_type=none.metadata_quorum=ISOLATED_KRAFT</t>
  </si>
  <si>
    <t>LibrdkafkaBenchmark/test_end_to_end_latency/security_protocol=SSL.interbroker_security_protocol=PLAINTEXT.tls_version=TLSv1.3.compression_type=snappy.metadata_quorum=ISOLATED_KRAFT/46/</t>
  </si>
  <si>
    <t>/opt/kafka-dev/results/2025-06-06--001/LibrdkafkaBenchmark/test_end_to_end_latency/security_protocol=SSL.interbroker_security_protocol=PLAINTEXT.tls_version=TLSv1.3.compression_type=snappy.metadata_quorum=ISOLATED_KRAFT/46/</t>
  </si>
  <si>
    <t>kafkatest.benchmarks.librdkafka.benchmark_test.LibrdkafkaBenchmark.test_end_to_end_latency.security_protocol=SSL.interbroker_security_protocol=PLAINTEXT.tls_version=TLSv1.3.compression_type=snappy.metadata_quorum=ISOLATED_KRAFT</t>
  </si>
  <si>
    <t>LibrdkafkaBenchmark/test_producer_and_consumer/security_protocol=PLAINTEXT.compression_type=none.metadata_quorum=ISOLATED_KRAFT/47/</t>
  </si>
  <si>
    <t>/opt/kafka-dev/results/2025-06-06--001/LibrdkafkaBenchmark/test_producer_and_consumer/security_protocol=PLAINTEXT.compression_type=none.metadata_quorum=ISOLATED_KRAFT/47/</t>
  </si>
  <si>
    <t>kafkatest.benchmarks.librdkafka.benchmark_test.LibrdkafkaBenchmark.test_producer_and_consumer.security_protocol=PLAINTEXT.compression_type=none.metadata_quorum=ISOLATED_KRAFT</t>
  </si>
  <si>
    <t>LibrdkafkaBenchmark/test_producer_and_consumer/security_protocol=PLAINTEXT.compression_type=snappy.metadata_quorum=ISOLATED_KRAFT/48/</t>
  </si>
  <si>
    <t>/opt/kafka-dev/results/2025-06-06--001/LibrdkafkaBenchmark/test_producer_and_consumer/security_protocol=PLAINTEXT.compression_type=snappy.metadata_quorum=ISOLATED_KRAFT/48/</t>
  </si>
  <si>
    <t>kafkatest.benchmarks.librdkafka.benchmark_test.LibrdkafkaBenchmark.test_producer_and_consumer.security_protocol=PLAINTEXT.compression_type=snappy.metadata_quorum=ISOLATED_KRAFT</t>
  </si>
  <si>
    <t>LibrdkafkaBenchmark/test_producer_and_consumer/security_protocol=SSL.interbroker_security_protocol=PLAINTEXT.tls_version=TLSv1.2.compression_type=none.metadata_quorum=ISOLATED_KRAFT/49/</t>
  </si>
  <si>
    <t>/opt/kafka-dev/results/2025-06-06--001/LibrdkafkaBenchmark/test_producer_and_consumer/security_protocol=SSL.interbroker_security_protocol=PLAINTEXT.tls_version=TLSv1.2.compression_type=none.metadata_quorum=ISOLATED_KRAFT/49/</t>
  </si>
  <si>
    <t>kafkatest.benchmarks.librdkafka.benchmark_test.LibrdkafkaBenchmark.test_producer_and_consumer.security_protocol=SSL.interbroker_security_protocol=PLAINTEXT.tls_version=TLSv1.2.compression_type=none.metadata_quorum=ISOLATED_KRAFT</t>
  </si>
  <si>
    <t>LibrdkafkaBenchmark/test_producer_and_consumer/security_protocol=SSL.interbroker_security_protocol=PLAINTEXT.tls_version=TLSv1.2.compression_type=snappy.metadata_quorum=ISOLATED_KRAFT/50/</t>
  </si>
  <si>
    <t>/opt/kafka-dev/results/2025-06-06--001/LibrdkafkaBenchmark/test_producer_and_consumer/security_protocol=SSL.interbroker_security_protocol=PLAINTEXT.tls_version=TLSv1.2.compression_type=snappy.metadata_quorum=ISOLATED_KRAFT/50/</t>
  </si>
  <si>
    <t>kafkatest.benchmarks.librdkafka.benchmark_test.LibrdkafkaBenchmark.test_producer_and_consumer.security_protocol=SSL.interbroker_security_protocol=PLAINTEXT.tls_version=TLSv1.2.compression_type=snappy.metadata_quorum=ISOLATED_KRAFT</t>
  </si>
  <si>
    <t>LibrdkafkaBenchmark/test_producer_and_consumer/security_protocol=SSL.interbroker_security_protocol=PLAINTEXT.tls_version=TLSv1.3.compression_type=none.metadata_quorum=ISOLATED_KRAFT/51/</t>
  </si>
  <si>
    <t>/opt/kafka-dev/results/2025-06-06--001/LibrdkafkaBenchmark/test_producer_and_consumer/security_protocol=SSL.interbroker_security_protocol=PLAINTEXT.tls_version=TLSv1.3.compression_type=none.metadata_quorum=ISOLATED_KRAFT/51/</t>
  </si>
  <si>
    <t>kafkatest.benchmarks.librdkafka.benchmark_test.LibrdkafkaBenchmark.test_producer_and_consumer.security_protocol=SSL.interbroker_security_protocol=PLAINTEXT.tls_version=TLSv1.3.compression_type=none.metadata_quorum=ISOLATED_KRAFT</t>
  </si>
  <si>
    <t>LibrdkafkaBenchmark/test_producer_and_consumer/security_protocol=SSL.interbroker_security_protocol=PLAINTEXT.tls_version=TLSv1.3.compression_type=snappy.metadata_quorum=ISOLATED_KRAFT/52/</t>
  </si>
  <si>
    <t>/opt/kafka-dev/results/2025-06-06--001/LibrdkafkaBenchmark/test_producer_and_consumer/security_protocol=SSL.interbroker_security_protocol=PLAINTEXT.tls_version=TLSv1.3.compression_type=snappy.metadata_quorum=ISOLATED_KRAFT/52/</t>
  </si>
  <si>
    <t>kafkatest.benchmarks.librdkafka.benchmark_test.LibrdkafkaBenchmark.test_producer_and_consumer.security_protocol=SSL.interbroker_security_protocol=PLAINTEXT.tls_version=TLSv1.3.compression_type=snappy.metadata_quorum=ISOLATED_KRAFT</t>
  </si>
  <si>
    <t>LibrdkafkaBenchmark/test_long_term_producer_throughput/security_protocol=PLAINTEXT.compression_type=none.metadata_quorum=ISOLATED_KRAFT/53/</t>
  </si>
  <si>
    <t>/opt/kafka-dev/results/2025-06-06--001/LibrdkafkaBenchmark/test_long_term_producer_throughput/security_protocol=PLAINTEXT.compression_type=none.metadata_quorum=ISOLATED_KRAFT/53/</t>
  </si>
  <si>
    <t>kafkatest.benchmarks.librdkafka.benchmark_test.LibrdkafkaBenchmark.test_long_term_producer_throughput.security_protocol=PLAINTEXT.compression_type=none.metadata_quorum=ISOLATED_KRAFT</t>
  </si>
  <si>
    <t>LibrdkafkaBenchmark/test_long_term_producer_throughput/security_protocol=PLAINTEXT.compression_type=snappy.metadata_quorum=ISOLATED_KRAFT/54/</t>
  </si>
  <si>
    <t>/opt/kafka-dev/results/2025-06-06--001/LibrdkafkaBenchmark/test_long_term_producer_throughput/security_protocol=PLAINTEXT.compression_type=snappy.metadata_quorum=ISOLATED_KRAFT/54/</t>
  </si>
  <si>
    <t>kafkatest.benchmarks.librdkafka.benchmark_test.LibrdkafkaBenchmark.test_long_term_producer_throughput.security_protocol=PLAINTEXT.compression_type=snappy.metadata_quorum=ISOLATED_KRAFT</t>
  </si>
  <si>
    <t>LibrdkafkaBenchmark/test_long_term_producer_throughput/security_protocol=SSL.interbroker_security_protocol=PLAINTEXT.tls_version=TLSv1.2.compression_type=none.metadata_quorum=ISOLATED_KRAFT/55/</t>
  </si>
  <si>
    <t>/opt/kafka-dev/results/2025-06-06--001/LibrdkafkaBenchmark/test_long_term_producer_throughput/security_protocol=SSL.interbroker_security_protocol=PLAINTEXT.tls_version=TLSv1.2.compression_type=none.metadata_quorum=ISOLATED_KRAFT/55/</t>
  </si>
  <si>
    <t>kafkatest.benchmarks.librdkafka.benchmark_test.LibrdkafkaBenchmark.test_long_term_producer_throughput.security_protocol=SSL.interbroker_security_protocol=PLAINTEXT.tls_version=TLSv1.2.compression_type=none.metadata_quorum=ISOLATED_KRAFT</t>
  </si>
  <si>
    <t>LibrdkafkaBenchmark/test_long_term_producer_throughput/security_protocol=SSL.interbroker_security_protocol=PLAINTEXT.tls_version=TLSv1.2.compression_type=snappy.metadata_quorum=ISOLATED_KRAFT/56/</t>
  </si>
  <si>
    <t>/opt/kafka-dev/results/2025-06-06--001/LibrdkafkaBenchmark/test_long_term_producer_throughput/security_protocol=SSL.interbroker_security_protocol=PLAINTEXT.tls_version=TLSv1.2.compression_type=snappy.metadata_quorum=ISOLATED_KRAFT/56/</t>
  </si>
  <si>
    <t>kafkatest.benchmarks.librdkafka.benchmark_test.LibrdkafkaBenchmark.test_long_term_producer_throughput.security_protocol=SSL.interbroker_security_protocol=PLAINTEXT.tls_version=TLSv1.2.compression_type=snappy.metadata_quorum=ISOLATED_KRAFT</t>
  </si>
  <si>
    <t>LibrdkafkaBenchmark/test_long_term_producer_throughput/security_protocol=SSL.interbroker_security_protocol=PLAINTEXT.tls_version=TLSv1.3.compression_type=none.metadata_quorum=ISOLATED_KRAFT/57/</t>
  </si>
  <si>
    <t>/opt/kafka-dev/results/2025-06-06--001/LibrdkafkaBenchmark/test_long_term_producer_throughput/security_protocol=SSL.interbroker_security_protocol=PLAINTEXT.tls_version=TLSv1.3.compression_type=none.metadata_quorum=ISOLATED_KRAFT/57/</t>
  </si>
  <si>
    <t>kafkatest.benchmarks.librdkafka.benchmark_test.LibrdkafkaBenchmark.test_long_term_producer_throughput.security_protocol=SSL.interbroker_security_protocol=PLAINTEXT.tls_version=TLSv1.3.compression_type=none.metadata_quorum=ISOLATED_KRAFT</t>
  </si>
  <si>
    <t>LibrdkafkaBenchmark/test_long_term_producer_throughput/security_protocol=SSL.interbroker_security_protocol=PLAINTEXT.tls_version=TLSv1.3.compression_type=snappy.metadata_quorum=ISOLATED_KRAFT/58/</t>
  </si>
  <si>
    <t>/opt/kafka-dev/results/2025-06-06--001/LibrdkafkaBenchmark/test_long_term_producer_throughput/security_protocol=SSL.interbroker_security_protocol=PLAINTEXT.tls_version=TLSv1.3.compression_type=snappy.metadata_quorum=ISOLATED_KRAFT/58/</t>
  </si>
  <si>
    <t>kafkatest.benchmarks.librdkafka.benchmark_test.LibrdkafkaBenchmark.test_long_term_producer_throughput.security_protocol=SSL.interbroker_security_protocol=PLAINTEXT.tls_version=TLSv1.3.compression_type=snappy.metadata_quorum=ISOLATED_KRAFT</t>
  </si>
  <si>
    <t>/opt/kafka-dev/results/2025-06-05--004/</t>
  </si>
  <si>
    <t>/opt/kafka-dev/results/2025-06-05--004/LibrdkafkaBenchmark/test_producer_throughput/acks=-1.topic=topic-replication-factor-three.metadata_quorum=ISOLATED_KRAFT/1/</t>
  </si>
  <si>
    <t>/opt/kafka-dev/results/2025-06-05--004/LibrdkafkaBenchmark/test_producer_throughput/acks=1.topic=topic-replication-factor-one.metadata_quorum=ISOLATED_KRAFT/2/</t>
  </si>
  <si>
    <t>/opt/kafka-dev/results/2025-06-05--004/LibrdkafkaBenchmark/test_producer_throughput/acks=1.topic=topic-replication-factor-three.message_size=10.compression_type=none.security_protocol=PLAINTEXT.metadata_quorum=ISOLATED_KRAFT/3/</t>
  </si>
  <si>
    <t>/opt/kafka-dev/results/2025-06-05--004/LibrdkafkaBenchmark/test_producer_throughput/acks=1.topic=topic-replication-factor-three.message_size=10.compression_type=none.security_protocol=SSL.tls_version=TLSv1.2.metadata_quorum=ISOLATED_KRAFT/4/</t>
  </si>
  <si>
    <t>/opt/kafka-dev/results/2025-06-05--004/LibrdkafkaBenchmark/test_producer_throughput/acks=1.topic=topic-replication-factor-three.message_size=10.compression_type=none.security_protocol=SSL.tls_version=TLSv1.3.metadata_quorum=ISOLATED_KRAFT/5/</t>
  </si>
  <si>
    <t>/opt/kafka-dev/results/2025-06-05--004/LibrdkafkaBenchmark/test_producer_throughput/acks=1.topic=topic-replication-factor-three.message_size=10.compression_type=snappy.security_protocol=PLAINTEXT.metadata_quorum=ISOLATED_KRAFT/6/</t>
  </si>
  <si>
    <t>/opt/kafka-dev/results/2025-06-05--004/LibrdkafkaBenchmark/test_producer_throughput/acks=1.topic=topic-replication-factor-three.message_size=10.compression_type=snappy.security_protocol=SSL.tls_version=TLSv1.2.metadata_quorum=ISOLATED_KRAFT/7/</t>
  </si>
  <si>
    <t>/opt/kafka-dev/results/2025-06-05--004/LibrdkafkaBenchmark/test_producer_throughput/acks=1.topic=topic-replication-factor-three.message_size=10.compression_type=snappy.security_protocol=SSL.tls_version=TLSv1.3.metadata_quorum=ISOLATED_KRAFT/8/</t>
  </si>
  <si>
    <t>/opt/kafka-dev/results/2025-06-05--004/LibrdkafkaBenchmark/test_producer_throughput/acks=1.topic=topic-replication-factor-three.message_size=100.compression_type=none.security_protocol=PLAINTEXT.metadata_quorum=ISOLATED_KRAFT/9/</t>
  </si>
  <si>
    <t>/opt/kafka-dev/results/2025-06-05--004/LibrdkafkaBenchmark/test_producer_throughput/acks=1.topic=topic-replication-factor-three.message_size=100.compression_type=none.security_protocol=SSL.tls_version=TLSv1.2.metadata_quorum=ISOLATED_KRAFT/10/</t>
  </si>
  <si>
    <t>/opt/kafka-dev/results/2025-06-05--004/LibrdkafkaBenchmark/test_producer_throughput/acks=1.topic=topic-replication-factor-three.message_size=100.compression_type=none.security_protocol=SSL.tls_version=TLSv1.3.metadata_quorum=ISOLATED_KRAFT/11/</t>
  </si>
  <si>
    <t>/opt/kafka-dev/results/2025-06-05--004/LibrdkafkaBenchmark/test_producer_throughput/acks=1.topic=topic-replication-factor-three.message_size=100.compression_type=snappy.security_protocol=PLAINTEXT.metadata_quorum=ISOLATED_KRAFT/12/</t>
  </si>
  <si>
    <t>/opt/kafka-dev/results/2025-06-05--004/LibrdkafkaBenchmark/test_producer_throughput/acks=1.topic=topic-replication-factor-three.message_size=100.compression_type=snappy.security_protocol=SSL.tls_version=TLSv1.2.metadata_quorum=ISOLATED_KRAFT/13/</t>
  </si>
  <si>
    <t>/opt/kafka-dev/results/2025-06-05--004/LibrdkafkaBenchmark/test_producer_throughput/acks=1.topic=topic-replication-factor-three.message_size=100.compression_type=snappy.security_protocol=SSL.tls_version=TLSv1.3.metadata_quorum=ISOLATED_KRAFT/14/</t>
  </si>
  <si>
    <t>/opt/kafka-dev/results/2025-06-05--004/LibrdkafkaBenchmark/test_producer_throughput/acks=1.topic=topic-replication-factor-three.message_size=1000.compression_type=none.security_protocol=PLAINTEXT.metadata_quorum=ISOLATED_KRAFT/15/</t>
  </si>
  <si>
    <t>/opt/kafka-dev/results/2025-06-05--004/LibrdkafkaBenchmark/test_producer_throughput/acks=1.topic=topic-replication-factor-three.message_size=1000.compression_type=none.security_protocol=SSL.tls_version=TLSv1.2.metadata_quorum=ISOLATED_KRAFT/16/</t>
  </si>
  <si>
    <t>/opt/kafka-dev/results/2025-06-05--004/LibrdkafkaBenchmark/test_producer_throughput/acks=1.topic=topic-replication-factor-three.message_size=1000.compression_type=none.security_protocol=SSL.tls_version=TLSv1.3.metadata_quorum=ISOLATED_KRAFT/17/</t>
  </si>
  <si>
    <t>/opt/kafka-dev/results/2025-06-05--004/LibrdkafkaBenchmark/test_producer_throughput/acks=1.topic=topic-replication-factor-three.message_size=1000.compression_type=snappy.security_protocol=PLAINTEXT.metadata_quorum=ISOLATED_KRAFT/18/</t>
  </si>
  <si>
    <t>/opt/kafka-dev/results/2025-06-05--004/LibrdkafkaBenchmark/test_producer_throughput/acks=1.topic=topic-replication-factor-three.message_size=1000.compression_type=snappy.security_protocol=SSL.tls_version=TLSv1.2.metadata_quorum=ISOLATED_KRAFT/19/</t>
  </si>
  <si>
    <t>/opt/kafka-dev/results/2025-06-05--004/LibrdkafkaBenchmark/test_producer_throughput/acks=1.topic=topic-replication-factor-three.message_size=1000.compression_type=snappy.security_protocol=SSL.tls_version=TLSv1.3.metadata_quorum=ISOLATED_KRAFT/20/</t>
  </si>
  <si>
    <t>/opt/kafka-dev/results/2025-06-05--004/LibrdkafkaBenchmark/test_producer_throughput/acks=1.topic=topic-replication-factor-three.message_size=10000.compression_type=none.security_protocol=PLAINTEXT.metadata_quorum=ISOLATED_KRAFT/21/</t>
  </si>
  <si>
    <t>/opt/kafka-dev/results/2025-06-05--004/LibrdkafkaBenchmark/test_producer_throughput/acks=1.topic=topic-replication-factor-three.message_size=10000.compression_type=none.security_protocol=SSL.tls_version=TLSv1.2.metadata_quorum=ISOLATED_KRAFT/22/</t>
  </si>
  <si>
    <t>/opt/kafka-dev/results/2025-06-05--004/LibrdkafkaBenchmark/test_producer_throughput/acks=1.topic=topic-replication-factor-three.message_size=10000.compression_type=none.security_protocol=SSL.tls_version=TLSv1.3.metadata_quorum=ISOLATED_KRAFT/23/</t>
  </si>
  <si>
    <t>/opt/kafka-dev/results/2025-06-05--004/LibrdkafkaBenchmark/test_producer_throughput/acks=1.topic=topic-replication-factor-three.message_size=10000.compression_type=snappy.security_protocol=PLAINTEXT.metadata_quorum=ISOLATED_KRAFT/24/</t>
  </si>
  <si>
    <t>/opt/kafka-dev/results/2025-06-05--004/LibrdkafkaBenchmark/test_producer_throughput/acks=1.topic=topic-replication-factor-three.message_size=10000.compression_type=snappy.security_protocol=SSL.tls_version=TLSv1.2.metadata_quorum=ISOLATED_KRAFT/25/</t>
  </si>
  <si>
    <t>/opt/kafka-dev/results/2025-06-05--004/LibrdkafkaBenchmark/test_producer_throughput/acks=1.topic=topic-replication-factor-three.message_size=10000.compression_type=snappy.security_protocol=SSL.tls_version=TLSv1.3.metadata_quorum=ISOLATED_KRAFT/26/</t>
  </si>
  <si>
    <t>/opt/kafka-dev/results/2025-06-05--004/LibrdkafkaBenchmark/test_producer_throughput/acks=1.topic=topic-replication-factor-three.message_size=100000.compression_type=none.security_protocol=PLAINTEXT.metadata_quorum=ISOLATED_KRAFT/27/</t>
  </si>
  <si>
    <t>/opt/kafka-dev/results/2025-06-05--004/LibrdkafkaBenchmark/test_producer_throughput/acks=1.topic=topic-replication-factor-three.message_size=100000.compression_type=none.security_protocol=SSL.tls_version=TLSv1.2.metadata_quorum=ISOLATED_KRAFT/28/</t>
  </si>
  <si>
    <t>/opt/kafka-dev/results/2025-06-05--004/LibrdkafkaBenchmark/test_producer_throughput/acks=1.topic=topic-replication-factor-three.message_size=100000.compression_type=none.security_protocol=SSL.tls_version=TLSv1.3.metadata_quorum=ISOLATED_KRAFT/29/</t>
  </si>
  <si>
    <t>/opt/kafka-dev/results/2025-06-05--004/LibrdkafkaBenchmark/test_producer_throughput/acks=1.topic=topic-replication-factor-three.message_size=100000.compression_type=snappy.security_protocol=PLAINTEXT.metadata_quorum=ISOLATED_KRAFT/30/</t>
  </si>
  <si>
    <t>/opt/kafka-dev/results/2025-06-05--004/LibrdkafkaBenchmark/test_producer_throughput/acks=1.topic=topic-replication-factor-three.message_size=100000.compression_type=snappy.security_protocol=SSL.tls_version=TLSv1.2.metadata_quorum=ISOLATED_KRAFT/31/</t>
  </si>
  <si>
    <t>/opt/kafka-dev/results/2025-06-05--004/LibrdkafkaBenchmark/test_producer_throughput/acks=1.topic=topic-replication-factor-three.message_size=100000.compression_type=snappy.security_protocol=SSL.tls_version=TLSv1.3.metadata_quorum=ISOLATED_KRAFT/32/</t>
  </si>
  <si>
    <t>/opt/kafka-dev/results/2025-06-05--004/LibrdkafkaBenchmark/test_producer_throughput/acks=1.topic=topic-replication-factor-three.metadata_quorum=ISOLATED_KRAFT/33/</t>
  </si>
  <si>
    <t>/opt/kafka-dev/results/2025-06-05--004/LibrdkafkaBenchmark/test_producer_throughput/acks=1.topic=topic-replication-factor-three.num_producers=3.metadata_quorum=ISOLATED_KRAFT/34/</t>
  </si>
  <si>
    <t>/opt/kafka-dev/results/2025-06-05--004/LibrdkafkaBenchmark/test_consumer_throughput/security_protocol=PLAINTEXT.compression_type=none.metadata_quorum=ISOLATED_KRAFT/35/</t>
  </si>
  <si>
    <t>/opt/kafka-dev/results/2025-06-05--004/LibrdkafkaBenchmark/test_consumer_throughput/security_protocol=PLAINTEXT.compression_type=snappy.metadata_quorum=ISOLATED_KRAFT/36/</t>
  </si>
  <si>
    <t>/opt/kafka-dev/results/2025-06-05--004/LibrdkafkaBenchmark/test_consumer_throughput/security_protocol=SSL.interbroker_security_protocol=PLAINTEXT.tls_version=TLSv1.2.compression_type=none.metadata_quorum=ISOLATED_KRAFT/37/</t>
  </si>
  <si>
    <t>/opt/kafka-dev/results/2025-06-05--004/LibrdkafkaBenchmark/test_consumer_throughput/security_protocol=SSL.interbroker_security_protocol=PLAINTEXT.tls_version=TLSv1.2.compression_type=snappy.metadata_quorum=ISOLATED_KRAFT/38/</t>
  </si>
  <si>
    <t>/opt/kafka-dev/results/2025-06-05--004/LibrdkafkaBenchmark/test_consumer_throughput/security_protocol=SSL.interbroker_security_protocol=PLAINTEXT.tls_version=TLSv1.3.compression_type=none.metadata_quorum=ISOLATED_KRAFT/39/</t>
  </si>
  <si>
    <t>/opt/kafka-dev/results/2025-06-05--004/LibrdkafkaBenchmark/test_consumer_throughput/security_protocol=SSL.interbroker_security_protocol=PLAINTEXT.tls_version=TLSv1.3.compression_type=snappy.metadata_quorum=ISOLATED_KRAFT/40/</t>
  </si>
  <si>
    <t>/opt/kafka-dev/results/2025-06-05--004/LibrdkafkaBenchmark/test_end_to_end_latency/security_protocol=PLAINTEXT.compression_type=none.metadata_quorum=ISOLATED_KRAFT/41/</t>
  </si>
  <si>
    <t>/opt/kafka-dev/results/2025-06-05--004/LibrdkafkaBenchmark/test_end_to_end_latency/security_protocol=PLAINTEXT.compression_type=snappy.metadata_quorum=ISOLATED_KRAFT/42/</t>
  </si>
  <si>
    <t>/opt/kafka-dev/results/2025-06-05--004/LibrdkafkaBenchmark/test_end_to_end_latency/security_protocol=SSL.interbroker_security_protocol=PLAINTEXT.tls_version=TLSv1.2.compression_type=none.metadata_quorum=ISOLATED_KRAFT/43/</t>
  </si>
  <si>
    <t>/opt/kafka-dev/results/2025-06-05--004/LibrdkafkaBenchmark/test_end_to_end_latency/security_protocol=SSL.interbroker_security_protocol=PLAINTEXT.tls_version=TLSv1.2.compression_type=snappy.metadata_quorum=ISOLATED_KRAFT/44/</t>
  </si>
  <si>
    <t>/opt/kafka-dev/results/2025-06-05--004/LibrdkafkaBenchmark/test_end_to_end_latency/security_protocol=SSL.interbroker_security_protocol=PLAINTEXT.tls_version=TLSv1.3.compression_type=none.metadata_quorum=ISOLATED_KRAFT/45/</t>
  </si>
  <si>
    <t>/opt/kafka-dev/results/2025-06-05--004/LibrdkafkaBenchmark/test_end_to_end_latency/security_protocol=SSL.interbroker_security_protocol=PLAINTEXT.tls_version=TLSv1.3.compression_type=snappy.metadata_quorum=ISOLATED_KRAFT/46/</t>
  </si>
  <si>
    <t>/opt/kafka-dev/results/2025-06-05--004/LibrdkafkaBenchmark/test_producer_and_consumer/security_protocol=PLAINTEXT.compression_type=none.metadata_quorum=ISOLATED_KRAFT/47/</t>
  </si>
  <si>
    <t>/opt/kafka-dev/results/2025-06-05--004/LibrdkafkaBenchmark/test_producer_and_consumer/security_protocol=PLAINTEXT.compression_type=snappy.metadata_quorum=ISOLATED_KRAFT/48/</t>
  </si>
  <si>
    <t>/opt/kafka-dev/results/2025-06-05--004/LibrdkafkaBenchmark/test_producer_and_consumer/security_protocol=SSL.interbroker_security_protocol=PLAINTEXT.tls_version=TLSv1.2.compression_type=none.metadata_quorum=ISOLATED_KRAFT/49/</t>
  </si>
  <si>
    <t>/opt/kafka-dev/results/2025-06-05--004/LibrdkafkaBenchmark/test_producer_and_consumer/security_protocol=SSL.interbroker_security_protocol=PLAINTEXT.tls_version=TLSv1.2.compression_type=snappy.metadata_quorum=ISOLATED_KRAFT/50/</t>
  </si>
  <si>
    <t>/opt/kafka-dev/results/2025-06-05--004/LibrdkafkaBenchmark/test_producer_and_consumer/security_protocol=SSL.interbroker_security_protocol=PLAINTEXT.tls_version=TLSv1.3.compression_type=none.metadata_quorum=ISOLATED_KRAFT/51/</t>
  </si>
  <si>
    <t>/opt/kafka-dev/results/2025-06-05--004/LibrdkafkaBenchmark/test_producer_and_consumer/security_protocol=SSL.interbroker_security_protocol=PLAINTEXT.tls_version=TLSv1.3.compression_type=snappy.metadata_quorum=ISOLATED_KRAFT/52/</t>
  </si>
  <si>
    <t>/opt/kafka-dev/results/2025-06-05--004/LibrdkafkaBenchmark/test_long_term_producer_throughput/security_protocol=PLAINTEXT.compression_type=none.metadata_quorum=ISOLATED_KRAFT/53/</t>
  </si>
  <si>
    <t>/opt/kafka-dev/results/2025-06-05--004/LibrdkafkaBenchmark/test_long_term_producer_throughput/security_protocol=PLAINTEXT.compression_type=snappy.metadata_quorum=ISOLATED_KRAFT/54/</t>
  </si>
  <si>
    <t>/opt/kafka-dev/results/2025-06-05--004/LibrdkafkaBenchmark/test_long_term_producer_throughput/security_protocol=SSL.interbroker_security_protocol=PLAINTEXT.tls_version=TLSv1.2.compression_type=none.metadata_quorum=ISOLATED_KRAFT/55/</t>
  </si>
  <si>
    <t>/opt/kafka-dev/results/2025-06-05--004/LibrdkafkaBenchmark/test_long_term_producer_throughput/security_protocol=SSL.interbroker_security_protocol=PLAINTEXT.tls_version=TLSv1.2.compression_type=snappy.metadata_quorum=ISOLATED_KRAFT/56/</t>
  </si>
  <si>
    <t>/opt/kafka-dev/results/2025-06-05--004/LibrdkafkaBenchmark/test_long_term_producer_throughput/security_protocol=SSL.interbroker_security_protocol=PLAINTEXT.tls_version=TLSv1.3.compression_type=none.metadata_quorum=ISOLATED_KRAFT/57/</t>
  </si>
  <si>
    <t>/opt/kafka-dev/results/2025-06-05--004/LibrdkafkaBenchmark/test_long_term_producer_throughput/security_protocol=SSL.interbroker_security_protocol=PLAINTEXT.tls_version=TLSv1.3.compression_type=snappy.metadata_quorum=ISOLATED_KRAFT/58/</t>
  </si>
  <si>
    <t>/opt/kafka-dev/results/2025-06-05--005/</t>
  </si>
  <si>
    <t>/opt/kafka-dev/results/2025-06-05--005/Benchmark/test_producer_throughput/acks=-1.topic=topic-replication-factor-three.metadata_quorum=ISOLATED_KRAFT/1/</t>
  </si>
  <si>
    <t>/opt/kafka-dev/results/2025-06-05--005/Benchmark/test_producer_throughput/acks=1.topic=topic-replication-factor-one.metadata_quorum=ISOLATED_KRAFT/2/</t>
  </si>
  <si>
    <t>/opt/kafka-dev/results/2025-06-05--005/Benchmark/test_producer_throughput/acks=1.topic=topic-replication-factor-three.message_size=10.compression_type=none.security_protocol=PLAINTEXT.metadata_quorum=ISOLATED_KRAFT/3/</t>
  </si>
  <si>
    <t>/opt/kafka-dev/results/2025-06-05--005/Benchmark/test_producer_throughput/acks=1.topic=topic-replication-factor-three.message_size=10.compression_type=none.security_protocol=SSL.tls_version=TLSv1.2.metadata_quorum=ISOLATED_KRAFT/4/</t>
  </si>
  <si>
    <t>/opt/kafka-dev/results/2025-06-05--005/Benchmark/test_producer_throughput/acks=1.topic=topic-replication-factor-three.message_size=10.compression_type=none.security_protocol=SSL.tls_version=TLSv1.3.metadata_quorum=ISOLATED_KRAFT/5/</t>
  </si>
  <si>
    <t>/opt/kafka-dev/results/2025-06-05--005/Benchmark/test_producer_throughput/acks=1.topic=topic-replication-factor-three.message_size=10.compression_type=snappy.security_protocol=PLAINTEXT.metadata_quorum=ISOLATED_KRAFT/6/</t>
  </si>
  <si>
    <t>/opt/kafka-dev/results/2025-06-05--005/Benchmark/test_producer_throughput/acks=1.topic=topic-replication-factor-three.message_size=10.compression_type=snappy.security_protocol=SSL.tls_version=TLSv1.2.metadata_quorum=ISOLATED_KRAFT/7/</t>
  </si>
  <si>
    <t>/opt/kafka-dev/results/2025-06-05--005/Benchmark/test_producer_throughput/acks=1.topic=topic-replication-factor-three.message_size=10.compression_type=snappy.security_protocol=SSL.tls_version=TLSv1.3.metadata_quorum=ISOLATED_KRAFT/8/</t>
  </si>
  <si>
    <t>/opt/kafka-dev/results/2025-06-05--005/Benchmark/test_producer_throughput/acks=1.topic=topic-replication-factor-three.message_size=100.compression_type=none.security_protocol=PLAINTEXT.metadata_quorum=ISOLATED_KRAFT/9/</t>
  </si>
  <si>
    <t>/opt/kafka-dev/results/2025-06-05--005/Benchmark/test_producer_throughput/acks=1.topic=topic-replication-factor-three.message_size=100.compression_type=none.security_protocol=SSL.tls_version=TLSv1.2.metadata_quorum=ISOLATED_KRAFT/10/</t>
  </si>
  <si>
    <t>/opt/kafka-dev/results/2025-06-05--005/Benchmark/test_producer_throughput/acks=1.topic=topic-replication-factor-three.message_size=100.compression_type=none.security_protocol=SSL.tls_version=TLSv1.3.metadata_quorum=ISOLATED_KRAFT/11/</t>
  </si>
  <si>
    <t>/opt/kafka-dev/results/2025-06-05--005/Benchmark/test_producer_throughput/acks=1.topic=topic-replication-factor-three.message_size=100.compression_type=snappy.security_protocol=PLAINTEXT.metadata_quorum=ISOLATED_KRAFT/12/</t>
  </si>
  <si>
    <t>/opt/kafka-dev/results/2025-06-05--005/Benchmark/test_producer_throughput/acks=1.topic=topic-replication-factor-three.message_size=100.compression_type=snappy.security_protocol=SSL.tls_version=TLSv1.2.metadata_quorum=ISOLATED_KRAFT/13/</t>
  </si>
  <si>
    <t>/opt/kafka-dev/results/2025-06-05--005/Benchmark/test_producer_throughput/acks=1.topic=topic-replication-factor-three.message_size=100.compression_type=snappy.security_protocol=SSL.tls_version=TLSv1.3.metadata_quorum=ISOLATED_KRAFT/14/</t>
  </si>
  <si>
    <t>/opt/kafka-dev/results/2025-06-05--005/Benchmark/test_producer_throughput/acks=1.topic=topic-replication-factor-three.message_size=1000.compression_type=none.security_protocol=PLAINTEXT.metadata_quorum=ISOLATED_KRAFT/15/</t>
  </si>
  <si>
    <t>/opt/kafka-dev/results/2025-06-05--005/Benchmark/test_producer_throughput/acks=1.topic=topic-replication-factor-three.message_size=1000.compression_type=none.security_protocol=SSL.tls_version=TLSv1.2.metadata_quorum=ISOLATED_KRAFT/16/</t>
  </si>
  <si>
    <t>/opt/kafka-dev/results/2025-06-05--005/Benchmark/test_producer_throughput/acks=1.topic=topic-replication-factor-three.message_size=1000.compression_type=none.security_protocol=SSL.tls_version=TLSv1.3.metadata_quorum=ISOLATED_KRAFT/17/</t>
  </si>
  <si>
    <t>/opt/kafka-dev/results/2025-06-05--005/Benchmark/test_producer_throughput/acks=1.topic=topic-replication-factor-three.message_size=1000.compression_type=snappy.security_protocol=PLAINTEXT.metadata_quorum=ISOLATED_KRAFT/18/</t>
  </si>
  <si>
    <t>/opt/kafka-dev/results/2025-06-05--005/Benchmark/test_producer_throughput/acks=1.topic=topic-replication-factor-three.message_size=1000.compression_type=snappy.security_protocol=SSL.tls_version=TLSv1.2.metadata_quorum=ISOLATED_KRAFT/19/</t>
  </si>
  <si>
    <t>/opt/kafka-dev/results/2025-06-05--005/Benchmark/test_producer_throughput/acks=1.topic=topic-replication-factor-three.message_size=1000.compression_type=snappy.security_protocol=SSL.tls_version=TLSv1.3.metadata_quorum=ISOLATED_KRAFT/20/</t>
  </si>
  <si>
    <t>/opt/kafka-dev/results/2025-06-05--005/Benchmark/test_producer_throughput/acks=1.topic=topic-replication-factor-three.message_size=10000.compression_type=none.security_protocol=PLAINTEXT.metadata_quorum=ISOLATED_KRAFT/21/</t>
  </si>
  <si>
    <t>/opt/kafka-dev/results/2025-06-05--005/Benchmark/test_producer_throughput/acks=1.topic=topic-replication-factor-three.message_size=10000.compression_type=none.security_protocol=SSL.tls_version=TLSv1.2.metadata_quorum=ISOLATED_KRAFT/22/</t>
  </si>
  <si>
    <t>/opt/kafka-dev/results/2025-06-05--005/Benchmark/test_producer_throughput/acks=1.topic=topic-replication-factor-three.message_size=10000.compression_type=none.security_protocol=SSL.tls_version=TLSv1.3.metadata_quorum=ISOLATED_KRAFT/23/</t>
  </si>
  <si>
    <t>/opt/kafka-dev/results/2025-06-05--005/Benchmark/test_producer_throughput/acks=1.topic=topic-replication-factor-three.message_size=10000.compression_type=snappy.security_protocol=PLAINTEXT.metadata_quorum=ISOLATED_KRAFT/24/</t>
  </si>
  <si>
    <t>/opt/kafka-dev/results/2025-06-05--005/Benchmark/test_producer_throughput/acks=1.topic=topic-replication-factor-three.message_size=10000.compression_type=snappy.security_protocol=SSL.tls_version=TLSv1.2.metadata_quorum=ISOLATED_KRAFT/25/</t>
  </si>
  <si>
    <t>/opt/kafka-dev/results/2025-06-05--005/Benchmark/test_producer_throughput/acks=1.topic=topic-replication-factor-three.message_size=10000.compression_type=snappy.security_protocol=SSL.tls_version=TLSv1.3.metadata_quorum=ISOLATED_KRAFT/26/</t>
  </si>
  <si>
    <t>/opt/kafka-dev/results/2025-06-05--005/Benchmark/test_producer_throughput/acks=1.topic=topic-replication-factor-three.message_size=100000.compression_type=none.security_protocol=PLAINTEXT.metadata_quorum=ISOLATED_KRAFT/27/</t>
  </si>
  <si>
    <t>/opt/kafka-dev/results/2025-06-05--005/Benchmark/test_producer_throughput/acks=1.topic=topic-replication-factor-three.message_size=100000.compression_type=none.security_protocol=SSL.tls_version=TLSv1.2.metadata_quorum=ISOLATED_KRAFT/28/</t>
  </si>
  <si>
    <t>/opt/kafka-dev/results/2025-06-05--005/Benchmark/test_producer_throughput/acks=1.topic=topic-replication-factor-three.message_size=100000.compression_type=none.security_protocol=SSL.tls_version=TLSv1.3.metadata_quorum=ISOLATED_KRAFT/29/</t>
  </si>
  <si>
    <t>/opt/kafka-dev/results/2025-06-05--005/Benchmark/test_producer_throughput/acks=1.topic=topic-replication-factor-three.message_size=100000.compression_type=snappy.security_protocol=PLAINTEXT.metadata_quorum=ISOLATED_KRAFT/30/</t>
  </si>
  <si>
    <t>/opt/kafka-dev/results/2025-06-05--005/Benchmark/test_producer_throughput/acks=1.topic=topic-replication-factor-three.message_size=100000.compression_type=snappy.security_protocol=SSL.tls_version=TLSv1.2.metadata_quorum=ISOLATED_KRAFT/31/</t>
  </si>
  <si>
    <t>/opt/kafka-dev/results/2025-06-05--005/Benchmark/test_producer_throughput/acks=1.topic=topic-replication-factor-three.message_size=100000.compression_type=snappy.security_protocol=SSL.tls_version=TLSv1.3.metadata_quorum=ISOLATED_KRAFT/32/</t>
  </si>
  <si>
    <t>/opt/kafka-dev/results/2025-06-05--005/Benchmark/test_producer_throughput/acks=1.topic=topic-replication-factor-three.metadata_quorum=ISOLATED_KRAFT/33/</t>
  </si>
  <si>
    <t>/opt/kafka-dev/results/2025-06-05--005/Benchmark/test_producer_throughput/acks=1.topic=topic-replication-factor-three.num_producers=3.metadata_quorum=ISOLATED_KRAFT/34/</t>
  </si>
  <si>
    <t>/opt/kafka-dev/results/2025-06-05--005/Benchmark/test_end_to_end_latency/security_protocol=PLAINTEXT.compression_type=none.metadata_quorum=ISOLATED_KRAFT/41/</t>
  </si>
  <si>
    <t>/opt/kafka-dev/results/2025-06-05--005/Benchmark/test_end_to_end_latency/security_protocol=PLAINTEXT.compression_type=snappy.metadata_quorum=ISOLATED_KRAFT/42/</t>
  </si>
  <si>
    <t>/opt/kafka-dev/results/2025-06-05--005/Benchmark/test_end_to_end_latency/security_protocol=SSL.interbroker_security_protocol=PLAINTEXT.tls_version=TLSv1.2.compression_type=none.metadata_quorum=ISOLATED_KRAFT/43/</t>
  </si>
  <si>
    <t>/opt/kafka-dev/results/2025-06-05--005/Benchmark/test_end_to_end_latency/security_protocol=SSL.interbroker_security_protocol=PLAINTEXT.tls_version=TLSv1.2.compression_type=snappy.metadata_quorum=ISOLATED_KRAFT/44/</t>
  </si>
  <si>
    <t>/opt/kafka-dev/results/2025-06-05--005/Benchmark/test_end_to_end_latency/security_protocol=SSL.interbroker_security_protocol=PLAINTEXT.tls_version=TLSv1.3.compression_type=none.metadata_quorum=ISOLATED_KRAFT/45/</t>
  </si>
  <si>
    <t>/opt/kafka-dev/results/2025-06-05--005/Benchmark/test_end_to_end_latency/security_protocol=SSL.interbroker_security_protocol=PLAINTEXT.tls_version=TLSv1.3.compression_type=snappy.metadata_quorum=ISOLATED_KRAFT/46/</t>
  </si>
  <si>
    <t>/opt/kafka-dev/results/2025-06-05--005/Benchmark/test_producer_and_consumer/security_protocol=PLAINTEXT.compression_type=none.metadata_quorum=ISOLATED_KRAFT/47/</t>
  </si>
  <si>
    <t>/opt/kafka-dev/results/2025-06-05--005/Benchmark/test_producer_and_consumer/security_protocol=PLAINTEXT.compression_type=snappy.metadata_quorum=ISOLATED_KRAFT/48/</t>
  </si>
  <si>
    <t>/opt/kafka-dev/results/2025-06-05--005/Benchmark/test_producer_and_consumer/security_protocol=SSL.interbroker_security_protocol=PLAINTEXT.tls_version=TLSv1.2.compression_type=none.metadata_quorum=ISOLATED_KRAFT/49/</t>
  </si>
  <si>
    <t>/opt/kafka-dev/results/2025-06-05--005/Benchmark/test_producer_and_consumer/security_protocol=SSL.interbroker_security_protocol=PLAINTEXT.tls_version=TLSv1.2.compression_type=snappy.metadata_quorum=ISOLATED_KRAFT/50/</t>
  </si>
  <si>
    <t>/opt/kafka-dev/results/2025-06-05--005/Benchmark/test_producer_and_consumer/security_protocol=SSL.interbroker_security_protocol=PLAINTEXT.tls_version=TLSv1.3.compression_type=none.metadata_quorum=ISOLATED_KRAFT/51/</t>
  </si>
  <si>
    <t>/opt/kafka-dev/results/2025-06-05--005/Benchmark/test_producer_and_consumer/security_protocol=SSL.interbroker_security_protocol=PLAINTEXT.tls_version=TLSv1.3.compression_type=snappy.metadata_quorum=ISOLATED_KRAFT/52/</t>
  </si>
  <si>
    <t>/opt/kafka-dev/results/2025-06-05--005/Benchmark/test_long_term_producer_throughput/security_protocol=PLAINTEXT.compression_type=none.metadata_quorum=ISOLATED_KRAFT/53/</t>
  </si>
  <si>
    <t>/opt/kafka-dev/results/2025-06-05--005/Benchmark/test_long_term_producer_throughput/security_protocol=PLAINTEXT.compression_type=snappy.metadata_quorum=ISOLATED_KRAFT/54/</t>
  </si>
  <si>
    <t>/opt/kafka-dev/results/2025-06-05--005/Benchmark/test_long_term_producer_throughput/security_protocol=SSL.interbroker_security_protocol=PLAINTEXT.tls_version=TLSv1.2.compression_type=none.metadata_quorum=ISOLATED_KRAFT/55/</t>
  </si>
  <si>
    <t>/opt/kafka-dev/results/2025-06-05--005/Benchmark/test_long_term_producer_throughput/security_protocol=SSL.interbroker_security_protocol=PLAINTEXT.tls_version=TLSv1.2.compression_type=snappy.metadata_quorum=ISOLATED_KRAFT/56/</t>
  </si>
  <si>
    <t>/opt/kafka-dev/results/2025-06-05--005/Benchmark/test_long_term_producer_throughput/security_protocol=SSL.interbroker_security_protocol=PLAINTEXT.tls_version=TLSv1.3.compression_type=none.metadata_quorum=ISOLATED_KRAFT/57/</t>
  </si>
  <si>
    <t>/opt/kafka-dev/results/2025-06-05--005/Benchmark/test_long_term_producer_throughput/security_protocol=SSL.interbroker_security_protocol=PLAINTEXT.tls_version=TLSv1.3.compression_type=snappy.metadata_quorum=ISOLATED_KRAFT/58/</t>
  </si>
  <si>
    <t>/opt/kafka-dev/results/2025-06-06--002/</t>
  </si>
  <si>
    <t>/opt/kafka-dev/results/2025-06-06--002/Benchmark/test_producer_throughput/acks=-1.topic=topic-replication-factor-three.metadata_quorum=ISOLATED_KRAFT/1/</t>
  </si>
  <si>
    <t>/opt/kafka-dev/results/2025-06-06--002/Benchmark/test_producer_throughput/acks=1.topic=topic-replication-factor-one.metadata_quorum=ISOLATED_KRAFT/2/</t>
  </si>
  <si>
    <t>/opt/kafka-dev/results/2025-06-06--002/Benchmark/test_producer_throughput/acks=1.topic=topic-replication-factor-three.message_size=10.compression_type=none.security_protocol=PLAINTEXT.metadata_quorum=ISOLATED_KRAFT/3/</t>
  </si>
  <si>
    <t>/opt/kafka-dev/results/2025-06-06--002/Benchmark/test_producer_throughput/acks=1.topic=topic-replication-factor-three.message_size=10.compression_type=none.security_protocol=SSL.tls_version=TLSv1.2.metadata_quorum=ISOLATED_KRAFT/4/</t>
  </si>
  <si>
    <t>/opt/kafka-dev/results/2025-06-06--002/Benchmark/test_producer_throughput/acks=1.topic=topic-replication-factor-three.message_size=10.compression_type=none.security_protocol=SSL.tls_version=TLSv1.3.metadata_quorum=ISOLATED_KRAFT/5/</t>
  </si>
  <si>
    <t>/opt/kafka-dev/results/2025-06-06--002/Benchmark/test_producer_throughput/acks=1.topic=topic-replication-factor-three.message_size=10.compression_type=snappy.security_protocol=PLAINTEXT.metadata_quorum=ISOLATED_KRAFT/6/</t>
  </si>
  <si>
    <t>/opt/kafka-dev/results/2025-06-06--002/Benchmark/test_producer_throughput/acks=1.topic=topic-replication-factor-three.message_size=10.compression_type=snappy.security_protocol=SSL.tls_version=TLSv1.2.metadata_quorum=ISOLATED_KRAFT/7/</t>
  </si>
  <si>
    <t>/opt/kafka-dev/results/2025-06-06--002/Benchmark/test_producer_throughput/acks=1.topic=topic-replication-factor-three.message_size=10.compression_type=snappy.security_protocol=SSL.tls_version=TLSv1.3.metadata_quorum=ISOLATED_KRAFT/8/</t>
  </si>
  <si>
    <t>/opt/kafka-dev/results/2025-06-06--002/Benchmark/test_producer_throughput/acks=1.topic=topic-replication-factor-three.message_size=100.compression_type=none.security_protocol=PLAINTEXT.metadata_quorum=ISOLATED_KRAFT/9/</t>
  </si>
  <si>
    <t>/opt/kafka-dev/results/2025-06-06--002/Benchmark/test_producer_throughput/acks=1.topic=topic-replication-factor-three.message_size=100.compression_type=none.security_protocol=SSL.tls_version=TLSv1.2.metadata_quorum=ISOLATED_KRAFT/10/</t>
  </si>
  <si>
    <t>/opt/kafka-dev/results/2025-06-06--002/Benchmark/test_producer_throughput/acks=1.topic=topic-replication-factor-three.message_size=100.compression_type=none.security_protocol=SSL.tls_version=TLSv1.3.metadata_quorum=ISOLATED_KRAFT/11/</t>
  </si>
  <si>
    <t>/opt/kafka-dev/results/2025-06-06--002/Benchmark/test_producer_throughput/acks=1.topic=topic-replication-factor-three.message_size=100.compression_type=snappy.security_protocol=PLAINTEXT.metadata_quorum=ISOLATED_KRAFT/12/</t>
  </si>
  <si>
    <t>/opt/kafka-dev/results/2025-06-06--002/Benchmark/test_producer_throughput/acks=1.topic=topic-replication-factor-three.message_size=100.compression_type=snappy.security_protocol=SSL.tls_version=TLSv1.2.metadata_quorum=ISOLATED_KRAFT/13/</t>
  </si>
  <si>
    <t>/opt/kafka-dev/results/2025-06-06--002/Benchmark/test_producer_throughput/acks=1.topic=topic-replication-factor-three.message_size=100.compression_type=snappy.security_protocol=SSL.tls_version=TLSv1.3.metadata_quorum=ISOLATED_KRAFT/14/</t>
  </si>
  <si>
    <t>/opt/kafka-dev/results/2025-06-06--002/Benchmark/test_producer_throughput/acks=1.topic=topic-replication-factor-three.message_size=1000.compression_type=none.security_protocol=PLAINTEXT.metadata_quorum=ISOLATED_KRAFT/15/</t>
  </si>
  <si>
    <t>/opt/kafka-dev/results/2025-06-06--002/Benchmark/test_producer_throughput/acks=1.topic=topic-replication-factor-three.message_size=1000.compression_type=none.security_protocol=SSL.tls_version=TLSv1.2.metadata_quorum=ISOLATED_KRAFT/16/</t>
  </si>
  <si>
    <t>/opt/kafka-dev/results/2025-06-06--002/Benchmark/test_producer_throughput/acks=1.topic=topic-replication-factor-three.message_size=1000.compression_type=none.security_protocol=SSL.tls_version=TLSv1.3.metadata_quorum=ISOLATED_KRAFT/17/</t>
  </si>
  <si>
    <t>/opt/kafka-dev/results/2025-06-06--002/Benchmark/test_producer_throughput/acks=1.topic=topic-replication-factor-three.message_size=1000.compression_type=snappy.security_protocol=PLAINTEXT.metadata_quorum=ISOLATED_KRAFT/18/</t>
  </si>
  <si>
    <t>/opt/kafka-dev/results/2025-06-06--002/Benchmark/test_producer_throughput/acks=1.topic=topic-replication-factor-three.message_size=1000.compression_type=snappy.security_protocol=SSL.tls_version=TLSv1.2.metadata_quorum=ISOLATED_KRAFT/19/</t>
  </si>
  <si>
    <t>/opt/kafka-dev/results/2025-06-06--002/Benchmark/test_producer_throughput/acks=1.topic=topic-replication-factor-three.message_size=1000.compression_type=snappy.security_protocol=SSL.tls_version=TLSv1.3.metadata_quorum=ISOLATED_KRAFT/20/</t>
  </si>
  <si>
    <t>/opt/kafka-dev/results/2025-06-06--002/Benchmark/test_producer_throughput/acks=1.topic=topic-replication-factor-three.message_size=10000.compression_type=none.security_protocol=PLAINTEXT.metadata_quorum=ISOLATED_KRAFT/21/</t>
  </si>
  <si>
    <t>/opt/kafka-dev/results/2025-06-06--002/Benchmark/test_producer_throughput/acks=1.topic=topic-replication-factor-three.message_size=10000.compression_type=none.security_protocol=SSL.tls_version=TLSv1.2.metadata_quorum=ISOLATED_KRAFT/22/</t>
  </si>
  <si>
    <t>/opt/kafka-dev/results/2025-06-06--002/Benchmark/test_producer_throughput/acks=1.topic=topic-replication-factor-three.message_size=10000.compression_type=none.security_protocol=SSL.tls_version=TLSv1.3.metadata_quorum=ISOLATED_KRAFT/23/</t>
  </si>
  <si>
    <t>/opt/kafka-dev/results/2025-06-06--002/Benchmark/test_producer_throughput/acks=1.topic=topic-replication-factor-three.message_size=10000.compression_type=snappy.security_protocol=PLAINTEXT.metadata_quorum=ISOLATED_KRAFT/24/</t>
  </si>
  <si>
    <t>/opt/kafka-dev/results/2025-06-06--002/Benchmark/test_producer_throughput/acks=1.topic=topic-replication-factor-three.message_size=10000.compression_type=snappy.security_protocol=SSL.tls_version=TLSv1.2.metadata_quorum=ISOLATED_KRAFT/25/</t>
  </si>
  <si>
    <t>/opt/kafka-dev/results/2025-06-06--002/Benchmark/test_producer_throughput/acks=1.topic=topic-replication-factor-three.message_size=10000.compression_type=snappy.security_protocol=SSL.tls_version=TLSv1.3.metadata_quorum=ISOLATED_KRAFT/26/</t>
  </si>
  <si>
    <t>/opt/kafka-dev/results/2025-06-06--002/Benchmark/test_producer_throughput/acks=1.topic=topic-replication-factor-three.message_size=100000.compression_type=none.security_protocol=PLAINTEXT.metadata_quorum=ISOLATED_KRAFT/27/</t>
  </si>
  <si>
    <t>/opt/kafka-dev/results/2025-06-06--002/Benchmark/test_producer_throughput/acks=1.topic=topic-replication-factor-three.message_size=100000.compression_type=none.security_protocol=SSL.tls_version=TLSv1.2.metadata_quorum=ISOLATED_KRAFT/28/</t>
  </si>
  <si>
    <t>/opt/kafka-dev/results/2025-06-06--002/Benchmark/test_producer_throughput/acks=1.topic=topic-replication-factor-three.message_size=100000.compression_type=none.security_protocol=SSL.tls_version=TLSv1.3.metadata_quorum=ISOLATED_KRAFT/29/</t>
  </si>
  <si>
    <t>/opt/kafka-dev/results/2025-06-06--002/Benchmark/test_producer_throughput/acks=1.topic=topic-replication-factor-three.message_size=100000.compression_type=snappy.security_protocol=PLAINTEXT.metadata_quorum=ISOLATED_KRAFT/30/</t>
  </si>
  <si>
    <t>/opt/kafka-dev/results/2025-06-06--002/Benchmark/test_producer_throughput/acks=1.topic=topic-replication-factor-three.message_size=100000.compression_type=snappy.security_protocol=SSL.tls_version=TLSv1.2.metadata_quorum=ISOLATED_KRAFT/31/</t>
  </si>
  <si>
    <t>/opt/kafka-dev/results/2025-06-06--002/Benchmark/test_producer_throughput/acks=1.topic=topic-replication-factor-three.message_size=100000.compression_type=snappy.security_protocol=SSL.tls_version=TLSv1.3.metadata_quorum=ISOLATED_KRAFT/32/</t>
  </si>
  <si>
    <t>/opt/kafka-dev/results/2025-06-06--002/Benchmark/test_producer_throughput/acks=1.topic=topic-replication-factor-three.metadata_quorum=ISOLATED_KRAFT/33/</t>
  </si>
  <si>
    <t>/opt/kafka-dev/results/2025-06-06--002/Benchmark/test_producer_throughput/acks=1.topic=topic-replication-factor-three.num_producers=3.metadata_quorum=ISOLATED_KRAFT/34/</t>
  </si>
  <si>
    <t>/opt/kafka-dev/results/2025-06-06--002/Benchmark/test_end_to_end_latency/security_protocol=PLAINTEXT.compression_type=none.metadata_quorum=ISOLATED_KRAFT/41/</t>
  </si>
  <si>
    <t>/opt/kafka-dev/results/2025-06-06--002/Benchmark/test_end_to_end_latency/security_protocol=PLAINTEXT.compression_type=snappy.metadata_quorum=ISOLATED_KRAFT/42/</t>
  </si>
  <si>
    <t>/opt/kafka-dev/results/2025-06-06--002/Benchmark/test_end_to_end_latency/security_protocol=SSL.interbroker_security_protocol=PLAINTEXT.tls_version=TLSv1.2.compression_type=none.metadata_quorum=ISOLATED_KRAFT/43/</t>
  </si>
  <si>
    <t>/opt/kafka-dev/results/2025-06-06--002/Benchmark/test_end_to_end_latency/security_protocol=SSL.interbroker_security_protocol=PLAINTEXT.tls_version=TLSv1.2.compression_type=snappy.metadata_quorum=ISOLATED_KRAFT/44/</t>
  </si>
  <si>
    <t>/opt/kafka-dev/results/2025-06-06--002/Benchmark/test_end_to_end_latency/security_protocol=SSL.interbroker_security_protocol=PLAINTEXT.tls_version=TLSv1.3.compression_type=none.metadata_quorum=ISOLATED_KRAFT/45/</t>
  </si>
  <si>
    <t>/opt/kafka-dev/results/2025-06-06--002/Benchmark/test_end_to_end_latency/security_protocol=SSL.interbroker_security_protocol=PLAINTEXT.tls_version=TLSv1.3.compression_type=snappy.metadata_quorum=ISOLATED_KRAFT/46/</t>
  </si>
  <si>
    <t>/opt/kafka-dev/results/2025-06-06--002/Benchmark/test_producer_and_consumer/security_protocol=PLAINTEXT.compression_type=none.metadata_quorum=ISOLATED_KRAFT/47/</t>
  </si>
  <si>
    <t>/opt/kafka-dev/results/2025-06-06--002/Benchmark/test_producer_and_consumer/security_protocol=PLAINTEXT.compression_type=snappy.metadata_quorum=ISOLATED_KRAFT/48/</t>
  </si>
  <si>
    <t>/opt/kafka-dev/results/2025-06-06--002/Benchmark/test_producer_and_consumer/security_protocol=SSL.interbroker_security_protocol=PLAINTEXT.tls_version=TLSv1.2.compression_type=none.metadata_quorum=ISOLATED_KRAFT/49/</t>
  </si>
  <si>
    <t>/opt/kafka-dev/results/2025-06-06--002/Benchmark/test_producer_and_consumer/security_protocol=SSL.interbroker_security_protocol=PLAINTEXT.tls_version=TLSv1.2.compression_type=snappy.metadata_quorum=ISOLATED_KRAFT/50/</t>
  </si>
  <si>
    <t>/opt/kafka-dev/results/2025-06-06--002/Benchmark/test_producer_and_consumer/security_protocol=SSL.interbroker_security_protocol=PLAINTEXT.tls_version=TLSv1.3.compression_type=none.metadata_quorum=ISOLATED_KRAFT/51/</t>
  </si>
  <si>
    <t>/opt/kafka-dev/results/2025-06-06--002/Benchmark/test_producer_and_consumer/security_protocol=SSL.interbroker_security_protocol=PLAINTEXT.tls_version=TLSv1.3.compression_type=snappy.metadata_quorum=ISOLATED_KRAFT/52/</t>
  </si>
  <si>
    <t>/opt/kafka-dev/results/2025-06-06--002/Benchmark/test_long_term_producer_throughput/security_protocol=PLAINTEXT.compression_type=none.metadata_quorum=ISOLATED_KRAFT/53/</t>
  </si>
  <si>
    <t>/opt/kafka-dev/results/2025-06-06--002/Benchmark/test_long_term_producer_throughput/security_protocol=PLAINTEXT.compression_type=snappy.metadata_quorum=ISOLATED_KRAFT/54/</t>
  </si>
  <si>
    <t>/opt/kafka-dev/results/2025-06-06--002/Benchmark/test_long_term_producer_throughput/security_protocol=SSL.interbroker_security_protocol=PLAINTEXT.tls_version=TLSv1.2.compression_type=none.metadata_quorum=ISOLATED_KRAFT/55/</t>
  </si>
  <si>
    <t>/opt/kafka-dev/results/2025-06-06--002/Benchmark/test_long_term_producer_throughput/security_protocol=SSL.interbroker_security_protocol=PLAINTEXT.tls_version=TLSv1.2.compression_type=snappy.metadata_quorum=ISOLATED_KRAFT/56/</t>
  </si>
  <si>
    <t>/opt/kafka-dev/results/2025-06-06--002/Benchmark/test_long_term_producer_throughput/security_protocol=SSL.interbroker_security_protocol=PLAINTEXT.tls_version=TLSv1.3.compression_type=none.metadata_quorum=ISOLATED_KRAFT/57/</t>
  </si>
  <si>
    <t>/opt/kafka-dev/results/2025-06-06--002/Benchmark/test_long_term_producer_throughput/security_protocol=SSL.interbroker_security_protocol=PLAINTEXT.tls_version=TLSv1.3.compression_type=snappy.metadata_quorum=ISOLATED_KRAFT/58/</t>
  </si>
  <si>
    <t>/opt/kafka-dev/results/2025-06-06--004/</t>
  </si>
  <si>
    <t>/opt/kafka-dev/results/2025-06-06--004/Benchmark/test_producer_throughput/acks=-1.topic=topic-replication-factor-three.metadata_quorum=ISOLATED_KRAFT/1/</t>
  </si>
  <si>
    <t>/opt/kafka-dev/results/2025-06-06--004/Benchmark/test_producer_throughput/acks=1.topic=topic-replication-factor-one.metadata_quorum=ISOLATED_KRAFT/2/</t>
  </si>
  <si>
    <t>/opt/kafka-dev/results/2025-06-06--004/Benchmark/test_producer_throughput/acks=1.topic=topic-replication-factor-three.message_size=10.compression_type=none.security_protocol=PLAINTEXT.metadata_quorum=ISOLATED_KRAFT/3/</t>
  </si>
  <si>
    <t>/opt/kafka-dev/results/2025-06-06--004/Benchmark/test_producer_throughput/acks=1.topic=topic-replication-factor-three.message_size=10.compression_type=none.security_protocol=SSL.tls_version=TLSv1.2.metadata_quorum=ISOLATED_KRAFT/4/</t>
  </si>
  <si>
    <t>/opt/kafka-dev/results/2025-06-06--004/Benchmark/test_producer_throughput/acks=1.topic=topic-replication-factor-three.message_size=10.compression_type=none.security_protocol=SSL.tls_version=TLSv1.3.metadata_quorum=ISOLATED_KRAFT/5/</t>
  </si>
  <si>
    <t>/opt/kafka-dev/results/2025-06-06--004/Benchmark/test_producer_throughput/acks=1.topic=topic-replication-factor-three.message_size=10.compression_type=snappy.security_protocol=PLAINTEXT.metadata_quorum=ISOLATED_KRAFT/6/</t>
  </si>
  <si>
    <t>/opt/kafka-dev/results/2025-06-06--004/Benchmark/test_producer_throughput/acks=1.topic=topic-replication-factor-three.message_size=10.compression_type=snappy.security_protocol=SSL.tls_version=TLSv1.2.metadata_quorum=ISOLATED_KRAFT/7/</t>
  </si>
  <si>
    <t>/opt/kafka-dev/results/2025-06-06--004/Benchmark/test_producer_throughput/acks=1.topic=topic-replication-factor-three.message_size=10.compression_type=snappy.security_protocol=SSL.tls_version=TLSv1.3.metadata_quorum=ISOLATED_KRAFT/8/</t>
  </si>
  <si>
    <t>/opt/kafka-dev/results/2025-06-06--004/Benchmark/test_producer_throughput/acks=1.topic=topic-replication-factor-three.message_size=100.compression_type=none.security_protocol=PLAINTEXT.metadata_quorum=ISOLATED_KRAFT/9/</t>
  </si>
  <si>
    <t>/opt/kafka-dev/results/2025-06-06--004/Benchmark/test_producer_throughput/acks=1.topic=topic-replication-factor-three.message_size=100.compression_type=none.security_protocol=SSL.tls_version=TLSv1.2.metadata_quorum=ISOLATED_KRAFT/10/</t>
  </si>
  <si>
    <t>/opt/kafka-dev/results/2025-06-06--004/Benchmark/test_producer_throughput/acks=1.topic=topic-replication-factor-three.message_size=100.compression_type=none.security_protocol=SSL.tls_version=TLSv1.3.metadata_quorum=ISOLATED_KRAFT/11/</t>
  </si>
  <si>
    <t>/opt/kafka-dev/results/2025-06-06--004/Benchmark/test_producer_throughput/acks=1.topic=topic-replication-factor-three.message_size=100.compression_type=snappy.security_protocol=PLAINTEXT.metadata_quorum=ISOLATED_KRAFT/12/</t>
  </si>
  <si>
    <t>/opt/kafka-dev/results/2025-06-06--004/Benchmark/test_producer_throughput/acks=1.topic=topic-replication-factor-three.message_size=100.compression_type=snappy.security_protocol=SSL.tls_version=TLSv1.2.metadata_quorum=ISOLATED_KRAFT/13/</t>
  </si>
  <si>
    <t>/opt/kafka-dev/results/2025-06-06--004/Benchmark/test_producer_throughput/acks=1.topic=topic-replication-factor-three.message_size=100.compression_type=snappy.security_protocol=SSL.tls_version=TLSv1.3.metadata_quorum=ISOLATED_KRAFT/14/</t>
  </si>
  <si>
    <t>/opt/kafka-dev/results/2025-06-06--004/Benchmark/test_producer_throughput/acks=1.topic=topic-replication-factor-three.message_size=1000.compression_type=none.security_protocol=PLAINTEXT.metadata_quorum=ISOLATED_KRAFT/15/</t>
  </si>
  <si>
    <t>/opt/kafka-dev/results/2025-06-06--004/Benchmark/test_producer_throughput/acks=1.topic=topic-replication-factor-three.message_size=1000.compression_type=none.security_protocol=SSL.tls_version=TLSv1.2.metadata_quorum=ISOLATED_KRAFT/16/</t>
  </si>
  <si>
    <t>/opt/kafka-dev/results/2025-06-06--004/Benchmark/test_producer_throughput/acks=1.topic=topic-replication-factor-three.message_size=1000.compression_type=none.security_protocol=SSL.tls_version=TLSv1.3.metadata_quorum=ISOLATED_KRAFT/17/</t>
  </si>
  <si>
    <t>/opt/kafka-dev/results/2025-06-06--004/Benchmark/test_producer_throughput/acks=1.topic=topic-replication-factor-three.message_size=1000.compression_type=snappy.security_protocol=PLAINTEXT.metadata_quorum=ISOLATED_KRAFT/18/</t>
  </si>
  <si>
    <t>/opt/kafka-dev/results/2025-06-06--004/Benchmark/test_producer_throughput/acks=1.topic=topic-replication-factor-three.message_size=1000.compression_type=snappy.security_protocol=SSL.tls_version=TLSv1.2.metadata_quorum=ISOLATED_KRAFT/19/</t>
  </si>
  <si>
    <t>/opt/kafka-dev/results/2025-06-06--004/Benchmark/test_producer_throughput/acks=1.topic=topic-replication-factor-three.message_size=1000.compression_type=snappy.security_protocol=SSL.tls_version=TLSv1.3.metadata_quorum=ISOLATED_KRAFT/20/</t>
  </si>
  <si>
    <t>/opt/kafka-dev/results/2025-06-06--004/Benchmark/test_producer_throughput/acks=1.topic=topic-replication-factor-three.message_size=10000.compression_type=none.security_protocol=PLAINTEXT.metadata_quorum=ISOLATED_KRAFT/21/</t>
  </si>
  <si>
    <t>/opt/kafka-dev/results/2025-06-06--004/Benchmark/test_producer_throughput/acks=1.topic=topic-replication-factor-three.message_size=10000.compression_type=none.security_protocol=SSL.tls_version=TLSv1.2.metadata_quorum=ISOLATED_KRAFT/22/</t>
  </si>
  <si>
    <t>/opt/kafka-dev/results/2025-06-06--004/Benchmark/test_producer_throughput/acks=1.topic=topic-replication-factor-three.message_size=10000.compression_type=none.security_protocol=SSL.tls_version=TLSv1.3.metadata_quorum=ISOLATED_KRAFT/23/</t>
  </si>
  <si>
    <t>/opt/kafka-dev/results/2025-06-06--004/Benchmark/test_producer_throughput/acks=1.topic=topic-replication-factor-three.message_size=10000.compression_type=snappy.security_protocol=PLAINTEXT.metadata_quorum=ISOLATED_KRAFT/24/</t>
  </si>
  <si>
    <t>/opt/kafka-dev/results/2025-06-06--004/Benchmark/test_producer_throughput/acks=1.topic=topic-replication-factor-three.message_size=10000.compression_type=snappy.security_protocol=SSL.tls_version=TLSv1.2.metadata_quorum=ISOLATED_KRAFT/25/</t>
  </si>
  <si>
    <t>/opt/kafka-dev/results/2025-06-06--004/Benchmark/test_producer_throughput/acks=1.topic=topic-replication-factor-three.message_size=10000.compression_type=snappy.security_protocol=SSL.tls_version=TLSv1.3.metadata_quorum=ISOLATED_KRAFT/26/</t>
  </si>
  <si>
    <t>/opt/kafka-dev/results/2025-06-06--004/Benchmark/test_producer_throughput/acks=1.topic=topic-replication-factor-three.message_size=100000.compression_type=none.security_protocol=PLAINTEXT.metadata_quorum=ISOLATED_KRAFT/27/</t>
  </si>
  <si>
    <t>/opt/kafka-dev/results/2025-06-06--004/Benchmark/test_producer_throughput/acks=1.topic=topic-replication-factor-three.message_size=100000.compression_type=none.security_protocol=SSL.tls_version=TLSv1.2.metadata_quorum=ISOLATED_KRAFT/28/</t>
  </si>
  <si>
    <t>/opt/kafka-dev/results/2025-06-06--004/Benchmark/test_producer_throughput/acks=1.topic=topic-replication-factor-three.message_size=100000.compression_type=none.security_protocol=SSL.tls_version=TLSv1.3.metadata_quorum=ISOLATED_KRAFT/29/</t>
  </si>
  <si>
    <t>/opt/kafka-dev/results/2025-06-06--004/Benchmark/test_producer_throughput/acks=1.topic=topic-replication-factor-three.message_size=100000.compression_type=snappy.security_protocol=PLAINTEXT.metadata_quorum=ISOLATED_KRAFT/30/</t>
  </si>
  <si>
    <t>/opt/kafka-dev/results/2025-06-06--004/Benchmark/test_producer_throughput/acks=1.topic=topic-replication-factor-three.message_size=100000.compression_type=snappy.security_protocol=SSL.tls_version=TLSv1.2.metadata_quorum=ISOLATED_KRAFT/31/</t>
  </si>
  <si>
    <t>/opt/kafka-dev/results/2025-06-06--004/Benchmark/test_producer_throughput/acks=1.topic=topic-replication-factor-three.message_size=100000.compression_type=snappy.security_protocol=SSL.tls_version=TLSv1.3.metadata_quorum=ISOLATED_KRAFT/32/</t>
  </si>
  <si>
    <t>/opt/kafka-dev/results/2025-06-06--004/Benchmark/test_producer_throughput/acks=1.topic=topic-replication-factor-three.metadata_quorum=ISOLATED_KRAFT/33/</t>
  </si>
  <si>
    <t>/opt/kafka-dev/results/2025-06-06--004/Benchmark/test_producer_throughput/acks=1.topic=topic-replication-factor-three.num_producers=3.metadata_quorum=ISOLATED_KRAFT/34/</t>
  </si>
  <si>
    <t>/opt/kafka-dev/results/2025-06-06--004/Benchmark/test_end_to_end_latency/security_protocol=PLAINTEXT.compression_type=none.metadata_quorum=ISOLATED_KRAFT/41/</t>
  </si>
  <si>
    <t>/opt/kafka-dev/results/2025-06-06--004/Benchmark/test_end_to_end_latency/security_protocol=PLAINTEXT.compression_type=snappy.metadata_quorum=ISOLATED_KRAFT/42/</t>
  </si>
  <si>
    <t>/opt/kafka-dev/results/2025-06-06--004/Benchmark/test_end_to_end_latency/security_protocol=SSL.interbroker_security_protocol=PLAINTEXT.tls_version=TLSv1.2.compression_type=none.metadata_quorum=ISOLATED_KRAFT/43/</t>
  </si>
  <si>
    <t>/opt/kafka-dev/results/2025-06-06--004/Benchmark/test_end_to_end_latency/security_protocol=SSL.interbroker_security_protocol=PLAINTEXT.tls_version=TLSv1.2.compression_type=snappy.metadata_quorum=ISOLATED_KRAFT/44/</t>
  </si>
  <si>
    <t>/opt/kafka-dev/results/2025-06-06--004/Benchmark/test_end_to_end_latency/security_protocol=SSL.interbroker_security_protocol=PLAINTEXT.tls_version=TLSv1.3.compression_type=none.metadata_quorum=ISOLATED_KRAFT/45/</t>
  </si>
  <si>
    <t>/opt/kafka-dev/results/2025-06-06--004/Benchmark/test_end_to_end_latency/security_protocol=SSL.interbroker_security_protocol=PLAINTEXT.tls_version=TLSv1.3.compression_type=snappy.metadata_quorum=ISOLATED_KRAFT/46/</t>
  </si>
  <si>
    <t>/opt/kafka-dev/results/2025-06-06--004/Benchmark/test_producer_and_consumer/security_protocol=PLAINTEXT.compression_type=none.metadata_quorum=ISOLATED_KRAFT/47/</t>
  </si>
  <si>
    <t>/opt/kafka-dev/results/2025-06-06--004/Benchmark/test_producer_and_consumer/security_protocol=PLAINTEXT.compression_type=snappy.metadata_quorum=ISOLATED_KRAFT/48/</t>
  </si>
  <si>
    <t>/opt/kafka-dev/results/2025-06-06--004/Benchmark/test_producer_and_consumer/security_protocol=SSL.interbroker_security_protocol=PLAINTEXT.tls_version=TLSv1.2.compression_type=none.metadata_quorum=ISOLATED_KRAFT/49/</t>
  </si>
  <si>
    <t>/opt/kafka-dev/results/2025-06-06--004/Benchmark/test_producer_and_consumer/security_protocol=SSL.interbroker_security_protocol=PLAINTEXT.tls_version=TLSv1.2.compression_type=snappy.metadata_quorum=ISOLATED_KRAFT/50/</t>
  </si>
  <si>
    <t>/opt/kafka-dev/results/2025-06-06--004/Benchmark/test_producer_and_consumer/security_protocol=SSL.interbroker_security_protocol=PLAINTEXT.tls_version=TLSv1.3.compression_type=none.metadata_quorum=ISOLATED_KRAFT/51/</t>
  </si>
  <si>
    <t>/opt/kafka-dev/results/2025-06-06--004/Benchmark/test_producer_and_consumer/security_protocol=SSL.interbroker_security_protocol=PLAINTEXT.tls_version=TLSv1.3.compression_type=snappy.metadata_quorum=ISOLATED_KRAFT/52/</t>
  </si>
  <si>
    <t>/opt/kafka-dev/results/2025-06-06--004/Benchmark/test_long_term_producer_throughput/security_protocol=PLAINTEXT.compression_type=none.metadata_quorum=ISOLATED_KRAFT/53/</t>
  </si>
  <si>
    <t>/opt/kafka-dev/results/2025-06-06--004/Benchmark/test_long_term_producer_throughput/security_protocol=PLAINTEXT.compression_type=snappy.metadata_quorum=ISOLATED_KRAFT/54/</t>
  </si>
  <si>
    <t>/opt/kafka-dev/results/2025-06-06--004/Benchmark/test_long_term_producer_throughput/security_protocol=SSL.interbroker_security_protocol=PLAINTEXT.tls_version=TLSv1.2.compression_type=none.metadata_quorum=ISOLATED_KRAFT/55/</t>
  </si>
  <si>
    <t>/opt/kafka-dev/results/2025-06-06--004/Benchmark/test_long_term_producer_throughput/security_protocol=SSL.interbroker_security_protocol=PLAINTEXT.tls_version=TLSv1.2.compression_type=snappy.metadata_quorum=ISOLATED_KRAFT/56/</t>
  </si>
  <si>
    <t>/opt/kafka-dev/results/2025-06-06--004/Benchmark/test_long_term_producer_throughput/security_protocol=SSL.interbroker_security_protocol=PLAINTEXT.tls_version=TLSv1.3.compression_type=none.metadata_quorum=ISOLATED_KRAFT/57/</t>
  </si>
  <si>
    <t>/opt/kafka-dev/results/2025-06-06--004/Benchmark/test_long_term_producer_throughput/security_protocol=SSL.interbroker_security_protocol=PLAINTEXT.tls_version=TLSv1.3.compression_type=snappy.metadata_quorum=ISOLATED_KRAFT/58/</t>
  </si>
  <si>
    <t>/opt/kafka-dev/results/2025-06-06--006/</t>
  </si>
  <si>
    <t>/opt/kafka-dev/results/2025-06-06--006/Benchmark/test_producer_throughput/acks=-1.topic=topic-replication-factor-three.metadata_quorum=ISOLATED_KRAFT/1/</t>
  </si>
  <si>
    <t>/opt/kafka-dev/results/2025-06-06--006/Benchmark/test_producer_throughput/acks=1.topic=topic-replication-factor-one.metadata_quorum=ISOLATED_KRAFT/2/</t>
  </si>
  <si>
    <t>/opt/kafka-dev/results/2025-06-06--006/Benchmark/test_producer_throughput/acks=1.topic=topic-replication-factor-three.message_size=10.compression_type=none.security_protocol=PLAINTEXT.metadata_quorum=ISOLATED_KRAFT/3/</t>
  </si>
  <si>
    <t>/opt/kafka-dev/results/2025-06-06--006/Benchmark/test_producer_throughput/acks=1.topic=topic-replication-factor-three.message_size=10.compression_type=none.security_protocol=SSL.tls_version=TLSv1.2.metadata_quorum=ISOLATED_KRAFT/4/</t>
  </si>
  <si>
    <t>/opt/kafka-dev/results/2025-06-06--006/Benchmark/test_producer_throughput/acks=1.topic=topic-replication-factor-three.message_size=10.compression_type=none.security_protocol=SSL.tls_version=TLSv1.3.metadata_quorum=ISOLATED_KRAFT/5/</t>
  </si>
  <si>
    <t>/opt/kafka-dev/results/2025-06-06--006/Benchmark/test_producer_throughput/acks=1.topic=topic-replication-factor-three.message_size=10.compression_type=snappy.security_protocol=PLAINTEXT.metadata_quorum=ISOLATED_KRAFT/6/</t>
  </si>
  <si>
    <t>/opt/kafka-dev/results/2025-06-06--006/Benchmark/test_producer_throughput/acks=1.topic=topic-replication-factor-three.message_size=10.compression_type=snappy.security_protocol=SSL.tls_version=TLSv1.2.metadata_quorum=ISOLATED_KRAFT/7/</t>
  </si>
  <si>
    <t>/opt/kafka-dev/results/2025-06-06--006/Benchmark/test_producer_throughput/acks=1.topic=topic-replication-factor-three.message_size=10.compression_type=snappy.security_protocol=SSL.tls_version=TLSv1.3.metadata_quorum=ISOLATED_KRAFT/8/</t>
  </si>
  <si>
    <t>/opt/kafka-dev/results/2025-06-06--006/Benchmark/test_producer_throughput/acks=1.topic=topic-replication-factor-three.message_size=100.compression_type=none.security_protocol=PLAINTEXT.metadata_quorum=ISOLATED_KRAFT/9/</t>
  </si>
  <si>
    <t>/opt/kafka-dev/results/2025-06-06--006/Benchmark/test_producer_throughput/acks=1.topic=topic-replication-factor-three.message_size=100.compression_type=none.security_protocol=SSL.tls_version=TLSv1.2.metadata_quorum=ISOLATED_KRAFT/10/</t>
  </si>
  <si>
    <t>/opt/kafka-dev/results/2025-06-06--006/Benchmark/test_producer_throughput/acks=1.topic=topic-replication-factor-three.message_size=100.compression_type=none.security_protocol=SSL.tls_version=TLSv1.3.metadata_quorum=ISOLATED_KRAFT/11/</t>
  </si>
  <si>
    <t>/opt/kafka-dev/results/2025-06-06--006/Benchmark/test_producer_throughput/acks=1.topic=topic-replication-factor-three.message_size=100.compression_type=snappy.security_protocol=PLAINTEXT.metadata_quorum=ISOLATED_KRAFT/12/</t>
  </si>
  <si>
    <t>/opt/kafka-dev/results/2025-06-06--006/Benchmark/test_producer_throughput/acks=1.topic=topic-replication-factor-three.message_size=100.compression_type=snappy.security_protocol=SSL.tls_version=TLSv1.2.metadata_quorum=ISOLATED_KRAFT/13/</t>
  </si>
  <si>
    <t>/opt/kafka-dev/results/2025-06-06--006/Benchmark/test_producer_throughput/acks=1.topic=topic-replication-factor-three.message_size=100.compression_type=snappy.security_protocol=SSL.tls_version=TLSv1.3.metadata_quorum=ISOLATED_KRAFT/14/</t>
  </si>
  <si>
    <t>/opt/kafka-dev/results/2025-06-06--006/Benchmark/test_producer_throughput/acks=1.topic=topic-replication-factor-three.message_size=1000.compression_type=none.security_protocol=PLAINTEXT.metadata_quorum=ISOLATED_KRAFT/15/</t>
  </si>
  <si>
    <t>/opt/kafka-dev/results/2025-06-06--006/Benchmark/test_producer_throughput/acks=1.topic=topic-replication-factor-three.message_size=1000.compression_type=none.security_protocol=SSL.tls_version=TLSv1.2.metadata_quorum=ISOLATED_KRAFT/16/</t>
  </si>
  <si>
    <t>/opt/kafka-dev/results/2025-06-06--006/Benchmark/test_producer_throughput/acks=1.topic=topic-replication-factor-three.message_size=1000.compression_type=none.security_protocol=SSL.tls_version=TLSv1.3.metadata_quorum=ISOLATED_KRAFT/17/</t>
  </si>
  <si>
    <t>/opt/kafka-dev/results/2025-06-06--006/Benchmark/test_producer_throughput/acks=1.topic=topic-replication-factor-three.message_size=1000.compression_type=snappy.security_protocol=PLAINTEXT.metadata_quorum=ISOLATED_KRAFT/18/</t>
  </si>
  <si>
    <t>/opt/kafka-dev/results/2025-06-06--006/Benchmark/test_producer_throughput/acks=1.topic=topic-replication-factor-three.message_size=1000.compression_type=snappy.security_protocol=SSL.tls_version=TLSv1.2.metadata_quorum=ISOLATED_KRAFT/19/</t>
  </si>
  <si>
    <t>/opt/kafka-dev/results/2025-06-06--006/Benchmark/test_producer_throughput/acks=1.topic=topic-replication-factor-three.message_size=1000.compression_type=snappy.security_protocol=SSL.tls_version=TLSv1.3.metadata_quorum=ISOLATED_KRAFT/20/</t>
  </si>
  <si>
    <t>/opt/kafka-dev/results/2025-06-06--006/Benchmark/test_producer_throughput/acks=1.topic=topic-replication-factor-three.message_size=10000.compression_type=none.security_protocol=PLAINTEXT.metadata_quorum=ISOLATED_KRAFT/21/</t>
  </si>
  <si>
    <t>/opt/kafka-dev/results/2025-06-06--006/Benchmark/test_producer_throughput/acks=1.topic=topic-replication-factor-three.message_size=10000.compression_type=none.security_protocol=SSL.tls_version=TLSv1.2.metadata_quorum=ISOLATED_KRAFT/22/</t>
  </si>
  <si>
    <t>/opt/kafka-dev/results/2025-06-06--006/Benchmark/test_producer_throughput/acks=1.topic=topic-replication-factor-three.message_size=10000.compression_type=none.security_protocol=SSL.tls_version=TLSv1.3.metadata_quorum=ISOLATED_KRAFT/23/</t>
  </si>
  <si>
    <t>/opt/kafka-dev/results/2025-06-06--006/Benchmark/test_producer_throughput/acks=1.topic=topic-replication-factor-three.message_size=10000.compression_type=snappy.security_protocol=PLAINTEXT.metadata_quorum=ISOLATED_KRAFT/24/</t>
  </si>
  <si>
    <t>/opt/kafka-dev/results/2025-06-06--006/Benchmark/test_producer_throughput/acks=1.topic=topic-replication-factor-three.message_size=10000.compression_type=snappy.security_protocol=SSL.tls_version=TLSv1.2.metadata_quorum=ISOLATED_KRAFT/25/</t>
  </si>
  <si>
    <t>/opt/kafka-dev/results/2025-06-06--006/Benchmark/test_producer_throughput/acks=1.topic=topic-replication-factor-three.message_size=10000.compression_type=snappy.security_protocol=SSL.tls_version=TLSv1.3.metadata_quorum=ISOLATED_KRAFT/26/</t>
  </si>
  <si>
    <t>/opt/kafka-dev/results/2025-06-06--006/Benchmark/test_producer_throughput/acks=1.topic=topic-replication-factor-three.message_size=100000.compression_type=none.security_protocol=PLAINTEXT.metadata_quorum=ISOLATED_KRAFT/27/</t>
  </si>
  <si>
    <t>/opt/kafka-dev/results/2025-06-06--006/Benchmark/test_producer_throughput/acks=1.topic=topic-replication-factor-three.message_size=100000.compression_type=none.security_protocol=SSL.tls_version=TLSv1.2.metadata_quorum=ISOLATED_KRAFT/28/</t>
  </si>
  <si>
    <t>/opt/kafka-dev/results/2025-06-06--006/Benchmark/test_producer_throughput/acks=1.topic=topic-replication-factor-three.message_size=100000.compression_type=none.security_protocol=SSL.tls_version=TLSv1.3.metadata_quorum=ISOLATED_KRAFT/29/</t>
  </si>
  <si>
    <t>/opt/kafka-dev/results/2025-06-06--006/Benchmark/test_producer_throughput/acks=1.topic=topic-replication-factor-three.message_size=100000.compression_type=snappy.security_protocol=PLAINTEXT.metadata_quorum=ISOLATED_KRAFT/30/</t>
  </si>
  <si>
    <t>/opt/kafka-dev/results/2025-06-06--006/Benchmark/test_producer_throughput/acks=1.topic=topic-replication-factor-three.message_size=100000.compression_type=snappy.security_protocol=SSL.tls_version=TLSv1.2.metadata_quorum=ISOLATED_KRAFT/31/</t>
  </si>
  <si>
    <t>/opt/kafka-dev/results/2025-06-06--006/Benchmark/test_producer_throughput/acks=1.topic=topic-replication-factor-three.message_size=100000.compression_type=snappy.security_protocol=SSL.tls_version=TLSv1.3.metadata_quorum=ISOLATED_KRAFT/32/</t>
  </si>
  <si>
    <t>/opt/kafka-dev/results/2025-06-06--006/Benchmark/test_producer_throughput/acks=1.topic=topic-replication-factor-three.metadata_quorum=ISOLATED_KRAFT/33/</t>
  </si>
  <si>
    <t>/opt/kafka-dev/results/2025-06-06--006/Benchmark/test_producer_throughput/acks=1.topic=topic-replication-factor-three.num_producers=3.metadata_quorum=ISOLATED_KRAFT/34/</t>
  </si>
  <si>
    <t>/opt/kafka-dev/results/2025-06-06--006/Benchmark/test_end_to_end_latency/security_protocol=PLAINTEXT.compression_type=none.metadata_quorum=ISOLATED_KRAFT/41/</t>
  </si>
  <si>
    <t>/opt/kafka-dev/results/2025-06-06--006/Benchmark/test_end_to_end_latency/security_protocol=PLAINTEXT.compression_type=snappy.metadata_quorum=ISOLATED_KRAFT/42/</t>
  </si>
  <si>
    <t>/opt/kafka-dev/results/2025-06-06--006/Benchmark/test_end_to_end_latency/security_protocol=SSL.interbroker_security_protocol=PLAINTEXT.tls_version=TLSv1.2.compression_type=none.metadata_quorum=ISOLATED_KRAFT/43/</t>
  </si>
  <si>
    <t>/opt/kafka-dev/results/2025-06-06--006/Benchmark/test_end_to_end_latency/security_protocol=SSL.interbroker_security_protocol=PLAINTEXT.tls_version=TLSv1.2.compression_type=snappy.metadata_quorum=ISOLATED_KRAFT/44/</t>
  </si>
  <si>
    <t>/opt/kafka-dev/results/2025-06-06--006/Benchmark/test_end_to_end_latency/security_protocol=SSL.interbroker_security_protocol=PLAINTEXT.tls_version=TLSv1.3.compression_type=none.metadata_quorum=ISOLATED_KRAFT/45/</t>
  </si>
  <si>
    <t>/opt/kafka-dev/results/2025-06-06--006/Benchmark/test_end_to_end_latency/security_protocol=SSL.interbroker_security_protocol=PLAINTEXT.tls_version=TLSv1.3.compression_type=snappy.metadata_quorum=ISOLATED_KRAFT/46/</t>
  </si>
  <si>
    <t>/opt/kafka-dev/results/2025-06-06--006/Benchmark/test_producer_and_consumer/security_protocol=PLAINTEXT.compression_type=none.metadata_quorum=ISOLATED_KRAFT/47/</t>
  </si>
  <si>
    <t>/opt/kafka-dev/results/2025-06-06--006/Benchmark/test_producer_and_consumer/security_protocol=PLAINTEXT.compression_type=snappy.metadata_quorum=ISOLATED_KRAFT/48/</t>
  </si>
  <si>
    <t>/opt/kafka-dev/results/2025-06-06--006/Benchmark/test_producer_and_consumer/security_protocol=SSL.interbroker_security_protocol=PLAINTEXT.tls_version=TLSv1.2.compression_type=none.metadata_quorum=ISOLATED_KRAFT/49/</t>
  </si>
  <si>
    <t>/opt/kafka-dev/results/2025-06-06--006/Benchmark/test_producer_and_consumer/security_protocol=SSL.interbroker_security_protocol=PLAINTEXT.tls_version=TLSv1.2.compression_type=snappy.metadata_quorum=ISOLATED_KRAFT/50/</t>
  </si>
  <si>
    <t>/opt/kafka-dev/results/2025-06-06--006/Benchmark/test_producer_and_consumer/security_protocol=SSL.interbroker_security_protocol=PLAINTEXT.tls_version=TLSv1.3.compression_type=none.metadata_quorum=ISOLATED_KRAFT/51/</t>
  </si>
  <si>
    <t>/opt/kafka-dev/results/2025-06-06--006/Benchmark/test_producer_and_consumer/security_protocol=SSL.interbroker_security_protocol=PLAINTEXT.tls_version=TLSv1.3.compression_type=snappy.metadata_quorum=ISOLATED_KRAFT/52/</t>
  </si>
  <si>
    <t>/opt/kafka-dev/results/2025-06-06--006/Benchmark/test_long_term_producer_throughput/security_protocol=PLAINTEXT.compression_type=none.metadata_quorum=ISOLATED_KRAFT/53/</t>
  </si>
  <si>
    <t>/opt/kafka-dev/results/2025-06-06--006/Benchmark/test_long_term_producer_throughput/security_protocol=PLAINTEXT.compression_type=snappy.metadata_quorum=ISOLATED_KRAFT/54/</t>
  </si>
  <si>
    <t>/opt/kafka-dev/results/2025-06-06--006/Benchmark/test_long_term_producer_throughput/security_protocol=SSL.interbroker_security_protocol=PLAINTEXT.tls_version=TLSv1.2.compression_type=none.metadata_quorum=ISOLATED_KRAFT/55/</t>
  </si>
  <si>
    <t>/opt/kafka-dev/results/2025-06-06--006/Benchmark/test_long_term_producer_throughput/security_protocol=SSL.interbroker_security_protocol=PLAINTEXT.tls_version=TLSv1.2.compression_type=snappy.metadata_quorum=ISOLATED_KRAFT/56/</t>
  </si>
  <si>
    <t>/opt/kafka-dev/results/2025-06-06--006/Benchmark/test_long_term_producer_throughput/security_protocol=SSL.interbroker_security_protocol=PLAINTEXT.tls_version=TLSv1.3.compression_type=none.metadata_quorum=ISOLATED_KRAFT/57/</t>
  </si>
  <si>
    <t>/opt/kafka-dev/results/2025-06-06--006/Benchmark/test_long_term_producer_throughput/security_protocol=SSL.interbroker_security_protocol=PLAINTEXT.tls_version=TLSv1.3.compression_type=snappy.metadata_quorum=ISOLATED_KRAFT/58/</t>
  </si>
  <si>
    <t>/opt/kafka-dev/results/2025-06-08--002/</t>
  </si>
  <si>
    <t>LibrdkafkaBenchmark/test_producer_throughput/acks=-1.topic=topic-replication-factor-three.metadata_quorum=ISOLATED_KRAFT/2/</t>
  </si>
  <si>
    <t>/opt/kafka-dev/results/2025-06-08--002/LibrdkafkaBenchmark/test_producer_throughput/acks=-1.topic=topic-replication-factor-three.metadata_quorum=ISOLATED_KRAFT/2/</t>
  </si>
  <si>
    <t>LibrdkafkaBenchmark/test_producer_throughput/acks=1.topic=topic-replication-factor-one.metadata_quorum=ISOLATED_KRAFT/3/</t>
  </si>
  <si>
    <t>/opt/kafka-dev/results/2025-06-08--002/LibrdkafkaBenchmark/test_producer_throughput/acks=1.topic=topic-replication-factor-one.metadata_quorum=ISOLATED_KRAFT/3/</t>
  </si>
  <si>
    <t>LibrdkafkaBenchmark/test_producer_throughput/acks=1.topic=topic-replication-factor-three.message_size=10.compression_type=none.security_protocol=PLAINTEXT.metadata_quorum=ISOLATED_KRAFT/4/</t>
  </si>
  <si>
    <t>/opt/kafka-dev/results/2025-06-08--002/LibrdkafkaBenchmark/test_producer_throughput/acks=1.topic=topic-replication-factor-three.message_size=10.compression_type=none.security_protocol=PLAINTEXT.metadata_quorum=ISOLATED_KRAFT/4/</t>
  </si>
  <si>
    <t>LibrdkafkaBenchmark/test_producer_throughput/acks=1.topic=topic-replication-factor-three.message_size=10.compression_type=none.security_protocol=SSL.tls_version=TLSv1.2.metadata_quorum=ISOLATED_KRAFT/5/</t>
  </si>
  <si>
    <t>/opt/kafka-dev/results/2025-06-08--002/LibrdkafkaBenchmark/test_producer_throughput/acks=1.topic=topic-replication-factor-three.message_size=10.compression_type=none.security_protocol=SSL.tls_version=TLSv1.2.metadata_quorum=ISOLATED_KRAFT/5/</t>
  </si>
  <si>
    <t>LibrdkafkaBenchmark/test_producer_throughput/acks=1.topic=topic-replication-factor-three.message_size=10.compression_type=none.security_protocol=SSL.tls_version=TLSv1.3.metadata_quorum=ISOLATED_KRAFT/6/</t>
  </si>
  <si>
    <t>/opt/kafka-dev/results/2025-06-08--002/LibrdkafkaBenchmark/test_producer_throughput/acks=1.topic=topic-replication-factor-three.message_size=10.compression_type=none.security_protocol=SSL.tls_version=TLSv1.3.metadata_quorum=ISOLATED_KRAFT/6/</t>
  </si>
  <si>
    <t>LibrdkafkaBenchmark/test_producer_throughput/acks=1.topic=topic-replication-factor-three.message_size=10.compression_type=snappy.security_protocol=PLAINTEXT.metadata_quorum=ISOLATED_KRAFT/7/</t>
  </si>
  <si>
    <t>/opt/kafka-dev/results/2025-06-08--002/LibrdkafkaBenchmark/test_producer_throughput/acks=1.topic=topic-replication-factor-three.message_size=10.compression_type=snappy.security_protocol=PLAINTEXT.metadata_quorum=ISOLATED_KRAFT/7/</t>
  </si>
  <si>
    <t>LibrdkafkaBenchmark/test_producer_throughput/acks=1.topic=topic-replication-factor-three.message_size=10.compression_type=snappy.security_protocol=SSL.tls_version=TLSv1.2.metadata_quorum=ISOLATED_KRAFT/8/</t>
  </si>
  <si>
    <t>/opt/kafka-dev/results/2025-06-08--002/LibrdkafkaBenchmark/test_producer_throughput/acks=1.topic=topic-replication-factor-three.message_size=10.compression_type=snappy.security_protocol=SSL.tls_version=TLSv1.2.metadata_quorum=ISOLATED_KRAFT/8/</t>
  </si>
  <si>
    <t>LibrdkafkaBenchmark/test_producer_throughput/acks=1.topic=topic-replication-factor-three.message_size=10.compression_type=snappy.security_protocol=SSL.tls_version=TLSv1.3.metadata_quorum=ISOLATED_KRAFT/9/</t>
  </si>
  <si>
    <t>/opt/kafka-dev/results/2025-06-08--002/LibrdkafkaBenchmark/test_producer_throughput/acks=1.topic=topic-replication-factor-three.message_size=10.compression_type=snappy.security_protocol=SSL.tls_version=TLSv1.3.metadata_quorum=ISOLATED_KRAFT/9/</t>
  </si>
  <si>
    <t>LibrdkafkaBenchmark/test_producer_throughput/acks=1.topic=topic-replication-factor-three.message_size=100.compression_type=none.security_protocol=PLAINTEXT.metadata_quorum=ISOLATED_KRAFT/10/</t>
  </si>
  <si>
    <t>/opt/kafka-dev/results/2025-06-08--002/LibrdkafkaBenchmark/test_producer_throughput/acks=1.topic=topic-replication-factor-three.message_size=100.compression_type=none.security_protocol=PLAINTEXT.metadata_quorum=ISOLATED_KRAFT/10/</t>
  </si>
  <si>
    <t>LibrdkafkaBenchmark/test_producer_throughput/acks=1.topic=topic-replication-factor-three.message_size=100.compression_type=none.security_protocol=SSL.tls_version=TLSv1.2.metadata_quorum=ISOLATED_KRAFT/11/</t>
  </si>
  <si>
    <t>/opt/kafka-dev/results/2025-06-08--002/LibrdkafkaBenchmark/test_producer_throughput/acks=1.topic=topic-replication-factor-three.message_size=100.compression_type=none.security_protocol=SSL.tls_version=TLSv1.2.metadata_quorum=ISOLATED_KRAFT/11/</t>
  </si>
  <si>
    <t>LibrdkafkaBenchmark/test_producer_throughput/acks=1.topic=topic-replication-factor-three.message_size=100.compression_type=none.security_protocol=SSL.tls_version=TLSv1.3.metadata_quorum=ISOLATED_KRAFT/12/</t>
  </si>
  <si>
    <t>/opt/kafka-dev/results/2025-06-08--002/LibrdkafkaBenchmark/test_producer_throughput/acks=1.topic=topic-replication-factor-three.message_size=100.compression_type=none.security_protocol=SSL.tls_version=TLSv1.3.metadata_quorum=ISOLATED_KRAFT/12/</t>
  </si>
  <si>
    <t>LibrdkafkaBenchmark/test_producer_throughput/acks=1.topic=topic-replication-factor-three.message_size=100.compression_type=snappy.security_protocol=PLAINTEXT.metadata_quorum=ISOLATED_KRAFT/13/</t>
  </si>
  <si>
    <t>/opt/kafka-dev/results/2025-06-08--002/LibrdkafkaBenchmark/test_producer_throughput/acks=1.topic=topic-replication-factor-three.message_size=100.compression_type=snappy.security_protocol=PLAINTEXT.metadata_quorum=ISOLATED_KRAFT/13/</t>
  </si>
  <si>
    <t>LibrdkafkaBenchmark/test_producer_throughput/acks=1.topic=topic-replication-factor-three.message_size=100.compression_type=snappy.security_protocol=SSL.tls_version=TLSv1.2.metadata_quorum=ISOLATED_KRAFT/14/</t>
  </si>
  <si>
    <t>/opt/kafka-dev/results/2025-06-08--002/LibrdkafkaBenchmark/test_producer_throughput/acks=1.topic=topic-replication-factor-three.message_size=100.compression_type=snappy.security_protocol=SSL.tls_version=TLSv1.2.metadata_quorum=ISOLATED_KRAFT/14/</t>
  </si>
  <si>
    <t>LibrdkafkaBenchmark/test_producer_throughput/acks=1.topic=topic-replication-factor-three.message_size=100.compression_type=snappy.security_protocol=SSL.tls_version=TLSv1.3.metadata_quorum=ISOLATED_KRAFT/15/</t>
  </si>
  <si>
    <t>/opt/kafka-dev/results/2025-06-08--002/LibrdkafkaBenchmark/test_producer_throughput/acks=1.topic=topic-replication-factor-three.message_size=100.compression_type=snappy.security_protocol=SSL.tls_version=TLSv1.3.metadata_quorum=ISOLATED_KRAFT/15/</t>
  </si>
  <si>
    <t>LibrdkafkaBenchmark/test_producer_throughput/acks=1.topic=topic-replication-factor-three.message_size=1000.compression_type=none.security_protocol=PLAINTEXT.metadata_quorum=ISOLATED_KRAFT/16/</t>
  </si>
  <si>
    <t>/opt/kafka-dev/results/2025-06-08--002/LibrdkafkaBenchmark/test_producer_throughput/acks=1.topic=topic-replication-factor-three.message_size=1000.compression_type=none.security_protocol=PLAINTEXT.metadata_quorum=ISOLATED_KRAFT/16/</t>
  </si>
  <si>
    <t>LibrdkafkaBenchmark/test_producer_throughput/acks=1.topic=topic-replication-factor-three.message_size=1000.compression_type=none.security_protocol=SSL.tls_version=TLSv1.2.metadata_quorum=ISOLATED_KRAFT/17/</t>
  </si>
  <si>
    <t>/opt/kafka-dev/results/2025-06-08--002/LibrdkafkaBenchmark/test_producer_throughput/acks=1.topic=topic-replication-factor-three.message_size=1000.compression_type=none.security_protocol=SSL.tls_version=TLSv1.2.metadata_quorum=ISOLATED_KRAFT/17/</t>
  </si>
  <si>
    <t>LibrdkafkaBenchmark/test_producer_throughput/acks=1.topic=topic-replication-factor-three.message_size=1000.compression_type=none.security_protocol=SSL.tls_version=TLSv1.3.metadata_quorum=ISOLATED_KRAFT/18/</t>
  </si>
  <si>
    <t>/opt/kafka-dev/results/2025-06-08--002/LibrdkafkaBenchmark/test_producer_throughput/acks=1.topic=topic-replication-factor-three.message_size=1000.compression_type=none.security_protocol=SSL.tls_version=TLSv1.3.metadata_quorum=ISOLATED_KRAFT/18/</t>
  </si>
  <si>
    <t>LibrdkafkaBenchmark/test_producer_throughput/acks=1.topic=topic-replication-factor-three.message_size=1000.compression_type=snappy.security_protocol=PLAINTEXT.metadata_quorum=ISOLATED_KRAFT/19/</t>
  </si>
  <si>
    <t>/opt/kafka-dev/results/2025-06-08--002/LibrdkafkaBenchmark/test_producer_throughput/acks=1.topic=topic-replication-factor-three.message_size=1000.compression_type=snappy.security_protocol=PLAINTEXT.metadata_quorum=ISOLATED_KRAFT/19/</t>
  </si>
  <si>
    <t>LibrdkafkaBenchmark/test_producer_throughput/acks=1.topic=topic-replication-factor-three.message_size=1000.compression_type=snappy.security_protocol=SSL.tls_version=TLSv1.2.metadata_quorum=ISOLATED_KRAFT/20/</t>
  </si>
  <si>
    <t>/opt/kafka-dev/results/2025-06-08--002/LibrdkafkaBenchmark/test_producer_throughput/acks=1.topic=topic-replication-factor-three.message_size=1000.compression_type=snappy.security_protocol=SSL.tls_version=TLSv1.2.metadata_quorum=ISOLATED_KRAFT/20/</t>
  </si>
  <si>
    <t>LibrdkafkaBenchmark/test_producer_throughput/acks=1.topic=topic-replication-factor-three.message_size=1000.compression_type=snappy.security_protocol=SSL.tls_version=TLSv1.3.metadata_quorum=ISOLATED_KRAFT/21/</t>
  </si>
  <si>
    <t>/opt/kafka-dev/results/2025-06-08--002/LibrdkafkaBenchmark/test_producer_throughput/acks=1.topic=topic-replication-factor-three.message_size=1000.compression_type=snappy.security_protocol=SSL.tls_version=TLSv1.3.metadata_quorum=ISOLATED_KRAFT/21/</t>
  </si>
  <si>
    <t>LibrdkafkaBenchmark/test_producer_throughput/acks=1.topic=topic-replication-factor-three.message_size=10000.compression_type=none.security_protocol=PLAINTEXT.metadata_quorum=ISOLATED_KRAFT/22/</t>
  </si>
  <si>
    <t>/opt/kafka-dev/results/2025-06-08--002/LibrdkafkaBenchmark/test_producer_throughput/acks=1.topic=topic-replication-factor-three.message_size=10000.compression_type=none.security_protocol=PLAINTEXT.metadata_quorum=ISOLATED_KRAFT/22/</t>
  </si>
  <si>
    <t>LibrdkafkaBenchmark/test_producer_throughput/acks=1.topic=topic-replication-factor-three.message_size=10000.compression_type=none.security_protocol=SSL.tls_version=TLSv1.2.metadata_quorum=ISOLATED_KRAFT/23/</t>
  </si>
  <si>
    <t>/opt/kafka-dev/results/2025-06-08--002/LibrdkafkaBenchmark/test_producer_throughput/acks=1.topic=topic-replication-factor-three.message_size=10000.compression_type=none.security_protocol=SSL.tls_version=TLSv1.2.metadata_quorum=ISOLATED_KRAFT/23/</t>
  </si>
  <si>
    <t>LibrdkafkaBenchmark/test_producer_throughput/acks=1.topic=topic-replication-factor-three.message_size=10000.compression_type=none.security_protocol=SSL.tls_version=TLSv1.3.metadata_quorum=ISOLATED_KRAFT/24/</t>
  </si>
  <si>
    <t>/opt/kafka-dev/results/2025-06-08--002/LibrdkafkaBenchmark/test_producer_throughput/acks=1.topic=topic-replication-factor-three.message_size=10000.compression_type=none.security_protocol=SSL.tls_version=TLSv1.3.metadata_quorum=ISOLATED_KRAFT/24/</t>
  </si>
  <si>
    <t>LibrdkafkaBenchmark/test_producer_throughput/acks=1.topic=topic-replication-factor-three.message_size=10000.compression_type=snappy.security_protocol=PLAINTEXT.metadata_quorum=ISOLATED_KRAFT/25/</t>
  </si>
  <si>
    <t>/opt/kafka-dev/results/2025-06-08--002/LibrdkafkaBenchmark/test_producer_throughput/acks=1.topic=topic-replication-factor-three.message_size=10000.compression_type=snappy.security_protocol=PLAINTEXT.metadata_quorum=ISOLATED_KRAFT/25/</t>
  </si>
  <si>
    <t>LibrdkafkaBenchmark/test_producer_throughput/acks=1.topic=topic-replication-factor-three.message_size=10000.compression_type=snappy.security_protocol=SSL.tls_version=TLSv1.2.metadata_quorum=ISOLATED_KRAFT/26/</t>
  </si>
  <si>
    <t>/opt/kafka-dev/results/2025-06-08--002/LibrdkafkaBenchmark/test_producer_throughput/acks=1.topic=topic-replication-factor-three.message_size=10000.compression_type=snappy.security_protocol=SSL.tls_version=TLSv1.2.metadata_quorum=ISOLATED_KRAFT/26/</t>
  </si>
  <si>
    <t>LibrdkafkaBenchmark/test_producer_throughput/acks=1.topic=topic-replication-factor-three.message_size=10000.compression_type=snappy.security_protocol=SSL.tls_version=TLSv1.3.metadata_quorum=ISOLATED_KRAFT/27/</t>
  </si>
  <si>
    <t>/opt/kafka-dev/results/2025-06-08--002/LibrdkafkaBenchmark/test_producer_throughput/acks=1.topic=topic-replication-factor-three.message_size=10000.compression_type=snappy.security_protocol=SSL.tls_version=TLSv1.3.metadata_quorum=ISOLATED_KRAFT/27/</t>
  </si>
  <si>
    <t>LibrdkafkaBenchmark/test_producer_throughput/acks=1.topic=topic-replication-factor-three.message_size=100000.compression_type=none.security_protocol=PLAINTEXT.metadata_quorum=ISOLATED_KRAFT/28/</t>
  </si>
  <si>
    <t>/opt/kafka-dev/results/2025-06-08--002/LibrdkafkaBenchmark/test_producer_throughput/acks=1.topic=topic-replication-factor-three.message_size=100000.compression_type=none.security_protocol=PLAINTEXT.metadata_quorum=ISOLATED_KRAFT/28/</t>
  </si>
  <si>
    <t>LibrdkafkaBenchmark/test_producer_throughput/acks=1.topic=topic-replication-factor-three.message_size=100000.compression_type=none.security_protocol=SSL.tls_version=TLSv1.2.metadata_quorum=ISOLATED_KRAFT/29/</t>
  </si>
  <si>
    <t>/opt/kafka-dev/results/2025-06-08--002/LibrdkafkaBenchmark/test_producer_throughput/acks=1.topic=topic-replication-factor-three.message_size=100000.compression_type=none.security_protocol=SSL.tls_version=TLSv1.2.metadata_quorum=ISOLATED_KRAFT/29/</t>
  </si>
  <si>
    <t>LibrdkafkaBenchmark/test_producer_throughput/acks=1.topic=topic-replication-factor-three.message_size=100000.compression_type=none.security_protocol=SSL.tls_version=TLSv1.3.metadata_quorum=ISOLATED_KRAFT/30/</t>
  </si>
  <si>
    <t>/opt/kafka-dev/results/2025-06-08--002/LibrdkafkaBenchmark/test_producer_throughput/acks=1.topic=topic-replication-factor-three.message_size=100000.compression_type=none.security_protocol=SSL.tls_version=TLSv1.3.metadata_quorum=ISOLATED_KRAFT/30/</t>
  </si>
  <si>
    <t>LibrdkafkaBenchmark/test_producer_throughput/acks=1.topic=topic-replication-factor-three.message_size=100000.compression_type=snappy.security_protocol=PLAINTEXT.metadata_quorum=ISOLATED_KRAFT/31/</t>
  </si>
  <si>
    <t>/opt/kafka-dev/results/2025-06-08--002/LibrdkafkaBenchmark/test_producer_throughput/acks=1.topic=topic-replication-factor-three.message_size=100000.compression_type=snappy.security_protocol=PLAINTEXT.metadata_quorum=ISOLATED_KRAFT/31/</t>
  </si>
  <si>
    <t>LibrdkafkaBenchmark/test_producer_throughput/acks=1.topic=topic-replication-factor-three.message_size=100000.compression_type=snappy.security_protocol=SSL.tls_version=TLSv1.2.metadata_quorum=ISOLATED_KRAFT/32/</t>
  </si>
  <si>
    <t>/opt/kafka-dev/results/2025-06-08--002/LibrdkafkaBenchmark/test_producer_throughput/acks=1.topic=topic-replication-factor-three.message_size=100000.compression_type=snappy.security_protocol=SSL.tls_version=TLSv1.2.metadata_quorum=ISOLATED_KRAFT/32/</t>
  </si>
  <si>
    <t>LibrdkafkaBenchmark/test_producer_throughput/acks=1.topic=topic-replication-factor-three.message_size=100000.compression_type=snappy.security_protocol=SSL.tls_version=TLSv1.3.metadata_quorum=ISOLATED_KRAFT/33/</t>
  </si>
  <si>
    <t>/opt/kafka-dev/results/2025-06-08--002/LibrdkafkaBenchmark/test_producer_throughput/acks=1.topic=topic-replication-factor-three.message_size=100000.compression_type=snappy.security_protocol=SSL.tls_version=TLSv1.3.metadata_quorum=ISOLATED_KRAFT/33/</t>
  </si>
  <si>
    <t>LibrdkafkaBenchmark/test_producer_throughput/acks=1.topic=topic-replication-factor-three.metadata_quorum=ISOLATED_KRAFT/34/</t>
  </si>
  <si>
    <t>/opt/kafka-dev/results/2025-06-08--002/LibrdkafkaBenchmark/test_producer_throughput/acks=1.topic=topic-replication-factor-three.metadata_quorum=ISOLATED_KRAFT/34/</t>
  </si>
  <si>
    <t>LibrdkafkaBenchmark/test_producer_throughput/acks=1.topic=topic-replication-factor-three.num_producers=3.metadata_quorum=ISOLATED_KRAFT/35/</t>
  </si>
  <si>
    <t>/opt/kafka-dev/results/2025-06-08--002/LibrdkafkaBenchmark/test_producer_throughput/acks=1.topic=topic-replication-factor-three.num_producers=3.metadata_quorum=ISOLATED_KRAFT/35/</t>
  </si>
  <si>
    <t>LibrdkafkaBenchmark/test_consumer_throughput/security_protocol=PLAINTEXT.compression_type=none.metadata_quorum=ISOLATED_KRAFT/36/</t>
  </si>
  <si>
    <t>/opt/kafka-dev/results/2025-06-08--002/LibrdkafkaBenchmark/test_consumer_throughput/security_protocol=PLAINTEXT.compression_type=none.metadata_quorum=ISOLATED_KRAFT/36/</t>
  </si>
  <si>
    <t>LibrdkafkaBenchmark/test_consumer_throughput/security_protocol=PLAINTEXT.compression_type=snappy.metadata_quorum=ISOLATED_KRAFT/37/</t>
  </si>
  <si>
    <t>/opt/kafka-dev/results/2025-06-08--002/LibrdkafkaBenchmark/test_consumer_throughput/security_protocol=PLAINTEXT.compression_type=snappy.metadata_quorum=ISOLATED_KRAFT/37/</t>
  </si>
  <si>
    <t>LibrdkafkaBenchmark/test_consumer_throughput/security_protocol=SSL.interbroker_security_protocol=PLAINTEXT.tls_version=TLSv1.2.compression_type=none.metadata_quorum=ISOLATED_KRAFT/38/</t>
  </si>
  <si>
    <t>/opt/kafka-dev/results/2025-06-08--002/LibrdkafkaBenchmark/test_consumer_throughput/security_protocol=SSL.interbroker_security_protocol=PLAINTEXT.tls_version=TLSv1.2.compression_type=none.metadata_quorum=ISOLATED_KRAFT/38/</t>
  </si>
  <si>
    <t>LibrdkafkaBenchmark/test_consumer_throughput/security_protocol=SSL.interbroker_security_protocol=PLAINTEXT.tls_version=TLSv1.2.compression_type=snappy.metadata_quorum=ISOLATED_KRAFT/39/</t>
  </si>
  <si>
    <t>/opt/kafka-dev/results/2025-06-08--002/LibrdkafkaBenchmark/test_consumer_throughput/security_protocol=SSL.interbroker_security_protocol=PLAINTEXT.tls_version=TLSv1.2.compression_type=snappy.metadata_quorum=ISOLATED_KRAFT/39/</t>
  </si>
  <si>
    <t>LibrdkafkaBenchmark/test_consumer_throughput/security_protocol=SSL.interbroker_security_protocol=PLAINTEXT.tls_version=TLSv1.3.compression_type=none.metadata_quorum=ISOLATED_KRAFT/40/</t>
  </si>
  <si>
    <t>/opt/kafka-dev/results/2025-06-08--002/LibrdkafkaBenchmark/test_consumer_throughput/security_protocol=SSL.interbroker_security_protocol=PLAINTEXT.tls_version=TLSv1.3.compression_type=none.metadata_quorum=ISOLATED_KRAFT/40/</t>
  </si>
  <si>
    <t>LibrdkafkaBenchmark/test_consumer_throughput/security_protocol=SSL.interbroker_security_protocol=PLAINTEXT.tls_version=TLSv1.3.compression_type=snappy.metadata_quorum=ISOLATED_KRAFT/41/</t>
  </si>
  <si>
    <t>/opt/kafka-dev/results/2025-06-08--002/LibrdkafkaBenchmark/test_consumer_throughput/security_protocol=SSL.interbroker_security_protocol=PLAINTEXT.tls_version=TLSv1.3.compression_type=snappy.metadata_quorum=ISOLATED_KRAFT/41/</t>
  </si>
  <si>
    <t>LibrdkafkaBenchmark/test_end_to_end_latency/security_protocol=PLAINTEXT.compression_type=none.metadata_quorum=ISOLATED_KRAFT/42/</t>
  </si>
  <si>
    <t>/opt/kafka-dev/results/2025-06-08--002/LibrdkafkaBenchmark/test_end_to_end_latency/security_protocol=PLAINTEXT.compression_type=none.metadata_quorum=ISOLATED_KRAFT/42/</t>
  </si>
  <si>
    <t>LibrdkafkaBenchmark/test_end_to_end_latency/security_protocol=PLAINTEXT.compression_type=snappy.metadata_quorum=ISOLATED_KRAFT/43/</t>
  </si>
  <si>
    <t>/opt/kafka-dev/results/2025-06-08--002/LibrdkafkaBenchmark/test_end_to_end_latency/security_protocol=PLAINTEXT.compression_type=snappy.metadata_quorum=ISOLATED_KRAFT/43/</t>
  </si>
  <si>
    <t>LibrdkafkaBenchmark/test_end_to_end_latency/security_protocol=SSL.interbroker_security_protocol=PLAINTEXT.tls_version=TLSv1.2.compression_type=none.metadata_quorum=ISOLATED_KRAFT/44/</t>
  </si>
  <si>
    <t>/opt/kafka-dev/results/2025-06-08--002/LibrdkafkaBenchmark/test_end_to_end_latency/security_protocol=SSL.interbroker_security_protocol=PLAINTEXT.tls_version=TLSv1.2.compression_type=none.metadata_quorum=ISOLATED_KRAFT/44/</t>
  </si>
  <si>
    <t>LibrdkafkaBenchmark/test_end_to_end_latency/security_protocol=SSL.interbroker_security_protocol=PLAINTEXT.tls_version=TLSv1.2.compression_type=snappy.metadata_quorum=ISOLATED_KRAFT/45/</t>
  </si>
  <si>
    <t>/opt/kafka-dev/results/2025-06-08--002/LibrdkafkaBenchmark/test_end_to_end_latency/security_protocol=SSL.interbroker_security_protocol=PLAINTEXT.tls_version=TLSv1.2.compression_type=snappy.metadata_quorum=ISOLATED_KRAFT/45/</t>
  </si>
  <si>
    <t>LibrdkafkaBenchmark/test_end_to_end_latency/security_protocol=SSL.interbroker_security_protocol=PLAINTEXT.tls_version=TLSv1.3.compression_type=none.metadata_quorum=ISOLATED_KRAFT/46/</t>
  </si>
  <si>
    <t>/opt/kafka-dev/results/2025-06-08--002/LibrdkafkaBenchmark/test_end_to_end_latency/security_protocol=SSL.interbroker_security_protocol=PLAINTEXT.tls_version=TLSv1.3.compression_type=none.metadata_quorum=ISOLATED_KRAFT/46/</t>
  </si>
  <si>
    <t>LibrdkafkaBenchmark/test_end_to_end_latency/security_protocol=SSL.interbroker_security_protocol=PLAINTEXT.tls_version=TLSv1.3.compression_type=snappy.metadata_quorum=ISOLATED_KRAFT/47/</t>
  </si>
  <si>
    <t>/opt/kafka-dev/results/2025-06-08--002/LibrdkafkaBenchmark/test_end_to_end_latency/security_protocol=SSL.interbroker_security_protocol=PLAINTEXT.tls_version=TLSv1.3.compression_type=snappy.metadata_quorum=ISOLATED_KRAFT/47/</t>
  </si>
  <si>
    <t>LibrdkafkaBenchmark/test_producer_and_consumer/security_protocol=PLAINTEXT.compression_type=none.metadata_quorum=ISOLATED_KRAFT/48/</t>
  </si>
  <si>
    <t>/opt/kafka-dev/results/2025-06-08--002/LibrdkafkaBenchmark/test_producer_and_consumer/security_protocol=PLAINTEXT.compression_type=none.metadata_quorum=ISOLATED_KRAFT/48/</t>
  </si>
  <si>
    <t>LibrdkafkaBenchmark/test_producer_and_consumer/security_protocol=PLAINTEXT.compression_type=snappy.metadata_quorum=ISOLATED_KRAFT/49/</t>
  </si>
  <si>
    <t>/opt/kafka-dev/results/2025-06-08--002/LibrdkafkaBenchmark/test_producer_and_consumer/security_protocol=PLAINTEXT.compression_type=snappy.metadata_quorum=ISOLATED_KRAFT/49/</t>
  </si>
  <si>
    <t>LibrdkafkaBenchmark/test_producer_and_consumer/security_protocol=SSL.interbroker_security_protocol=PLAINTEXT.tls_version=TLSv1.2.compression_type=none.metadata_quorum=ISOLATED_KRAFT/50/</t>
  </si>
  <si>
    <t>/opt/kafka-dev/results/2025-06-08--002/LibrdkafkaBenchmark/test_producer_and_consumer/security_protocol=SSL.interbroker_security_protocol=PLAINTEXT.tls_version=TLSv1.2.compression_type=none.metadata_quorum=ISOLATED_KRAFT/50/</t>
  </si>
  <si>
    <t>LibrdkafkaBenchmark/test_producer_and_consumer/security_protocol=SSL.interbroker_security_protocol=PLAINTEXT.tls_version=TLSv1.2.compression_type=snappy.metadata_quorum=ISOLATED_KRAFT/51/</t>
  </si>
  <si>
    <t>/opt/kafka-dev/results/2025-06-08--002/LibrdkafkaBenchmark/test_producer_and_consumer/security_protocol=SSL.interbroker_security_protocol=PLAINTEXT.tls_version=TLSv1.2.compression_type=snappy.metadata_quorum=ISOLATED_KRAFT/51/</t>
  </si>
  <si>
    <t>LibrdkafkaBenchmark/test_producer_and_consumer/security_protocol=SSL.interbroker_security_protocol=PLAINTEXT.tls_version=TLSv1.3.compression_type=none.metadata_quorum=ISOLATED_KRAFT/52/</t>
  </si>
  <si>
    <t>/opt/kafka-dev/results/2025-06-08--002/LibrdkafkaBenchmark/test_producer_and_consumer/security_protocol=SSL.interbroker_security_protocol=PLAINTEXT.tls_version=TLSv1.3.compression_type=none.metadata_quorum=ISOLATED_KRAFT/52/</t>
  </si>
  <si>
    <t>LibrdkafkaBenchmark/test_producer_and_consumer/security_protocol=SSL.interbroker_security_protocol=PLAINTEXT.tls_version=TLSv1.3.compression_type=snappy.metadata_quorum=ISOLATED_KRAFT/53/</t>
  </si>
  <si>
    <t>/opt/kafka-dev/results/2025-06-08--002/LibrdkafkaBenchmark/test_producer_and_consumer/security_protocol=SSL.interbroker_security_protocol=PLAINTEXT.tls_version=TLSv1.3.compression_type=snappy.metadata_quorum=ISOLATED_KRAFT/53/</t>
  </si>
  <si>
    <t>LibrdkafkaBenchmark/test_long_term_producer_throughput/security_protocol=PLAINTEXT.compression_type=none.metadata_quorum=ISOLATED_KRAFT/54/</t>
  </si>
  <si>
    <t>/opt/kafka-dev/results/2025-06-08--002/LibrdkafkaBenchmark/test_long_term_producer_throughput/security_protocol=PLAINTEXT.compression_type=none.metadata_quorum=ISOLATED_KRAFT/54/</t>
  </si>
  <si>
    <t>LibrdkafkaBenchmark/test_long_term_producer_throughput/security_protocol=PLAINTEXT.compression_type=snappy.metadata_quorum=ISOLATED_KRAFT/55/</t>
  </si>
  <si>
    <t>/opt/kafka-dev/results/2025-06-08--002/LibrdkafkaBenchmark/test_long_term_producer_throughput/security_protocol=PLAINTEXT.compression_type=snappy.metadata_quorum=ISOLATED_KRAFT/55/</t>
  </si>
  <si>
    <t>LibrdkafkaBenchmark/test_long_term_producer_throughput/security_protocol=SSL.interbroker_security_protocol=PLAINTEXT.tls_version=TLSv1.2.compression_type=none.metadata_quorum=ISOLATED_KRAFT/56/</t>
  </si>
  <si>
    <t>/opt/kafka-dev/results/2025-06-08--002/LibrdkafkaBenchmark/test_long_term_producer_throughput/security_protocol=SSL.interbroker_security_protocol=PLAINTEXT.tls_version=TLSv1.2.compression_type=none.metadata_quorum=ISOLATED_KRAFT/56/</t>
  </si>
  <si>
    <t>LibrdkafkaBenchmark/test_long_term_producer_throughput/security_protocol=SSL.interbroker_security_protocol=PLAINTEXT.tls_version=TLSv1.2.compression_type=snappy.metadata_quorum=ISOLATED_KRAFT/57/</t>
  </si>
  <si>
    <t>/opt/kafka-dev/results/2025-06-08--002/LibrdkafkaBenchmark/test_long_term_producer_throughput/security_protocol=SSL.interbroker_security_protocol=PLAINTEXT.tls_version=TLSv1.2.compression_type=snappy.metadata_quorum=ISOLATED_KRAFT/57/</t>
  </si>
  <si>
    <t>LibrdkafkaBenchmark/test_long_term_producer_throughput/security_protocol=SSL.interbroker_security_protocol=PLAINTEXT.tls_version=TLSv1.3.compression_type=none.metadata_quorum=ISOLATED_KRAFT/58/</t>
  </si>
  <si>
    <t>/opt/kafka-dev/results/2025-06-08--002/LibrdkafkaBenchmark/test_long_term_producer_throughput/security_protocol=SSL.interbroker_security_protocol=PLAINTEXT.tls_version=TLSv1.3.compression_type=none.metadata_quorum=ISOLATED_KRAFT/58/</t>
  </si>
  <si>
    <t>LibrdkafkaBenchmark/test_long_term_producer_throughput/security_protocol=SSL.interbroker_security_protocol=PLAINTEXT.tls_version=TLSv1.3.compression_type=snappy.metadata_quorum=ISOLATED_KRAFT/59/</t>
  </si>
  <si>
    <t>/opt/kafka-dev/results/2025-06-08--002/LibrdkafkaBenchmark/test_long_term_producer_throughput/security_protocol=SSL.interbroker_security_protocol=PLAINTEXT.tls_version=TLSv1.3.compression_type=snappy.metadata_quorum=ISOLATED_KRAFT/59/</t>
  </si>
  <si>
    <t>/opt/kafka-dev/results/2025-06-07--008/</t>
  </si>
  <si>
    <t>/opt/kafka-dev/results/2025-06-07--008/LibrdkafkaBenchmark/test_producer_throughput/acks=-1.topic=topic-replication-factor-three.metadata_quorum=ISOLATED_KRAFT/2/</t>
  </si>
  <si>
    <t>/opt/kafka-dev/results/2025-06-07--008/LibrdkafkaBenchmark/test_producer_throughput/acks=1.topic=topic-replication-factor-one.metadata_quorum=ISOLATED_KRAFT/3/</t>
  </si>
  <si>
    <t>/opt/kafka-dev/results/2025-06-07--008/LibrdkafkaBenchmark/test_producer_throughput/acks=1.topic=topic-replication-factor-three.message_size=10.compression_type=none.security_protocol=PLAINTEXT.metadata_quorum=ISOLATED_KRAFT/4/</t>
  </si>
  <si>
    <t>/opt/kafka-dev/results/2025-06-07--008/LibrdkafkaBenchmark/test_producer_throughput/acks=1.topic=topic-replication-factor-three.message_size=10.compression_type=none.security_protocol=SSL.tls_version=TLSv1.2.metadata_quorum=ISOLATED_KRAFT/5/</t>
  </si>
  <si>
    <t>/opt/kafka-dev/results/2025-06-07--008/LibrdkafkaBenchmark/test_producer_throughput/acks=1.topic=topic-replication-factor-three.message_size=10.compression_type=none.security_protocol=SSL.tls_version=TLSv1.3.metadata_quorum=ISOLATED_KRAFT/6/</t>
  </si>
  <si>
    <t>/opt/kafka-dev/results/2025-06-07--008/LibrdkafkaBenchmark/test_producer_throughput/acks=1.topic=topic-replication-factor-three.message_size=10.compression_type=snappy.security_protocol=PLAINTEXT.metadata_quorum=ISOLATED_KRAFT/7/</t>
  </si>
  <si>
    <t>/opt/kafka-dev/results/2025-06-07--008/LibrdkafkaBenchmark/test_producer_throughput/acks=1.topic=topic-replication-factor-three.message_size=10.compression_type=snappy.security_protocol=SSL.tls_version=TLSv1.2.metadata_quorum=ISOLATED_KRAFT/8/</t>
  </si>
  <si>
    <t>/opt/kafka-dev/results/2025-06-07--008/LibrdkafkaBenchmark/test_producer_throughput/acks=1.topic=topic-replication-factor-three.message_size=10.compression_type=snappy.security_protocol=SSL.tls_version=TLSv1.3.metadata_quorum=ISOLATED_KRAFT/9/</t>
  </si>
  <si>
    <t>/opt/kafka-dev/results/2025-06-07--008/LibrdkafkaBenchmark/test_producer_throughput/acks=1.topic=topic-replication-factor-three.message_size=100.compression_type=none.security_protocol=PLAINTEXT.metadata_quorum=ISOLATED_KRAFT/10/</t>
  </si>
  <si>
    <t>/opt/kafka-dev/results/2025-06-07--008/LibrdkafkaBenchmark/test_producer_throughput/acks=1.topic=topic-replication-factor-three.message_size=100.compression_type=none.security_protocol=SSL.tls_version=TLSv1.2.metadata_quorum=ISOLATED_KRAFT/11/</t>
  </si>
  <si>
    <t>/opt/kafka-dev/results/2025-06-07--008/LibrdkafkaBenchmark/test_producer_throughput/acks=1.topic=topic-replication-factor-three.message_size=100.compression_type=none.security_protocol=SSL.tls_version=TLSv1.3.metadata_quorum=ISOLATED_KRAFT/12/</t>
  </si>
  <si>
    <t>/opt/kafka-dev/results/2025-06-07--008/LibrdkafkaBenchmark/test_producer_throughput/acks=1.topic=topic-replication-factor-three.message_size=100.compression_type=snappy.security_protocol=PLAINTEXT.metadata_quorum=ISOLATED_KRAFT/13/</t>
  </si>
  <si>
    <t>/opt/kafka-dev/results/2025-06-07--008/LibrdkafkaBenchmark/test_producer_throughput/acks=1.topic=topic-replication-factor-three.message_size=100.compression_type=snappy.security_protocol=SSL.tls_version=TLSv1.2.metadata_quorum=ISOLATED_KRAFT/14/</t>
  </si>
  <si>
    <t>/opt/kafka-dev/results/2025-06-07--008/LibrdkafkaBenchmark/test_producer_throughput/acks=1.topic=topic-replication-factor-three.message_size=100.compression_type=snappy.security_protocol=SSL.tls_version=TLSv1.3.metadata_quorum=ISOLATED_KRAFT/15/</t>
  </si>
  <si>
    <t>/opt/kafka-dev/results/2025-06-07--008/LibrdkafkaBenchmark/test_producer_throughput/acks=1.topic=topic-replication-factor-three.message_size=1000.compression_type=none.security_protocol=PLAINTEXT.metadata_quorum=ISOLATED_KRAFT/16/</t>
  </si>
  <si>
    <t>/opt/kafka-dev/results/2025-06-07--008/LibrdkafkaBenchmark/test_producer_throughput/acks=1.topic=topic-replication-factor-three.message_size=1000.compression_type=none.security_protocol=SSL.tls_version=TLSv1.2.metadata_quorum=ISOLATED_KRAFT/17/</t>
  </si>
  <si>
    <t>/opt/kafka-dev/results/2025-06-07--008/LibrdkafkaBenchmark/test_producer_throughput/acks=1.topic=topic-replication-factor-three.message_size=1000.compression_type=none.security_protocol=SSL.tls_version=TLSv1.3.metadata_quorum=ISOLATED_KRAFT/18/</t>
  </si>
  <si>
    <t>/opt/kafka-dev/results/2025-06-07--008/LibrdkafkaBenchmark/test_producer_throughput/acks=1.topic=topic-replication-factor-three.message_size=1000.compression_type=snappy.security_protocol=PLAINTEXT.metadata_quorum=ISOLATED_KRAFT/19/</t>
  </si>
  <si>
    <t>/opt/kafka-dev/results/2025-06-07--008/LibrdkafkaBenchmark/test_producer_throughput/acks=1.topic=topic-replication-factor-three.message_size=1000.compression_type=snappy.security_protocol=SSL.tls_version=TLSv1.2.metadata_quorum=ISOLATED_KRAFT/20/</t>
  </si>
  <si>
    <t>/opt/kafka-dev/results/2025-06-07--008/LibrdkafkaBenchmark/test_producer_throughput/acks=1.topic=topic-replication-factor-three.message_size=1000.compression_type=snappy.security_protocol=SSL.tls_version=TLSv1.3.metadata_quorum=ISOLATED_KRAFT/21/</t>
  </si>
  <si>
    <t>/opt/kafka-dev/results/2025-06-07--008/LibrdkafkaBenchmark/test_producer_throughput/acks=1.topic=topic-replication-factor-three.message_size=10000.compression_type=none.security_protocol=PLAINTEXT.metadata_quorum=ISOLATED_KRAFT/22/</t>
  </si>
  <si>
    <t>/opt/kafka-dev/results/2025-06-07--008/LibrdkafkaBenchmark/test_producer_throughput/acks=1.topic=topic-replication-factor-three.message_size=10000.compression_type=none.security_protocol=SSL.tls_version=TLSv1.2.metadata_quorum=ISOLATED_KRAFT/23/</t>
  </si>
  <si>
    <t>/opt/kafka-dev/results/2025-06-07--008/LibrdkafkaBenchmark/test_producer_throughput/acks=1.topic=topic-replication-factor-three.message_size=10000.compression_type=none.security_protocol=SSL.tls_version=TLSv1.3.metadata_quorum=ISOLATED_KRAFT/24/</t>
  </si>
  <si>
    <t>/opt/kafka-dev/results/2025-06-07--008/LibrdkafkaBenchmark/test_producer_throughput/acks=1.topic=topic-replication-factor-three.message_size=10000.compression_type=snappy.security_protocol=PLAINTEXT.metadata_quorum=ISOLATED_KRAFT/25/</t>
  </si>
  <si>
    <t>/opt/kafka-dev/results/2025-06-07--008/LibrdkafkaBenchmark/test_producer_throughput/acks=1.topic=topic-replication-factor-three.message_size=10000.compression_type=snappy.security_protocol=SSL.tls_version=TLSv1.2.metadata_quorum=ISOLATED_KRAFT/26/</t>
  </si>
  <si>
    <t>/opt/kafka-dev/results/2025-06-07--008/LibrdkafkaBenchmark/test_producer_throughput/acks=1.topic=topic-replication-factor-three.message_size=10000.compression_type=snappy.security_protocol=SSL.tls_version=TLSv1.3.metadata_quorum=ISOLATED_KRAFT/27/</t>
  </si>
  <si>
    <t>/opt/kafka-dev/results/2025-06-07--008/LibrdkafkaBenchmark/test_producer_throughput/acks=1.topic=topic-replication-factor-three.message_size=100000.compression_type=none.security_protocol=PLAINTEXT.metadata_quorum=ISOLATED_KRAFT/28/</t>
  </si>
  <si>
    <t>/opt/kafka-dev/results/2025-06-07--008/LibrdkafkaBenchmark/test_producer_throughput/acks=1.topic=topic-replication-factor-three.message_size=100000.compression_type=none.security_protocol=SSL.tls_version=TLSv1.2.metadata_quorum=ISOLATED_KRAFT/29/</t>
  </si>
  <si>
    <t>/opt/kafka-dev/results/2025-06-07--008/LibrdkafkaBenchmark/test_producer_throughput/acks=1.topic=topic-replication-factor-three.message_size=100000.compression_type=none.security_protocol=SSL.tls_version=TLSv1.3.metadata_quorum=ISOLATED_KRAFT/30/</t>
  </si>
  <si>
    <t>/opt/kafka-dev/results/2025-06-07--008/LibrdkafkaBenchmark/test_producer_throughput/acks=1.topic=topic-replication-factor-three.message_size=100000.compression_type=snappy.security_protocol=PLAINTEXT.metadata_quorum=ISOLATED_KRAFT/31/</t>
  </si>
  <si>
    <t>/opt/kafka-dev/results/2025-06-07--008/LibrdkafkaBenchmark/test_producer_throughput/acks=1.topic=topic-replication-factor-three.message_size=100000.compression_type=snappy.security_protocol=SSL.tls_version=TLSv1.2.metadata_quorum=ISOLATED_KRAFT/32/</t>
  </si>
  <si>
    <t>/opt/kafka-dev/results/2025-06-07--008/LibrdkafkaBenchmark/test_producer_throughput/acks=1.topic=topic-replication-factor-three.message_size=100000.compression_type=snappy.security_protocol=SSL.tls_version=TLSv1.3.metadata_quorum=ISOLATED_KRAFT/33/</t>
  </si>
  <si>
    <t>/opt/kafka-dev/results/2025-06-07--008/LibrdkafkaBenchmark/test_producer_throughput/acks=1.topic=topic-replication-factor-three.metadata_quorum=ISOLATED_KRAFT/34/</t>
  </si>
  <si>
    <t>/opt/kafka-dev/results/2025-06-07--008/LibrdkafkaBenchmark/test_producer_throughput/acks=1.topic=topic-replication-factor-three.num_producers=3.metadata_quorum=ISOLATED_KRAFT/35/</t>
  </si>
  <si>
    <t>/opt/kafka-dev/results/2025-06-07--008/LibrdkafkaBenchmark/test_consumer_throughput/security_protocol=PLAINTEXT.compression_type=none.metadata_quorum=ISOLATED_KRAFT/36/</t>
  </si>
  <si>
    <t>/opt/kafka-dev/results/2025-06-07--008/LibrdkafkaBenchmark/test_consumer_throughput/security_protocol=PLAINTEXT.compression_type=snappy.metadata_quorum=ISOLATED_KRAFT/37/</t>
  </si>
  <si>
    <t>/opt/kafka-dev/results/2025-06-07--008/LibrdkafkaBenchmark/test_consumer_throughput/security_protocol=SSL.interbroker_security_protocol=PLAINTEXT.tls_version=TLSv1.2.compression_type=none.metadata_quorum=ISOLATED_KRAFT/38/</t>
  </si>
  <si>
    <t>/opt/kafka-dev/results/2025-06-07--008/LibrdkafkaBenchmark/test_consumer_throughput/security_protocol=SSL.interbroker_security_protocol=PLAINTEXT.tls_version=TLSv1.2.compression_type=snappy.metadata_quorum=ISOLATED_KRAFT/39/</t>
  </si>
  <si>
    <t>/opt/kafka-dev/results/2025-06-07--008/LibrdkafkaBenchmark/test_consumer_throughput/security_protocol=SSL.interbroker_security_protocol=PLAINTEXT.tls_version=TLSv1.3.compression_type=none.metadata_quorum=ISOLATED_KRAFT/40/</t>
  </si>
  <si>
    <t>/opt/kafka-dev/results/2025-06-07--008/LibrdkafkaBenchmark/test_consumer_throughput/security_protocol=SSL.interbroker_security_protocol=PLAINTEXT.tls_version=TLSv1.3.compression_type=snappy.metadata_quorum=ISOLATED_KRAFT/41/</t>
  </si>
  <si>
    <t>/opt/kafka-dev/results/2025-06-07--008/LibrdkafkaBenchmark/test_end_to_end_latency/security_protocol=PLAINTEXT.compression_type=none.metadata_quorum=ISOLATED_KRAFT/42/</t>
  </si>
  <si>
    <t>/opt/kafka-dev/results/2025-06-07--008/LibrdkafkaBenchmark/test_end_to_end_latency/security_protocol=PLAINTEXT.compression_type=snappy.metadata_quorum=ISOLATED_KRAFT/43/</t>
  </si>
  <si>
    <t>/opt/kafka-dev/results/2025-06-07--008/LibrdkafkaBenchmark/test_end_to_end_latency/security_protocol=SSL.interbroker_security_protocol=PLAINTEXT.tls_version=TLSv1.2.compression_type=none.metadata_quorum=ISOLATED_KRAFT/44/</t>
  </si>
  <si>
    <t>/opt/kafka-dev/results/2025-06-07--008/LibrdkafkaBenchmark/test_end_to_end_latency/security_protocol=SSL.interbroker_security_protocol=PLAINTEXT.tls_version=TLSv1.2.compression_type=snappy.metadata_quorum=ISOLATED_KRAFT/45/</t>
  </si>
  <si>
    <t>/opt/kafka-dev/results/2025-06-07--008/LibrdkafkaBenchmark/test_end_to_end_latency/security_protocol=SSL.interbroker_security_protocol=PLAINTEXT.tls_version=TLSv1.3.compression_type=none.metadata_quorum=ISOLATED_KRAFT/46/</t>
  </si>
  <si>
    <t>/opt/kafka-dev/results/2025-06-07--008/LibrdkafkaBenchmark/test_end_to_end_latency/security_protocol=SSL.interbroker_security_protocol=PLAINTEXT.tls_version=TLSv1.3.compression_type=snappy.metadata_quorum=ISOLATED_KRAFT/47/</t>
  </si>
  <si>
    <t>/opt/kafka-dev/results/2025-06-07--008/LibrdkafkaBenchmark/test_producer_and_consumer/security_protocol=PLAINTEXT.compression_type=none.metadata_quorum=ISOLATED_KRAFT/48/</t>
  </si>
  <si>
    <t>/opt/kafka-dev/results/2025-06-07--008/LibrdkafkaBenchmark/test_producer_and_consumer/security_protocol=PLAINTEXT.compression_type=snappy.metadata_quorum=ISOLATED_KRAFT/49/</t>
  </si>
  <si>
    <t>/opt/kafka-dev/results/2025-06-07--008/LibrdkafkaBenchmark/test_producer_and_consumer/security_protocol=SSL.interbroker_security_protocol=PLAINTEXT.tls_version=TLSv1.2.compression_type=none.metadata_quorum=ISOLATED_KRAFT/50/</t>
  </si>
  <si>
    <t>/opt/kafka-dev/results/2025-06-07--008/LibrdkafkaBenchmark/test_producer_and_consumer/security_protocol=SSL.interbroker_security_protocol=PLAINTEXT.tls_version=TLSv1.2.compression_type=snappy.metadata_quorum=ISOLATED_KRAFT/51/</t>
  </si>
  <si>
    <t>/opt/kafka-dev/results/2025-06-07--008/LibrdkafkaBenchmark/test_producer_and_consumer/security_protocol=SSL.interbroker_security_protocol=PLAINTEXT.tls_version=TLSv1.3.compression_type=none.metadata_quorum=ISOLATED_KRAFT/52/</t>
  </si>
  <si>
    <t>/opt/kafka-dev/results/2025-06-07--008/LibrdkafkaBenchmark/test_producer_and_consumer/security_protocol=SSL.interbroker_security_protocol=PLAINTEXT.tls_version=TLSv1.3.compression_type=snappy.metadata_quorum=ISOLATED_KRAFT/53/</t>
  </si>
  <si>
    <t>/opt/kafka-dev/results/2025-06-07--008/LibrdkafkaBenchmark/test_long_term_producer_throughput/security_protocol=PLAINTEXT.compression_type=none.metadata_quorum=ISOLATED_KRAFT/54/</t>
  </si>
  <si>
    <t>/opt/kafka-dev/results/2025-06-07--008/LibrdkafkaBenchmark/test_long_term_producer_throughput/security_protocol=PLAINTEXT.compression_type=snappy.metadata_quorum=ISOLATED_KRAFT/55/</t>
  </si>
  <si>
    <t>/opt/kafka-dev/results/2025-06-07--008/LibrdkafkaBenchmark/test_long_term_producer_throughput/security_protocol=SSL.interbroker_security_protocol=PLAINTEXT.tls_version=TLSv1.2.compression_type=none.metadata_quorum=ISOLATED_KRAFT/56/</t>
  </si>
  <si>
    <t>/opt/kafka-dev/results/2025-06-07--008/LibrdkafkaBenchmark/test_long_term_producer_throughput/security_protocol=SSL.interbroker_security_protocol=PLAINTEXT.tls_version=TLSv1.2.compression_type=snappy.metadata_quorum=ISOLATED_KRAFT/57/</t>
  </si>
  <si>
    <t>/opt/kafka-dev/results/2025-06-07--008/LibrdkafkaBenchmark/test_long_term_producer_throughput/security_protocol=SSL.interbroker_security_protocol=PLAINTEXT.tls_version=TLSv1.3.compression_type=none.metadata_quorum=ISOLATED_KRAFT/58/</t>
  </si>
  <si>
    <t>/opt/kafka-dev/results/2025-06-07--008/LibrdkafkaBenchmark/test_long_term_producer_throughput/security_protocol=SSL.interbroker_security_protocol=PLAINTEXT.tls_version=TLSv1.3.compression_type=snappy.metadata_quorum=ISOLATED_KRAFT/59/</t>
  </si>
  <si>
    <t>/opt/kafka-dev/results/2025-06-08--004/</t>
  </si>
  <si>
    <t>/opt/kafka-dev/results/2025-06-08--004/LibrdkafkaBenchmark/test_producer_throughput/acks=-1.topic=topic-replication-factor-three.metadata_quorum=ISOLATED_KRAFT/2/</t>
  </si>
  <si>
    <t>/opt/kafka-dev/results/2025-06-08--004/LibrdkafkaBenchmark/test_producer_throughput/acks=1.topic=topic-replication-factor-one.metadata_quorum=ISOLATED_KRAFT/3/</t>
  </si>
  <si>
    <t>/opt/kafka-dev/results/2025-06-08--004/LibrdkafkaBenchmark/test_producer_throughput/acks=1.topic=topic-replication-factor-three.message_size=10.compression_type=none.security_protocol=PLAINTEXT.metadata_quorum=ISOLATED_KRAFT/4/</t>
  </si>
  <si>
    <t>/opt/kafka-dev/results/2025-06-08--004/LibrdkafkaBenchmark/test_producer_throughput/acks=1.topic=topic-replication-factor-three.message_size=10.compression_type=none.security_protocol=SSL.tls_version=TLSv1.2.metadata_quorum=ISOLATED_KRAFT/5/</t>
  </si>
  <si>
    <t>/opt/kafka-dev/results/2025-06-08--004/LibrdkafkaBenchmark/test_producer_throughput/acks=1.topic=topic-replication-factor-three.message_size=10.compression_type=none.security_protocol=SSL.tls_version=TLSv1.3.metadata_quorum=ISOLATED_KRAFT/6/</t>
  </si>
  <si>
    <t>/opt/kafka-dev/results/2025-06-08--004/LibrdkafkaBenchmark/test_producer_throughput/acks=1.topic=topic-replication-factor-three.message_size=10.compression_type=snappy.security_protocol=PLAINTEXT.metadata_quorum=ISOLATED_KRAFT/7/</t>
  </si>
  <si>
    <t>/opt/kafka-dev/results/2025-06-08--004/LibrdkafkaBenchmark/test_producer_throughput/acks=1.topic=topic-replication-factor-three.message_size=10.compression_type=snappy.security_protocol=SSL.tls_version=TLSv1.2.metadata_quorum=ISOLATED_KRAFT/8/</t>
  </si>
  <si>
    <t>/opt/kafka-dev/results/2025-06-08--004/LibrdkafkaBenchmark/test_producer_throughput/acks=1.topic=topic-replication-factor-three.message_size=10.compression_type=snappy.security_protocol=SSL.tls_version=TLSv1.3.metadata_quorum=ISOLATED_KRAFT/9/</t>
  </si>
  <si>
    <t>/opt/kafka-dev/results/2025-06-08--004/LibrdkafkaBenchmark/test_producer_throughput/acks=1.topic=topic-replication-factor-three.message_size=100.compression_type=none.security_protocol=PLAINTEXT.metadata_quorum=ISOLATED_KRAFT/10/</t>
  </si>
  <si>
    <t>/opt/kafka-dev/results/2025-06-08--004/LibrdkafkaBenchmark/test_producer_throughput/acks=1.topic=topic-replication-factor-three.message_size=100.compression_type=none.security_protocol=SSL.tls_version=TLSv1.2.metadata_quorum=ISOLATED_KRAFT/11/</t>
  </si>
  <si>
    <t>/opt/kafka-dev/results/2025-06-08--004/LibrdkafkaBenchmark/test_producer_throughput/acks=1.topic=topic-replication-factor-three.message_size=100.compression_type=none.security_protocol=SSL.tls_version=TLSv1.3.metadata_quorum=ISOLATED_KRAFT/12/</t>
  </si>
  <si>
    <t>/opt/kafka-dev/results/2025-06-08--004/LibrdkafkaBenchmark/test_producer_throughput/acks=1.topic=topic-replication-factor-three.message_size=100.compression_type=snappy.security_protocol=PLAINTEXT.metadata_quorum=ISOLATED_KRAFT/13/</t>
  </si>
  <si>
    <t>/opt/kafka-dev/results/2025-06-08--004/LibrdkafkaBenchmark/test_producer_throughput/acks=1.topic=topic-replication-factor-three.message_size=100.compression_type=snappy.security_protocol=SSL.tls_version=TLSv1.2.metadata_quorum=ISOLATED_KRAFT/14/</t>
  </si>
  <si>
    <t>/opt/kafka-dev/results/2025-06-08--004/LibrdkafkaBenchmark/test_producer_throughput/acks=1.topic=topic-replication-factor-three.message_size=100.compression_type=snappy.security_protocol=SSL.tls_version=TLSv1.3.metadata_quorum=ISOLATED_KRAFT/15/</t>
  </si>
  <si>
    <t>/opt/kafka-dev/results/2025-06-08--004/LibrdkafkaBenchmark/test_producer_throughput/acks=1.topic=topic-replication-factor-three.message_size=1000.compression_type=none.security_protocol=PLAINTEXT.metadata_quorum=ISOLATED_KRAFT/16/</t>
  </si>
  <si>
    <t>/opt/kafka-dev/results/2025-06-08--004/LibrdkafkaBenchmark/test_producer_throughput/acks=1.topic=topic-replication-factor-three.message_size=1000.compression_type=none.security_protocol=SSL.tls_version=TLSv1.2.metadata_quorum=ISOLATED_KRAFT/17/</t>
  </si>
  <si>
    <t>/opt/kafka-dev/results/2025-06-08--004/LibrdkafkaBenchmark/test_producer_throughput/acks=1.topic=topic-replication-factor-three.message_size=1000.compression_type=none.security_protocol=SSL.tls_version=TLSv1.3.metadata_quorum=ISOLATED_KRAFT/18/</t>
  </si>
  <si>
    <t>/opt/kafka-dev/results/2025-06-08--004/LibrdkafkaBenchmark/test_producer_throughput/acks=1.topic=topic-replication-factor-three.message_size=1000.compression_type=snappy.security_protocol=PLAINTEXT.metadata_quorum=ISOLATED_KRAFT/19/</t>
  </si>
  <si>
    <t>/opt/kafka-dev/results/2025-06-08--004/LibrdkafkaBenchmark/test_producer_throughput/acks=1.topic=topic-replication-factor-three.message_size=1000.compression_type=snappy.security_protocol=SSL.tls_version=TLSv1.2.metadata_quorum=ISOLATED_KRAFT/20/</t>
  </si>
  <si>
    <t>/opt/kafka-dev/results/2025-06-08--004/LibrdkafkaBenchmark/test_producer_throughput/acks=1.topic=topic-replication-factor-three.message_size=1000.compression_type=snappy.security_protocol=SSL.tls_version=TLSv1.3.metadata_quorum=ISOLATED_KRAFT/21/</t>
  </si>
  <si>
    <t>/opt/kafka-dev/results/2025-06-08--004/LibrdkafkaBenchmark/test_producer_throughput/acks=1.topic=topic-replication-factor-three.message_size=10000.compression_type=none.security_protocol=PLAINTEXT.metadata_quorum=ISOLATED_KRAFT/22/</t>
  </si>
  <si>
    <t>/opt/kafka-dev/results/2025-06-08--004/LibrdkafkaBenchmark/test_producer_throughput/acks=1.topic=topic-replication-factor-three.message_size=10000.compression_type=none.security_protocol=SSL.tls_version=TLSv1.2.metadata_quorum=ISOLATED_KRAFT/23/</t>
  </si>
  <si>
    <t>/opt/kafka-dev/results/2025-06-08--004/LibrdkafkaBenchmark/test_producer_throughput/acks=1.topic=topic-replication-factor-three.message_size=10000.compression_type=none.security_protocol=SSL.tls_version=TLSv1.3.metadata_quorum=ISOLATED_KRAFT/24/</t>
  </si>
  <si>
    <t>/opt/kafka-dev/results/2025-06-08--004/LibrdkafkaBenchmark/test_producer_throughput/acks=1.topic=topic-replication-factor-three.message_size=10000.compression_type=snappy.security_protocol=PLAINTEXT.metadata_quorum=ISOLATED_KRAFT/25/</t>
  </si>
  <si>
    <t>/opt/kafka-dev/results/2025-06-08--004/LibrdkafkaBenchmark/test_producer_throughput/acks=1.topic=topic-replication-factor-three.message_size=10000.compression_type=snappy.security_protocol=SSL.tls_version=TLSv1.2.metadata_quorum=ISOLATED_KRAFT/26/</t>
  </si>
  <si>
    <t>/opt/kafka-dev/results/2025-06-08--004/LibrdkafkaBenchmark/test_producer_throughput/acks=1.topic=topic-replication-factor-three.message_size=10000.compression_type=snappy.security_protocol=SSL.tls_version=TLSv1.3.metadata_quorum=ISOLATED_KRAFT/27/</t>
  </si>
  <si>
    <t>/opt/kafka-dev/results/2025-06-08--004/LibrdkafkaBenchmark/test_producer_throughput/acks=1.topic=topic-replication-factor-three.message_size=100000.compression_type=none.security_protocol=PLAINTEXT.metadata_quorum=ISOLATED_KRAFT/28/</t>
  </si>
  <si>
    <t>/opt/kafka-dev/results/2025-06-08--004/LibrdkafkaBenchmark/test_producer_throughput/acks=1.topic=topic-replication-factor-three.message_size=100000.compression_type=none.security_protocol=SSL.tls_version=TLSv1.2.metadata_quorum=ISOLATED_KRAFT/29/</t>
  </si>
  <si>
    <t>/opt/kafka-dev/results/2025-06-08--004/LibrdkafkaBenchmark/test_producer_throughput/acks=1.topic=topic-replication-factor-three.message_size=100000.compression_type=none.security_protocol=SSL.tls_version=TLSv1.3.metadata_quorum=ISOLATED_KRAFT/30/</t>
  </si>
  <si>
    <t>/opt/kafka-dev/results/2025-06-08--004/LibrdkafkaBenchmark/test_producer_throughput/acks=1.topic=topic-replication-factor-three.message_size=100000.compression_type=snappy.security_protocol=PLAINTEXT.metadata_quorum=ISOLATED_KRAFT/31/</t>
  </si>
  <si>
    <t>/opt/kafka-dev/results/2025-06-08--004/LibrdkafkaBenchmark/test_producer_throughput/acks=1.topic=topic-replication-factor-three.message_size=100000.compression_type=snappy.security_protocol=SSL.tls_version=TLSv1.2.metadata_quorum=ISOLATED_KRAFT/32/</t>
  </si>
  <si>
    <t>/opt/kafka-dev/results/2025-06-08--004/LibrdkafkaBenchmark/test_producer_throughput/acks=1.topic=topic-replication-factor-three.message_size=100000.compression_type=snappy.security_protocol=SSL.tls_version=TLSv1.3.metadata_quorum=ISOLATED_KRAFT/33/</t>
  </si>
  <si>
    <t>/opt/kafka-dev/results/2025-06-08--004/LibrdkafkaBenchmark/test_producer_throughput/acks=1.topic=topic-replication-factor-three.metadata_quorum=ISOLATED_KRAFT/34/</t>
  </si>
  <si>
    <t>/opt/kafka-dev/results/2025-06-08--004/LibrdkafkaBenchmark/test_producer_throughput/acks=1.topic=topic-replication-factor-three.num_producers=3.metadata_quorum=ISOLATED_KRAFT/35/</t>
  </si>
  <si>
    <t>/opt/kafka-dev/results/2025-06-08--004/LibrdkafkaBenchmark/test_consumer_throughput/security_protocol=PLAINTEXT.compression_type=none.metadata_quorum=ISOLATED_KRAFT/36/</t>
  </si>
  <si>
    <t>/opt/kafka-dev/results/2025-06-08--004/LibrdkafkaBenchmark/test_consumer_throughput/security_protocol=PLAINTEXT.compression_type=snappy.metadata_quorum=ISOLATED_KRAFT/37/</t>
  </si>
  <si>
    <t>/opt/kafka-dev/results/2025-06-08--004/LibrdkafkaBenchmark/test_consumer_throughput/security_protocol=SSL.interbroker_security_protocol=PLAINTEXT.tls_version=TLSv1.2.compression_type=none.metadata_quorum=ISOLATED_KRAFT/38/</t>
  </si>
  <si>
    <t>/opt/kafka-dev/results/2025-06-08--004/LibrdkafkaBenchmark/test_consumer_throughput/security_protocol=SSL.interbroker_security_protocol=PLAINTEXT.tls_version=TLSv1.2.compression_type=snappy.metadata_quorum=ISOLATED_KRAFT/39/</t>
  </si>
  <si>
    <t>/opt/kafka-dev/results/2025-06-08--004/LibrdkafkaBenchmark/test_consumer_throughput/security_protocol=SSL.interbroker_security_protocol=PLAINTEXT.tls_version=TLSv1.3.compression_type=none.metadata_quorum=ISOLATED_KRAFT/40/</t>
  </si>
  <si>
    <t>/opt/kafka-dev/results/2025-06-08--004/LibrdkafkaBenchmark/test_consumer_throughput/security_protocol=SSL.interbroker_security_protocol=PLAINTEXT.tls_version=TLSv1.3.compression_type=snappy.metadata_quorum=ISOLATED_KRAFT/41/</t>
  </si>
  <si>
    <t>/opt/kafka-dev/results/2025-06-08--004/LibrdkafkaBenchmark/test_end_to_end_latency/security_protocol=PLAINTEXT.compression_type=none.metadata_quorum=ISOLATED_KRAFT/42/</t>
  </si>
  <si>
    <t>/opt/kafka-dev/results/2025-06-08--004/LibrdkafkaBenchmark/test_end_to_end_latency/security_protocol=PLAINTEXT.compression_type=snappy.metadata_quorum=ISOLATED_KRAFT/43/</t>
  </si>
  <si>
    <t>/opt/kafka-dev/results/2025-06-08--004/LibrdkafkaBenchmark/test_end_to_end_latency/security_protocol=SSL.interbroker_security_protocol=PLAINTEXT.tls_version=TLSv1.2.compression_type=none.metadata_quorum=ISOLATED_KRAFT/44/</t>
  </si>
  <si>
    <t>/opt/kafka-dev/results/2025-06-08--004/LibrdkafkaBenchmark/test_end_to_end_latency/security_protocol=SSL.interbroker_security_protocol=PLAINTEXT.tls_version=TLSv1.2.compression_type=snappy.metadata_quorum=ISOLATED_KRAFT/45/</t>
  </si>
  <si>
    <t>/opt/kafka-dev/results/2025-06-08--004/LibrdkafkaBenchmark/test_end_to_end_latency/security_protocol=SSL.interbroker_security_protocol=PLAINTEXT.tls_version=TLSv1.3.compression_type=none.metadata_quorum=ISOLATED_KRAFT/46/</t>
  </si>
  <si>
    <t>/opt/kafka-dev/results/2025-06-08--004/LibrdkafkaBenchmark/test_end_to_end_latency/security_protocol=SSL.interbroker_security_protocol=PLAINTEXT.tls_version=TLSv1.3.compression_type=snappy.metadata_quorum=ISOLATED_KRAFT/47/</t>
  </si>
  <si>
    <t>/opt/kafka-dev/results/2025-06-08--004/LibrdkafkaBenchmark/test_producer_and_consumer/security_protocol=PLAINTEXT.compression_type=none.metadata_quorum=ISOLATED_KRAFT/48/</t>
  </si>
  <si>
    <t>/opt/kafka-dev/results/2025-06-08--004/LibrdkafkaBenchmark/test_producer_and_consumer/security_protocol=PLAINTEXT.compression_type=snappy.metadata_quorum=ISOLATED_KRAFT/49/</t>
  </si>
  <si>
    <t>/opt/kafka-dev/results/2025-06-08--004/LibrdkafkaBenchmark/test_producer_and_consumer/security_protocol=SSL.interbroker_security_protocol=PLAINTEXT.tls_version=TLSv1.2.compression_type=none.metadata_quorum=ISOLATED_KRAFT/50/</t>
  </si>
  <si>
    <t>/opt/kafka-dev/results/2025-06-08--004/LibrdkafkaBenchmark/test_producer_and_consumer/security_protocol=SSL.interbroker_security_protocol=PLAINTEXT.tls_version=TLSv1.2.compression_type=snappy.metadata_quorum=ISOLATED_KRAFT/51/</t>
  </si>
  <si>
    <t>/opt/kafka-dev/results/2025-06-08--004/LibrdkafkaBenchmark/test_producer_and_consumer/security_protocol=SSL.interbroker_security_protocol=PLAINTEXT.tls_version=TLSv1.3.compression_type=none.metadata_quorum=ISOLATED_KRAFT/52/</t>
  </si>
  <si>
    <t>/opt/kafka-dev/results/2025-06-08--004/LibrdkafkaBenchmark/test_producer_and_consumer/security_protocol=SSL.interbroker_security_protocol=PLAINTEXT.tls_version=TLSv1.3.compression_type=snappy.metadata_quorum=ISOLATED_KRAFT/53/</t>
  </si>
  <si>
    <t>/opt/kafka-dev/results/2025-06-08--004/LibrdkafkaBenchmark/test_long_term_producer_throughput/security_protocol=PLAINTEXT.compression_type=none.metadata_quorum=ISOLATED_KRAFT/54/</t>
  </si>
  <si>
    <t>/opt/kafka-dev/results/2025-06-08--004/LibrdkafkaBenchmark/test_long_term_producer_throughput/security_protocol=PLAINTEXT.compression_type=snappy.metadata_quorum=ISOLATED_KRAFT/55/</t>
  </si>
  <si>
    <t>/opt/kafka-dev/results/2025-06-08--004/LibrdkafkaBenchmark/test_long_term_producer_throughput/security_protocol=SSL.interbroker_security_protocol=PLAINTEXT.tls_version=TLSv1.2.compression_type=none.metadata_quorum=ISOLATED_KRAFT/56/</t>
  </si>
  <si>
    <t>/opt/kafka-dev/results/2025-06-08--004/LibrdkafkaBenchmark/test_long_term_producer_throughput/security_protocol=SSL.interbroker_security_protocol=PLAINTEXT.tls_version=TLSv1.2.compression_type=snappy.metadata_quorum=ISOLATED_KRAFT/57/</t>
  </si>
  <si>
    <t>/opt/kafka-dev/results/2025-06-08--004/LibrdkafkaBenchmark/test_long_term_producer_throughput/security_protocol=SSL.interbroker_security_protocol=PLAINTEXT.tls_version=TLSv1.3.compression_type=none.metadata_quorum=ISOLATED_KRAFT/58/</t>
  </si>
  <si>
    <t>/opt/kafka-dev/results/2025-06-08--004/LibrdkafkaBenchmark/test_long_term_producer_throughput/security_protocol=SSL.interbroker_security_protocol=PLAINTEXT.tls_version=TLSv1.3.compression_type=snappy.metadata_quorum=ISOLATED_KRAFT/59/</t>
  </si>
  <si>
    <t xml:space="preserve"> </t>
  </si>
  <si>
    <t>mb_per_sec</t>
  </si>
  <si>
    <t>records_per_sec</t>
  </si>
  <si>
    <t>duration_sec</t>
  </si>
  <si>
    <t>java</t>
  </si>
  <si>
    <t>cliente java</t>
  </si>
  <si>
    <t>cliente c</t>
  </si>
  <si>
    <t>Min</t>
  </si>
  <si>
    <t>Q1</t>
  </si>
  <si>
    <t>Q3</t>
  </si>
  <si>
    <t>Median</t>
  </si>
  <si>
    <t>Max</t>
  </si>
  <si>
    <t>Mean</t>
  </si>
  <si>
    <t>IQR</t>
  </si>
  <si>
    <t>Lower Limit</t>
  </si>
  <si>
    <t>Upper Limit</t>
  </si>
  <si>
    <t>c</t>
  </si>
  <si>
    <t>Medida</t>
  </si>
  <si>
    <t>Tamaño 1</t>
  </si>
  <si>
    <t>Tamaño 2</t>
  </si>
  <si>
    <t>medida</t>
  </si>
  <si>
    <t>producer_duration_sec</t>
  </si>
  <si>
    <t>consumer_duration_seconds</t>
  </si>
  <si>
    <t>test_long_term_producer_throughput.security_protocol=PLAINTEXT.compression_type=none.metadata_quorum=ISOLATED_KRAFT</t>
  </si>
  <si>
    <t>test_long_term_producer_throughput.security_protocol=PLAINTEXT.compression_type=snappy.metadata_quorum=ISOLATED_KRAFT</t>
  </si>
  <si>
    <t>test_long_term_producer_throughput.security_protocol=SSL.interbroker_security_protocol=PLAINTEXT.tls_version=TLSv1.2.compression_type=none.metadata_quorum=ISOLATED_KRAFT</t>
  </si>
  <si>
    <t>test_long_term_producer_throughput.security_protocol=SSL.interbroker_security_protocol=PLAINTEXT.tls_version=TLSv1.2.compression_type=snappy.metadata_quorum=ISOLATED_KRAFT</t>
  </si>
  <si>
    <t>test_long_term_producer_throughput.security_protocol=SSL.interbroker_security_protocol=PLAINTEXT.tls_version=TLSv1.3.compression_type=none.metadata_quorum=ISOLATED_KRAFT</t>
  </si>
  <si>
    <t>test_long_term_producer_throughput.security_protocol=SSL.interbroker_security_protocol=PLAINTEXT.tls_version=TLSv1.3.compression_type=snappy.metadata_quorum=ISOLATED_KRAFT</t>
  </si>
  <si>
    <t>test_end_to_end_latency.security_protocol=PLAINTEXT.compression_type=none.metadata_quorum=ISOLATED_KRAFT</t>
  </si>
  <si>
    <t>test_end_to_end_latency.security_protocol=PLAINTEXT.compression_type=snappy.metadata_quorum=ISOLATED_KRAFT</t>
  </si>
  <si>
    <t>test_end_to_end_latency.security_protocol=SSL.interbroker_security_protocol=PLAINTEXT.tls_version=TLSv1.2.compression_type=none.metadata_quorum=ISOLATED_KRAFT</t>
  </si>
  <si>
    <t>test_end_to_end_latency.security_protocol=SSL.interbroker_security_protocol=PLAINTEXT.tls_version=TLSv1.2.compression_type=snappy.metadata_quorum=ISOLATED_KRAFT</t>
  </si>
  <si>
    <t>test_end_to_end_latency.security_protocol=SSL.interbroker_security_protocol=PLAINTEXT.tls_version=TLSv1.3.compression_type=none.metadata_quorum=ISOLATED_KRAFT</t>
  </si>
  <si>
    <t>test_end_to_end_latency.security_protocol=SSL.interbroker_security_protocol=PLAINTEXT.tls_version=TLSv1.3.compression_type=snappy.metadata_quorum=ISOLATED_KRAFT</t>
  </si>
  <si>
    <t>test_producer_and_consumer.security_protocol=PLAINTEXT.compression_type=none.metadata_quorum=ISOLATED_KRAFT</t>
  </si>
  <si>
    <t>test_producer_and_consumer.security_protocol=PLAINTEXT.compression_type=snappy.metadata_quorum=ISOLATED_KRAFT</t>
  </si>
  <si>
    <t>test_producer_and_consumer.security_protocol=SSL.interbroker_security_protocol=PLAINTEXT.tls_version=TLSv1.2.compression_type=none.metadata_quorum=ISOLATED_KRAFT</t>
  </si>
  <si>
    <t>test_producer_and_consumer.security_protocol=SSL.interbroker_security_protocol=PLAINTEXT.tls_version=TLSv1.2.compression_type=snappy.metadata_quorum=ISOLATED_KRAFT</t>
  </si>
  <si>
    <t>test_producer_and_consumer.security_protocol=SSL.interbroker_security_protocol=PLAINTEXT.tls_version=TLSv1.3.compression_type=none.metadata_quorum=ISOLATED_KRAFT</t>
  </si>
  <si>
    <t>test_producer_and_consumer.security_protocol=SSL.interbroker_security_protocol=PLAINTEXT.tls_version=TLSv1.3.compression_type=snappy.metadata_quorum=ISOLATED_KRAFT</t>
  </si>
  <si>
    <t>test_producer_throughput.acks=-1.topic=topic-replication-factor-three.metadata_quorum=ISOLATED_KRAFT</t>
  </si>
  <si>
    <t>test_producer_throughput.acks=1.topic=topic-replication-factor-one.metadata_quorum=ISOLATED_KRAFT</t>
  </si>
  <si>
    <t>test_producer_throughput.acks=1.topic=topic-replication-factor-three.message_size=10.compression_type=none.security_protocol=PLAINTEXT.metadata_quorum=ISOLATED_KRAFT</t>
  </si>
  <si>
    <t>test_producer_throughput.acks=1.topic=topic-replication-factor-three.message_size=10.compression_type=none.security_protocol=SSL.tls_version=TLSv1.2.metadata_quorum=ISOLATED_KRAFT</t>
  </si>
  <si>
    <t>test_producer_throughput.acks=1.topic=topic-replication-factor-three.message_size=10.compression_type=none.security_protocol=SSL.tls_version=TLSv1.3.metadata_quorum=ISOLATED_KRAFT</t>
  </si>
  <si>
    <t>test_producer_throughput.acks=1.topic=topic-replication-factor-three.message_size=10.compression_type=snappy.security_protocol=PLAINTEXT.metadata_quorum=ISOLATED_KRAFT</t>
  </si>
  <si>
    <t>test_producer_throughput.acks=1.topic=topic-replication-factor-three.message_size=10.compression_type=snappy.security_protocol=SSL.tls_version=TLSv1.2.metadata_quorum=ISOLATED_KRAFT</t>
  </si>
  <si>
    <t>test_producer_throughput.acks=1.topic=topic-replication-factor-three.message_size=10.compression_type=snappy.security_protocol=SSL.tls_version=TLSv1.3.metadata_quorum=ISOLATED_KRAFT</t>
  </si>
  <si>
    <t>test_producer_throughput.acks=1.topic=topic-replication-factor-three.message_size=100.compression_type=none.security_protocol=PLAINTEXT.metadata_quorum=ISOLATED_KRAFT</t>
  </si>
  <si>
    <t>test_producer_throughput.acks=1.topic=topic-replication-factor-three.message_size=100.compression_type=none.security_protocol=SSL.tls_version=TLSv1.2.metadata_quorum=ISOLATED_KRAFT</t>
  </si>
  <si>
    <t>test_producer_throughput.acks=1.topic=topic-replication-factor-three.message_size=100.compression_type=none.security_protocol=SSL.tls_version=TLSv1.3.metadata_quorum=ISOLATED_KRAFT</t>
  </si>
  <si>
    <t>test_producer_throughput.acks=1.topic=topic-replication-factor-three.message_size=100.compression_type=snappy.security_protocol=PLAINTEXT.metadata_quorum=ISOLATED_KRAFT</t>
  </si>
  <si>
    <t>test_producer_throughput.acks=1.topic=topic-replication-factor-three.message_size=100.compression_type=snappy.security_protocol=SSL.tls_version=TLSv1.2.metadata_quorum=ISOLATED_KRAFT</t>
  </si>
  <si>
    <t>test_producer_throughput.acks=1.topic=topic-replication-factor-three.message_size=100.compression_type=snappy.security_protocol=SSL.tls_version=TLSv1.3.metadata_quorum=ISOLATED_KRAFT</t>
  </si>
  <si>
    <t>test_producer_throughput.acks=1.topic=topic-replication-factor-three.message_size=1000.compression_type=none.security_protocol=PLAINTEXT.metadata_quorum=ISOLATED_KRAFT</t>
  </si>
  <si>
    <t>test_producer_throughput.acks=1.topic=topic-replication-factor-three.message_size=1000.compression_type=none.security_protocol=SSL.tls_version=TLSv1.2.metadata_quorum=ISOLATED_KRAFT</t>
  </si>
  <si>
    <t>test_producer_throughput.acks=1.topic=topic-replication-factor-three.message_size=1000.compression_type=none.security_protocol=SSL.tls_version=TLSv1.3.metadata_quorum=ISOLATED_KRAFT</t>
  </si>
  <si>
    <t>test_producer_throughput.acks=1.topic=topic-replication-factor-three.message_size=1000.compression_type=snappy.security_protocol=PLAINTEXT.metadata_quorum=ISOLATED_KRAFT</t>
  </si>
  <si>
    <t>test_producer_throughput.acks=1.topic=topic-replication-factor-three.message_size=1000.compression_type=snappy.security_protocol=SSL.tls_version=TLSv1.2.metadata_quorum=ISOLATED_KRAFT</t>
  </si>
  <si>
    <t>test_producer_throughput.acks=1.topic=topic-replication-factor-three.message_size=1000.compression_type=snappy.security_protocol=SSL.tls_version=TLSv1.3.metadata_quorum=ISOLATED_KRAFT</t>
  </si>
  <si>
    <t>test_producer_throughput.acks=1.topic=topic-replication-factor-three.message_size=10000.compression_type=none.security_protocol=PLAINTEXT.metadata_quorum=ISOLATED_KRAFT</t>
  </si>
  <si>
    <t>test_producer_throughput.acks=1.topic=topic-replication-factor-three.message_size=10000.compression_type=none.security_protocol=SSL.tls_version=TLSv1.2.metadata_quorum=ISOLATED_KRAFT</t>
  </si>
  <si>
    <t>test_producer_throughput.acks=1.topic=topic-replication-factor-three.message_size=10000.compression_type=none.security_protocol=SSL.tls_version=TLSv1.3.metadata_quorum=ISOLATED_KRAFT</t>
  </si>
  <si>
    <t>test_producer_throughput.acks=1.topic=topic-replication-factor-three.message_size=10000.compression_type=snappy.security_protocol=PLAINTEXT.metadata_quorum=ISOLATED_KRAFT</t>
  </si>
  <si>
    <t>test_producer_throughput.acks=1.topic=topic-replication-factor-three.message_size=10000.compression_type=snappy.security_protocol=SSL.tls_version=TLSv1.2.metadata_quorum=ISOLATED_KRAFT</t>
  </si>
  <si>
    <t>test_producer_throughput.acks=1.topic=topic-replication-factor-three.message_size=10000.compression_type=snappy.security_protocol=SSL.tls_version=TLSv1.3.metadata_quorum=ISOLATED_KRAFT</t>
  </si>
  <si>
    <t>test_producer_throughput.acks=1.topic=topic-replication-factor-three.message_size=100000.compression_type=none.security_protocol=PLAINTEXT.metadata_quorum=ISOLATED_KRAFT</t>
  </si>
  <si>
    <t>test_producer_throughput.acks=1.topic=topic-replication-factor-three.message_size=100000.compression_type=none.security_protocol=SSL.tls_version=TLSv1.2.metadata_quorum=ISOLATED_KRAFT</t>
  </si>
  <si>
    <t>test_producer_throughput.acks=1.topic=topic-replication-factor-three.message_size=100000.compression_type=none.security_protocol=SSL.tls_version=TLSv1.3.metadata_quorum=ISOLATED_KRAFT</t>
  </si>
  <si>
    <t>test_producer_throughput.acks=1.topic=topic-replication-factor-three.message_size=100000.compression_type=snappy.security_protocol=PLAINTEXT.metadata_quorum=ISOLATED_KRAFT</t>
  </si>
  <si>
    <t>test_producer_throughput.acks=1.topic=topic-replication-factor-three.message_size=100000.compression_type=snappy.security_protocol=SSL.tls_version=TLSv1.2.metadata_quorum=ISOLATED_KRAFT</t>
  </si>
  <si>
    <t>test_producer_throughput.acks=1.topic=topic-replication-factor-three.message_size=100000.compression_type=snappy.security_protocol=SSL.tls_version=TLSv1.3.metadata_quorum=ISOLATED_KRAFT</t>
  </si>
  <si>
    <t>test_producer_throughput.acks=1.topic=topic-replication-factor-three.metadata_quorum=ISOLATED_KRAFT</t>
  </si>
  <si>
    <t>test_producer_throughput.acks=1.topic=topic-replication-factor-three.num_producers=3.metadata_quorum=ISOLATED_KRAFT</t>
  </si>
  <si>
    <t>Duración del productor en segundos</t>
  </si>
  <si>
    <t>MB por segundo</t>
  </si>
  <si>
    <t>Registros por segundo</t>
  </si>
  <si>
    <t>Latencia p50</t>
  </si>
  <si>
    <t>Latencia p99</t>
  </si>
  <si>
    <t>Latencia p999</t>
  </si>
  <si>
    <t>Duración del productor y consumidor en segundos</t>
  </si>
  <si>
    <t>MB por segundo del productor y consumidor</t>
  </si>
  <si>
    <t>Registros por productor y consumidor</t>
  </si>
  <si>
    <t>productor</t>
  </si>
  <si>
    <t>consumidor</t>
  </si>
  <si>
    <t>java (prod)</t>
  </si>
  <si>
    <t>java (cons)</t>
  </si>
  <si>
    <t>/opt/kafka-dev/results/2025-06-12--001/</t>
  </si>
  <si>
    <t>Benchmark/test_consumer_throughput/security_protocol=PLAINTEXT.compression_type=none.metadata_quorum=ISOLATED_KRAFT/1/</t>
  </si>
  <si>
    <t>/opt/kafka-dev/results/2025-06-12--001/Benchmark/test_consumer_throughput/security_protocol=PLAINTEXT.compression_type=none.metadata_quorum=ISOLATED_KRAFT/1/</t>
  </si>
  <si>
    <t>Benchmark/test_consumer_throughput/security_protocol=PLAINTEXT.compression_type=snappy.metadata_quorum=ISOLATED_KRAFT/2/</t>
  </si>
  <si>
    <t>/opt/kafka-dev/results/2025-06-12--001/Benchmark/test_consumer_throughput/security_protocol=PLAINTEXT.compression_type=snappy.metadata_quorum=ISOLATED_KRAFT/2/</t>
  </si>
  <si>
    <t>Benchmark/test_consumer_throughput/security_protocol=SSL.interbroker_security_protocol=PLAINTEXT.tls_version=TLSv1.2.compression_type=none.metadata_quorum=ISOLATED_KRAFT/3/</t>
  </si>
  <si>
    <t>/opt/kafka-dev/results/2025-06-12--001/Benchmark/test_consumer_throughput/security_protocol=SSL.interbroker_security_protocol=PLAINTEXT.tls_version=TLSv1.2.compression_type=none.metadata_quorum=ISOLATED_KRAFT/3/</t>
  </si>
  <si>
    <t>Benchmark/test_consumer_throughput/security_protocol=SSL.interbroker_security_protocol=PLAINTEXT.tls_version=TLSv1.2.compression_type=snappy.metadata_quorum=ISOLATED_KRAFT/4/</t>
  </si>
  <si>
    <t>/opt/kafka-dev/results/2025-06-12--001/Benchmark/test_consumer_throughput/security_protocol=SSL.interbroker_security_protocol=PLAINTEXT.tls_version=TLSv1.2.compression_type=snappy.metadata_quorum=ISOLATED_KRAFT/4/</t>
  </si>
  <si>
    <t>Benchmark/test_consumer_throughput/security_protocol=SSL.interbroker_security_protocol=PLAINTEXT.tls_version=TLSv1.3.compression_type=none.metadata_quorum=ISOLATED_KRAFT/5/</t>
  </si>
  <si>
    <t>/opt/kafka-dev/results/2025-06-12--001/Benchmark/test_consumer_throughput/security_protocol=SSL.interbroker_security_protocol=PLAINTEXT.tls_version=TLSv1.3.compression_type=none.metadata_quorum=ISOLATED_KRAFT/5/</t>
  </si>
  <si>
    <t>Benchmark/test_consumer_throughput/security_protocol=SSL.interbroker_security_protocol=PLAINTEXT.tls_version=TLSv1.3.compression_type=snappy.metadata_quorum=ISOLATED_KRAFT/6/</t>
  </si>
  <si>
    <t>/opt/kafka-dev/results/2025-06-12--001/Benchmark/test_consumer_throughput/security_protocol=SSL.interbroker_security_protocol=PLAINTEXT.tls_version=TLSv1.3.compression_type=snappy.metadata_quorum=ISOLATED_KRAFT/6/</t>
  </si>
  <si>
    <t>/opt/kafka-dev/results/2025-06-12--007/</t>
  </si>
  <si>
    <t>/opt/kafka-dev/results/2025-06-12--007/Benchmark/test_consumer_throughput/security_protocol=PLAINTEXT.compression_type=none.metadata_quorum=ISOLATED_KRAFT/1/</t>
  </si>
  <si>
    <t>/opt/kafka-dev/results/2025-06-12--007/Benchmark/test_consumer_throughput/security_protocol=PLAINTEXT.compression_type=snappy.metadata_quorum=ISOLATED_KRAFT/2/</t>
  </si>
  <si>
    <t>/opt/kafka-dev/results/2025-06-12--007/Benchmark/test_consumer_throughput/security_protocol=SSL.interbroker_security_protocol=PLAINTEXT.tls_version=TLSv1.2.compression_type=none.metadata_quorum=ISOLATED_KRAFT/3/</t>
  </si>
  <si>
    <t>/opt/kafka-dev/results/2025-06-12--007/Benchmark/test_consumer_throughput/security_protocol=SSL.interbroker_security_protocol=PLAINTEXT.tls_version=TLSv1.2.compression_type=snappy.metadata_quorum=ISOLATED_KRAFT/4/</t>
  </si>
  <si>
    <t>/opt/kafka-dev/results/2025-06-12--007/Benchmark/test_consumer_throughput/security_protocol=SSL.interbroker_security_protocol=PLAINTEXT.tls_version=TLSv1.3.compression_type=none.metadata_quorum=ISOLATED_KRAFT/5/</t>
  </si>
  <si>
    <t>/opt/kafka-dev/results/2025-06-12--007/Benchmark/test_consumer_throughput/security_protocol=SSL.interbroker_security_protocol=PLAINTEXT.tls_version=TLSv1.3.compression_type=snappy.metadata_quorum=ISOLATED_KRAFT/6/</t>
  </si>
  <si>
    <t>/opt/kafka-dev/results/2025-06-12--008/</t>
  </si>
  <si>
    <t>/opt/kafka-dev/results/2025-06-12--008/Benchmark/test_consumer_throughput/security_protocol=PLAINTEXT.compression_type=none.metadata_quorum=ISOLATED_KRAFT/1/</t>
  </si>
  <si>
    <t>/opt/kafka-dev/results/2025-06-12--008/Benchmark/test_consumer_throughput/security_protocol=PLAINTEXT.compression_type=snappy.metadata_quorum=ISOLATED_KRAFT/2/</t>
  </si>
  <si>
    <t>/opt/kafka-dev/results/2025-06-12--008/Benchmark/test_consumer_throughput/security_protocol=SSL.interbroker_security_protocol=PLAINTEXT.tls_version=TLSv1.2.compression_type=none.metadata_quorum=ISOLATED_KRAFT/3/</t>
  </si>
  <si>
    <t>/opt/kafka-dev/results/2025-06-12--008/Benchmark/test_consumer_throughput/security_protocol=SSL.interbroker_security_protocol=PLAINTEXT.tls_version=TLSv1.2.compression_type=snappy.metadata_quorum=ISOLATED_KRAFT/4/</t>
  </si>
  <si>
    <t>/opt/kafka-dev/results/2025-06-12--008/Benchmark/test_consumer_throughput/security_protocol=SSL.interbroker_security_protocol=PLAINTEXT.tls_version=TLSv1.3.compression_type=none.metadata_quorum=ISOLATED_KRAFT/5/</t>
  </si>
  <si>
    <t>/opt/kafka-dev/results/2025-06-12--008/Benchmark/test_consumer_throughput/security_protocol=SSL.interbroker_security_protocol=PLAINTEXT.tls_version=TLSv1.3.compression_type=snappy.metadata_quorum=ISOLATED_KRAFT/6/</t>
  </si>
  <si>
    <t>/opt/kafka-dev/results/2025-06-25--001/</t>
  </si>
  <si>
    <t>/opt/kafka-dev/results/2025-06-25--001/Benchmark/test_consumer_throughput/security_protocol=PLAINTEXT.compression_type=none.metadata_quorum=ISOLATED_KRAFT/1/</t>
  </si>
  <si>
    <t>/opt/kafka-dev/results/2025-06-25--001/Benchmark/test_consumer_throughput/security_protocol=PLAINTEXT.compression_type=snappy.metadata_quorum=ISOLATED_KRAFT/2/</t>
  </si>
  <si>
    <t>/opt/kafka-dev/results/2025-06-25--001/Benchmark/test_consumer_throughput/security_protocol=SSL.interbroker_security_protocol=PLAINTEXT.tls_version=TLSv1.2.compression_type=none.metadata_quorum=ISOLATED_KRAFT/3/</t>
  </si>
  <si>
    <t>/opt/kafka-dev/results/2025-06-25--001/Benchmark/test_consumer_throughput/security_protocol=SSL.interbroker_security_protocol=PLAINTEXT.tls_version=TLSv1.2.compression_type=snappy.metadata_quorum=ISOLATED_KRAFT/4/</t>
  </si>
  <si>
    <t>/opt/kafka-dev/results/2025-06-25--001/Benchmark/test_consumer_throughput/security_protocol=SSL.interbroker_security_protocol=PLAINTEXT.tls_version=TLSv1.3.compression_type=none.metadata_quorum=ISOLATED_KRAFT/5/</t>
  </si>
  <si>
    <t>/opt/kafka-dev/results/2025-06-25--001/Benchmark/test_consumer_throughput/security_protocol=SSL.interbroker_security_protocol=PLAINTEXT.tls_version=TLSv1.3.compression_type=snappy.metadata_quorum=ISOLATED_KRAFT/6/</t>
  </si>
  <si>
    <t>/opt/kafka-dev/results/2025-06-25--002/</t>
  </si>
  <si>
    <t>/opt/kafka-dev/results/2025-06-25--002/Benchmark/test_consumer_throughput/security_protocol=PLAINTEXT.compression_type=none.metadata_quorum=ISOLATED_KRAFT/1/</t>
  </si>
  <si>
    <t>/opt/kafka-dev/results/2025-06-25--002/Benchmark/test_consumer_throughput/security_protocol=PLAINTEXT.compression_type=snappy.metadata_quorum=ISOLATED_KRAFT/2/</t>
  </si>
  <si>
    <t>/opt/kafka-dev/results/2025-06-25--002/Benchmark/test_consumer_throughput/security_protocol=SSL.interbroker_security_protocol=PLAINTEXT.tls_version=TLSv1.2.compression_type=none.metadata_quorum=ISOLATED_KRAFT/3/</t>
  </si>
  <si>
    <t>/opt/kafka-dev/results/2025-06-25--002/Benchmark/test_consumer_throughput/security_protocol=SSL.interbroker_security_protocol=PLAINTEXT.tls_version=TLSv1.2.compression_type=snappy.metadata_quorum=ISOLATED_KRAFT/4/</t>
  </si>
  <si>
    <t>/opt/kafka-dev/results/2025-06-25--002/Benchmark/test_consumer_throughput/security_protocol=SSL.interbroker_security_protocol=PLAINTEXT.tls_version=TLSv1.3.compression_type=none.metadata_quorum=ISOLATED_KRAFT/5/</t>
  </si>
  <si>
    <t>/opt/kafka-dev/results/2025-06-25--002/Benchmark/test_consumer_throughput/security_protocol=SSL.interbroker_security_protocol=PLAINTEXT.tls_version=TLSv1.3.compression_type=snappy.metadata_quorum=ISOLATED_KRAFT/6/</t>
  </si>
  <si>
    <t>duration_seconds</t>
  </si>
  <si>
    <t>test_consumer_throughput.security_protocol=PLAINTEXT.compression_type=none.metadata_quorum=ISOLATED_KRAFT</t>
  </si>
  <si>
    <t>test_consumer_throughput.security_protocol=PLAINTEXT.compression_type=snappy.metadata_quorum=ISOLATED_KRAFT</t>
  </si>
  <si>
    <t>test_consumer_throughput.security_protocol=SSL.interbroker_security_protocol=PLAINTEXT.tls_version=TLSv1.2.compression_type=none.metadata_quorum=ISOLATED_KRAFT</t>
  </si>
  <si>
    <t>test_consumer_throughput.security_protocol=SSL.interbroker_security_protocol=PLAINTEXT.tls_version=TLSv1.2.compression_type=snappy.metadata_quorum=ISOLATED_KRAFT</t>
  </si>
  <si>
    <t>test_consumer_throughput.security_protocol=SSL.interbroker_security_protocol=PLAINTEXT.tls_version=TLSv1.3.compression_type=none.metadata_quorum=ISOLATED_KRAFT</t>
  </si>
  <si>
    <t>test_consumer_throughput.security_protocol=SSL.interbroker_security_protocol=PLAINTEXT.tls_version=TLSv1.3.compression_type=snappy.metadata_quorum=ISOLATED_KRAFT</t>
  </si>
  <si>
    <t>cliente</t>
  </si>
  <si>
    <t>ejecución</t>
  </si>
  <si>
    <t>MB / s</t>
  </si>
  <si>
    <t>Registros / s</t>
  </si>
  <si>
    <t>duración (s)</t>
  </si>
  <si>
    <t>c/c++</t>
  </si>
  <si>
    <t>registros / s</t>
  </si>
  <si>
    <t>Registros por segundo del productor y consumidor</t>
  </si>
  <si>
    <t>c/c++ (prod)</t>
  </si>
  <si>
    <t>c /c++(cons)</t>
  </si>
  <si>
    <t>c/c++ (cons)</t>
  </si>
  <si>
    <t>cliente c/c++</t>
  </si>
  <si>
    <t xml:space="preserve">c/c++ </t>
  </si>
  <si>
    <t xml:space="preserve">java  </t>
  </si>
  <si>
    <t xml:space="preserve">c/c++  </t>
  </si>
  <si>
    <t xml:space="preserve">java </t>
  </si>
  <si>
    <t>Duración del consumidor en segundos</t>
  </si>
  <si>
    <t>consumer_duration_sec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</si>
</sst>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0" fontId="4" fillId="8" borderId="0" xfId="0" applyFont="1" applyFill="1"/>
    <xf numFmtId="0" fontId="3" fillId="8" borderId="0" xfId="0" applyFont="1" applyFill="1" applyAlignment="1">
      <alignment horizontal="center"/>
    </xf>
    <xf numFmtId="0" fontId="0" fillId="9" borderId="0" xfId="0" applyFill="1"/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16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7" tint="0.7999816888943144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Ex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Ex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Ex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Ex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Ex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Ex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Ex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Ex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Ex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Ex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Ex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Ex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Ex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Ex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Ex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Ex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Ex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Ex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Ex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Ex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Ex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Ex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Ex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Ex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Ex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Ex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Ex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Ex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Ex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Ex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Ex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Ex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Ex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Ex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Ex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Ex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Ex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Ex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Ex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Ex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Ex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Ex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Ex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Ex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Ex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Ex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Ex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Ex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Ex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Ex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Ex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Ex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Ex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Ex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Ex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Ex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Ex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Ex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Ex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Ex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Ex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Ex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Ex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Ex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Ex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Ex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Ex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Ex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Ex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Ex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Ex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Ex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Ex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Ex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Ex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Ex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Ex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Ex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Ex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Ex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Ex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Ex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Ex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Ex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Ex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Ex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Ex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Ex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Ex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Ex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Ex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Ex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Ex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Ex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Ex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Ex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Ex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Ex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Ex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Ex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Ex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Ex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Ex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Ex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Ex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Ex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Ex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Ex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Ex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Ex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Ex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Ex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Ex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Ex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Ex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Ex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Ex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Ex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Ex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Ex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Ex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Ex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Ex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Ex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Ex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Ex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Ex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Ex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Ex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Ex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Ex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Ex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Ex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Ex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Ex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Ex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Ex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Ex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Ex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Ex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Ex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Ex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Ex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16A01AE8-C463-43A5-B953-4EA10E28FE5E}" formatIdx="1">
          <cx:tx>
            <cx:txData>
              <cx:f>_xlchart.v1.1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AF0263E-677F-4A8E-B81F-9E76C758459B}" formatIdx="4">
          <cx:tx>
            <cx:txData>
              <cx:f>_xlchart.v1.3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Registros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 del productor y consumidor</a:t>
          </a:r>
        </a:p>
      </cx:txPr>
    </cx:title>
    <cx:plotArea>
      <cx:plotAreaRegion>
        <cx:series layoutId="boxWhisker" uniqueId="{7D8524F3-B0EE-4F16-92F7-82A337653FFB}" formatIdx="2">
          <cx:tx>
            <cx:txData>
              <cx:f>_xlchart.v1.6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63F36E1-65B6-4B91-94FD-1D90FCB0712F}" formatIdx="5">
          <cx:tx>
            <cx:txData>
              <cx:f>_xlchart.v1.8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_xlchart.v1.110</cx:f>
      </cx:strDim>
      <cx:numDim type="val">
        <cx:f>_xlchart.v1.112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4BD8F0B6-9F36-4693-8CBD-326E8251A984}">
          <cx:tx>
            <cx:txData>
              <cx:f>_xlchart.v1.111</cx:f>
              <cx:v>duration_sec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_xlchart.v1.98</cx:f>
      </cx:strDim>
      <cx:numDim type="val">
        <cx:f>_xlchart.v1.100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03D73BBF-8265-46FE-A5C6-59FD4DE3436F}" formatIdx="1">
          <cx:tx>
            <cx:txData>
              <cx:f>_xlchart.v1.99</cx:f>
              <cx:v>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_xlchart.v1.116</cx:f>
      </cx:strDim>
      <cx:numDim type="val">
        <cx:f>_xlchart.v1.118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13AEDED4-F28F-4285-9F74-849D37789D89}" formatIdx="2">
          <cx:tx>
            <cx:txData>
              <cx:f>_xlchart.v1.117</cx:f>
              <cx:v>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_xlchart.v1.104</cx:f>
      </cx:strDim>
      <cx:numDim type="val">
        <cx:f>_xlchart.v1.106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223472B2-4D40-4191-9DEF-442C3D053370}" formatIdx="1">
          <cx:tx>
            <cx:txData>
              <cx:f>_xlchart.v1.105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_xlchart.v1.107</cx:f>
      </cx:strDim>
      <cx:numDim type="val">
        <cx:f>_xlchart.v1.109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BC6C10C7-9794-4843-B735-B1F0B4D4E301}" formatIdx="1">
          <cx:tx>
            <cx:txData>
              <cx:f>_xlchart.v1.108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_xlchart.v1.101</cx:f>
      </cx:strDim>
      <cx:numDim type="val">
        <cx:f>_xlchart.v1.103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801F11D1-1C3F-42EC-BF12-06B74535CCE6}" formatIdx="1">
          <cx:tx>
            <cx:txData>
              <cx:f>_xlchart.v1.102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val">
        <cx:f>_xlchart.v1.25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85B5D616-B333-4ACF-B1FA-FD1B5D495034}" formatIdx="1">
          <cx:tx>
            <cx:txData>
              <cx:f>_xlchart.v1.24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</cx:f>
      </cx:strDim>
      <cx:numDim type="val">
        <cx:f>_xlchart.v1.28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385204E3-40CD-4ED4-AE91-CBCA3ECC3380}" formatIdx="1">
          <cx:tx>
            <cx:txData>
              <cx:f>_xlchart.v1.27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</cx:f>
      </cx:strDim>
      <cx:numDim type="val">
        <cx:f>_xlchart.v1.43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8A0C4670-5305-4949-9707-DB12AF82ABB0}" formatIdx="1">
          <cx:tx>
            <cx:txData>
              <cx:f>_xlchart.v1.42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_xlchart.v1.47</cx:f>
      </cx:strDim>
      <cx:numDim type="val">
        <cx:f>_xlchart.v1.49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9C9E89F1-FEFC-49E6-9F9F-6ED999D223F4}" formatIdx="1">
          <cx:tx>
            <cx:txData>
              <cx:f>_xlchart.v1.48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_xlchart.v1.50</cx:f>
      </cx:strDim>
      <cx:numDim type="val">
        <cx:f>_xlchart.v1.52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FF83A1B0-73D7-43BB-B605-E0BB5466D9E2}" formatIdx="1">
          <cx:tx>
            <cx:txData>
              <cx:f>_xlchart.v1.51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D86DE4CF-092C-48C6-8EB2-762170CC7B72}" formatIdx="1">
          <cx:tx>
            <cx:txData>
              <cx:f>_xlchart.v1.21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</cx:f>
      </cx:strDim>
      <cx:numDim type="val">
        <cx:f>_xlchart.v1.31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5C2C92CE-DDFC-4E7B-B8E4-D631625D069D}" formatIdx="1">
          <cx:tx>
            <cx:txData>
              <cx:f>_xlchart.v1.30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_xlchart.v1.56</cx:f>
      </cx:strDim>
      <cx:numDim type="val">
        <cx:f>_xlchart.v1.58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3F5DDBAD-CD15-4542-9C46-A0D53631FD52}" formatIdx="1">
          <cx:tx>
            <cx:txData>
              <cx:f>_xlchart.v1.57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_xlchart.v1.59</cx:f>
      </cx:strDim>
      <cx:numDim type="val">
        <cx:f>_xlchart.v1.61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B54C23C9-4EF2-4BC2-8A03-CAAB06DCF5BB}" formatIdx="1">
          <cx:tx>
            <cx:txData>
              <cx:f>_xlchart.v1.60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_xlchart.v1.65</cx:f>
      </cx:strDim>
      <cx:numDim type="val">
        <cx:f>_xlchart.v1.67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1AAB2878-8EC5-4CA4-91B7-FFA900623840}" formatIdx="1">
          <cx:tx>
            <cx:txData>
              <cx:f>_xlchart.v1.66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_xlchart.v1.44</cx:f>
      </cx:strDim>
      <cx:numDim type="val">
        <cx:f>_xlchart.v1.46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0702462B-96C8-4ADC-803A-D7EFC37D9283}" formatIdx="1">
          <cx:tx>
            <cx:txData>
              <cx:f>_xlchart.v1.45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</cx:f>
      </cx:strDim>
      <cx:numDim type="val">
        <cx:f>_xlchart.v1.34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182A15B3-F8AC-4868-9EBD-823162E692FF}" formatIdx="1">
          <cx:tx>
            <cx:txData>
              <cx:f>_xlchart.v1.33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_xlchart.v1.37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BB56D209-28F6-4FE7-89B6-D51B0B206C44}" formatIdx="1">
          <cx:tx>
            <cx:txData>
              <cx:f>_xlchart.v1.36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_xlchart.v1.53</cx:f>
      </cx:strDim>
      <cx:numDim type="val">
        <cx:f>_xlchart.v1.55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F98A1747-DC92-4CB7-9AF8-60FB01027E7A}" formatIdx="1">
          <cx:tx>
            <cx:txData>
              <cx:f>_xlchart.v1.54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_xlchart.v1.74</cx:f>
      </cx:strDim>
      <cx:numDim type="val">
        <cx:f>_xlchart.v1.76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170CBD40-272B-4DD8-849F-97D163FEE473}" formatIdx="1">
          <cx:tx>
            <cx:txData>
              <cx:f>_xlchart.v1.75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_xlchart.v1.68</cx:f>
      </cx:strDim>
      <cx:numDim type="val">
        <cx:f>_xlchart.v1.70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CA74301D-E858-4E42-89F5-55B518823248}" formatIdx="1">
          <cx:tx>
            <cx:txData>
              <cx:f>_xlchart.v1.69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_xlchart.v1.38</cx:f>
      </cx:strDim>
      <cx:numDim type="val">
        <cx:f>_xlchart.v1.40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31E9A02C-1754-4AE1-A034-0CA4F7A2F68C}" formatIdx="1">
          <cx:tx>
            <cx:txData>
              <cx:f>_xlchart.v1.39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_xlchart.v1.71</cx:f>
      </cx:strDim>
      <cx:numDim type="val">
        <cx:f>_xlchart.v1.73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96AAB83C-59FF-498A-9519-29D281D4A7F6}" formatIdx="1">
          <cx:tx>
            <cx:txData>
              <cx:f>_xlchart.v1.72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_xlchart.v1.62</cx:f>
      </cx:strDim>
      <cx:numDim type="val">
        <cx:f>_xlchart.v1.64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D9D9AD1A-69C2-4670-8E90-C5B9B6922AA6}" formatIdx="1">
          <cx:tx>
            <cx:txData>
              <cx:f>_xlchart.v1.63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_xlchart.v1.77</cx:f>
      </cx:strDim>
      <cx:numDim type="val">
        <cx:f>_xlchart.v1.79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6E1DE2C6-3BCA-4F3D-A8BE-063220D0CB1A}" formatIdx="1">
          <cx:tx>
            <cx:txData>
              <cx:f>_xlchart.v1.78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_xlchart.v1.80</cx:f>
      </cx:strDim>
      <cx:numDim type="val">
        <cx:f>_xlchart.v1.82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E6567F83-4C33-4A73-8ACD-A2FBF6AA1C1B}" formatIdx="1">
          <cx:tx>
            <cx:txData>
              <cx:f>_xlchart.v1.81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_xlchart.v1.86</cx:f>
      </cx:strDim>
      <cx:numDim type="val">
        <cx:f>_xlchart.v1.88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316753B9-6E1F-47CB-B081-BCB79D17363B}" formatIdx="1">
          <cx:tx>
            <cx:txData>
              <cx:f>_xlchart.v1.87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_xlchart.v1.95</cx:f>
      </cx:strDim>
      <cx:numDim type="val">
        <cx:f>_xlchart.v1.97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E1135FA2-54C2-4B5C-A737-55AF2415EC28}" formatIdx="1">
          <cx:tx>
            <cx:txData>
              <cx:f>_xlchart.v1.96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_xlchart.v1.83</cx:f>
      </cx:strDim>
      <cx:numDim type="val">
        <cx:f>_xlchart.v1.85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43D814EE-24FF-4DE9-A73A-A04B5F67F307}" formatIdx="1">
          <cx:tx>
            <cx:txData>
              <cx:f>_xlchart.v1.84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_xlchart.v1.89</cx:f>
      </cx:strDim>
      <cx:numDim type="val">
        <cx:f>_xlchart.v1.91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FB22C5C4-F992-4799-AF14-32C396AE0DC7}" formatIdx="1">
          <cx:tx>
            <cx:txData>
              <cx:f>_xlchart.v1.90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_xlchart.v1.92</cx:f>
      </cx:strDim>
      <cx:numDim type="val">
        <cx:f>_xlchart.v1.94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1A9AEF15-98AC-4686-BF49-0965CBD94DA4}" formatIdx="1">
          <cx:tx>
            <cx:txData>
              <cx:f>_xlchart.v1.93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_xlchart.v1.113</cx:f>
      </cx:strDim>
      <cx:numDim type="val">
        <cx:f>_xlchart.v1.115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20306C97-C131-4C4A-B681-AC068A010917}" formatIdx="1">
          <cx:tx>
            <cx:txData>
              <cx:f>_xlchart.v1.114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_xlchart.v1.131</cx:f>
      </cx:strDim>
      <cx:numDim type="val">
        <cx:f>_xlchart.v1.133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CEF0EDC0-DE30-4C14-BBEE-7DC9D66541E0}" formatIdx="1">
          <cx:tx>
            <cx:txData>
              <cx:f>_xlchart.v1.132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_xlchart.v1.125</cx:f>
      </cx:strDim>
      <cx:numDim type="val">
        <cx:f>_xlchart.v1.127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26E951B9-D349-4453-8D70-63102D0C0212}" formatIdx="1">
          <cx:tx>
            <cx:txData>
              <cx:f>_xlchart.v1.126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_xlchart.v1.149</cx:f>
      </cx:strDim>
      <cx:numDim type="val">
        <cx:f>_xlchart.v1.151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83DE5D1C-E0A2-4F69-B4FD-22C2D7C9E143}" formatIdx="1">
          <cx:tx>
            <cx:txData>
              <cx:f>_xlchart.v1.150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_xlchart.v1.134</cx:f>
      </cx:strDim>
      <cx:numDim type="val">
        <cx:f>_xlchart.v1.136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3FD85D87-DC65-4F60-87C7-0D12098C41A1}" formatIdx="1">
          <cx:tx>
            <cx:txData>
              <cx:f>_xlchart.v1.135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_xlchart.v1.140</cx:f>
      </cx:strDim>
      <cx:numDim type="val">
        <cx:f>_xlchart.v1.142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35BF97CF-6473-459E-AB34-9E70A25EA80F}" formatIdx="2">
          <cx:tx>
            <cx:txData>
              <cx:f>_xlchart.v1.141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_xlchart.v1.146</cx:f>
      </cx:strDim>
      <cx:numDim type="val">
        <cx:f>_xlchart.v1.148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3C43CC68-741E-44EF-8384-21CCE3913ECA}" formatIdx="3">
          <cx:tx>
            <cx:txData>
              <cx:f>_xlchart.v1.147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_xlchart.v1.155</cx:f>
      </cx:strDim>
      <cx:numDim type="val">
        <cx:f>_xlchart.v1.157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F73C8565-5D2F-4D92-AA07-04C42EB38B7E}" formatIdx="3">
          <cx:tx>
            <cx:txData>
              <cx:f>_xlchart.v1.156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_xlchart.v1.152</cx:f>
      </cx:strDim>
      <cx:numDim type="val">
        <cx:f>_xlchart.v1.154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D4226CAA-7044-4FF2-B317-39E8E03D0A39}" formatIdx="2">
          <cx:tx>
            <cx:txData>
              <cx:f>_xlchart.v1.153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_xlchart.v1.143</cx:f>
      </cx:strDim>
      <cx:numDim type="val">
        <cx:f>_xlchart.v1.145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556AF157-697D-4DBA-A19A-6CC58060777E}" formatIdx="3">
          <cx:tx>
            <cx:txData>
              <cx:f>_xlchart.v1.144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_xlchart.v1.137</cx:f>
      </cx:strDim>
      <cx:numDim type="val">
        <cx:f>_xlchart.v1.139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5804A7DE-8C8F-4CFC-A2A2-212153F435B5}" formatIdx="2">
          <cx:tx>
            <cx:txData>
              <cx:f>_xlchart.v1.138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_xlchart.v1.119</cx:f>
      </cx:strDim>
      <cx:numDim type="val">
        <cx:f>_xlchart.v1.121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4E982CE6-16E6-4B16-9270-F9058A99901B}" formatIdx="2">
          <cx:tx>
            <cx:txData>
              <cx:f>_xlchart.v1.120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_xlchart.v1.122</cx:f>
      </cx:strDim>
      <cx:numDim type="val">
        <cx:f>_xlchart.v1.124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D002D81B-7865-4D46-A716-8BA650449857}" formatIdx="3">
          <cx:tx>
            <cx:txData>
              <cx:f>_xlchart.v1.123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_xlchart.v1.158</cx:f>
      </cx:strDim>
      <cx:numDim type="val">
        <cx:f>_xlchart.v1.160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679E02BF-1616-4700-B838-0362D35D34AF}" formatIdx="2">
          <cx:tx>
            <cx:txData>
              <cx:f>_xlchart.v1.159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_xlchart.v1.161</cx:f>
      </cx:strDim>
      <cx:numDim type="val">
        <cx:f>_xlchart.v1.163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EDEF8C3D-87BB-4F47-8D1B-AA2BE8BC73E5}" formatIdx="3">
          <cx:tx>
            <cx:txData>
              <cx:f>_xlchart.v1.162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_xlchart.v1.164</cx:f>
      </cx:strDim>
      <cx:numDim type="val">
        <cx:f>_xlchart.v1.166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97CE536-14B0-48A1-A718-7C12B680D01D}" formatIdx="2">
          <cx:tx>
            <cx:txData>
              <cx:f>_xlchart.v1.165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_xlchart.v1.167</cx:f>
      </cx:strDim>
      <cx:numDim type="val">
        <cx:f>_xlchart.v1.169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0CB60A1A-A92F-4D39-9593-7E711B1B6241}" formatIdx="3">
          <cx:tx>
            <cx:txData>
              <cx:f>_xlchart.v1.168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_xlchart.v1.128</cx:f>
      </cx:strDim>
      <cx:numDim type="val">
        <cx:f>_xlchart.v1.130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9A8684C-B83A-495A-AA3E-9E3DF3D3051E}" formatIdx="2">
          <cx:tx>
            <cx:txData>
              <cx:f>_xlchart.v1.129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_xlchart.v1.170</cx:f>
      </cx:strDim>
      <cx:numDim type="val">
        <cx:f>_xlchart.v1.172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D6345D15-5F85-4C3B-86D1-514DA7E9C705}" formatIdx="3">
          <cx:tx>
            <cx:txData>
              <cx:f>_xlchart.v1.171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_xlchart.v1.173</cx:f>
      </cx:strDim>
      <cx:numDim type="val">
        <cx:f>_xlchart.v1.175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CA13983F-5A13-4BB8-9101-4EB7CE80AF96}" formatIdx="2">
          <cx:tx>
            <cx:txData>
              <cx:f>_xlchart.v1.174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_xlchart.v1.176</cx:f>
      </cx:strDim>
      <cx:numDim type="val">
        <cx:f>_xlchart.v1.178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9E3388BC-F03A-4B55-9502-DA943C7CDF62}" formatIdx="3">
          <cx:tx>
            <cx:txData>
              <cx:f>_xlchart.v1.177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_xlchart.v1.179</cx:f>
      </cx:strDim>
      <cx:numDim type="val">
        <cx:f>_xlchart.v1.181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CF28C9B-55DE-4896-9317-DF848DA49BE7}" formatIdx="2">
          <cx:tx>
            <cx:txData>
              <cx:f>_xlchart.v1.180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_xlchart.v1.188</cx:f>
      </cx:strDim>
      <cx:numDim type="val">
        <cx:f>_xlchart.v1.190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9FF3FA58-7F87-46BD-8F90-29C2AA875BA4}" formatIdx="3">
          <cx:tx>
            <cx:txData>
              <cx:f>_xlchart.v1.189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_xlchart.v1.185</cx:f>
      </cx:strDim>
      <cx:numDim type="val">
        <cx:f>_xlchart.v1.187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9AD5873B-2728-46C3-BF60-BAC26F8A399B}" formatIdx="2">
          <cx:tx>
            <cx:txData>
              <cx:f>_xlchart.v1.186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_xlchart.v1.182</cx:f>
      </cx:strDim>
      <cx:numDim type="val">
        <cx:f>_xlchart.v1.184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1E6E6C69-1643-4983-A31C-B8CD3955B166}" formatIdx="3">
          <cx:tx>
            <cx:txData>
              <cx:f>_xlchart.v1.183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_xlchart.v1.197</cx:f>
      </cx:strDim>
      <cx:numDim type="val">
        <cx:f>_xlchart.v1.199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E5C263E7-C4CE-4E79-9866-213D18ABA504}" formatIdx="2">
          <cx:tx>
            <cx:txData>
              <cx:f>_xlchart.v1.198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_xlchart.v1.191</cx:f>
      </cx:strDim>
      <cx:numDim type="val">
        <cx:f>_xlchart.v1.193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1E95FAB2-5260-48D7-8A5C-C4D8C5610248}" formatIdx="3">
          <cx:tx>
            <cx:txData>
              <cx:f>_xlchart.v1.192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_xlchart.v1.194</cx:f>
      </cx:strDim>
      <cx:numDim type="val">
        <cx:f>_xlchart.v1.196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356889E0-B724-42D7-B8AC-E5DB0BE76443}" formatIdx="2">
          <cx:tx>
            <cx:txData>
              <cx:f>_xlchart.v1.195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_xlchart.v1.218</cx:f>
      </cx:strDim>
      <cx:numDim type="val">
        <cx:f>_xlchart.v1.220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1268FEFF-3B63-416E-A3C0-006A290F044B}" formatIdx="3">
          <cx:tx>
            <cx:txData>
              <cx:f>_xlchart.v1.219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_xlchart.v1.212</cx:f>
      </cx:strDim>
      <cx:numDim type="val">
        <cx:f>_xlchart.v1.214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DADFB6F5-A193-4A08-8F95-0D700E25FD60}" formatIdx="2">
          <cx:tx>
            <cx:txData>
              <cx:f>_xlchart.v1.213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_xlchart.v1.215</cx:f>
      </cx:strDim>
      <cx:numDim type="val">
        <cx:f>_xlchart.v1.217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54776E23-4DDF-4609-B6CF-88A03741D4A6}" formatIdx="3">
          <cx:tx>
            <cx:txData>
              <cx:f>_xlchart.v1.216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_xlchart.v1.206</cx:f>
      </cx:strDim>
      <cx:numDim type="val">
        <cx:f>_xlchart.v1.208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FAB5EC4D-CAE0-4BF4-9034-AFF850B7ACB4}" formatIdx="2">
          <cx:tx>
            <cx:txData>
              <cx:f>_xlchart.v1.207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_xlchart.v1.230</cx:f>
      </cx:strDim>
      <cx:numDim type="val">
        <cx:f>_xlchart.v1.232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0C310659-D757-4968-9D53-EFA56083B014}" formatIdx="3">
          <cx:tx>
            <cx:txData>
              <cx:f>_xlchart.v1.231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_xlchart.v1.233</cx:f>
      </cx:strDim>
      <cx:numDim type="val">
        <cx:f>_xlchart.v1.235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C98754E5-9A97-426B-9D79-3D56514C85B2}" formatIdx="2">
          <cx:tx>
            <cx:txData>
              <cx:f>_xlchart.v1.234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_xlchart.v1.245</cx:f>
      </cx:strDim>
      <cx:numDim type="val">
        <cx:f>_xlchart.v1.247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1454686E-CEF4-41B0-BC4E-6A0466963EA8}" formatIdx="3">
          <cx:tx>
            <cx:txData>
              <cx:f>_xlchart.v1.246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_xlchart.v1.236</cx:f>
      </cx:strDim>
      <cx:numDim type="val">
        <cx:f>_xlchart.v1.238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61296638-1C98-4DA4-99C7-DEB251A7C019}" formatIdx="2">
          <cx:tx>
            <cx:txData>
              <cx:f>_xlchart.v1.237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_xlchart.v1.221</cx:f>
      </cx:strDim>
      <cx:numDim type="val">
        <cx:f>_xlchart.v1.223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9CCE168A-07DB-4FD0-93E7-64D0AFEB2508}" formatIdx="3">
          <cx:tx>
            <cx:txData>
              <cx:f>_xlchart.v1.222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_xlchart.v1.239</cx:f>
      </cx:strDim>
      <cx:numDim type="val">
        <cx:f>_xlchart.v1.241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0A95B2EF-3083-4063-A276-5BAC79E216FF}" formatIdx="2">
          <cx:tx>
            <cx:txData>
              <cx:f>_xlchart.v1.240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_xlchart.v1.242</cx:f>
      </cx:strDim>
      <cx:numDim type="val">
        <cx:f>_xlchart.v1.244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B78F1873-72C5-4A22-8D97-335A2511E84A}" formatIdx="3">
          <cx:tx>
            <cx:txData>
              <cx:f>_xlchart.v1.243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_xlchart.v1.200</cx:f>
      </cx:strDim>
      <cx:numDim type="val">
        <cx:f>_xlchart.v1.202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F1766C88-022D-4183-95E0-15AB635D0E92}" formatIdx="2">
          <cx:tx>
            <cx:txData>
              <cx:f>_xlchart.v1.201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_xlchart.v1.203</cx:f>
      </cx:strDim>
      <cx:numDim type="val">
        <cx:f>_xlchart.v1.205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5ED37C36-E8A6-4593-AC11-4178B545AF47}" formatIdx="3">
          <cx:tx>
            <cx:txData>
              <cx:f>_xlchart.v1.204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_xlchart.v1.248</cx:f>
      </cx:strDim>
      <cx:numDim type="val">
        <cx:f>_xlchart.v1.250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95DE1B1-5755-452D-92EE-EFBEC6544190}" formatIdx="2">
          <cx:tx>
            <cx:txData>
              <cx:f>_xlchart.v1.249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_xlchart.v1.251</cx:f>
      </cx:strDim>
      <cx:numDim type="val">
        <cx:f>_xlchart.v1.253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D8B487CB-86E5-49E5-A3AE-8561EB84921C}" formatIdx="3">
          <cx:tx>
            <cx:txData>
              <cx:f>_xlchart.v1.252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_xlchart.v1.254</cx:f>
      </cx:strDim>
      <cx:numDim type="val">
        <cx:f>_xlchart.v1.256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548B6804-AF85-4AE8-AB5D-E5B1D127021B}" formatIdx="2">
          <cx:tx>
            <cx:txData>
              <cx:f>_xlchart.v1.255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_xlchart.v1.224</cx:f>
      </cx:strDim>
      <cx:numDim type="val">
        <cx:f>_xlchart.v1.226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93601BB3-CD76-4EDC-BEB7-9A7D2A64FDFB}" formatIdx="3">
          <cx:tx>
            <cx:txData>
              <cx:f>_xlchart.v1.225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_xlchart.v1.209</cx:f>
      </cx:strDim>
      <cx:numDim type="val">
        <cx:f>_xlchart.v1.211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A13942E3-AE7B-45A8-B674-9EC6E14F52CF}" formatIdx="3">
          <cx:tx>
            <cx:txData>
              <cx:f>_xlchart.v1.210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_xlchart.v1.257</cx:f>
      </cx:strDim>
      <cx:numDim type="val">
        <cx:f>_xlchart.v1.259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84DE6BEB-38CE-4B8B-B7C6-BC779128D0B5}" formatIdx="2">
          <cx:tx>
            <cx:txData>
              <cx:f>_xlchart.v1.258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_xlchart.v1.260</cx:f>
      </cx:strDim>
      <cx:numDim type="val">
        <cx:f>_xlchart.v1.262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C502E42D-F782-4A0D-BF89-5E792B7F75BF}" formatIdx="2">
          <cx:tx>
            <cx:txData>
              <cx:f>_xlchart.v1.261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_xlchart.v1.227</cx:f>
      </cx:strDim>
      <cx:numDim type="val">
        <cx:f>_xlchart.v1.229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80FF08CA-AB73-4243-8AFA-4839EF9BFC97}" formatIdx="3">
          <cx:tx>
            <cx:txData>
              <cx:f>_xlchart.v1.228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_xlchart.v1.263</cx:f>
      </cx:strDim>
      <cx:numDim type="val">
        <cx:f>_xlchart.v1.265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1923E494-25A4-4C58-B029-FD3EA72355CF}" formatIdx="2">
          <cx:tx>
            <cx:txData>
              <cx:f>_xlchart.v1.264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_xlchart.v1.266</cx:f>
      </cx:strDim>
      <cx:numDim type="val">
        <cx:f>_xlchart.v1.268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23E9B9CB-D8D2-4E8E-B268-64734957E5F2}" formatIdx="3">
          <cx:tx>
            <cx:txData>
              <cx:f>_xlchart.v1.267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_xlchart.v1.269</cx:f>
      </cx:strDim>
      <cx:numDim type="val">
        <cx:f>_xlchart.v1.271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8F39F2CC-AA97-4CE6-AC36-D51C2DE26231}" formatIdx="2">
          <cx:tx>
            <cx:txData>
              <cx:f>_xlchart.v1.270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_xlchart.v1.278</cx:f>
      </cx:strDim>
      <cx:numDim type="val">
        <cx:f>_xlchart.v1.280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7E986416-A137-4B0C-817E-0BD60D3A62CA}" formatIdx="3">
          <cx:tx>
            <cx:txData>
              <cx:f>_xlchart.v1.279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_xlchart.v1.275</cx:f>
      </cx:strDim>
      <cx:numDim type="val">
        <cx:f>_xlchart.v1.277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955DDB93-061C-4D63-B76A-95B4634E8FFC}" formatIdx="2">
          <cx:tx>
            <cx:txData>
              <cx:f>_xlchart.v1.276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_xlchart.v1.272</cx:f>
      </cx:strDim>
      <cx:numDim type="val">
        <cx:f>_xlchart.v1.274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9CD21AC7-E960-480C-A627-2490A117819B}" formatIdx="3">
          <cx:tx>
            <cx:txData>
              <cx:f>_xlchart.v1.273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_xlchart.v1.317</cx:f>
      </cx:strDim>
      <cx:numDim type="val">
        <cx:f>_xlchart.v1.319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0D24B6B9-9B20-43A0-B38E-59B843545B2D}" formatIdx="2">
          <cx:tx>
            <cx:txData>
              <cx:f>_xlchart.v1.318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_xlchart.v1.329</cx:f>
      </cx:strDim>
      <cx:numDim type="val">
        <cx:f>_xlchart.v1.331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7ABE27EA-696C-4F44-9F0D-BB09DA996BE3}" formatIdx="3">
          <cx:tx>
            <cx:txData>
              <cx:f>_xlchart.v1.330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_xlchart.v1.332</cx:f>
      </cx:strDim>
      <cx:numDim type="val">
        <cx:f>_xlchart.v1.334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78DE71C-A981-40F8-B946-D096340C7E91}" formatIdx="2">
          <cx:tx>
            <cx:txData>
              <cx:f>_xlchart.v1.333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_xlchart.v1.320</cx:f>
      </cx:strDim>
      <cx:numDim type="val">
        <cx:f>_xlchart.v1.322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B1FD7484-36B4-4D74-AAE5-440DAFEBE0BD}" formatIdx="3">
          <cx:tx>
            <cx:txData>
              <cx:f>_xlchart.v1.321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_xlchart.v1.323</cx:f>
      </cx:strDim>
      <cx:numDim type="val">
        <cx:f>_xlchart.v1.325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93DC1799-E330-49C4-A7B4-5D10B2999108}" formatIdx="2">
          <cx:tx>
            <cx:txData>
              <cx:f>_xlchart.v1.324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_xlchart.v1.326</cx:f>
      </cx:strDim>
      <cx:numDim type="val">
        <cx:f>_xlchart.v1.328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C9BCE2C7-16E7-4DFA-8586-5A9F6E58A131}" formatIdx="3">
          <cx:tx>
            <cx:txData>
              <cx:f>_xlchart.v1.327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_xlchart.v1.293</cx:f>
      </cx:strDim>
      <cx:numDim type="val">
        <cx:f>_xlchart.v1.295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82DBD758-84C4-43ED-97BB-C101C3DB170A}" formatIdx="2">
          <cx:tx>
            <cx:txData>
              <cx:f>_xlchart.v1.294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_xlchart.v1.308</cx:f>
      </cx:strDim>
      <cx:numDim type="val">
        <cx:f>_xlchart.v1.310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4CE0E46B-020C-46D5-9576-86346E343A1F}" formatIdx="3">
          <cx:tx>
            <cx:txData>
              <cx:f>_xlchart.v1.309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_xlchart.v1.287</cx:f>
      </cx:strDim>
      <cx:numDim type="val">
        <cx:f>_xlchart.v1.289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08EE5F94-9900-49AD-BA6E-34EEB6D838CD}" formatIdx="2">
          <cx:tx>
            <cx:txData>
              <cx:f>_xlchart.v1.288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_xlchart.v1.290</cx:f>
      </cx:strDim>
      <cx:numDim type="val">
        <cx:f>_xlchart.v1.292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806EC01E-FAA1-4221-99D7-1C79BB9DC41B}" formatIdx="3">
          <cx:tx>
            <cx:txData>
              <cx:f>_xlchart.v1.291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_xlchart.v1.296</cx:f>
      </cx:strDim>
      <cx:numDim type="val">
        <cx:f>_xlchart.v1.298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85B0A666-9B7C-4F72-952E-2EEBF9BF916D}" formatIdx="2">
          <cx:tx>
            <cx:txData>
              <cx:f>_xlchart.v1.297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_xlchart.v1.299</cx:f>
      </cx:strDim>
      <cx:numDim type="val">
        <cx:f>_xlchart.v1.301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8A7744DA-5723-4629-9574-F1150BFF4AA1}" formatIdx="3">
          <cx:tx>
            <cx:txData>
              <cx:f>_xlchart.v1.300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_xlchart.v1.311</cx:f>
      </cx:strDim>
      <cx:numDim type="val">
        <cx:f>_xlchart.v1.313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377A4EDC-15DB-47DB-BB9B-5F9DA1EA6B50}" formatIdx="2">
          <cx:tx>
            <cx:txData>
              <cx:f>_xlchart.v1.312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_xlchart.v1.284</cx:f>
      </cx:strDim>
      <cx:numDim type="val">
        <cx:f>_xlchart.v1.286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00D8C42B-7FE8-45DB-99C4-A1414602FCA7}" formatIdx="3">
          <cx:tx>
            <cx:txData>
              <cx:f>_xlchart.v1.285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_xlchart.v1.314</cx:f>
      </cx:strDim>
      <cx:numDim type="val">
        <cx:f>_xlchart.v1.316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F6AF6CA-C08D-44A0-BB91-0DAB616E1C8E}" formatIdx="2">
          <cx:tx>
            <cx:txData>
              <cx:f>_xlchart.v1.315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_xlchart.v1.281</cx:f>
      </cx:strDim>
      <cx:numDim type="val">
        <cx:f>_xlchart.v1.283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667BC3B0-41E7-45F5-9324-0B893963AD3B}" formatIdx="3">
          <cx:tx>
            <cx:txData>
              <cx:f>_xlchart.v1.282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_xlchart.v1.302</cx:f>
      </cx:strDim>
      <cx:numDim type="val">
        <cx:f>_xlchart.v1.304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4FDC8115-DE25-4748-8B88-A16B1D6A15C0}" formatIdx="2">
          <cx:tx>
            <cx:txData>
              <cx:f>_xlchart.v1.303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_xlchart.v1.305</cx:f>
      </cx:strDim>
      <cx:numDim type="val">
        <cx:f>_xlchart.v1.307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409E6721-A447-4E9C-8B46-F5089A48C86D}" formatIdx="3">
          <cx:tx>
            <cx:txData>
              <cx:f>_xlchart.v1.306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_xlchart.v1.341</cx:f>
      </cx:strDim>
      <cx:numDim type="val">
        <cx:f>_xlchart.v1.343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MB por segundo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5323BD35-FA5B-4090-ABD1-2351E61A3311}" formatIdx="1">
          <cx:tx>
            <cx:txData>
              <cx:f>_xlchart.v1.342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_xlchart.v1.338</cx:f>
      </cx:strDim>
      <cx:numDim type="val">
        <cx:f>_xlchart.v1.340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F06CC4E2-0CDD-4388-AAD2-1875C6871AD4}" formatIdx="2">
          <cx:tx>
            <cx:txData>
              <cx:f>_xlchart.v1.339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_xlchart.v1.344</cx:f>
      </cx:strDim>
      <cx:numDim type="val">
        <cx:f>_xlchart.v1.346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Duración del productor en segundos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BD70A821-C2E6-4751-ABC8-E447C0534E37}" formatIdx="0">
          <cx:tx>
            <cx:txData>
              <cx:f>_xlchart.v1.345</cx:f>
              <cx:v>duration_sec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_xlchart.v1.347</cx:f>
      </cx:strDim>
      <cx:numDim type="val">
        <cx:f>_xlchart.v1.349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B3D35ECD-03E9-422A-A502-0C22158C49EE}" formatIdx="0">
          <cx:tx>
            <cx:txData>
              <cx:f>_xlchart.v1.348</cx:f>
              <cx:v>duración (s)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_xlchart.v1.350</cx:f>
      </cx:strDim>
      <cx:numDim type="val">
        <cx:f>_xlchart.v1.352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AD6145DB-A22F-4F5C-B574-7E34C026AAEE}" formatIdx="1">
          <cx:tx>
            <cx:txData>
              <cx:f>_xlchart.v1.351</cx:f>
              <cx:v>MB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_xlchart.v1.335</cx:f>
      </cx:strDim>
      <cx:numDim type="val">
        <cx:f>_xlchart.v1.337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D08907D1-1217-43BE-80A2-F3C1C1E3A991}" formatIdx="2">
          <cx:tx>
            <cx:txData>
              <cx:f>_xlchart.v1.336</cx:f>
              <cx:v>Registros / 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_xlchart.v1.353</cx:f>
      </cx:strDim>
      <cx:numDim type="val">
        <cx:f>_xlchart.v1.355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Duración del productor en segundos</a:t>
            </a:r>
            <a:endParaRPr lang="en-US">
              <a:effectLst/>
            </a:endParaRPr>
          </a:p>
        </cx:rich>
      </cx:tx>
    </cx:title>
    <cx:plotArea>
      <cx:plotAreaRegion>
        <cx:series layoutId="boxWhisker" uniqueId="{7A96247A-CA00-46DA-BCA1-6D523A4A6990}" formatIdx="0">
          <cx:tx>
            <cx:txData>
              <cx:f>_xlchart.v1.354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_xlchart.v1.356</cx:f>
      </cx:strDim>
      <cx:numDim type="val">
        <cx:f>_xlchart.v1.358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E6FBADF3-D82E-43E2-ABE5-D1B455D8548D}" formatIdx="1">
          <cx:tx>
            <cx:txData>
              <cx:f>_xlchart.v1.357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_xlchart.v1.359</cx:f>
      </cx:strDim>
      <cx:numDim type="val">
        <cx:f>_xlchart.v1.361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A89A82DA-8514-4873-B15F-05DABF98DE30}" formatIdx="2">
          <cx:tx>
            <cx:txData>
              <cx:f>_xlchart.v1.360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_xlchart.v1.377</cx:f>
      </cx:strDim>
      <cx:numDim type="val">
        <cx:f>_xlchart.v1.378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0280ABCF-67B3-4F4E-8C8C-7246B883B9A6}" formatIdx="0">
          <cx:tx>
            <cx:txData>
              <cx:f>_xlchart.v1.379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_xlchart.v1.392</cx:f>
      </cx:strDim>
      <cx:numDim type="val">
        <cx:f>_xlchart.v1.393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5DAC3D2D-D877-4DED-8005-1EE8C12CDA69}" formatIdx="1">
          <cx:tx>
            <cx:txData>
              <cx:f>_xlchart.v1.394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_xlchart.v1.371</cx:f>
      </cx:strDim>
      <cx:numDim type="val">
        <cx:f>_xlchart.v1.372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32547771-1C3B-4956-985E-CD64D3951B97}" formatIdx="2">
          <cx:tx>
            <cx:txData>
              <cx:f>_xlchart.v1.373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_xlchart.v1.365</cx:f>
      </cx:strDim>
      <cx:numDim type="val">
        <cx:f>_xlchart.v1.367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00F9251D-FB02-4B0E-8D07-8962402ADC0F}" formatIdx="0">
          <cx:tx>
            <cx:txData>
              <cx:f>_xlchart.v1.366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_xlchart.v1.368</cx:f>
      </cx:strDim>
      <cx:numDim type="val">
        <cx:f>_xlchart.v1.370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7A65D5CA-BA4C-4FC3-B57B-12050E6FD196}" formatIdx="1">
          <cx:tx>
            <cx:txData>
              <cx:f>_xlchart.v1.369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_xlchart.v1.383</cx:f>
      </cx:strDim>
      <cx:numDim type="val">
        <cx:f>_xlchart.v1.385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D210BF1A-10BA-404B-8B8D-5AB60D5426A0}" formatIdx="2">
          <cx:tx>
            <cx:txData>
              <cx:f>_xlchart.v1.384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_xlchart.v1.389</cx:f>
      </cx:strDim>
      <cx:numDim type="val">
        <cx:f>_xlchart.v1.391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1D22A227-4B8E-47F2-ABD3-DC34C9F3949E}" formatIdx="0">
          <cx:tx>
            <cx:txData>
              <cx:f>_xlchart.v1.390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_xlchart.v1.380</cx:f>
      </cx:strDim>
      <cx:numDim type="val">
        <cx:f>_xlchart.v1.382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1CE7B96B-CA12-4E0A-866C-B9DC4EA0B870}" formatIdx="1">
          <cx:tx>
            <cx:txData>
              <cx:f>_xlchart.v1.381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_xlchart.v1.395</cx:f>
      </cx:strDim>
      <cx:numDim type="val">
        <cx:f>_xlchart.v1.397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2401C4BF-D097-4D6E-9677-268B5C546701}" formatIdx="2">
          <cx:tx>
            <cx:txData>
              <cx:f>_xlchart.v1.396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_xlchart.v1.386</cx:f>
      </cx:strDim>
      <cx:numDim type="val">
        <cx:f>_xlchart.v1.388</cx:f>
      </cx:numDim>
    </cx:data>
  </cx:chartData>
  <cx:chart>
    <cx:title pos="t" align="ctr" overlay="0">
      <cx:tx>
        <cx:txData>
          <cx:v>Duración del productor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en segundos</a:t>
          </a:r>
        </a:p>
      </cx:txPr>
    </cx:title>
    <cx:plotArea>
      <cx:plotAreaRegion>
        <cx:series layoutId="boxWhisker" uniqueId="{BB05AE66-EE9A-453B-BE50-2EC62EEE559E}" formatIdx="0">
          <cx:tx>
            <cx:txData>
              <cx:f>_xlchart.v1.387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_xlchart.v1.362</cx:f>
      </cx:strDim>
      <cx:numDim type="val">
        <cx:f>_xlchart.v1.364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BB05AE66-EE9A-453B-BE50-2EC62EEE559E}" formatIdx="0">
          <cx:tx>
            <cx:txData>
              <cx:f>_xlchart.v1.363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_xlchart.v1.374</cx:f>
      </cx:strDim>
      <cx:numDim type="val">
        <cx:f>_xlchart.v1.376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28D21FC3-0640-412B-9F42-126426255D54}" formatIdx="2">
          <cx:tx>
            <cx:txData>
              <cx:f>_xlchart.v1.375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_xlchart.v1.398</cx:f>
      </cx:strDim>
      <cx:numDim type="val">
        <cx:f>_xlchart.v1.400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C6234A96-147F-4B8B-966C-599AC78A1465}" formatIdx="0">
          <cx:tx>
            <cx:txData>
              <cx:f>_xlchart.v1.399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_xlchart.v1.416</cx:f>
      </cx:strDim>
      <cx:numDim type="val">
        <cx:f>_xlchart.v1.418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727F206E-45CB-4236-8146-5E65F43A8769}" formatIdx="1">
          <cx:tx>
            <cx:txData>
              <cx:f>_xlchart.v1.417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_xlchart.v1.431</cx:f>
      </cx:strDim>
      <cx:numDim type="val">
        <cx:f>_xlchart.v1.433</cx:f>
      </cx:numDim>
    </cx:data>
  </cx:chartData>
  <cx:chart>
    <cx:title pos="t" align="ctr" overlay="0">
      <cx:tx>
        <cx:txData>
          <cx:v>Latencia 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 p999</a:t>
          </a:r>
        </a:p>
      </cx:txPr>
    </cx:title>
    <cx:plotArea>
      <cx:plotAreaRegion>
        <cx:series layoutId="boxWhisker" uniqueId="{1842748F-96D5-4DF3-B56C-564A99AB0BED}" formatIdx="2">
          <cx:tx>
            <cx:txData>
              <cx:f>_xlchart.v1.432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_xlchart.v1.428</cx:f>
      </cx:strDim>
      <cx:numDim type="val">
        <cx:f>_xlchart.v1.430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670FB23F-B3E1-4DAE-A9BC-6C813435911C}" formatIdx="1">
          <cx:tx>
            <cx:txData>
              <cx:f>_xlchart.v1.429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_xlchart.v1.434</cx:f>
      </cx:strDim>
      <cx:numDim type="val">
        <cx:f>_xlchart.v1.436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09E3FF5E-2B46-479B-89C8-F8A1F74E2561}" formatIdx="1">
          <cx:tx>
            <cx:txData>
              <cx:f>_xlchart.v1.435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_xlchart.v1.401</cx:f>
      </cx:strDim>
      <cx:numDim type="val">
        <cx:f>_xlchart.v1.403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F164B03F-E247-4FD6-B9FC-FFE634441F14}" formatIdx="1">
          <cx:tx>
            <cx:txData>
              <cx:f>_xlchart.v1.402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_xlchart.v1.404</cx:f>
      </cx:strDim>
      <cx:numDim type="val">
        <cx:f>_xlchart.v1.406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85F0B85D-C254-4CA8-89F2-0E7BB6737B72}" formatIdx="1">
          <cx:tx>
            <cx:txData>
              <cx:f>_xlchart.v1.405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_xlchart.v1.407</cx:f>
      </cx:strDim>
      <cx:numDim type="val">
        <cx:f>_xlchart.v1.409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3A0A741E-B7BD-4D4E-AA58-F80208F295DF}" formatIdx="1">
          <cx:tx>
            <cx:txData>
              <cx:f>_xlchart.v1.408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_xlchart.v1.419</cx:f>
      </cx:strDim>
      <cx:numDim type="val">
        <cx:f>_xlchart.v1.421</cx:f>
      </cx:numDim>
    </cx:data>
  </cx:chartData>
  <cx:chart>
    <cx:title pos="t" align="ctr" overlay="0">
      <cx:tx>
        <cx:txData>
          <cx:v>Latencia p50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p50</a:t>
          </a:r>
        </a:p>
      </cx:txPr>
    </cx:title>
    <cx:plotArea>
      <cx:plotAreaRegion>
        <cx:series layoutId="boxWhisker" uniqueId="{F8ACDD9E-6CAC-4199-801B-DFFE53C6F12C}" formatIdx="1">
          <cx:tx>
            <cx:txData>
              <cx:f>_xlchart.v1.420</cx:f>
              <cx:v>latency_50th_ms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_xlchart.v1.437</cx:f>
      </cx:strDim>
      <cx:numDim type="val">
        <cx:f>_xlchart.v1.439</cx:f>
      </cx:numDim>
    </cx:data>
  </cx:chartData>
  <cx:chart>
    <cx:title pos="t" align="ctr" overlay="0">
      <cx:tx>
        <cx:txData>
          <cx:v>Latencia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p999</a:t>
          </a:r>
        </a:p>
      </cx:txPr>
    </cx:title>
    <cx:plotArea>
      <cx:plotAreaRegion>
        <cx:series layoutId="boxWhisker" uniqueId="{C2FFBF74-FA4C-4CDB-8DA4-905CC55083CA}" formatIdx="3">
          <cx:tx>
            <cx:txData>
              <cx:f>_xlchart.v1.438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_xlchart.v1.422</cx:f>
      </cx:strDim>
      <cx:numDim type="val">
        <cx:f>_xlchart.v1.424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F143B3BD-79EA-4F17-BCCF-B9D495FF7E25}" formatIdx="2">
          <cx:tx>
            <cx:txData>
              <cx:f>_xlchart.v1.423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_xlchart.v1.440</cx:f>
      </cx:strDim>
      <cx:numDim type="val">
        <cx:f>_xlchart.v1.442</cx:f>
      </cx:numDim>
    </cx:data>
  </cx:chartData>
  <cx:chart>
    <cx:title pos="t" align="ctr" overlay="0">
      <cx:tx>
        <cx:txData>
          <cx:v>Latencia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p999</a:t>
          </a:r>
        </a:p>
      </cx:txPr>
    </cx:title>
    <cx:plotArea>
      <cx:plotAreaRegion>
        <cx:series layoutId="boxWhisker" uniqueId="{B8FA305C-8608-4C6E-AB46-CF31B12FBFB0}" formatIdx="3">
          <cx:tx>
            <cx:txData>
              <cx:f>_xlchart.v1.441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_xlchart.v1.425</cx:f>
      </cx:strDim>
      <cx:numDim type="val">
        <cx:f>_xlchart.v1.427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8ED7F822-B2B1-43BA-A728-F0B7F5F042FD}" formatIdx="2">
          <cx:tx>
            <cx:txData>
              <cx:f>_xlchart.v1.426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_xlchart.v1.446</cx:f>
      </cx:strDim>
      <cx:numDim type="val">
        <cx:f>_xlchart.v1.448</cx:f>
      </cx:numDim>
    </cx:data>
  </cx:chartData>
  <cx:chart>
    <cx:title pos="t" align="ctr" overlay="0">
      <cx:tx>
        <cx:txData>
          <cx:v>Latencia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p999</a:t>
          </a:r>
        </a:p>
      </cx:txPr>
    </cx:title>
    <cx:plotArea>
      <cx:plotAreaRegion>
        <cx:series layoutId="boxWhisker" uniqueId="{B40AC538-ACEE-4C07-90F3-59DCEE476A74}" formatIdx="3">
          <cx:tx>
            <cx:txData>
              <cx:f>_xlchart.v1.447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_xlchart.v1.443</cx:f>
      </cx:strDim>
      <cx:numDim type="val">
        <cx:f>_xlchart.v1.445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996624B0-ED94-41D3-9971-319E5C32AD7F}" formatIdx="2">
          <cx:tx>
            <cx:txData>
              <cx:f>_xlchart.v1.444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_xlchart.v1.449</cx:f>
      </cx:strDim>
      <cx:numDim type="val">
        <cx:f>_xlchart.v1.451</cx:f>
      </cx:numDim>
    </cx:data>
  </cx:chartData>
  <cx:chart>
    <cx:title pos="t" align="ctr" overlay="0">
      <cx:tx>
        <cx:txData>
          <cx:v>Latencia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p999</a:t>
          </a:r>
        </a:p>
      </cx:txPr>
    </cx:title>
    <cx:plotArea>
      <cx:plotAreaRegion>
        <cx:series layoutId="boxWhisker" uniqueId="{B9CF45F7-D38B-461B-9963-B494DC6C18C8}" formatIdx="3">
          <cx:tx>
            <cx:txData>
              <cx:f>_xlchart.v1.450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_xlchart.v1.452</cx:f>
      </cx:strDim>
      <cx:numDim type="val">
        <cx:f>_xlchart.v1.454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F3ECCF4C-81AC-40D5-BA12-EEB78DAEAC80}" formatIdx="2">
          <cx:tx>
            <cx:txData>
              <cx:f>_xlchart.v1.453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_xlchart.v1.410</cx:f>
      </cx:strDim>
      <cx:numDim type="val">
        <cx:f>_xlchart.v1.412</cx:f>
      </cx:numDim>
    </cx:data>
  </cx:chartData>
  <cx:chart>
    <cx:title pos="t" align="ctr" overlay="0">
      <cx:tx>
        <cx:txData>
          <cx:v>Latencia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p999</a:t>
          </a:r>
        </a:p>
      </cx:txPr>
    </cx:title>
    <cx:plotArea>
      <cx:plotAreaRegion>
        <cx:series layoutId="boxWhisker" uniqueId="{103AAA83-8F22-408F-95FA-C095E26C7DC7}" formatIdx="3">
          <cx:tx>
            <cx:txData>
              <cx:f>_xlchart.v1.411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_xlchart.v1.413</cx:f>
      </cx:strDim>
      <cx:numDim type="val">
        <cx:f>_xlchart.v1.415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DDEF4667-A723-4D5E-BB3A-86E8498CCD3D}" formatIdx="2">
          <cx:tx>
            <cx:txData>
              <cx:f>_xlchart.v1.414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_xlchart.v1.455</cx:f>
      </cx:strDim>
      <cx:numDim type="val">
        <cx:f>_xlchart.v1.457</cx:f>
      </cx:numDim>
    </cx:data>
  </cx:chartData>
  <cx:chart>
    <cx:title pos="t" align="ctr" overlay="0">
      <cx:tx>
        <cx:txData>
          <cx:v>Latencia p999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p999</a:t>
          </a:r>
        </a:p>
      </cx:txPr>
    </cx:title>
    <cx:plotArea>
      <cx:plotAreaRegion>
        <cx:series layoutId="boxWhisker" uniqueId="{B3A40F75-0FD7-4C38-A0FB-E9C642B7D93D}" formatIdx="3">
          <cx:tx>
            <cx:txData>
              <cx:f>_xlchart.v1.456</cx:f>
              <cx:v>latency_999th_ms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_xlchart.v1.458</cx:f>
      </cx:strDim>
      <cx:numDim type="val">
        <cx:f>_xlchart.v1.460</cx:f>
      </cx:numDim>
    </cx:data>
  </cx:chartData>
  <cx:chart>
    <cx:title pos="t" align="ctr" overlay="0">
      <cx:tx>
        <cx:txData>
          <cx:v>Latencia p99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Latencia p99</a:t>
          </a:r>
        </a:p>
      </cx:txPr>
    </cx:title>
    <cx:plotArea>
      <cx:plotAreaRegion>
        <cx:series layoutId="boxWhisker" uniqueId="{90CA7BE6-E3A7-4056-BA2B-4B5A5C029CFE}" formatIdx="2">
          <cx:tx>
            <cx:txData>
              <cx:f>_xlchart.v1.459</cx:f>
              <cx:v>latency_99th_ms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_xlchart.v1.476</cx:f>
      </cx:strDim>
      <cx:numDim type="val">
        <cx:f>_xlchart.v1.478</cx:f>
      </cx:numDim>
    </cx:data>
    <cx:data id="1">
      <cx:strDim type="cat">
        <cx:f>_xlchart.v1.476</cx:f>
      </cx:strDim>
      <cx:numDim type="val">
        <cx:f>_xlchart.v1.480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400"/>
            </a:pPr>
            <a:r>
              <a:rPr lang="en-US" sz="1400" b="0" i="0" baseline="0">
                <a:effectLst/>
              </a:rPr>
              <a:t>Duración del productor y consumidor en segundos</a:t>
            </a:r>
            <a:endParaRPr lang="en-US" sz="1400">
              <a:effectLst/>
            </a:endParaRPr>
          </a:p>
        </cx:rich>
      </cx:tx>
    </cx:title>
    <cx:plotArea>
      <cx:plotAreaRegion>
        <cx:series layoutId="boxWhisker" uniqueId="{B980CABA-1B41-4578-8429-50F8AF4D673C}" formatIdx="0">
          <cx:tx>
            <cx:txData>
              <cx:f>_xlchart.v1.477</cx:f>
              <cx:v>producer_duration_sec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DFDE9AA-4F5F-4EC2-8C50-5C3B87B5CF89}" formatIdx="3">
          <cx:tx>
            <cx:txData>
              <cx:f>_xlchart.v1.479</cx:f>
              <cx:v>consumer_duration_seconds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5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_xlchart.v1.486</cx:f>
      </cx:strDim>
      <cx:numDim type="val">
        <cx:f>_xlchart.v1.488</cx:f>
      </cx:numDim>
    </cx:data>
    <cx:data id="1">
      <cx:strDim type="cat">
        <cx:f>_xlchart.v1.486</cx:f>
      </cx:strDim>
      <cx:numDim type="val">
        <cx:f>_xlchart.v1.490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9DFC3CC2-607F-4D87-93A3-14139C56A9D3}" formatIdx="1">
          <cx:tx>
            <cx:txData>
              <cx:f>_xlchart.v1.487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3111D20-5940-4951-B646-6880ED7C16D5}" formatIdx="4">
          <cx:tx>
            <cx:txData>
              <cx:f>_xlchart.v1.489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5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_xlchart.v1.466</cx:f>
      </cx:strDim>
      <cx:numDim type="val">
        <cx:f>_xlchart.v1.468</cx:f>
      </cx:numDim>
    </cx:data>
    <cx:data id="1">
      <cx:strDim type="cat">
        <cx:f>_xlchart.v1.466</cx:f>
      </cx:strDim>
      <cx:numDim type="val">
        <cx:f>_xlchart.v1.470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294FF1BA-0708-4C04-898B-F32BAF1D4009}" formatIdx="2">
          <cx:tx>
            <cx:txData>
              <cx:f>_xlchart.v1.467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5B60B9F-0EBF-4E9C-AF38-C08D9AE73F7E}" formatIdx="5">
          <cx:tx>
            <cx:txData>
              <cx:f>_xlchart.v1.469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5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_xlchart.v1.491</cx:f>
      </cx:strDim>
      <cx:numDim type="val">
        <cx:f>_xlchart.v1.493</cx:f>
      </cx:numDim>
    </cx:data>
    <cx:data id="1">
      <cx:strDim type="cat">
        <cx:f>_xlchart.v1.491</cx:f>
      </cx:strDim>
      <cx:numDim type="val">
        <cx:f>_xlchart.v1.495</cx:f>
      </cx:numDim>
    </cx:data>
  </cx:chartData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>
        <cx:series layoutId="boxWhisker" uniqueId="{A774E592-30A4-498C-8252-212685D6EF5B}" formatIdx="1">
          <cx:tx>
            <cx:txData>
              <cx:f>_xlchart.v1.492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5CBF76-33D7-4227-97F9-25D7E6B7A60C}" formatIdx="4">
          <cx:tx>
            <cx:txData>
              <cx:f>_xlchart.v1.494</cx:f>
              <cx:v>consumer_duration_ms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_xlchart.v1.496</cx:f>
      </cx:strDim>
      <cx:numDim type="val">
        <cx:f>_xlchart.v1.498</cx:f>
      </cx:numDim>
    </cx:data>
    <cx:data id="1">
      <cx:strDim type="cat">
        <cx:f>_xlchart.v1.496</cx:f>
      </cx:strDim>
      <cx:numDim type="val">
        <cx:f>_xlchart.v1.500</cx:f>
      </cx:numDim>
    </cx:data>
  </cx:chartData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>
        <cx:series layoutId="boxWhisker" uniqueId="{FD4C5160-C961-44F1-B6F4-8CB5895ED4F5}" formatIdx="1">
          <cx:tx>
            <cx:txData>
              <cx:f>_xlchart.v1.497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C363C44-CD25-47EA-B541-1D8F5BA87166}" formatIdx="4">
          <cx:tx>
            <cx:txData>
              <cx:f>_xlchart.v1.499</cx:f>
              <cx:v>consumer_duration_ms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_xlchart.v1.471</cx:f>
      </cx:strDim>
      <cx:numDim type="val">
        <cx:f>_xlchart.v1.472</cx:f>
      </cx:numDim>
    </cx:data>
    <cx:data id="1">
      <cx:strDim type="cat">
        <cx:f>_xlchart.v1.471</cx:f>
      </cx:strDim>
      <cx:numDim type="val">
        <cx:f>_xlchart.v1.474</cx:f>
      </cx:numDim>
    </cx:data>
  </cx:chartData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>
        <cx:series layoutId="boxWhisker" uniqueId="{33A703CE-E7A6-47C4-8122-F57149062901}" formatIdx="1">
          <cx:tx>
            <cx:txData>
              <cx:f>_xlchart.v1.473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DAF9006-8DA4-4B42-AEC5-C6B03FE6C11D}" formatIdx="4">
          <cx:tx>
            <cx:txData>
              <cx:f>_xlchart.v1.475</cx:f>
              <cx:v>consumer_duration_ms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_xlchart.v1.481</cx:f>
      </cx:strDim>
      <cx:numDim type="val">
        <cx:f>_xlchart.v1.483</cx:f>
      </cx:numDim>
    </cx:data>
    <cx:data id="1">
      <cx:strDim type="cat">
        <cx:f>_xlchart.v1.481</cx:f>
      </cx:strDim>
      <cx:numDim type="val">
        <cx:f>_xlchart.v1.485</cx:f>
      </cx:numDim>
    </cx:data>
  </cx:chartData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>
        <cx:series layoutId="boxWhisker" uniqueId="{BF8E2388-D10E-4659-8FAD-2203D9F8F3AB}" formatIdx="1">
          <cx:tx>
            <cx:txData>
              <cx:f>_xlchart.v1.482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4A91F1-D5A5-4C9F-82AD-FCFE986392E1}" formatIdx="4">
          <cx:tx>
            <cx:txData>
              <cx:f>_xlchart.v1.484</cx:f>
              <cx:v>consumer_duration_ms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_xlchart.v1.511</cx:f>
      </cx:strDim>
      <cx:numDim type="val">
        <cx:f>_xlchart.v1.513</cx:f>
      </cx:numDim>
    </cx:data>
    <cx:data id="1">
      <cx:strDim type="cat">
        <cx:f>_xlchart.v1.511</cx:f>
      </cx:strDim>
      <cx:numDim type="val">
        <cx:f>_xlchart.v1.515</cx:f>
      </cx:numDim>
    </cx:data>
  </cx:chartData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>
        <cx:series layoutId="boxWhisker" uniqueId="{30667A36-74D8-47B8-ABB1-B95F880099DD}" formatIdx="1">
          <cx:tx>
            <cx:txData>
              <cx:f>_xlchart.v1.512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1E2C50D-C72C-4576-8B66-19B0178D769B}" formatIdx="4">
          <cx:tx>
            <cx:txData>
              <cx:f>_xlchart.v1.514</cx:f>
              <cx:v>consumer_duration_ms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_xlchart.v1.501</cx:f>
      </cx:strDim>
      <cx:numDim type="val">
        <cx:f>_xlchart.v1.503</cx:f>
      </cx:numDim>
    </cx:data>
    <cx:data id="1">
      <cx:strDim type="cat">
        <cx:f>_xlchart.v1.501</cx:f>
      </cx:strDim>
      <cx:numDim type="val">
        <cx:f>_xlchart.v1.505</cx:f>
      </cx:numDim>
    </cx:data>
  </cx:chartData>
  <cx:chart>
    <cx:title pos="t" align="ctr" overlay="0">
      <cx:tx>
        <cx:txData>
          <cx:v>Duración del productor y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productor y consumidor en segundos</a:t>
          </a:r>
        </a:p>
      </cx:txPr>
    </cx:title>
    <cx:plotArea>
      <cx:plotAreaRegion>
        <cx:series layoutId="boxWhisker" uniqueId="{AE9EAF2A-7E02-4329-9B28-0043A116EA81}" formatIdx="1">
          <cx:tx>
            <cx:txData>
              <cx:f>_xlchart.v1.502</cx:f>
              <cx:v>producer_duration_ms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533C7C6-1C93-4C0C-AB17-2433AA11D21D}" formatIdx="4">
          <cx:tx>
            <cx:txData>
              <cx:f>_xlchart.v1.504</cx:f>
              <cx:v>consumer_duration_ms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_xlchart.v1.521</cx:f>
      </cx:strDim>
      <cx:numDim type="val">
        <cx:f>_xlchart.v1.523</cx:f>
      </cx:numDim>
    </cx:data>
    <cx:data id="1">
      <cx:strDim type="cat">
        <cx:f>_xlchart.v1.521</cx:f>
      </cx:strDim>
      <cx:numDim type="val">
        <cx:f>_xlchart.v1.525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B8CB01E9-1AAA-4930-9262-77DED642A8BB}" formatIdx="2">
          <cx:tx>
            <cx:txData>
              <cx:f>_xlchart.v1.522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249CA26-E72D-42B7-B2CB-33ABA7D5E7EE}" formatIdx="5">
          <cx:tx>
            <cx:txData>
              <cx:f>_xlchart.v1.524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_xlchart.v1.516</cx:f>
      </cx:strDim>
      <cx:numDim type="val">
        <cx:f>_xlchart.v1.518</cx:f>
      </cx:numDim>
    </cx:data>
    <cx:data id="1">
      <cx:strDim type="cat">
        <cx:f>_xlchart.v1.516</cx:f>
      </cx:strDim>
      <cx:numDim type="val">
        <cx:f>_xlchart.v1.520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65B5CE85-4858-4395-8C58-0CEBA0E9864D}" formatIdx="3">
          <cx:tx>
            <cx:txData>
              <cx:f>_xlchart.v1.517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3E9F3F8-16B3-4DD7-8E5A-259C8F7F6F90}" formatIdx="6">
          <cx:tx>
            <cx:txData>
              <cx:f>_xlchart.v1.519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_xlchart.v1.526</cx:f>
      </cx:strDim>
      <cx:numDim type="val">
        <cx:f>_xlchart.v1.528</cx:f>
      </cx:numDim>
    </cx:data>
    <cx:data id="1">
      <cx:strDim type="cat">
        <cx:f>_xlchart.v1.526</cx:f>
      </cx:strDim>
      <cx:numDim type="val">
        <cx:f>_xlchart.v1.530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C7D7F2F7-9362-44E8-AB49-929FB5CBCC5A}" formatIdx="2">
          <cx:tx>
            <cx:txData>
              <cx:f>_xlchart.v1.527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D9ED84-3FB0-4F39-9D60-8C73A1FC78B0}" formatIdx="5">
          <cx:tx>
            <cx:txData>
              <cx:f>_xlchart.v1.529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_xlchart.v1.536</cx:f>
      </cx:strDim>
      <cx:numDim type="val">
        <cx:f>_xlchart.v1.538</cx:f>
      </cx:numDim>
    </cx:data>
    <cx:data id="1">
      <cx:strDim type="cat">
        <cx:f>_xlchart.v1.536</cx:f>
      </cx:strDim>
      <cx:numDim type="val">
        <cx:f>_xlchart.v1.540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8B5F746F-3527-40BE-A0E6-200EE0A135EB}" formatIdx="3">
          <cx:tx>
            <cx:txData>
              <cx:f>_xlchart.v1.537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A6334C1-C7ED-4BD6-93A7-B69DCCDA2413}" formatIdx="6">
          <cx:tx>
            <cx:txData>
              <cx:f>_xlchart.v1.539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_xlchart.v1.546</cx:f>
      </cx:strDim>
      <cx:numDim type="val">
        <cx:f>_xlchart.v1.547</cx:f>
      </cx:numDim>
    </cx:data>
    <cx:data id="1">
      <cx:strDim type="cat">
        <cx:f>_xlchart.v1.546</cx:f>
      </cx:strDim>
      <cx:numDim type="val">
        <cx:f>_xlchart.v1.549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5C6C0126-C9C9-4111-86B6-CC74BF861F5D}" formatIdx="2">
          <cx:tx>
            <cx:txData>
              <cx:f>_xlchart.v1.548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15EF551-F148-4DB7-9B48-78415D9C3D75}" formatIdx="5">
          <cx:tx>
            <cx:txData>
              <cx:f>_xlchart.v1.550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_xlchart.v1.506</cx:f>
      </cx:strDim>
      <cx:numDim type="val">
        <cx:f>_xlchart.v1.507</cx:f>
      </cx:numDim>
    </cx:data>
    <cx:data id="1">
      <cx:strDim type="cat">
        <cx:f>_xlchart.v1.506</cx:f>
      </cx:strDim>
      <cx:numDim type="val">
        <cx:f>_xlchart.v1.509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D4DF7A5F-E8DC-4FD7-8D8A-7EB530666FC3}" formatIdx="3">
          <cx:tx>
            <cx:txData>
              <cx:f>_xlchart.v1.508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667923E-9FE0-45CF-BCB7-620EFB3468F8}" formatIdx="6">
          <cx:tx>
            <cx:txData>
              <cx:f>_xlchart.v1.510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_xlchart.v1.551</cx:f>
      </cx:strDim>
      <cx:numDim type="val">
        <cx:f>_xlchart.v1.553</cx:f>
      </cx:numDim>
    </cx:data>
    <cx:data id="1">
      <cx:strDim type="cat">
        <cx:f>_xlchart.v1.551</cx:f>
      </cx:strDim>
      <cx:numDim type="val">
        <cx:f>_xlchart.v1.555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B506A3BC-D9A3-4DE3-8F92-C3C8790A498A}" formatIdx="2">
          <cx:tx>
            <cx:txData>
              <cx:f>_xlchart.v1.552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0592665-DE23-48AA-AD78-F4A60E4DC62A}" formatIdx="5">
          <cx:tx>
            <cx:txData>
              <cx:f>_xlchart.v1.554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_xlchart.v1.531</cx:f>
      </cx:strDim>
      <cx:numDim type="val">
        <cx:f>_xlchart.v1.533</cx:f>
      </cx:numDim>
    </cx:data>
    <cx:data id="1">
      <cx:strDim type="cat">
        <cx:f>_xlchart.v1.531</cx:f>
      </cx:strDim>
      <cx:numDim type="val">
        <cx:f>_xlchart.v1.535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E07D9DF8-C39D-45D0-B246-3BC5F043D175}" formatIdx="3">
          <cx:tx>
            <cx:txData>
              <cx:f>_xlchart.v1.532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AB3D448-4C2F-4848-AC39-F83082246CDC}" formatIdx="6">
          <cx:tx>
            <cx:txData>
              <cx:f>_xlchart.v1.534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_xlchart.v1.556</cx:f>
      </cx:strDim>
      <cx:numDim type="val">
        <cx:f>_xlchart.v1.558</cx:f>
      </cx:numDim>
    </cx:data>
    <cx:data id="1">
      <cx:strDim type="cat">
        <cx:f>_xlchart.v1.556</cx:f>
      </cx:strDim>
      <cx:numDim type="val">
        <cx:f>_xlchart.v1.560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4B0BE583-5C10-4FCD-A8AB-BCAC76C6BCA5}" formatIdx="2">
          <cx:tx>
            <cx:txData>
              <cx:f>_xlchart.v1.557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6FF39F9-A653-47EE-BA49-95B192EA8745}" formatIdx="5">
          <cx:tx>
            <cx:txData>
              <cx:f>_xlchart.v1.559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_xlchart.v1.561</cx:f>
      </cx:strDim>
      <cx:numDim type="val">
        <cx:f>_xlchart.v1.563</cx:f>
      </cx:numDim>
    </cx:data>
    <cx:data id="1">
      <cx:strDim type="cat">
        <cx:f>_xlchart.v1.561</cx:f>
      </cx:strDim>
      <cx:numDim type="val">
        <cx:f>_xlchart.v1.565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185D725C-C831-4D70-9563-BB4AAC611D9C}" formatIdx="3">
          <cx:tx>
            <cx:txData>
              <cx:f>_xlchart.v1.562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430A540-2A2D-4A28-BEC2-F500DF1D74E8}" formatIdx="6">
          <cx:tx>
            <cx:txData>
              <cx:f>_xlchart.v1.564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_xlchart.v1.541</cx:f>
      </cx:strDim>
      <cx:numDim type="val">
        <cx:f>_xlchart.v1.543</cx:f>
      </cx:numDim>
    </cx:data>
    <cx:data id="1">
      <cx:strDim type="cat">
        <cx:f>_xlchart.v1.541</cx:f>
      </cx:strDim>
      <cx:numDim type="val">
        <cx:f>_xlchart.v1.545</cx:f>
      </cx:numDim>
    </cx:data>
  </cx:chartData>
  <cx:chart>
    <cx:title pos="t" align="ctr" overlay="0">
      <cx:tx>
        <cx:txData>
          <cx:v>MB por segundo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 del productor y consumidor</a:t>
          </a:r>
        </a:p>
      </cx:txPr>
    </cx:title>
    <cx:plotArea>
      <cx:plotAreaRegion>
        <cx:series layoutId="boxWhisker" uniqueId="{B7A606C2-27AE-4F69-B562-6BC690E9F109}" formatIdx="2">
          <cx:tx>
            <cx:txData>
              <cx:f>_xlchart.v1.542</cx:f>
              <cx:v>producer_mb_per_sec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23F3695-CEFE-4D22-B0E2-4EE6782CF592}" formatIdx="5">
          <cx:tx>
            <cx:txData>
              <cx:f>_xlchart.v1.544</cx:f>
              <cx:v>consumer_mb_per_sec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_xlchart.v1.461</cx:f>
      </cx:strDim>
      <cx:numDim type="val">
        <cx:f>_xlchart.v1.463</cx:f>
      </cx:numDim>
    </cx:data>
    <cx:data id="1">
      <cx:strDim type="cat">
        <cx:f>_xlchart.v1.461</cx:f>
      </cx:strDim>
      <cx:numDim type="val">
        <cx:f>_xlchart.v1.465</cx:f>
      </cx:numDim>
    </cx:data>
  </cx:chartData>
  <cx:chart>
    <cx:title pos="t" align="ctr" overlay="0">
      <cx:tx>
        <cx:txData>
          <cx:v>Registros del productor y consumidor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del productor y consumidor</a:t>
          </a:r>
        </a:p>
      </cx:txPr>
    </cx:title>
    <cx:plotArea>
      <cx:plotAreaRegion>
        <cx:series layoutId="boxWhisker" uniqueId="{5CD23A3A-E417-46DA-9673-99B5D3624E81}" formatIdx="3">
          <cx:tx>
            <cx:txData>
              <cx:f>_xlchart.v1.462</cx:f>
              <cx:v>producer_records_per_sec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9757483-E23E-4008-9BAA-68CD983119D0}" formatIdx="6">
          <cx:tx>
            <cx:txData>
              <cx:f>_xlchart.v1.464</cx:f>
              <cx:v>consumer_records_per_sec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_xlchart.v1.572</cx:f>
      </cx:strDim>
      <cx:numDim type="val">
        <cx:f>_xlchart.v1.574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DD12B931-2C57-4FAB-AD88-36377870F78A}" formatIdx="0">
          <cx:tx>
            <cx:txData>
              <cx:f>_xlchart.v1.573</cx:f>
              <cx:v>duration_seconds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_xlchart.v1.566</cx:f>
      </cx:strDim>
      <cx:numDim type="val">
        <cx:f>_xlchart.v1.568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1EAA4F1C-2DF8-4FB9-9085-1DB9DEF2E857}" formatIdx="1">
          <cx:tx>
            <cx:txData>
              <cx:f>_xlchart.v1.567</cx:f>
              <cx:v>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_xlchart.v1.587</cx:f>
      </cx:strDim>
      <cx:numDim type="val">
        <cx:f>_xlchart.v1.589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2CD9E7FB-79C2-4452-B8E1-FCFC07B70BFA}" formatIdx="2">
          <cx:tx>
            <cx:txData>
              <cx:f>_xlchart.v1.588</cx:f>
              <cx:v>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_xlchart.v1.599</cx:f>
      </cx:strDim>
      <cx:numDim type="val">
        <cx:f>_xlchart.v1.601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255E4B1D-9AF8-4A3F-A800-B120C3EC5000}" formatIdx="1">
          <cx:tx>
            <cx:txData>
              <cx:f>_xlchart.v1.600</cx:f>
              <cx:v>consumer_duration_ms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_xlchart.v1.605</cx:f>
      </cx:strDim>
      <cx:numDim type="val">
        <cx:f>_xlchart.v1.607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DC0FF8BF-7F0B-4CA2-8D2C-D973B5248043}" formatIdx="1">
          <cx:tx>
            <cx:txData>
              <cx:f>_xlchart.v1.606</cx:f>
              <cx:v>consumer_duration_ms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_xlchart.v1.596</cx:f>
      </cx:strDim>
      <cx:numDim type="val">
        <cx:f>_xlchart.v1.598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31CF86BA-E9E4-4CE9-93BA-31874F69E88B}" formatIdx="1">
          <cx:tx>
            <cx:txData>
              <cx:f>_xlchart.v1.597</cx:f>
              <cx:v>consumer_duration_ms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_xlchart.v1.569</cx:f>
      </cx:strDim>
      <cx:numDim type="val">
        <cx:f>_xlchart.v1.571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4721E826-E50F-416C-A5FF-B288CEA2AB95}" formatIdx="1">
          <cx:tx>
            <cx:txData>
              <cx:f>_xlchart.v1.570</cx:f>
              <cx:v>consumer_duration_ms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_xlchart.v1.590</cx:f>
      </cx:strDim>
      <cx:numDim type="val">
        <cx:f>_xlchart.v1.592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DD4E82CD-2E58-4E5A-A381-3B1E54B740D9}" formatIdx="1">
          <cx:tx>
            <cx:txData>
              <cx:f>_xlchart.v1.591</cx:f>
              <cx:v>consumer_duration_ms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_xlchart.v1.584</cx:f>
      </cx:strDim>
      <cx:numDim type="val">
        <cx:f>_xlchart.v1.586</cx:f>
      </cx:numDim>
    </cx:data>
  </cx:chartData>
  <cx:chart>
    <cx:title pos="t" align="ctr" overlay="0">
      <cx:tx>
        <cx:txData>
          <cx:v>Duración del consumidor en segundos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Duración del consumidor en segundos</a:t>
          </a:r>
        </a:p>
      </cx:txPr>
    </cx:title>
    <cx:plotArea>
      <cx:plotAreaRegion>
        <cx:series layoutId="boxWhisker" uniqueId="{4FC64CDF-505E-4F13-89C8-B3A3826908A7}" formatIdx="1">
          <cx:tx>
            <cx:txData>
              <cx:f>_xlchart.v1.585</cx:f>
              <cx:v>consumer_duration_ms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_xlchart.v1.602</cx:f>
      </cx:strDim>
      <cx:numDim type="val">
        <cx:f>_xlchart.v1.604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EE7F2218-E9D2-4266-831C-66BCE38BA550}" formatIdx="2">
          <cx:tx>
            <cx:txData>
              <cx:f>_xlchart.v1.603</cx:f>
              <cx:v>consumer_mb_per_sec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_xlchart.v1.608</cx:f>
      </cx:strDim>
      <cx:numDim type="val">
        <cx:f>_xlchart.v1.610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830F7CF1-1E9F-46CF-BA4D-F0C16B4BB259}" formatIdx="3">
          <cx:tx>
            <cx:txData>
              <cx:f>_xlchart.v1.609</cx:f>
              <cx:v>consumer_records_per_sec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_xlchart.v1.581</cx:f>
      </cx:strDim>
      <cx:numDim type="val">
        <cx:f>_xlchart.v1.583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9C39342A-1084-4CD8-8F9F-E48CDD27D2AB}" formatIdx="2">
          <cx:tx>
            <cx:txData>
              <cx:f>_xlchart.v1.582</cx:f>
              <cx:v>consumer_mb_per_sec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_xlchart.v1.575</cx:f>
      </cx:strDim>
      <cx:numDim type="val">
        <cx:f>_xlchart.v1.577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4ED2DDE5-9DCC-4164-982D-54ACAD3BF5CD}" formatIdx="3">
          <cx:tx>
            <cx:txData>
              <cx:f>_xlchart.v1.576</cx:f>
              <cx:v>consumer_records_per_sec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_xlchart.v1.593</cx:f>
      </cx:strDim>
      <cx:numDim type="val">
        <cx:f>_xlchart.v1.595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5B91680D-F3C3-4D7A-B086-78BA90A9EF82}" formatIdx="2">
          <cx:tx>
            <cx:txData>
              <cx:f>_xlchart.v1.594</cx:f>
              <cx:v>consumer_mb_per_sec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_xlchart.v1.614</cx:f>
      </cx:strDim>
      <cx:numDim type="val">
        <cx:f>_xlchart.v1.616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7566C438-5A7D-4BC6-856C-29CD659DB1BD}" formatIdx="3">
          <cx:tx>
            <cx:txData>
              <cx:f>_xlchart.v1.615</cx:f>
              <cx:v>consumer_records_per_sec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_xlchart.v1.617</cx:f>
      </cx:strDim>
      <cx:numDim type="val">
        <cx:f>_xlchart.v1.619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3DA9726A-60C8-4C24-830A-EEF37C0162B8}" formatIdx="2">
          <cx:tx>
            <cx:txData>
              <cx:f>_xlchart.v1.618</cx:f>
              <cx:v>consumer_mb_per_sec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_xlchart.v1.578</cx:f>
      </cx:strDim>
      <cx:numDim type="val">
        <cx:f>_xlchart.v1.580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40EF98EE-F233-4F55-8906-C823E2398E6B}" formatIdx="3">
          <cx:tx>
            <cx:txData>
              <cx:f>_xlchart.v1.579</cx:f>
              <cx:v>consumer_records_per_sec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_xlchart.v1.620</cx:f>
      </cx:strDim>
      <cx:numDim type="val">
        <cx:f>_xlchart.v1.622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9A0989BA-D11C-4DBD-8445-FD9EB3C8AE76}" formatIdx="2">
          <cx:tx>
            <cx:txData>
              <cx:f>_xlchart.v1.621</cx:f>
              <cx:v>consumer_mb_per_sec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_xlchart.v1.611</cx:f>
      </cx:strDim>
      <cx:numDim type="val">
        <cx:f>_xlchart.v1.613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BF80CF77-B134-4D55-8C03-985AF9F30DE2}" formatIdx="3">
          <cx:tx>
            <cx:txData>
              <cx:f>_xlchart.v1.612</cx:f>
              <cx:v>consumer_records_per_sec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_xlchart.v1.623</cx:f>
      </cx:strDim>
      <cx:numDim type="val">
        <cx:f>_xlchart.v1.625</cx:f>
      </cx:numDim>
    </cx:data>
  </cx:chartData>
  <cx:chart>
    <cx:title pos="t" align="ctr" overlay="0">
      <cx:tx>
        <cx:txData>
          <cx:v>MB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MB por segundo</a:t>
          </a:r>
        </a:p>
      </cx:txPr>
    </cx:title>
    <cx:plotArea>
      <cx:plotAreaRegion>
        <cx:series layoutId="boxWhisker" uniqueId="{00606B74-8D15-4137-A1E0-D9610598B0AD}" formatIdx="2">
          <cx:tx>
            <cx:txData>
              <cx:f>_xlchart.v1.624</cx:f>
              <cx:v>consumer_mb_per_sec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_xlchart.v1.626</cx:f>
      </cx:strDim>
      <cx:numDim type="val">
        <cx:f>_xlchart.v1.628</cx:f>
      </cx:numDim>
    </cx:data>
  </cx:chartData>
  <cx:chart>
    <cx:title pos="t" align="ctr" overlay="0">
      <cx:tx>
        <cx:txData>
          <cx:v>Registros por segundo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Registros por segundo</a:t>
          </a:r>
        </a:p>
      </cx:txPr>
    </cx:title>
    <cx:plotArea>
      <cx:plotAreaRegion>
        <cx:series layoutId="boxWhisker" uniqueId="{B343D223-1434-4FF1-88C8-8E433277B42B}" formatIdx="3">
          <cx:tx>
            <cx:txData>
              <cx:f>_xlchart.v1.627</cx:f>
              <cx:v>consumer_records_per_sec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6" Type="http://schemas.microsoft.com/office/2014/relationships/chartEx" Target="../charts/chartEx29.xml"/><Relationship Id="rId21" Type="http://schemas.microsoft.com/office/2014/relationships/chartEx" Target="../charts/chartEx24.xml"/><Relationship Id="rId42" Type="http://schemas.microsoft.com/office/2014/relationships/chartEx" Target="../charts/chartEx45.xml"/><Relationship Id="rId47" Type="http://schemas.microsoft.com/office/2014/relationships/chartEx" Target="../charts/chartEx50.xml"/><Relationship Id="rId63" Type="http://schemas.microsoft.com/office/2014/relationships/chartEx" Target="../charts/chartEx66.xml"/><Relationship Id="rId68" Type="http://schemas.microsoft.com/office/2014/relationships/chartEx" Target="../charts/chartEx71.xml"/><Relationship Id="rId84" Type="http://schemas.microsoft.com/office/2014/relationships/chartEx" Target="../charts/chartEx87.xml"/><Relationship Id="rId89" Type="http://schemas.microsoft.com/office/2014/relationships/chartEx" Target="../charts/chartEx92.xml"/><Relationship Id="rId16" Type="http://schemas.microsoft.com/office/2014/relationships/chartEx" Target="../charts/chartEx19.xml"/><Relationship Id="rId11" Type="http://schemas.microsoft.com/office/2014/relationships/chartEx" Target="../charts/chartEx14.xml"/><Relationship Id="rId32" Type="http://schemas.microsoft.com/office/2014/relationships/chartEx" Target="../charts/chartEx35.xml"/><Relationship Id="rId37" Type="http://schemas.microsoft.com/office/2014/relationships/chartEx" Target="../charts/chartEx40.xml"/><Relationship Id="rId53" Type="http://schemas.microsoft.com/office/2014/relationships/chartEx" Target="../charts/chartEx56.xml"/><Relationship Id="rId58" Type="http://schemas.microsoft.com/office/2014/relationships/chartEx" Target="../charts/chartEx61.xml"/><Relationship Id="rId74" Type="http://schemas.microsoft.com/office/2014/relationships/chartEx" Target="../charts/chartEx77.xml"/><Relationship Id="rId79" Type="http://schemas.microsoft.com/office/2014/relationships/chartEx" Target="../charts/chartEx82.xml"/><Relationship Id="rId102" Type="http://schemas.microsoft.com/office/2014/relationships/chartEx" Target="../charts/chartEx105.xml"/><Relationship Id="rId5" Type="http://schemas.microsoft.com/office/2014/relationships/chartEx" Target="../charts/chartEx8.xml"/><Relationship Id="rId90" Type="http://schemas.microsoft.com/office/2014/relationships/chartEx" Target="../charts/chartEx93.xml"/><Relationship Id="rId95" Type="http://schemas.microsoft.com/office/2014/relationships/chartEx" Target="../charts/chartEx98.xml"/><Relationship Id="rId22" Type="http://schemas.microsoft.com/office/2014/relationships/chartEx" Target="../charts/chartEx25.xml"/><Relationship Id="rId27" Type="http://schemas.microsoft.com/office/2014/relationships/chartEx" Target="../charts/chartEx30.xml"/><Relationship Id="rId43" Type="http://schemas.microsoft.com/office/2014/relationships/chartEx" Target="../charts/chartEx46.xml"/><Relationship Id="rId48" Type="http://schemas.microsoft.com/office/2014/relationships/chartEx" Target="../charts/chartEx51.xml"/><Relationship Id="rId64" Type="http://schemas.microsoft.com/office/2014/relationships/chartEx" Target="../charts/chartEx67.xml"/><Relationship Id="rId69" Type="http://schemas.microsoft.com/office/2014/relationships/chartEx" Target="../charts/chartEx72.xml"/><Relationship Id="rId80" Type="http://schemas.microsoft.com/office/2014/relationships/chartEx" Target="../charts/chartEx83.xml"/><Relationship Id="rId85" Type="http://schemas.microsoft.com/office/2014/relationships/chartEx" Target="../charts/chartEx88.xml"/><Relationship Id="rId12" Type="http://schemas.microsoft.com/office/2014/relationships/chartEx" Target="../charts/chartEx15.xml"/><Relationship Id="rId17" Type="http://schemas.microsoft.com/office/2014/relationships/chartEx" Target="../charts/chartEx20.xml"/><Relationship Id="rId33" Type="http://schemas.microsoft.com/office/2014/relationships/chartEx" Target="../charts/chartEx36.xml"/><Relationship Id="rId38" Type="http://schemas.microsoft.com/office/2014/relationships/chartEx" Target="../charts/chartEx41.xml"/><Relationship Id="rId59" Type="http://schemas.microsoft.com/office/2014/relationships/chartEx" Target="../charts/chartEx62.xml"/><Relationship Id="rId103" Type="http://schemas.microsoft.com/office/2014/relationships/chartEx" Target="../charts/chartEx106.xml"/><Relationship Id="rId20" Type="http://schemas.microsoft.com/office/2014/relationships/chartEx" Target="../charts/chartEx23.xml"/><Relationship Id="rId41" Type="http://schemas.microsoft.com/office/2014/relationships/chartEx" Target="../charts/chartEx44.xml"/><Relationship Id="rId54" Type="http://schemas.microsoft.com/office/2014/relationships/chartEx" Target="../charts/chartEx57.xml"/><Relationship Id="rId62" Type="http://schemas.microsoft.com/office/2014/relationships/chartEx" Target="../charts/chartEx65.xml"/><Relationship Id="rId70" Type="http://schemas.microsoft.com/office/2014/relationships/chartEx" Target="../charts/chartEx73.xml"/><Relationship Id="rId75" Type="http://schemas.microsoft.com/office/2014/relationships/chartEx" Target="../charts/chartEx78.xml"/><Relationship Id="rId83" Type="http://schemas.microsoft.com/office/2014/relationships/chartEx" Target="../charts/chartEx86.xml"/><Relationship Id="rId88" Type="http://schemas.microsoft.com/office/2014/relationships/chartEx" Target="../charts/chartEx91.xml"/><Relationship Id="rId91" Type="http://schemas.microsoft.com/office/2014/relationships/chartEx" Target="../charts/chartEx94.xml"/><Relationship Id="rId96" Type="http://schemas.microsoft.com/office/2014/relationships/chartEx" Target="../charts/chartEx99.xml"/><Relationship Id="rId1" Type="http://schemas.microsoft.com/office/2014/relationships/chartEx" Target="../charts/chartEx4.xml"/><Relationship Id="rId6" Type="http://schemas.microsoft.com/office/2014/relationships/chartEx" Target="../charts/chartEx9.xml"/><Relationship Id="rId15" Type="http://schemas.microsoft.com/office/2014/relationships/chartEx" Target="../charts/chartEx18.xml"/><Relationship Id="rId23" Type="http://schemas.microsoft.com/office/2014/relationships/chartEx" Target="../charts/chartEx26.xml"/><Relationship Id="rId28" Type="http://schemas.microsoft.com/office/2014/relationships/chartEx" Target="../charts/chartEx31.xml"/><Relationship Id="rId36" Type="http://schemas.microsoft.com/office/2014/relationships/chartEx" Target="../charts/chartEx39.xml"/><Relationship Id="rId49" Type="http://schemas.microsoft.com/office/2014/relationships/chartEx" Target="../charts/chartEx52.xml"/><Relationship Id="rId57" Type="http://schemas.microsoft.com/office/2014/relationships/chartEx" Target="../charts/chartEx60.xml"/><Relationship Id="rId10" Type="http://schemas.microsoft.com/office/2014/relationships/chartEx" Target="../charts/chartEx13.xml"/><Relationship Id="rId31" Type="http://schemas.microsoft.com/office/2014/relationships/chartEx" Target="../charts/chartEx34.xml"/><Relationship Id="rId44" Type="http://schemas.microsoft.com/office/2014/relationships/chartEx" Target="../charts/chartEx47.xml"/><Relationship Id="rId52" Type="http://schemas.microsoft.com/office/2014/relationships/chartEx" Target="../charts/chartEx55.xml"/><Relationship Id="rId60" Type="http://schemas.microsoft.com/office/2014/relationships/chartEx" Target="../charts/chartEx63.xml"/><Relationship Id="rId65" Type="http://schemas.microsoft.com/office/2014/relationships/chartEx" Target="../charts/chartEx68.xml"/><Relationship Id="rId73" Type="http://schemas.microsoft.com/office/2014/relationships/chartEx" Target="../charts/chartEx76.xml"/><Relationship Id="rId78" Type="http://schemas.microsoft.com/office/2014/relationships/chartEx" Target="../charts/chartEx81.xml"/><Relationship Id="rId81" Type="http://schemas.microsoft.com/office/2014/relationships/chartEx" Target="../charts/chartEx84.xml"/><Relationship Id="rId86" Type="http://schemas.microsoft.com/office/2014/relationships/chartEx" Target="../charts/chartEx89.xml"/><Relationship Id="rId94" Type="http://schemas.microsoft.com/office/2014/relationships/chartEx" Target="../charts/chartEx97.xml"/><Relationship Id="rId99" Type="http://schemas.microsoft.com/office/2014/relationships/chartEx" Target="../charts/chartEx102.xml"/><Relationship Id="rId101" Type="http://schemas.microsoft.com/office/2014/relationships/chartEx" Target="../charts/chartEx104.xml"/><Relationship Id="rId4" Type="http://schemas.microsoft.com/office/2014/relationships/chartEx" Target="../charts/chartEx7.xml"/><Relationship Id="rId9" Type="http://schemas.microsoft.com/office/2014/relationships/chartEx" Target="../charts/chartEx12.xml"/><Relationship Id="rId13" Type="http://schemas.microsoft.com/office/2014/relationships/chartEx" Target="../charts/chartEx16.xml"/><Relationship Id="rId18" Type="http://schemas.microsoft.com/office/2014/relationships/chartEx" Target="../charts/chartEx21.xml"/><Relationship Id="rId39" Type="http://schemas.microsoft.com/office/2014/relationships/chartEx" Target="../charts/chartEx42.xml"/><Relationship Id="rId34" Type="http://schemas.microsoft.com/office/2014/relationships/chartEx" Target="../charts/chartEx37.xml"/><Relationship Id="rId50" Type="http://schemas.microsoft.com/office/2014/relationships/chartEx" Target="../charts/chartEx53.xml"/><Relationship Id="rId55" Type="http://schemas.microsoft.com/office/2014/relationships/chartEx" Target="../charts/chartEx58.xml"/><Relationship Id="rId76" Type="http://schemas.microsoft.com/office/2014/relationships/chartEx" Target="../charts/chartEx79.xml"/><Relationship Id="rId97" Type="http://schemas.microsoft.com/office/2014/relationships/chartEx" Target="../charts/chartEx100.xml"/><Relationship Id="rId104" Type="http://schemas.microsoft.com/office/2014/relationships/chartEx" Target="../charts/chartEx107.xml"/><Relationship Id="rId7" Type="http://schemas.microsoft.com/office/2014/relationships/chartEx" Target="../charts/chartEx10.xml"/><Relationship Id="rId71" Type="http://schemas.microsoft.com/office/2014/relationships/chartEx" Target="../charts/chartEx74.xml"/><Relationship Id="rId92" Type="http://schemas.microsoft.com/office/2014/relationships/chartEx" Target="../charts/chartEx95.xml"/><Relationship Id="rId2" Type="http://schemas.microsoft.com/office/2014/relationships/chartEx" Target="../charts/chartEx5.xml"/><Relationship Id="rId29" Type="http://schemas.microsoft.com/office/2014/relationships/chartEx" Target="../charts/chartEx32.xml"/><Relationship Id="rId24" Type="http://schemas.microsoft.com/office/2014/relationships/chartEx" Target="../charts/chartEx27.xml"/><Relationship Id="rId40" Type="http://schemas.microsoft.com/office/2014/relationships/chartEx" Target="../charts/chartEx43.xml"/><Relationship Id="rId45" Type="http://schemas.microsoft.com/office/2014/relationships/chartEx" Target="../charts/chartEx48.xml"/><Relationship Id="rId66" Type="http://schemas.microsoft.com/office/2014/relationships/chartEx" Target="../charts/chartEx69.xml"/><Relationship Id="rId87" Type="http://schemas.microsoft.com/office/2014/relationships/chartEx" Target="../charts/chartEx90.xml"/><Relationship Id="rId61" Type="http://schemas.microsoft.com/office/2014/relationships/chartEx" Target="../charts/chartEx64.xml"/><Relationship Id="rId82" Type="http://schemas.microsoft.com/office/2014/relationships/chartEx" Target="../charts/chartEx85.xml"/><Relationship Id="rId19" Type="http://schemas.microsoft.com/office/2014/relationships/chartEx" Target="../charts/chartEx22.xml"/><Relationship Id="rId14" Type="http://schemas.microsoft.com/office/2014/relationships/chartEx" Target="../charts/chartEx17.xml"/><Relationship Id="rId30" Type="http://schemas.microsoft.com/office/2014/relationships/chartEx" Target="../charts/chartEx33.xml"/><Relationship Id="rId35" Type="http://schemas.microsoft.com/office/2014/relationships/chartEx" Target="../charts/chartEx38.xml"/><Relationship Id="rId56" Type="http://schemas.microsoft.com/office/2014/relationships/chartEx" Target="../charts/chartEx59.xml"/><Relationship Id="rId77" Type="http://schemas.microsoft.com/office/2014/relationships/chartEx" Target="../charts/chartEx80.xml"/><Relationship Id="rId100" Type="http://schemas.microsoft.com/office/2014/relationships/chartEx" Target="../charts/chartEx103.xml"/><Relationship Id="rId105" Type="http://schemas.microsoft.com/office/2014/relationships/chartEx" Target="../charts/chartEx108.xml"/><Relationship Id="rId8" Type="http://schemas.microsoft.com/office/2014/relationships/chartEx" Target="../charts/chartEx11.xml"/><Relationship Id="rId51" Type="http://schemas.microsoft.com/office/2014/relationships/chartEx" Target="../charts/chartEx54.xml"/><Relationship Id="rId72" Type="http://schemas.microsoft.com/office/2014/relationships/chartEx" Target="../charts/chartEx75.xml"/><Relationship Id="rId93" Type="http://schemas.microsoft.com/office/2014/relationships/chartEx" Target="../charts/chartEx96.xml"/><Relationship Id="rId98" Type="http://schemas.microsoft.com/office/2014/relationships/chartEx" Target="../charts/chartEx101.xml"/><Relationship Id="rId3" Type="http://schemas.microsoft.com/office/2014/relationships/chartEx" Target="../charts/chartEx6.xml"/><Relationship Id="rId25" Type="http://schemas.microsoft.com/office/2014/relationships/chartEx" Target="../charts/chartEx28.xml"/><Relationship Id="rId46" Type="http://schemas.microsoft.com/office/2014/relationships/chartEx" Target="../charts/chartEx49.xml"/><Relationship Id="rId67" Type="http://schemas.microsoft.com/office/2014/relationships/chartEx" Target="../charts/chartEx70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16.xml"/><Relationship Id="rId13" Type="http://schemas.microsoft.com/office/2014/relationships/chartEx" Target="../charts/chartEx121.xml"/><Relationship Id="rId18" Type="http://schemas.microsoft.com/office/2014/relationships/chartEx" Target="../charts/chartEx126.xml"/><Relationship Id="rId3" Type="http://schemas.microsoft.com/office/2014/relationships/chartEx" Target="../charts/chartEx111.xml"/><Relationship Id="rId21" Type="http://schemas.microsoft.com/office/2014/relationships/chartEx" Target="../charts/chartEx129.xml"/><Relationship Id="rId7" Type="http://schemas.microsoft.com/office/2014/relationships/chartEx" Target="../charts/chartEx115.xml"/><Relationship Id="rId12" Type="http://schemas.microsoft.com/office/2014/relationships/chartEx" Target="../charts/chartEx120.xml"/><Relationship Id="rId17" Type="http://schemas.microsoft.com/office/2014/relationships/chartEx" Target="../charts/chartEx125.xml"/><Relationship Id="rId2" Type="http://schemas.microsoft.com/office/2014/relationships/chartEx" Target="../charts/chartEx110.xml"/><Relationship Id="rId16" Type="http://schemas.microsoft.com/office/2014/relationships/chartEx" Target="../charts/chartEx124.xml"/><Relationship Id="rId20" Type="http://schemas.microsoft.com/office/2014/relationships/chartEx" Target="../charts/chartEx128.xml"/><Relationship Id="rId1" Type="http://schemas.microsoft.com/office/2014/relationships/chartEx" Target="../charts/chartEx109.xml"/><Relationship Id="rId6" Type="http://schemas.microsoft.com/office/2014/relationships/chartEx" Target="../charts/chartEx114.xml"/><Relationship Id="rId11" Type="http://schemas.microsoft.com/office/2014/relationships/chartEx" Target="../charts/chartEx119.xml"/><Relationship Id="rId5" Type="http://schemas.microsoft.com/office/2014/relationships/chartEx" Target="../charts/chartEx113.xml"/><Relationship Id="rId15" Type="http://schemas.microsoft.com/office/2014/relationships/chartEx" Target="../charts/chartEx123.xml"/><Relationship Id="rId10" Type="http://schemas.microsoft.com/office/2014/relationships/chartEx" Target="../charts/chartEx118.xml"/><Relationship Id="rId19" Type="http://schemas.microsoft.com/office/2014/relationships/chartEx" Target="../charts/chartEx127.xml"/><Relationship Id="rId4" Type="http://schemas.microsoft.com/office/2014/relationships/chartEx" Target="../charts/chartEx112.xml"/><Relationship Id="rId9" Type="http://schemas.microsoft.com/office/2014/relationships/chartEx" Target="../charts/chartEx117.xml"/><Relationship Id="rId14" Type="http://schemas.microsoft.com/office/2014/relationships/chartEx" Target="../charts/chartEx122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137.xml"/><Relationship Id="rId13" Type="http://schemas.microsoft.com/office/2014/relationships/chartEx" Target="../charts/chartEx142.xml"/><Relationship Id="rId18" Type="http://schemas.microsoft.com/office/2014/relationships/chartEx" Target="../charts/chartEx147.xml"/><Relationship Id="rId3" Type="http://schemas.microsoft.com/office/2014/relationships/chartEx" Target="../charts/chartEx132.xml"/><Relationship Id="rId21" Type="http://schemas.microsoft.com/office/2014/relationships/chartEx" Target="../charts/chartEx150.xml"/><Relationship Id="rId7" Type="http://schemas.microsoft.com/office/2014/relationships/chartEx" Target="../charts/chartEx136.xml"/><Relationship Id="rId12" Type="http://schemas.microsoft.com/office/2014/relationships/chartEx" Target="../charts/chartEx141.xml"/><Relationship Id="rId17" Type="http://schemas.microsoft.com/office/2014/relationships/chartEx" Target="../charts/chartEx146.xml"/><Relationship Id="rId2" Type="http://schemas.microsoft.com/office/2014/relationships/chartEx" Target="../charts/chartEx131.xml"/><Relationship Id="rId16" Type="http://schemas.microsoft.com/office/2014/relationships/chartEx" Target="../charts/chartEx145.xml"/><Relationship Id="rId20" Type="http://schemas.microsoft.com/office/2014/relationships/chartEx" Target="../charts/chartEx149.xml"/><Relationship Id="rId1" Type="http://schemas.microsoft.com/office/2014/relationships/chartEx" Target="../charts/chartEx130.xml"/><Relationship Id="rId6" Type="http://schemas.microsoft.com/office/2014/relationships/chartEx" Target="../charts/chartEx135.xml"/><Relationship Id="rId11" Type="http://schemas.microsoft.com/office/2014/relationships/chartEx" Target="../charts/chartEx140.xml"/><Relationship Id="rId5" Type="http://schemas.microsoft.com/office/2014/relationships/chartEx" Target="../charts/chartEx134.xml"/><Relationship Id="rId15" Type="http://schemas.microsoft.com/office/2014/relationships/chartEx" Target="../charts/chartEx144.xml"/><Relationship Id="rId10" Type="http://schemas.microsoft.com/office/2014/relationships/chartEx" Target="../charts/chartEx139.xml"/><Relationship Id="rId19" Type="http://schemas.microsoft.com/office/2014/relationships/chartEx" Target="../charts/chartEx148.xml"/><Relationship Id="rId4" Type="http://schemas.microsoft.com/office/2014/relationships/chartEx" Target="../charts/chartEx133.xml"/><Relationship Id="rId9" Type="http://schemas.microsoft.com/office/2014/relationships/chartEx" Target="../charts/chartEx138.xml"/><Relationship Id="rId14" Type="http://schemas.microsoft.com/office/2014/relationships/chartEx" Target="../charts/chartEx143.xml"/></Relationships>
</file>

<file path=xl/drawings/_rels/drawing5.xml.rels><?xml version="1.0" encoding="UTF-8" standalone="yes"?>
<Relationships xmlns="http://schemas.openxmlformats.org/package/2006/relationships"><Relationship Id="rId8" Type="http://schemas.microsoft.com/office/2014/relationships/chartEx" Target="../charts/chartEx158.xml"/><Relationship Id="rId13" Type="http://schemas.microsoft.com/office/2014/relationships/chartEx" Target="../charts/chartEx163.xml"/><Relationship Id="rId18" Type="http://schemas.microsoft.com/office/2014/relationships/chartEx" Target="../charts/chartEx168.xml"/><Relationship Id="rId3" Type="http://schemas.microsoft.com/office/2014/relationships/chartEx" Target="../charts/chartEx153.xml"/><Relationship Id="rId21" Type="http://schemas.microsoft.com/office/2014/relationships/chartEx" Target="../charts/chartEx171.xml"/><Relationship Id="rId7" Type="http://schemas.microsoft.com/office/2014/relationships/chartEx" Target="../charts/chartEx157.xml"/><Relationship Id="rId12" Type="http://schemas.microsoft.com/office/2014/relationships/chartEx" Target="../charts/chartEx162.xml"/><Relationship Id="rId17" Type="http://schemas.microsoft.com/office/2014/relationships/chartEx" Target="../charts/chartEx167.xml"/><Relationship Id="rId2" Type="http://schemas.microsoft.com/office/2014/relationships/chartEx" Target="../charts/chartEx152.xml"/><Relationship Id="rId16" Type="http://schemas.microsoft.com/office/2014/relationships/chartEx" Target="../charts/chartEx166.xml"/><Relationship Id="rId20" Type="http://schemas.microsoft.com/office/2014/relationships/chartEx" Target="../charts/chartEx170.xml"/><Relationship Id="rId1" Type="http://schemas.microsoft.com/office/2014/relationships/chartEx" Target="../charts/chartEx151.xml"/><Relationship Id="rId6" Type="http://schemas.microsoft.com/office/2014/relationships/chartEx" Target="../charts/chartEx156.xml"/><Relationship Id="rId11" Type="http://schemas.microsoft.com/office/2014/relationships/chartEx" Target="../charts/chartEx161.xml"/><Relationship Id="rId5" Type="http://schemas.microsoft.com/office/2014/relationships/chartEx" Target="../charts/chartEx155.xml"/><Relationship Id="rId15" Type="http://schemas.microsoft.com/office/2014/relationships/chartEx" Target="../charts/chartEx165.xml"/><Relationship Id="rId10" Type="http://schemas.microsoft.com/office/2014/relationships/chartEx" Target="../charts/chartEx160.xml"/><Relationship Id="rId19" Type="http://schemas.microsoft.com/office/2014/relationships/chartEx" Target="../charts/chartEx169.xml"/><Relationship Id="rId4" Type="http://schemas.microsoft.com/office/2014/relationships/chartEx" Target="../charts/chartEx154.xml"/><Relationship Id="rId9" Type="http://schemas.microsoft.com/office/2014/relationships/chartEx" Target="../charts/chartEx159.xml"/><Relationship Id="rId14" Type="http://schemas.microsoft.com/office/2014/relationships/chartEx" Target="../charts/chartEx164.xml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14/relationships/chartEx" Target="../charts/chartEx179.xml"/><Relationship Id="rId13" Type="http://schemas.microsoft.com/office/2014/relationships/chartEx" Target="../charts/chartEx184.xml"/><Relationship Id="rId18" Type="http://schemas.microsoft.com/office/2014/relationships/chartEx" Target="../charts/chartEx189.xml"/><Relationship Id="rId3" Type="http://schemas.microsoft.com/office/2014/relationships/chartEx" Target="../charts/chartEx174.xml"/><Relationship Id="rId21" Type="http://schemas.microsoft.com/office/2014/relationships/chartEx" Target="../charts/chartEx192.xml"/><Relationship Id="rId7" Type="http://schemas.microsoft.com/office/2014/relationships/chartEx" Target="../charts/chartEx178.xml"/><Relationship Id="rId12" Type="http://schemas.microsoft.com/office/2014/relationships/chartEx" Target="../charts/chartEx183.xml"/><Relationship Id="rId17" Type="http://schemas.microsoft.com/office/2014/relationships/chartEx" Target="../charts/chartEx188.xml"/><Relationship Id="rId2" Type="http://schemas.microsoft.com/office/2014/relationships/chartEx" Target="../charts/chartEx173.xml"/><Relationship Id="rId16" Type="http://schemas.microsoft.com/office/2014/relationships/chartEx" Target="../charts/chartEx187.xml"/><Relationship Id="rId20" Type="http://schemas.microsoft.com/office/2014/relationships/chartEx" Target="../charts/chartEx191.xml"/><Relationship Id="rId1" Type="http://schemas.microsoft.com/office/2014/relationships/chartEx" Target="../charts/chartEx172.xml"/><Relationship Id="rId6" Type="http://schemas.microsoft.com/office/2014/relationships/chartEx" Target="../charts/chartEx177.xml"/><Relationship Id="rId11" Type="http://schemas.microsoft.com/office/2014/relationships/chartEx" Target="../charts/chartEx182.xml"/><Relationship Id="rId5" Type="http://schemas.microsoft.com/office/2014/relationships/chartEx" Target="../charts/chartEx176.xml"/><Relationship Id="rId15" Type="http://schemas.microsoft.com/office/2014/relationships/chartEx" Target="../charts/chartEx186.xml"/><Relationship Id="rId10" Type="http://schemas.microsoft.com/office/2014/relationships/chartEx" Target="../charts/chartEx181.xml"/><Relationship Id="rId19" Type="http://schemas.microsoft.com/office/2014/relationships/chartEx" Target="../charts/chartEx190.xml"/><Relationship Id="rId4" Type="http://schemas.microsoft.com/office/2014/relationships/chartEx" Target="../charts/chartEx175.xml"/><Relationship Id="rId9" Type="http://schemas.microsoft.com/office/2014/relationships/chartEx" Target="../charts/chartEx180.xml"/><Relationship Id="rId14" Type="http://schemas.microsoft.com/office/2014/relationships/chartEx" Target="../charts/chartEx18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2</xdr:row>
      <xdr:rowOff>166687</xdr:rowOff>
    </xdr:from>
    <xdr:to>
      <xdr:col>21</xdr:col>
      <xdr:colOff>314325</xdr:colOff>
      <xdr:row>17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CC1994-09FD-29F8-4EB6-4AB0F9FBAF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35350" y="5476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18</xdr:row>
      <xdr:rowOff>185737</xdr:rowOff>
    </xdr:from>
    <xdr:to>
      <xdr:col>21</xdr:col>
      <xdr:colOff>295275</xdr:colOff>
      <xdr:row>33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88612BE-C8D8-4FCD-B8B8-291E87ED46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25825" y="3614737"/>
              <a:ext cx="4562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19050</xdr:colOff>
      <xdr:row>34</xdr:row>
      <xdr:rowOff>109537</xdr:rowOff>
    </xdr:from>
    <xdr:to>
      <xdr:col>21</xdr:col>
      <xdr:colOff>323850</xdr:colOff>
      <xdr:row>48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9352903-8D0F-4A50-95BC-31AB3A76A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44875" y="6586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DBC8238-ADE5-4E2F-9D58-BBFBF7E0C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190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2198</xdr:colOff>
      <xdr:row>16</xdr:row>
      <xdr:rowOff>12089</xdr:rowOff>
    </xdr:from>
    <xdr:to>
      <xdr:col>16</xdr:col>
      <xdr:colOff>306998</xdr:colOff>
      <xdr:row>30</xdr:row>
      <xdr:rowOff>88289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8EC0AC-E11B-44C4-0CA1-FB2535AB2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6098" y="306008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783981</xdr:colOff>
      <xdr:row>31</xdr:row>
      <xdr:rowOff>13189</xdr:rowOff>
    </xdr:from>
    <xdr:to>
      <xdr:col>16</xdr:col>
      <xdr:colOff>304068</xdr:colOff>
      <xdr:row>45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59DD41F-5F18-0156-D584-634E8E2B6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7781" y="5918689"/>
              <a:ext cx="458738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18317</xdr:colOff>
      <xdr:row>343</xdr:row>
      <xdr:rowOff>42495</xdr:rowOff>
    </xdr:from>
    <xdr:to>
      <xdr:col>12</xdr:col>
      <xdr:colOff>509221</xdr:colOff>
      <xdr:row>357</xdr:row>
      <xdr:rowOff>118695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E071022-3255-35D9-B965-CBC00ECBC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4792" y="65383995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360</xdr:row>
      <xdr:rowOff>20516</xdr:rowOff>
    </xdr:from>
    <xdr:to>
      <xdr:col>12</xdr:col>
      <xdr:colOff>494567</xdr:colOff>
      <xdr:row>374</xdr:row>
      <xdr:rowOff>96716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BA4D8D5-69CD-86F8-6CA8-1708D7536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68600516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721701</xdr:colOff>
      <xdr:row>375</xdr:row>
      <xdr:rowOff>174381</xdr:rowOff>
    </xdr:from>
    <xdr:to>
      <xdr:col>12</xdr:col>
      <xdr:colOff>487240</xdr:colOff>
      <xdr:row>390</xdr:row>
      <xdr:rowOff>60081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54F96A6-85BF-2D7E-80FA-03A101935C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6" y="71611881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714374</xdr:colOff>
      <xdr:row>392</xdr:row>
      <xdr:rowOff>5861</xdr:rowOff>
    </xdr:from>
    <xdr:to>
      <xdr:col>12</xdr:col>
      <xdr:colOff>479913</xdr:colOff>
      <xdr:row>406</xdr:row>
      <xdr:rowOff>82061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42D889C-37B9-2F52-E3D8-F43AD6E22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9" y="74681861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408</xdr:row>
      <xdr:rowOff>27842</xdr:rowOff>
    </xdr:from>
    <xdr:to>
      <xdr:col>12</xdr:col>
      <xdr:colOff>494567</xdr:colOff>
      <xdr:row>422</xdr:row>
      <xdr:rowOff>104042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90F6B85B-DD84-DAEF-D87F-EB1DE0CAB0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77751842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423</xdr:row>
      <xdr:rowOff>181708</xdr:rowOff>
    </xdr:from>
    <xdr:to>
      <xdr:col>12</xdr:col>
      <xdr:colOff>501894</xdr:colOff>
      <xdr:row>438</xdr:row>
      <xdr:rowOff>67408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829B6B07-8F87-ACAA-625E-AE0B21B95E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80763208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440</xdr:row>
      <xdr:rowOff>13189</xdr:rowOff>
    </xdr:from>
    <xdr:to>
      <xdr:col>12</xdr:col>
      <xdr:colOff>494567</xdr:colOff>
      <xdr:row>454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EF411275-573A-CB89-7AB4-7DA1C8E15B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83833189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721701</xdr:colOff>
      <xdr:row>456</xdr:row>
      <xdr:rowOff>5862</xdr:rowOff>
    </xdr:from>
    <xdr:to>
      <xdr:col>12</xdr:col>
      <xdr:colOff>487240</xdr:colOff>
      <xdr:row>470</xdr:row>
      <xdr:rowOff>82062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FB1E43B-C45E-59B8-009A-7911A5F112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6" y="86873862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721701</xdr:colOff>
      <xdr:row>471</xdr:row>
      <xdr:rowOff>189035</xdr:rowOff>
    </xdr:from>
    <xdr:to>
      <xdr:col>12</xdr:col>
      <xdr:colOff>487240</xdr:colOff>
      <xdr:row>486</xdr:row>
      <xdr:rowOff>74735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4F224DFA-AAF5-6F09-E39E-FAD2590E6B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6" y="89914535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3664</xdr:colOff>
      <xdr:row>488</xdr:row>
      <xdr:rowOff>13189</xdr:rowOff>
    </xdr:from>
    <xdr:to>
      <xdr:col>12</xdr:col>
      <xdr:colOff>494568</xdr:colOff>
      <xdr:row>502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1FEF46D-1DA9-86E2-AAB5-CF2E6C984D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9" y="92977189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721701</xdr:colOff>
      <xdr:row>504</xdr:row>
      <xdr:rowOff>13189</xdr:rowOff>
    </xdr:from>
    <xdr:to>
      <xdr:col>12</xdr:col>
      <xdr:colOff>487240</xdr:colOff>
      <xdr:row>518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4C30B854-0DF6-56ED-4A4E-1C0C4DBCD2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6" y="96025189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714374</xdr:colOff>
      <xdr:row>520</xdr:row>
      <xdr:rowOff>5862</xdr:rowOff>
    </xdr:from>
    <xdr:to>
      <xdr:col>12</xdr:col>
      <xdr:colOff>479913</xdr:colOff>
      <xdr:row>534</xdr:row>
      <xdr:rowOff>82062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54242234-DF9F-20AB-93F3-FE67E83B3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9" y="99065862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536</xdr:row>
      <xdr:rowOff>5862</xdr:rowOff>
    </xdr:from>
    <xdr:to>
      <xdr:col>12</xdr:col>
      <xdr:colOff>494567</xdr:colOff>
      <xdr:row>550</xdr:row>
      <xdr:rowOff>82062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55437EAF-67A1-3D71-F3C7-CADD385492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02113862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721701</xdr:colOff>
      <xdr:row>551</xdr:row>
      <xdr:rowOff>189034</xdr:rowOff>
    </xdr:from>
    <xdr:to>
      <xdr:col>12</xdr:col>
      <xdr:colOff>487240</xdr:colOff>
      <xdr:row>566</xdr:row>
      <xdr:rowOff>74734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19E4554C-D54E-DFC8-C03B-6BE866600E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6" y="105154534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721702</xdr:colOff>
      <xdr:row>568</xdr:row>
      <xdr:rowOff>20516</xdr:rowOff>
    </xdr:from>
    <xdr:to>
      <xdr:col>12</xdr:col>
      <xdr:colOff>487241</xdr:colOff>
      <xdr:row>582</xdr:row>
      <xdr:rowOff>96716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0800000A-CFA7-2BFE-0551-9BCBFE36A6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7" y="108224516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714374</xdr:colOff>
      <xdr:row>583</xdr:row>
      <xdr:rowOff>189035</xdr:rowOff>
    </xdr:from>
    <xdr:to>
      <xdr:col>12</xdr:col>
      <xdr:colOff>479913</xdr:colOff>
      <xdr:row>598</xdr:row>
      <xdr:rowOff>74735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F508DE17-B1E1-27BE-DE2A-24F928E18B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49" y="111250535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599</xdr:row>
      <xdr:rowOff>86458</xdr:rowOff>
    </xdr:from>
    <xdr:to>
      <xdr:col>12</xdr:col>
      <xdr:colOff>494567</xdr:colOff>
      <xdr:row>613</xdr:row>
      <xdr:rowOff>162658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B00114D0-8630-413E-C305-6D3BC7BDE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14195958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615</xdr:row>
      <xdr:rowOff>64478</xdr:rowOff>
    </xdr:from>
    <xdr:to>
      <xdr:col>12</xdr:col>
      <xdr:colOff>494567</xdr:colOff>
      <xdr:row>629</xdr:row>
      <xdr:rowOff>140678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AC60D11B-26F0-6462-8B38-0F2F49227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17221978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631</xdr:row>
      <xdr:rowOff>20515</xdr:rowOff>
    </xdr:from>
    <xdr:to>
      <xdr:col>12</xdr:col>
      <xdr:colOff>494567</xdr:colOff>
      <xdr:row>645</xdr:row>
      <xdr:rowOff>96715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281F7F8B-4278-34E4-2E4C-9E8A3493A5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20226015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721701</xdr:colOff>
      <xdr:row>647</xdr:row>
      <xdr:rowOff>27842</xdr:rowOff>
    </xdr:from>
    <xdr:to>
      <xdr:col>12</xdr:col>
      <xdr:colOff>487240</xdr:colOff>
      <xdr:row>661</xdr:row>
      <xdr:rowOff>104042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3C0DBF4D-9AC8-6BCC-6D71-94FB056CC0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6" y="123281342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663</xdr:row>
      <xdr:rowOff>27842</xdr:rowOff>
    </xdr:from>
    <xdr:to>
      <xdr:col>12</xdr:col>
      <xdr:colOff>494567</xdr:colOff>
      <xdr:row>677</xdr:row>
      <xdr:rowOff>104042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4E42B65C-1294-7D82-280F-F5439EF7FC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26329342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679</xdr:row>
      <xdr:rowOff>13189</xdr:rowOff>
    </xdr:from>
    <xdr:to>
      <xdr:col>12</xdr:col>
      <xdr:colOff>494567</xdr:colOff>
      <xdr:row>693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C5812FCD-7D63-3655-7BF3-B8AFDB1166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29362689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695</xdr:row>
      <xdr:rowOff>20516</xdr:rowOff>
    </xdr:from>
    <xdr:to>
      <xdr:col>12</xdr:col>
      <xdr:colOff>494567</xdr:colOff>
      <xdr:row>709</xdr:row>
      <xdr:rowOff>96716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54CC67E9-47E8-5761-A849-B89C84BE76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32418016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18317</xdr:colOff>
      <xdr:row>711</xdr:row>
      <xdr:rowOff>13189</xdr:rowOff>
    </xdr:from>
    <xdr:to>
      <xdr:col>12</xdr:col>
      <xdr:colOff>509221</xdr:colOff>
      <xdr:row>725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86D0C5F1-A1E0-5767-2AD2-8197951E5D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4792" y="135458689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726</xdr:row>
      <xdr:rowOff>181708</xdr:rowOff>
    </xdr:from>
    <xdr:to>
      <xdr:col>12</xdr:col>
      <xdr:colOff>501894</xdr:colOff>
      <xdr:row>741</xdr:row>
      <xdr:rowOff>67408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EC7C0D28-B19C-E85B-746A-4E72854158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38484708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743</xdr:row>
      <xdr:rowOff>27842</xdr:rowOff>
    </xdr:from>
    <xdr:to>
      <xdr:col>12</xdr:col>
      <xdr:colOff>501894</xdr:colOff>
      <xdr:row>757</xdr:row>
      <xdr:rowOff>104042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CEA4CFC6-10FC-BF7A-AFE0-99A7284DB5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41569342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759</xdr:row>
      <xdr:rowOff>5862</xdr:rowOff>
    </xdr:from>
    <xdr:to>
      <xdr:col>12</xdr:col>
      <xdr:colOff>501894</xdr:colOff>
      <xdr:row>773</xdr:row>
      <xdr:rowOff>82062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C1546BFE-F741-AD68-20A3-79142D9E87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44595362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775</xdr:row>
      <xdr:rowOff>13188</xdr:rowOff>
    </xdr:from>
    <xdr:to>
      <xdr:col>12</xdr:col>
      <xdr:colOff>501894</xdr:colOff>
      <xdr:row>789</xdr:row>
      <xdr:rowOff>89388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747EFAC6-6564-D2E5-2207-EFF437A6B7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47650688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791</xdr:row>
      <xdr:rowOff>49824</xdr:rowOff>
    </xdr:from>
    <xdr:to>
      <xdr:col>12</xdr:col>
      <xdr:colOff>501894</xdr:colOff>
      <xdr:row>805</xdr:row>
      <xdr:rowOff>126024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2797D9EA-3584-1540-4BDC-FEE598C490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50735324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721702</xdr:colOff>
      <xdr:row>807</xdr:row>
      <xdr:rowOff>189035</xdr:rowOff>
    </xdr:from>
    <xdr:to>
      <xdr:col>12</xdr:col>
      <xdr:colOff>487241</xdr:colOff>
      <xdr:row>822</xdr:row>
      <xdr:rowOff>74735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1A104379-ADB0-5F59-EA89-D4ACEE746A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4277" y="153922535"/>
              <a:ext cx="45756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823</xdr:row>
      <xdr:rowOff>79131</xdr:rowOff>
    </xdr:from>
    <xdr:to>
      <xdr:col>12</xdr:col>
      <xdr:colOff>501894</xdr:colOff>
      <xdr:row>837</xdr:row>
      <xdr:rowOff>155331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23CACB49-652D-EB85-0400-7C199A3C82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56860631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839</xdr:row>
      <xdr:rowOff>35170</xdr:rowOff>
    </xdr:from>
    <xdr:to>
      <xdr:col>12</xdr:col>
      <xdr:colOff>501894</xdr:colOff>
      <xdr:row>853</xdr:row>
      <xdr:rowOff>111370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06614B53-1A63-A14A-4B8B-AB74CE6D11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59864670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10990</xdr:colOff>
      <xdr:row>855</xdr:row>
      <xdr:rowOff>20516</xdr:rowOff>
    </xdr:from>
    <xdr:to>
      <xdr:col>12</xdr:col>
      <xdr:colOff>501894</xdr:colOff>
      <xdr:row>869</xdr:row>
      <xdr:rowOff>96716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14AB09E5-2181-B299-70A4-BE34C615E7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7465" y="162898016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3663</xdr:colOff>
      <xdr:row>870</xdr:row>
      <xdr:rowOff>181708</xdr:rowOff>
    </xdr:from>
    <xdr:to>
      <xdr:col>12</xdr:col>
      <xdr:colOff>494567</xdr:colOff>
      <xdr:row>885</xdr:row>
      <xdr:rowOff>67408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5DB376AF-7CCF-145E-8C2F-551E32FE48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0138" y="165916708"/>
              <a:ext cx="457712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600563</xdr:colOff>
      <xdr:row>871</xdr:row>
      <xdr:rowOff>16608</xdr:rowOff>
    </xdr:from>
    <xdr:to>
      <xdr:col>21</xdr:col>
      <xdr:colOff>324582</xdr:colOff>
      <xdr:row>885</xdr:row>
      <xdr:rowOff>92808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D88B77EC-D701-4A5C-BD64-A0896BADC9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2863" y="165942108"/>
              <a:ext cx="460081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276713</xdr:colOff>
      <xdr:row>872</xdr:row>
      <xdr:rowOff>26133</xdr:rowOff>
    </xdr:from>
    <xdr:to>
      <xdr:col>30</xdr:col>
      <xdr:colOff>732</xdr:colOff>
      <xdr:row>886</xdr:row>
      <xdr:rowOff>102333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AB7EC00D-F7E7-4C88-8D51-A4C9BB57BC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5413" y="166142133"/>
              <a:ext cx="460081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267188</xdr:colOff>
      <xdr:row>855</xdr:row>
      <xdr:rowOff>30041</xdr:rowOff>
    </xdr:from>
    <xdr:to>
      <xdr:col>29</xdr:col>
      <xdr:colOff>599342</xdr:colOff>
      <xdr:row>869</xdr:row>
      <xdr:rowOff>106241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C0C95DF4-21C6-448E-BCBF-7230AB0449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5888" y="162907541"/>
              <a:ext cx="459935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578338</xdr:colOff>
      <xdr:row>855</xdr:row>
      <xdr:rowOff>23691</xdr:rowOff>
    </xdr:from>
    <xdr:to>
      <xdr:col>21</xdr:col>
      <xdr:colOff>307242</xdr:colOff>
      <xdr:row>869</xdr:row>
      <xdr:rowOff>99891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819D3699-D6E8-47A8-BB68-61ED1434A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0638" y="162901191"/>
              <a:ext cx="460570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273538</xdr:colOff>
      <xdr:row>839</xdr:row>
      <xdr:rowOff>98670</xdr:rowOff>
    </xdr:from>
    <xdr:to>
      <xdr:col>30</xdr:col>
      <xdr:colOff>2442</xdr:colOff>
      <xdr:row>853</xdr:row>
      <xdr:rowOff>174870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4" name="Chart 43">
              <a:extLst>
                <a:ext uri="{FF2B5EF4-FFF2-40B4-BE49-F238E27FC236}">
                  <a16:creationId xmlns:a16="http://schemas.microsoft.com/office/drawing/2014/main" id="{074774A3-06A2-4305-BDB4-54468EDD8F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2238" y="159928170"/>
              <a:ext cx="460570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600563</xdr:colOff>
      <xdr:row>839</xdr:row>
      <xdr:rowOff>44695</xdr:rowOff>
    </xdr:from>
    <xdr:to>
      <xdr:col>21</xdr:col>
      <xdr:colOff>329467</xdr:colOff>
      <xdr:row>853</xdr:row>
      <xdr:rowOff>120895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Chart 44">
              <a:extLst>
                <a:ext uri="{FF2B5EF4-FFF2-40B4-BE49-F238E27FC236}">
                  <a16:creationId xmlns:a16="http://schemas.microsoft.com/office/drawing/2014/main" id="{1F7C3FE3-EC9D-4117-910D-2580A95F7B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2863" y="159874195"/>
              <a:ext cx="460570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51287</xdr:colOff>
      <xdr:row>823</xdr:row>
      <xdr:rowOff>79131</xdr:rowOff>
    </xdr:from>
    <xdr:to>
      <xdr:col>21</xdr:col>
      <xdr:colOff>327879</xdr:colOff>
      <xdr:row>837</xdr:row>
      <xdr:rowOff>155331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6" name="Chart 45">
              <a:extLst>
                <a:ext uri="{FF2B5EF4-FFF2-40B4-BE49-F238E27FC236}">
                  <a16:creationId xmlns:a16="http://schemas.microsoft.com/office/drawing/2014/main" id="{9F1035F9-1293-4635-B87F-BD929B40D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3187" y="156860631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298938</xdr:colOff>
      <xdr:row>823</xdr:row>
      <xdr:rowOff>136281</xdr:rowOff>
    </xdr:from>
    <xdr:to>
      <xdr:col>29</xdr:col>
      <xdr:colOff>575530</xdr:colOff>
      <xdr:row>838</xdr:row>
      <xdr:rowOff>21981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90D825CF-A7EE-4506-82CC-EEB04FE01C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67638" y="156917781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60447</xdr:colOff>
      <xdr:row>807</xdr:row>
      <xdr:rowOff>46160</xdr:rowOff>
    </xdr:from>
    <xdr:to>
      <xdr:col>21</xdr:col>
      <xdr:colOff>326049</xdr:colOff>
      <xdr:row>821</xdr:row>
      <xdr:rowOff>122360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8" name="Chart 47">
              <a:extLst>
                <a:ext uri="{FF2B5EF4-FFF2-40B4-BE49-F238E27FC236}">
                  <a16:creationId xmlns:a16="http://schemas.microsoft.com/office/drawing/2014/main" id="{D3700722-0B96-4A0A-9BE7-C4A3A0DC13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2347" y="153779660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308097</xdr:colOff>
      <xdr:row>807</xdr:row>
      <xdr:rowOff>174748</xdr:rowOff>
    </xdr:from>
    <xdr:to>
      <xdr:col>29</xdr:col>
      <xdr:colOff>573699</xdr:colOff>
      <xdr:row>822</xdr:row>
      <xdr:rowOff>60448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9" name="Chart 48">
              <a:extLst>
                <a:ext uri="{FF2B5EF4-FFF2-40B4-BE49-F238E27FC236}">
                  <a16:creationId xmlns:a16="http://schemas.microsoft.com/office/drawing/2014/main" id="{9CA4EAA7-C70B-4209-AAD3-43F3937FD0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6797" y="153908248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75100</xdr:colOff>
      <xdr:row>790</xdr:row>
      <xdr:rowOff>145074</xdr:rowOff>
    </xdr:from>
    <xdr:to>
      <xdr:col>21</xdr:col>
      <xdr:colOff>351692</xdr:colOff>
      <xdr:row>805</xdr:row>
      <xdr:rowOff>30774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0" name="Chart 49">
              <a:extLst>
                <a:ext uri="{FF2B5EF4-FFF2-40B4-BE49-F238E27FC236}">
                  <a16:creationId xmlns:a16="http://schemas.microsoft.com/office/drawing/2014/main" id="{A0C98AFB-1F17-473A-991A-BB70009BD7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67000" y="150640074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275125</xdr:colOff>
      <xdr:row>791</xdr:row>
      <xdr:rowOff>11724</xdr:rowOff>
    </xdr:from>
    <xdr:to>
      <xdr:col>29</xdr:col>
      <xdr:colOff>551717</xdr:colOff>
      <xdr:row>805</xdr:row>
      <xdr:rowOff>87924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1" name="Chart 50">
              <a:extLst>
                <a:ext uri="{FF2B5EF4-FFF2-40B4-BE49-F238E27FC236}">
                  <a16:creationId xmlns:a16="http://schemas.microsoft.com/office/drawing/2014/main" id="{22B659F3-7880-4C9E-8B1E-7FEE92D25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3825" y="150697224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27475</xdr:colOff>
      <xdr:row>774</xdr:row>
      <xdr:rowOff>179876</xdr:rowOff>
    </xdr:from>
    <xdr:to>
      <xdr:col>21</xdr:col>
      <xdr:colOff>304067</xdr:colOff>
      <xdr:row>789</xdr:row>
      <xdr:rowOff>65576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2" name="Chart 51">
              <a:extLst>
                <a:ext uri="{FF2B5EF4-FFF2-40B4-BE49-F238E27FC236}">
                  <a16:creationId xmlns:a16="http://schemas.microsoft.com/office/drawing/2014/main" id="{44C97005-AA4F-4CC8-A9B2-1F5BFA45B7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9375" y="147626876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298938</xdr:colOff>
      <xdr:row>774</xdr:row>
      <xdr:rowOff>189400</xdr:rowOff>
    </xdr:from>
    <xdr:to>
      <xdr:col>29</xdr:col>
      <xdr:colOff>575530</xdr:colOff>
      <xdr:row>789</xdr:row>
      <xdr:rowOff>75100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3" name="Chart 52">
              <a:extLst>
                <a:ext uri="{FF2B5EF4-FFF2-40B4-BE49-F238E27FC236}">
                  <a16:creationId xmlns:a16="http://schemas.microsoft.com/office/drawing/2014/main" id="{B4BAD77A-AC85-4DD3-92BF-7AD27C008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67638" y="147636400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27475</xdr:colOff>
      <xdr:row>759</xdr:row>
      <xdr:rowOff>5862</xdr:rowOff>
    </xdr:from>
    <xdr:to>
      <xdr:col>21</xdr:col>
      <xdr:colOff>304067</xdr:colOff>
      <xdr:row>773</xdr:row>
      <xdr:rowOff>82062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4" name="Chart 53">
              <a:extLst>
                <a:ext uri="{FF2B5EF4-FFF2-40B4-BE49-F238E27FC236}">
                  <a16:creationId xmlns:a16="http://schemas.microsoft.com/office/drawing/2014/main" id="{E394F067-CE12-4ABF-B5A5-5FFE108BB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9375" y="144595362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275125</xdr:colOff>
      <xdr:row>758</xdr:row>
      <xdr:rowOff>182074</xdr:rowOff>
    </xdr:from>
    <xdr:to>
      <xdr:col>29</xdr:col>
      <xdr:colOff>551717</xdr:colOff>
      <xdr:row>773</xdr:row>
      <xdr:rowOff>67774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5" name="Chart 54">
              <a:extLst>
                <a:ext uri="{FF2B5EF4-FFF2-40B4-BE49-F238E27FC236}">
                  <a16:creationId xmlns:a16="http://schemas.microsoft.com/office/drawing/2014/main" id="{65FA3F4E-AB30-4F9B-8EF1-700342FEBF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3825" y="144581074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51287</xdr:colOff>
      <xdr:row>742</xdr:row>
      <xdr:rowOff>123092</xdr:rowOff>
    </xdr:from>
    <xdr:to>
      <xdr:col>21</xdr:col>
      <xdr:colOff>327879</xdr:colOff>
      <xdr:row>757</xdr:row>
      <xdr:rowOff>8792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6" name="Chart 55">
              <a:extLst>
                <a:ext uri="{FF2B5EF4-FFF2-40B4-BE49-F238E27FC236}">
                  <a16:creationId xmlns:a16="http://schemas.microsoft.com/office/drawing/2014/main" id="{DAD2A993-FAD8-4628-A519-C3D84E4E99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3187" y="141474092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298937</xdr:colOff>
      <xdr:row>742</xdr:row>
      <xdr:rowOff>156429</xdr:rowOff>
    </xdr:from>
    <xdr:to>
      <xdr:col>29</xdr:col>
      <xdr:colOff>575529</xdr:colOff>
      <xdr:row>757</xdr:row>
      <xdr:rowOff>42129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7" name="Chart 56">
              <a:extLst>
                <a:ext uri="{FF2B5EF4-FFF2-40B4-BE49-F238E27FC236}">
                  <a16:creationId xmlns:a16="http://schemas.microsoft.com/office/drawing/2014/main" id="{982A795C-E4AE-498D-850C-598BBDAD2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67637" y="141507429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51288</xdr:colOff>
      <xdr:row>726</xdr:row>
      <xdr:rowOff>157895</xdr:rowOff>
    </xdr:from>
    <xdr:to>
      <xdr:col>21</xdr:col>
      <xdr:colOff>327880</xdr:colOff>
      <xdr:row>741</xdr:row>
      <xdr:rowOff>43595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8" name="Chart 57">
              <a:extLst>
                <a:ext uri="{FF2B5EF4-FFF2-40B4-BE49-F238E27FC236}">
                  <a16:creationId xmlns:a16="http://schemas.microsoft.com/office/drawing/2014/main" id="{FDB5E5A1-0133-4A73-AEFB-83F582328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3188" y="138460895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275125</xdr:colOff>
      <xdr:row>727</xdr:row>
      <xdr:rowOff>733</xdr:rowOff>
    </xdr:from>
    <xdr:to>
      <xdr:col>29</xdr:col>
      <xdr:colOff>551717</xdr:colOff>
      <xdr:row>741</xdr:row>
      <xdr:rowOff>76933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9" name="Chart 58">
              <a:extLst>
                <a:ext uri="{FF2B5EF4-FFF2-40B4-BE49-F238E27FC236}">
                  <a16:creationId xmlns:a16="http://schemas.microsoft.com/office/drawing/2014/main" id="{3F35A3DE-DD79-4BEF-9C16-9C43AE4A5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3825" y="138494233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34802</xdr:colOff>
      <xdr:row>711</xdr:row>
      <xdr:rowOff>60814</xdr:rowOff>
    </xdr:from>
    <xdr:to>
      <xdr:col>21</xdr:col>
      <xdr:colOff>311394</xdr:colOff>
      <xdr:row>725</xdr:row>
      <xdr:rowOff>137014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0" name="Chart 59">
              <a:extLst>
                <a:ext uri="{FF2B5EF4-FFF2-40B4-BE49-F238E27FC236}">
                  <a16:creationId xmlns:a16="http://schemas.microsoft.com/office/drawing/2014/main" id="{A5814931-92CC-4DF6-9D12-419476C64F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6702" y="135506314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306265</xdr:colOff>
      <xdr:row>710</xdr:row>
      <xdr:rowOff>189402</xdr:rowOff>
    </xdr:from>
    <xdr:to>
      <xdr:col>29</xdr:col>
      <xdr:colOff>582857</xdr:colOff>
      <xdr:row>725</xdr:row>
      <xdr:rowOff>75102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77CEC813-396F-46C0-A90A-5969B02DB6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4965" y="135444402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20148</xdr:colOff>
      <xdr:row>695</xdr:row>
      <xdr:rowOff>68141</xdr:rowOff>
    </xdr:from>
    <xdr:to>
      <xdr:col>21</xdr:col>
      <xdr:colOff>296740</xdr:colOff>
      <xdr:row>709</xdr:row>
      <xdr:rowOff>144341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2" name="Chart 61">
              <a:extLst>
                <a:ext uri="{FF2B5EF4-FFF2-40B4-BE49-F238E27FC236}">
                  <a16:creationId xmlns:a16="http://schemas.microsoft.com/office/drawing/2014/main" id="{F896F816-5115-44D8-80B4-E6F4D46FB9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2048" y="132465641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291611</xdr:colOff>
      <xdr:row>695</xdr:row>
      <xdr:rowOff>77666</xdr:rowOff>
    </xdr:from>
    <xdr:to>
      <xdr:col>29</xdr:col>
      <xdr:colOff>568203</xdr:colOff>
      <xdr:row>709</xdr:row>
      <xdr:rowOff>153866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3" name="Chart 62">
              <a:extLst>
                <a:ext uri="{FF2B5EF4-FFF2-40B4-BE49-F238E27FC236}">
                  <a16:creationId xmlns:a16="http://schemas.microsoft.com/office/drawing/2014/main" id="{514B1CEA-677F-4E08-9019-9F8F28CB95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60311" y="132475166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20148</xdr:colOff>
      <xdr:row>679</xdr:row>
      <xdr:rowOff>13189</xdr:rowOff>
    </xdr:from>
    <xdr:to>
      <xdr:col>21</xdr:col>
      <xdr:colOff>296740</xdr:colOff>
      <xdr:row>693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4" name="Chart 63">
              <a:extLst>
                <a:ext uri="{FF2B5EF4-FFF2-40B4-BE49-F238E27FC236}">
                  <a16:creationId xmlns:a16="http://schemas.microsoft.com/office/drawing/2014/main" id="{7BA315DD-2989-4365-A421-0808482D6F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2048" y="129362689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339236</xdr:colOff>
      <xdr:row>678</xdr:row>
      <xdr:rowOff>189401</xdr:rowOff>
    </xdr:from>
    <xdr:to>
      <xdr:col>29</xdr:col>
      <xdr:colOff>615828</xdr:colOff>
      <xdr:row>693</xdr:row>
      <xdr:rowOff>75101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5" name="Chart 64">
              <a:extLst>
                <a:ext uri="{FF2B5EF4-FFF2-40B4-BE49-F238E27FC236}">
                  <a16:creationId xmlns:a16="http://schemas.microsoft.com/office/drawing/2014/main" id="{E60C1D62-E7F5-40FF-8C60-803E8781A4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7936" y="129348401"/>
              <a:ext cx="45342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20148</xdr:colOff>
      <xdr:row>662</xdr:row>
      <xdr:rowOff>170717</xdr:rowOff>
    </xdr:from>
    <xdr:to>
      <xdr:col>21</xdr:col>
      <xdr:colOff>296740</xdr:colOff>
      <xdr:row>677</xdr:row>
      <xdr:rowOff>56417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6" name="Chart 65">
              <a:extLst>
                <a:ext uri="{FF2B5EF4-FFF2-40B4-BE49-F238E27FC236}">
                  <a16:creationId xmlns:a16="http://schemas.microsoft.com/office/drawing/2014/main" id="{7B45C38E-E49C-4D62-AD98-76DB1B7966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2048" y="126281717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315423</xdr:colOff>
      <xdr:row>662</xdr:row>
      <xdr:rowOff>180242</xdr:rowOff>
    </xdr:from>
    <xdr:to>
      <xdr:col>29</xdr:col>
      <xdr:colOff>592015</xdr:colOff>
      <xdr:row>677</xdr:row>
      <xdr:rowOff>65942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7" name="Chart 66">
              <a:extLst>
                <a:ext uri="{FF2B5EF4-FFF2-40B4-BE49-F238E27FC236}">
                  <a16:creationId xmlns:a16="http://schemas.microsoft.com/office/drawing/2014/main" id="{0A742FD8-C9F6-45D8-8E55-4CE3B9DCD9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4123" y="126291242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60446</xdr:colOff>
      <xdr:row>647</xdr:row>
      <xdr:rowOff>27842</xdr:rowOff>
    </xdr:from>
    <xdr:to>
      <xdr:col>21</xdr:col>
      <xdr:colOff>326048</xdr:colOff>
      <xdr:row>661</xdr:row>
      <xdr:rowOff>104042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8" name="Chart 67">
              <a:extLst>
                <a:ext uri="{FF2B5EF4-FFF2-40B4-BE49-F238E27FC236}">
                  <a16:creationId xmlns:a16="http://schemas.microsoft.com/office/drawing/2014/main" id="{9D831823-E0E1-4462-A1DF-0636ED9B54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2346" y="123281342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331909</xdr:colOff>
      <xdr:row>646</xdr:row>
      <xdr:rowOff>180242</xdr:rowOff>
    </xdr:from>
    <xdr:to>
      <xdr:col>29</xdr:col>
      <xdr:colOff>597511</xdr:colOff>
      <xdr:row>661</xdr:row>
      <xdr:rowOff>65942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9" name="Chart 68">
              <a:extLst>
                <a:ext uri="{FF2B5EF4-FFF2-40B4-BE49-F238E27FC236}">
                  <a16:creationId xmlns:a16="http://schemas.microsoft.com/office/drawing/2014/main" id="{085D7D78-E7F6-4288-91C7-D6CD66919C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0609" y="123243242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67773</xdr:colOff>
      <xdr:row>631</xdr:row>
      <xdr:rowOff>44327</xdr:rowOff>
    </xdr:from>
    <xdr:to>
      <xdr:col>21</xdr:col>
      <xdr:colOff>344365</xdr:colOff>
      <xdr:row>645</xdr:row>
      <xdr:rowOff>120527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0" name="Chart 69">
              <a:extLst>
                <a:ext uri="{FF2B5EF4-FFF2-40B4-BE49-F238E27FC236}">
                  <a16:creationId xmlns:a16="http://schemas.microsoft.com/office/drawing/2014/main" id="{26E96FA9-983E-4054-9F8E-05AF0A0531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9673" y="120249827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315423</xdr:colOff>
      <xdr:row>631</xdr:row>
      <xdr:rowOff>53852</xdr:rowOff>
    </xdr:from>
    <xdr:to>
      <xdr:col>29</xdr:col>
      <xdr:colOff>592015</xdr:colOff>
      <xdr:row>645</xdr:row>
      <xdr:rowOff>130052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1" name="Chart 70">
              <a:extLst>
                <a:ext uri="{FF2B5EF4-FFF2-40B4-BE49-F238E27FC236}">
                  <a16:creationId xmlns:a16="http://schemas.microsoft.com/office/drawing/2014/main" id="{43A67916-34A3-4544-891C-2316D057E9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4123" y="120259352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91586</xdr:colOff>
      <xdr:row>615</xdr:row>
      <xdr:rowOff>40665</xdr:rowOff>
    </xdr:from>
    <xdr:to>
      <xdr:col>21</xdr:col>
      <xdr:colOff>368178</xdr:colOff>
      <xdr:row>629</xdr:row>
      <xdr:rowOff>116865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2" name="Chart 71">
              <a:extLst>
                <a:ext uri="{FF2B5EF4-FFF2-40B4-BE49-F238E27FC236}">
                  <a16:creationId xmlns:a16="http://schemas.microsoft.com/office/drawing/2014/main" id="{60F240A4-4615-488C-A266-FD00F86CCE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3486" y="117198165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339236</xdr:colOff>
      <xdr:row>615</xdr:row>
      <xdr:rowOff>26378</xdr:rowOff>
    </xdr:from>
    <xdr:to>
      <xdr:col>29</xdr:col>
      <xdr:colOff>615828</xdr:colOff>
      <xdr:row>629</xdr:row>
      <xdr:rowOff>102578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3" name="Chart 72">
              <a:extLst>
                <a:ext uri="{FF2B5EF4-FFF2-40B4-BE49-F238E27FC236}">
                  <a16:creationId xmlns:a16="http://schemas.microsoft.com/office/drawing/2014/main" id="{3550CBB6-07A8-464F-AC4B-94EAA537C7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7936" y="117183878"/>
              <a:ext cx="45342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67773</xdr:colOff>
      <xdr:row>598</xdr:row>
      <xdr:rowOff>157895</xdr:rowOff>
    </xdr:from>
    <xdr:to>
      <xdr:col>21</xdr:col>
      <xdr:colOff>344365</xdr:colOff>
      <xdr:row>613</xdr:row>
      <xdr:rowOff>43595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4" name="Chart 73">
              <a:extLst>
                <a:ext uri="{FF2B5EF4-FFF2-40B4-BE49-F238E27FC236}">
                  <a16:creationId xmlns:a16="http://schemas.microsoft.com/office/drawing/2014/main" id="{65EB3A6A-32A4-42E5-9E18-D0031524C4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9673" y="114076895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315423</xdr:colOff>
      <xdr:row>599</xdr:row>
      <xdr:rowOff>48358</xdr:rowOff>
    </xdr:from>
    <xdr:to>
      <xdr:col>29</xdr:col>
      <xdr:colOff>592015</xdr:colOff>
      <xdr:row>613</xdr:row>
      <xdr:rowOff>124558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5" name="Chart 74">
              <a:extLst>
                <a:ext uri="{FF2B5EF4-FFF2-40B4-BE49-F238E27FC236}">
                  <a16:creationId xmlns:a16="http://schemas.microsoft.com/office/drawing/2014/main" id="{6463468B-F156-4801-9E66-7E0514F4D6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4123" y="114157858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53119</xdr:colOff>
      <xdr:row>583</xdr:row>
      <xdr:rowOff>165223</xdr:rowOff>
    </xdr:from>
    <xdr:to>
      <xdr:col>21</xdr:col>
      <xdr:colOff>318721</xdr:colOff>
      <xdr:row>598</xdr:row>
      <xdr:rowOff>50923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6" name="Chart 75">
              <a:extLst>
                <a:ext uri="{FF2B5EF4-FFF2-40B4-BE49-F238E27FC236}">
                  <a16:creationId xmlns:a16="http://schemas.microsoft.com/office/drawing/2014/main" id="{1B6ACE64-59B2-4F84-8715-BB471B47B2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5019" y="111226723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276957</xdr:colOff>
      <xdr:row>583</xdr:row>
      <xdr:rowOff>150934</xdr:rowOff>
    </xdr:from>
    <xdr:to>
      <xdr:col>29</xdr:col>
      <xdr:colOff>542559</xdr:colOff>
      <xdr:row>598</xdr:row>
      <xdr:rowOff>36634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7" name="Chart 76">
              <a:extLst>
                <a:ext uri="{FF2B5EF4-FFF2-40B4-BE49-F238E27FC236}">
                  <a16:creationId xmlns:a16="http://schemas.microsoft.com/office/drawing/2014/main" id="{9247A833-490B-4EDD-BBC4-8ADB4F172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5657" y="111212434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60447</xdr:colOff>
      <xdr:row>568</xdr:row>
      <xdr:rowOff>44329</xdr:rowOff>
    </xdr:from>
    <xdr:to>
      <xdr:col>21</xdr:col>
      <xdr:colOff>326049</xdr:colOff>
      <xdr:row>582</xdr:row>
      <xdr:rowOff>120529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8" name="Chart 77">
              <a:extLst>
                <a:ext uri="{FF2B5EF4-FFF2-40B4-BE49-F238E27FC236}">
                  <a16:creationId xmlns:a16="http://schemas.microsoft.com/office/drawing/2014/main" id="{D48BDF9C-44C1-496A-9009-5233AE9C07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2347" y="108248329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331910</xdr:colOff>
      <xdr:row>568</xdr:row>
      <xdr:rowOff>53854</xdr:rowOff>
    </xdr:from>
    <xdr:to>
      <xdr:col>29</xdr:col>
      <xdr:colOff>597512</xdr:colOff>
      <xdr:row>582</xdr:row>
      <xdr:rowOff>130054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9" name="Chart 78">
              <a:extLst>
                <a:ext uri="{FF2B5EF4-FFF2-40B4-BE49-F238E27FC236}">
                  <a16:creationId xmlns:a16="http://schemas.microsoft.com/office/drawing/2014/main" id="{509A298C-B5F4-40FE-9369-7AB3B90195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0610" y="108257854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393821</xdr:colOff>
      <xdr:row>551</xdr:row>
      <xdr:rowOff>165221</xdr:rowOff>
    </xdr:from>
    <xdr:to>
      <xdr:col>30</xdr:col>
      <xdr:colOff>40298</xdr:colOff>
      <xdr:row>566</xdr:row>
      <xdr:rowOff>50921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0" name="Chart 79">
              <a:extLst>
                <a:ext uri="{FF2B5EF4-FFF2-40B4-BE49-F238E27FC236}">
                  <a16:creationId xmlns:a16="http://schemas.microsoft.com/office/drawing/2014/main" id="{014242D0-8067-42C1-85E2-1657EAD2C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62521" y="105130721"/>
              <a:ext cx="452327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22346</xdr:colOff>
      <xdr:row>551</xdr:row>
      <xdr:rowOff>174747</xdr:rowOff>
    </xdr:from>
    <xdr:to>
      <xdr:col>21</xdr:col>
      <xdr:colOff>287948</xdr:colOff>
      <xdr:row>566</xdr:row>
      <xdr:rowOff>60447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1" name="Chart 80">
              <a:extLst>
                <a:ext uri="{FF2B5EF4-FFF2-40B4-BE49-F238E27FC236}">
                  <a16:creationId xmlns:a16="http://schemas.microsoft.com/office/drawing/2014/main" id="{8D2C2292-E573-4EE6-8288-3644C54AA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4246" y="105140247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91585</xdr:colOff>
      <xdr:row>535</xdr:row>
      <xdr:rowOff>172550</xdr:rowOff>
    </xdr:from>
    <xdr:to>
      <xdr:col>21</xdr:col>
      <xdr:colOff>368177</xdr:colOff>
      <xdr:row>550</xdr:row>
      <xdr:rowOff>58250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2" name="Chart 81">
              <a:extLst>
                <a:ext uri="{FF2B5EF4-FFF2-40B4-BE49-F238E27FC236}">
                  <a16:creationId xmlns:a16="http://schemas.microsoft.com/office/drawing/2014/main" id="{D28ECE71-1A66-4BA3-BB0E-DA1C1DBE25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3485" y="102090050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339236</xdr:colOff>
      <xdr:row>535</xdr:row>
      <xdr:rowOff>158262</xdr:rowOff>
    </xdr:from>
    <xdr:to>
      <xdr:col>29</xdr:col>
      <xdr:colOff>615828</xdr:colOff>
      <xdr:row>550</xdr:row>
      <xdr:rowOff>43962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3" name="Chart 82">
              <a:extLst>
                <a:ext uri="{FF2B5EF4-FFF2-40B4-BE49-F238E27FC236}">
                  <a16:creationId xmlns:a16="http://schemas.microsoft.com/office/drawing/2014/main" id="{9DE5F0E5-A25A-4640-B3DA-4F14948B04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7936" y="102075762"/>
              <a:ext cx="45342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291244</xdr:colOff>
      <xdr:row>519</xdr:row>
      <xdr:rowOff>172550</xdr:rowOff>
    </xdr:from>
    <xdr:to>
      <xdr:col>21</xdr:col>
      <xdr:colOff>556846</xdr:colOff>
      <xdr:row>534</xdr:row>
      <xdr:rowOff>58250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4" name="Chart 83">
              <a:extLst>
                <a:ext uri="{FF2B5EF4-FFF2-40B4-BE49-F238E27FC236}">
                  <a16:creationId xmlns:a16="http://schemas.microsoft.com/office/drawing/2014/main" id="{755D2472-0766-46A8-A7B6-4EFD427C6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3144" y="99042050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324582</xdr:colOff>
      <xdr:row>519</xdr:row>
      <xdr:rowOff>134449</xdr:rowOff>
    </xdr:from>
    <xdr:to>
      <xdr:col>29</xdr:col>
      <xdr:colOff>590184</xdr:colOff>
      <xdr:row>534</xdr:row>
      <xdr:rowOff>20149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5" name="Chart 84">
              <a:extLst>
                <a:ext uri="{FF2B5EF4-FFF2-40B4-BE49-F238E27FC236}">
                  <a16:creationId xmlns:a16="http://schemas.microsoft.com/office/drawing/2014/main" id="{D07AD1A9-BDAF-4545-855A-B3C0DA7FC9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3282" y="99003949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346196</xdr:colOff>
      <xdr:row>504</xdr:row>
      <xdr:rowOff>13189</xdr:rowOff>
    </xdr:from>
    <xdr:to>
      <xdr:col>21</xdr:col>
      <xdr:colOff>611798</xdr:colOff>
      <xdr:row>518</xdr:row>
      <xdr:rowOff>89389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6" name="Chart 85">
              <a:extLst>
                <a:ext uri="{FF2B5EF4-FFF2-40B4-BE49-F238E27FC236}">
                  <a16:creationId xmlns:a16="http://schemas.microsoft.com/office/drawing/2014/main" id="{01E98DE0-7863-40D4-BDED-FC9C487681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8096" y="96025189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355721</xdr:colOff>
      <xdr:row>504</xdr:row>
      <xdr:rowOff>22714</xdr:rowOff>
    </xdr:from>
    <xdr:to>
      <xdr:col>30</xdr:col>
      <xdr:colOff>2198</xdr:colOff>
      <xdr:row>518</xdr:row>
      <xdr:rowOff>98914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7" name="Chart 86">
              <a:extLst>
                <a:ext uri="{FF2B5EF4-FFF2-40B4-BE49-F238E27FC236}">
                  <a16:creationId xmlns:a16="http://schemas.microsoft.com/office/drawing/2014/main" id="{CCD4E04B-4111-47A4-AAD0-39BC6EAA4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24421" y="96034714"/>
              <a:ext cx="452327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329711</xdr:colOff>
      <xdr:row>487</xdr:row>
      <xdr:rowOff>179876</xdr:rowOff>
    </xdr:from>
    <xdr:to>
      <xdr:col>21</xdr:col>
      <xdr:colOff>606303</xdr:colOff>
      <xdr:row>502</xdr:row>
      <xdr:rowOff>65576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8" name="Chart 87">
              <a:extLst>
                <a:ext uri="{FF2B5EF4-FFF2-40B4-BE49-F238E27FC236}">
                  <a16:creationId xmlns:a16="http://schemas.microsoft.com/office/drawing/2014/main" id="{AC47D49A-79F2-431F-BD91-B9C7677909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1611" y="92953376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315424</xdr:colOff>
      <xdr:row>488</xdr:row>
      <xdr:rowOff>46526</xdr:rowOff>
    </xdr:from>
    <xdr:to>
      <xdr:col>29</xdr:col>
      <xdr:colOff>592016</xdr:colOff>
      <xdr:row>502</xdr:row>
      <xdr:rowOff>122726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9" name="Chart 88">
              <a:extLst>
                <a:ext uri="{FF2B5EF4-FFF2-40B4-BE49-F238E27FC236}">
                  <a16:creationId xmlns:a16="http://schemas.microsoft.com/office/drawing/2014/main" id="{7D16893A-2A9B-4D40-A37D-610FDBED7B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4124" y="93010526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322383</xdr:colOff>
      <xdr:row>471</xdr:row>
      <xdr:rowOff>165223</xdr:rowOff>
    </xdr:from>
    <xdr:to>
      <xdr:col>21</xdr:col>
      <xdr:colOff>587985</xdr:colOff>
      <xdr:row>486</xdr:row>
      <xdr:rowOff>50923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0" name="Chart 89">
              <a:extLst>
                <a:ext uri="{FF2B5EF4-FFF2-40B4-BE49-F238E27FC236}">
                  <a16:creationId xmlns:a16="http://schemas.microsoft.com/office/drawing/2014/main" id="{781CE716-C6B3-4393-8F7F-710A1A0294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4283" y="89890723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331908</xdr:colOff>
      <xdr:row>472</xdr:row>
      <xdr:rowOff>103310</xdr:rowOff>
    </xdr:from>
    <xdr:to>
      <xdr:col>29</xdr:col>
      <xdr:colOff>597510</xdr:colOff>
      <xdr:row>486</xdr:row>
      <xdr:rowOff>179510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1" name="Chart 90">
              <a:extLst>
                <a:ext uri="{FF2B5EF4-FFF2-40B4-BE49-F238E27FC236}">
                  <a16:creationId xmlns:a16="http://schemas.microsoft.com/office/drawing/2014/main" id="{613F7F9E-3583-4E4D-9A14-1E0B4F1AEF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0608" y="90019310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393821</xdr:colOff>
      <xdr:row>456</xdr:row>
      <xdr:rowOff>53487</xdr:rowOff>
    </xdr:from>
    <xdr:to>
      <xdr:col>22</xdr:col>
      <xdr:colOff>40298</xdr:colOff>
      <xdr:row>470</xdr:row>
      <xdr:rowOff>129687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2" name="Chart 91">
              <a:extLst>
                <a:ext uri="{FF2B5EF4-FFF2-40B4-BE49-F238E27FC236}">
                  <a16:creationId xmlns:a16="http://schemas.microsoft.com/office/drawing/2014/main" id="{351AEEF6-8E38-4C80-915C-967070AF36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5721" y="86921487"/>
              <a:ext cx="452327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355722</xdr:colOff>
      <xdr:row>456</xdr:row>
      <xdr:rowOff>39200</xdr:rowOff>
    </xdr:from>
    <xdr:to>
      <xdr:col>30</xdr:col>
      <xdr:colOff>2199</xdr:colOff>
      <xdr:row>470</xdr:row>
      <xdr:rowOff>115400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3" name="Chart 92">
              <a:extLst>
                <a:ext uri="{FF2B5EF4-FFF2-40B4-BE49-F238E27FC236}">
                  <a16:creationId xmlns:a16="http://schemas.microsoft.com/office/drawing/2014/main" id="{8CB9EA57-0B07-49FB-ABA2-F7C59A6D25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24422" y="86907200"/>
              <a:ext cx="452327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329711</xdr:colOff>
      <xdr:row>439</xdr:row>
      <xdr:rowOff>179877</xdr:rowOff>
    </xdr:from>
    <xdr:to>
      <xdr:col>21</xdr:col>
      <xdr:colOff>606303</xdr:colOff>
      <xdr:row>454</xdr:row>
      <xdr:rowOff>65577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4" name="Chart 93">
              <a:extLst>
                <a:ext uri="{FF2B5EF4-FFF2-40B4-BE49-F238E27FC236}">
                  <a16:creationId xmlns:a16="http://schemas.microsoft.com/office/drawing/2014/main" id="{4A224B9E-4D38-4C86-9348-A40F1A420F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1611" y="83809377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363048</xdr:colOff>
      <xdr:row>440</xdr:row>
      <xdr:rowOff>22714</xdr:rowOff>
    </xdr:from>
    <xdr:to>
      <xdr:col>30</xdr:col>
      <xdr:colOff>20515</xdr:colOff>
      <xdr:row>454</xdr:row>
      <xdr:rowOff>98914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5" name="Chart 94">
              <a:extLst>
                <a:ext uri="{FF2B5EF4-FFF2-40B4-BE49-F238E27FC236}">
                  <a16:creationId xmlns:a16="http://schemas.microsoft.com/office/drawing/2014/main" id="{49A3E75D-1256-4902-AC2A-B50D82A444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31748" y="83842714"/>
              <a:ext cx="45342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337037</xdr:colOff>
      <xdr:row>424</xdr:row>
      <xdr:rowOff>86458</xdr:rowOff>
    </xdr:from>
    <xdr:to>
      <xdr:col>21</xdr:col>
      <xdr:colOff>613629</xdr:colOff>
      <xdr:row>438</xdr:row>
      <xdr:rowOff>162658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6" name="Chart 95">
              <a:extLst>
                <a:ext uri="{FF2B5EF4-FFF2-40B4-BE49-F238E27FC236}">
                  <a16:creationId xmlns:a16="http://schemas.microsoft.com/office/drawing/2014/main" id="{EB356408-878A-4CED-A0EE-716E6711BA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8937" y="80858458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394188</xdr:colOff>
      <xdr:row>424</xdr:row>
      <xdr:rowOff>72170</xdr:rowOff>
    </xdr:from>
    <xdr:to>
      <xdr:col>30</xdr:col>
      <xdr:colOff>51655</xdr:colOff>
      <xdr:row>438</xdr:row>
      <xdr:rowOff>148370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7" name="Chart 96">
              <a:extLst>
                <a:ext uri="{FF2B5EF4-FFF2-40B4-BE49-F238E27FC236}">
                  <a16:creationId xmlns:a16="http://schemas.microsoft.com/office/drawing/2014/main" id="{3AA9E3B2-C71F-4982-9F6E-3636557816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62888" y="80844170"/>
              <a:ext cx="45342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329711</xdr:colOff>
      <xdr:row>408</xdr:row>
      <xdr:rowOff>146904</xdr:rowOff>
    </xdr:from>
    <xdr:to>
      <xdr:col>21</xdr:col>
      <xdr:colOff>606303</xdr:colOff>
      <xdr:row>423</xdr:row>
      <xdr:rowOff>32604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8" name="Chart 97">
              <a:extLst>
                <a:ext uri="{FF2B5EF4-FFF2-40B4-BE49-F238E27FC236}">
                  <a16:creationId xmlns:a16="http://schemas.microsoft.com/office/drawing/2014/main" id="{0C1CF1F2-442C-4F07-86A8-A332AACF42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1611" y="77870904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363048</xdr:colOff>
      <xdr:row>408</xdr:row>
      <xdr:rowOff>156429</xdr:rowOff>
    </xdr:from>
    <xdr:to>
      <xdr:col>30</xdr:col>
      <xdr:colOff>20515</xdr:colOff>
      <xdr:row>423</xdr:row>
      <xdr:rowOff>42129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9" name="Chart 98">
              <a:extLst>
                <a:ext uri="{FF2B5EF4-FFF2-40B4-BE49-F238E27FC236}">
                  <a16:creationId xmlns:a16="http://schemas.microsoft.com/office/drawing/2014/main" id="{0A6005D9-C005-4DF3-A935-33E566FE7D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31748" y="77880429"/>
              <a:ext cx="45342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291244</xdr:colOff>
      <xdr:row>393</xdr:row>
      <xdr:rowOff>29673</xdr:rowOff>
    </xdr:from>
    <xdr:to>
      <xdr:col>21</xdr:col>
      <xdr:colOff>556846</xdr:colOff>
      <xdr:row>407</xdr:row>
      <xdr:rowOff>105873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0" name="Chart 99">
              <a:extLst>
                <a:ext uri="{FF2B5EF4-FFF2-40B4-BE49-F238E27FC236}">
                  <a16:creationId xmlns:a16="http://schemas.microsoft.com/office/drawing/2014/main" id="{4F3C154F-92FF-4882-9877-AEEAA6FA2F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3144" y="74896173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276956</xdr:colOff>
      <xdr:row>393</xdr:row>
      <xdr:rowOff>63011</xdr:rowOff>
    </xdr:from>
    <xdr:to>
      <xdr:col>29</xdr:col>
      <xdr:colOff>542558</xdr:colOff>
      <xdr:row>407</xdr:row>
      <xdr:rowOff>139211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1" name="Chart 100">
              <a:extLst>
                <a:ext uri="{FF2B5EF4-FFF2-40B4-BE49-F238E27FC236}">
                  <a16:creationId xmlns:a16="http://schemas.microsoft.com/office/drawing/2014/main" id="{86876D62-F54C-4E42-9538-26C953F36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45656" y="74929511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274759</xdr:colOff>
      <xdr:row>377</xdr:row>
      <xdr:rowOff>55319</xdr:rowOff>
    </xdr:from>
    <xdr:to>
      <xdr:col>21</xdr:col>
      <xdr:colOff>540361</xdr:colOff>
      <xdr:row>391</xdr:row>
      <xdr:rowOff>131519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2" name="Chart 101">
              <a:extLst>
                <a:ext uri="{FF2B5EF4-FFF2-40B4-BE49-F238E27FC236}">
                  <a16:creationId xmlns:a16="http://schemas.microsoft.com/office/drawing/2014/main" id="{65E40016-7D8A-4258-834D-AE1E466F79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66659" y="71873819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212846</xdr:colOff>
      <xdr:row>376</xdr:row>
      <xdr:rowOff>183906</xdr:rowOff>
    </xdr:from>
    <xdr:to>
      <xdr:col>29</xdr:col>
      <xdr:colOff>478448</xdr:colOff>
      <xdr:row>391</xdr:row>
      <xdr:rowOff>69606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3" name="Chart 102">
              <a:extLst>
                <a:ext uri="{FF2B5EF4-FFF2-40B4-BE49-F238E27FC236}">
                  <a16:creationId xmlns:a16="http://schemas.microsoft.com/office/drawing/2014/main" id="{AD1CE2D3-A2D2-43A9-92A0-2F30CC1C54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81546" y="71811906"/>
              <a:ext cx="453280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258273</xdr:colOff>
      <xdr:row>360</xdr:row>
      <xdr:rowOff>115766</xdr:rowOff>
    </xdr:from>
    <xdr:to>
      <xdr:col>21</xdr:col>
      <xdr:colOff>534865</xdr:colOff>
      <xdr:row>375</xdr:row>
      <xdr:rowOff>1466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4" name="Chart 103">
              <a:extLst>
                <a:ext uri="{FF2B5EF4-FFF2-40B4-BE49-F238E27FC236}">
                  <a16:creationId xmlns:a16="http://schemas.microsoft.com/office/drawing/2014/main" id="{41940CCF-8697-4209-AAAA-1D5ECA8FFB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0173" y="68695766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196361</xdr:colOff>
      <xdr:row>360</xdr:row>
      <xdr:rowOff>101479</xdr:rowOff>
    </xdr:from>
    <xdr:to>
      <xdr:col>29</xdr:col>
      <xdr:colOff>472953</xdr:colOff>
      <xdr:row>374</xdr:row>
      <xdr:rowOff>177679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5" name="Chart 104">
              <a:extLst>
                <a:ext uri="{FF2B5EF4-FFF2-40B4-BE49-F238E27FC236}">
                  <a16:creationId xmlns:a16="http://schemas.microsoft.com/office/drawing/2014/main" id="{3B890D2F-D78E-47DF-A168-198B1A825A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65061" y="68681479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225302</xdr:colOff>
      <xdr:row>343</xdr:row>
      <xdr:rowOff>18682</xdr:rowOff>
    </xdr:from>
    <xdr:to>
      <xdr:col>21</xdr:col>
      <xdr:colOff>501894</xdr:colOff>
      <xdr:row>357</xdr:row>
      <xdr:rowOff>94882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6" name="Chart 105">
              <a:extLst>
                <a:ext uri="{FF2B5EF4-FFF2-40B4-BE49-F238E27FC236}">
                  <a16:creationId xmlns:a16="http://schemas.microsoft.com/office/drawing/2014/main" id="{B0AD323E-9064-486B-85F9-23F89DFABB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17202" y="65360182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163390</xdr:colOff>
      <xdr:row>343</xdr:row>
      <xdr:rowOff>4395</xdr:rowOff>
    </xdr:from>
    <xdr:to>
      <xdr:col>29</xdr:col>
      <xdr:colOff>439982</xdr:colOff>
      <xdr:row>357</xdr:row>
      <xdr:rowOff>80595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7" name="Chart 106">
              <a:extLst>
                <a:ext uri="{FF2B5EF4-FFF2-40B4-BE49-F238E27FC236}">
                  <a16:creationId xmlns:a16="http://schemas.microsoft.com/office/drawing/2014/main" id="{0E1AA512-C17A-459F-8041-106178E0D9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32090" y="65345895"/>
              <a:ext cx="454379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16</xdr:row>
      <xdr:rowOff>185737</xdr:rowOff>
    </xdr:from>
    <xdr:to>
      <xdr:col>16</xdr:col>
      <xdr:colOff>295275</xdr:colOff>
      <xdr:row>31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4728D78-F370-28C8-3B3B-AEBE1D2375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3725" y="3233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32</xdr:row>
      <xdr:rowOff>157162</xdr:rowOff>
    </xdr:from>
    <xdr:to>
      <xdr:col>16</xdr:col>
      <xdr:colOff>304800</xdr:colOff>
      <xdr:row>47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0252BAD-8A62-EFBE-F655-714F6FF546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0" y="62531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19050</xdr:colOff>
      <xdr:row>0</xdr:row>
      <xdr:rowOff>119062</xdr:rowOff>
    </xdr:from>
    <xdr:to>
      <xdr:col>16</xdr:col>
      <xdr:colOff>323850</xdr:colOff>
      <xdr:row>15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05141B3-446D-4C96-C0F1-2FDACAF543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2300" y="1190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20955</xdr:colOff>
      <xdr:row>62</xdr:row>
      <xdr:rowOff>124777</xdr:rowOff>
    </xdr:from>
    <xdr:to>
      <xdr:col>12</xdr:col>
      <xdr:colOff>561975</xdr:colOff>
      <xdr:row>78</xdr:row>
      <xdr:rowOff>952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492AEDC-7EF8-C97A-82C4-407DBF745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2505" y="11935777"/>
              <a:ext cx="454152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310515</xdr:colOff>
      <xdr:row>62</xdr:row>
      <xdr:rowOff>151447</xdr:rowOff>
    </xdr:from>
    <xdr:to>
      <xdr:col>21</xdr:col>
      <xdr:colOff>9525</xdr:colOff>
      <xdr:row>78</xdr:row>
      <xdr:rowOff>6667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B2C70DD-FBB3-EB31-EF51-A844ED23B3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2165" y="11962447"/>
              <a:ext cx="4575810" cy="2903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297180</xdr:colOff>
      <xdr:row>62</xdr:row>
      <xdr:rowOff>170497</xdr:rowOff>
    </xdr:from>
    <xdr:to>
      <xdr:col>28</xdr:col>
      <xdr:colOff>605790</xdr:colOff>
      <xdr:row>78</xdr:row>
      <xdr:rowOff>27622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E1CE288-5939-0754-51B1-4F48D1E73B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65630" y="11981497"/>
              <a:ext cx="4575810" cy="2905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7620</xdr:colOff>
      <xdr:row>79</xdr:row>
      <xdr:rowOff>170497</xdr:rowOff>
    </xdr:from>
    <xdr:to>
      <xdr:col>12</xdr:col>
      <xdr:colOff>548640</xdr:colOff>
      <xdr:row>95</xdr:row>
      <xdr:rowOff>35242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307497EB-118D-9428-65DC-CC837119D3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9170" y="15219997"/>
              <a:ext cx="4541520" cy="2912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321945</xdr:colOff>
      <xdr:row>80</xdr:row>
      <xdr:rowOff>952</xdr:rowOff>
    </xdr:from>
    <xdr:to>
      <xdr:col>21</xdr:col>
      <xdr:colOff>20955</xdr:colOff>
      <xdr:row>95</xdr:row>
      <xdr:rowOff>37147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64227C8-D1CE-8E81-FDFD-98EFCF978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3595" y="15240952"/>
              <a:ext cx="457581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312420</xdr:colOff>
      <xdr:row>80</xdr:row>
      <xdr:rowOff>20002</xdr:rowOff>
    </xdr:from>
    <xdr:to>
      <xdr:col>29</xdr:col>
      <xdr:colOff>11430</xdr:colOff>
      <xdr:row>95</xdr:row>
      <xdr:rowOff>56197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5AB7F8C1-ED62-E0A6-A580-30224596D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80870" y="15260002"/>
              <a:ext cx="457581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11430</xdr:colOff>
      <xdr:row>96</xdr:row>
      <xdr:rowOff>65722</xdr:rowOff>
    </xdr:from>
    <xdr:to>
      <xdr:col>12</xdr:col>
      <xdr:colOff>541020</xdr:colOff>
      <xdr:row>111</xdr:row>
      <xdr:rowOff>101917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0CB298C-75B9-6898-628A-137C3ACA6B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2980" y="18353722"/>
              <a:ext cx="453009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329565</xdr:colOff>
      <xdr:row>96</xdr:row>
      <xdr:rowOff>73342</xdr:rowOff>
    </xdr:from>
    <xdr:to>
      <xdr:col>21</xdr:col>
      <xdr:colOff>15240</xdr:colOff>
      <xdr:row>111</xdr:row>
      <xdr:rowOff>105727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93CBF750-89DF-4445-916D-E8E8C1FABA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1215" y="18361342"/>
              <a:ext cx="4562475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306705</xdr:colOff>
      <xdr:row>96</xdr:row>
      <xdr:rowOff>82867</xdr:rowOff>
    </xdr:from>
    <xdr:to>
      <xdr:col>29</xdr:col>
      <xdr:colOff>1905</xdr:colOff>
      <xdr:row>111</xdr:row>
      <xdr:rowOff>115252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4407CA47-2A4A-4266-A0D8-C8EE06EA19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5155" y="18370867"/>
              <a:ext cx="4572000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741045</xdr:colOff>
      <xdr:row>113</xdr:row>
      <xdr:rowOff>77152</xdr:rowOff>
    </xdr:from>
    <xdr:to>
      <xdr:col>12</xdr:col>
      <xdr:colOff>535305</xdr:colOff>
      <xdr:row>128</xdr:row>
      <xdr:rowOff>113347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BB463E0A-41A6-BC1B-6419-C1D6A33A47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9645" y="21603652"/>
              <a:ext cx="453771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344805</xdr:colOff>
      <xdr:row>113</xdr:row>
      <xdr:rowOff>86677</xdr:rowOff>
    </xdr:from>
    <xdr:to>
      <xdr:col>21</xdr:col>
      <xdr:colOff>36195</xdr:colOff>
      <xdr:row>128</xdr:row>
      <xdr:rowOff>122872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399E9A96-778D-4DE5-B224-88C6F0D338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6455" y="21613177"/>
              <a:ext cx="456819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306705</xdr:colOff>
      <xdr:row>113</xdr:row>
      <xdr:rowOff>79057</xdr:rowOff>
    </xdr:from>
    <xdr:to>
      <xdr:col>29</xdr:col>
      <xdr:colOff>1905</xdr:colOff>
      <xdr:row>128</xdr:row>
      <xdr:rowOff>115252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3A62CFB5-8216-4114-BEC7-383476DE95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5155" y="21605557"/>
              <a:ext cx="45720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741045</xdr:colOff>
      <xdr:row>130</xdr:row>
      <xdr:rowOff>67627</xdr:rowOff>
    </xdr:from>
    <xdr:to>
      <xdr:col>12</xdr:col>
      <xdr:colOff>535305</xdr:colOff>
      <xdr:row>145</xdr:row>
      <xdr:rowOff>103822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7D99396B-6978-3F18-88CE-DDF18FDAA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9645" y="24832627"/>
              <a:ext cx="453771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373380</xdr:colOff>
      <xdr:row>130</xdr:row>
      <xdr:rowOff>75247</xdr:rowOff>
    </xdr:from>
    <xdr:to>
      <xdr:col>21</xdr:col>
      <xdr:colOff>64770</xdr:colOff>
      <xdr:row>145</xdr:row>
      <xdr:rowOff>107632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C8C4B2D2-81E0-4CF0-AE3E-B2E5AAEF1A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5030" y="24840247"/>
              <a:ext cx="4568190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323850</xdr:colOff>
      <xdr:row>130</xdr:row>
      <xdr:rowOff>65722</xdr:rowOff>
    </xdr:from>
    <xdr:to>
      <xdr:col>29</xdr:col>
      <xdr:colOff>19050</xdr:colOff>
      <xdr:row>145</xdr:row>
      <xdr:rowOff>98107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1E73501C-7094-4607-BE8F-45A8614279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92300" y="24830722"/>
              <a:ext cx="4572000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741045</xdr:colOff>
      <xdr:row>147</xdr:row>
      <xdr:rowOff>77152</xdr:rowOff>
    </xdr:from>
    <xdr:to>
      <xdr:col>12</xdr:col>
      <xdr:colOff>535305</xdr:colOff>
      <xdr:row>162</xdr:row>
      <xdr:rowOff>113347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E16F5BA9-38FE-B284-36D5-848DDF861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9645" y="28080652"/>
              <a:ext cx="453771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373380</xdr:colOff>
      <xdr:row>147</xdr:row>
      <xdr:rowOff>67627</xdr:rowOff>
    </xdr:from>
    <xdr:to>
      <xdr:col>21</xdr:col>
      <xdr:colOff>64770</xdr:colOff>
      <xdr:row>162</xdr:row>
      <xdr:rowOff>103822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A617C988-4386-440D-B42D-9A44F2D59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5030" y="28071127"/>
              <a:ext cx="456819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342900</xdr:colOff>
      <xdr:row>147</xdr:row>
      <xdr:rowOff>56197</xdr:rowOff>
    </xdr:from>
    <xdr:to>
      <xdr:col>29</xdr:col>
      <xdr:colOff>38100</xdr:colOff>
      <xdr:row>162</xdr:row>
      <xdr:rowOff>92392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824537A6-B948-4829-A1A5-09DFF0D9AF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11350" y="28059697"/>
              <a:ext cx="45720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4762</xdr:rowOff>
    </xdr:from>
    <xdr:to>
      <xdr:col>16</xdr:col>
      <xdr:colOff>314325</xdr:colOff>
      <xdr:row>15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EB5EA7-F28B-BF63-5490-6E8C240D5E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195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595312</xdr:colOff>
      <xdr:row>16</xdr:row>
      <xdr:rowOff>185737</xdr:rowOff>
    </xdr:from>
    <xdr:to>
      <xdr:col>16</xdr:col>
      <xdr:colOff>290512</xdr:colOff>
      <xdr:row>31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D1A6E40-55DE-45A5-A507-40833A30F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2487" y="3233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9525</xdr:colOff>
      <xdr:row>32</xdr:row>
      <xdr:rowOff>157162</xdr:rowOff>
    </xdr:from>
    <xdr:to>
      <xdr:col>16</xdr:col>
      <xdr:colOff>290512</xdr:colOff>
      <xdr:row>47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8422EBA-C8C1-35B1-F8FF-080341B578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6253162"/>
              <a:ext cx="454818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11430</xdr:colOff>
      <xdr:row>64</xdr:row>
      <xdr:rowOff>105727</xdr:rowOff>
    </xdr:from>
    <xdr:to>
      <xdr:col>13</xdr:col>
      <xdr:colOff>316230</xdr:colOff>
      <xdr:row>79</xdr:row>
      <xdr:rowOff>141922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F24C128-B8E2-4C0A-A272-DD6EA3C4E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6505" y="12297727"/>
              <a:ext cx="49149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1230630</xdr:colOff>
      <xdr:row>81</xdr:row>
      <xdr:rowOff>952</xdr:rowOff>
    </xdr:from>
    <xdr:to>
      <xdr:col>13</xdr:col>
      <xdr:colOff>278130</xdr:colOff>
      <xdr:row>96</xdr:row>
      <xdr:rowOff>37147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E00F507-70AC-4264-8022-F6A70B2098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6980" y="15431452"/>
              <a:ext cx="4886325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1905</xdr:colOff>
      <xdr:row>98</xdr:row>
      <xdr:rowOff>58102</xdr:rowOff>
    </xdr:from>
    <xdr:to>
      <xdr:col>13</xdr:col>
      <xdr:colOff>306705</xdr:colOff>
      <xdr:row>113</xdr:row>
      <xdr:rowOff>94297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ED1687C-FED7-4D40-963F-E93DBA3D72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6980" y="18727102"/>
              <a:ext cx="49149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1249680</xdr:colOff>
      <xdr:row>114</xdr:row>
      <xdr:rowOff>162877</xdr:rowOff>
    </xdr:from>
    <xdr:to>
      <xdr:col>13</xdr:col>
      <xdr:colOff>297180</xdr:colOff>
      <xdr:row>130</xdr:row>
      <xdr:rowOff>18097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1FA724A-6B8B-4BE4-8B83-F8FB8C541E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6980" y="21879877"/>
              <a:ext cx="4905375" cy="2903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11430</xdr:colOff>
      <xdr:row>132</xdr:row>
      <xdr:rowOff>20002</xdr:rowOff>
    </xdr:from>
    <xdr:to>
      <xdr:col>13</xdr:col>
      <xdr:colOff>316230</xdr:colOff>
      <xdr:row>147</xdr:row>
      <xdr:rowOff>56197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DB9CF80-7438-40F4-B43F-AD4C48C9D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6505" y="25166002"/>
              <a:ext cx="49149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20955</xdr:colOff>
      <xdr:row>150</xdr:row>
      <xdr:rowOff>10477</xdr:rowOff>
    </xdr:from>
    <xdr:to>
      <xdr:col>13</xdr:col>
      <xdr:colOff>325755</xdr:colOff>
      <xdr:row>165</xdr:row>
      <xdr:rowOff>46672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6762CB9-038D-423E-91C3-D636FD682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6030" y="28585477"/>
              <a:ext cx="49149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24765</xdr:colOff>
      <xdr:row>64</xdr:row>
      <xdr:rowOff>151447</xdr:rowOff>
    </xdr:from>
    <xdr:to>
      <xdr:col>29</xdr:col>
      <xdr:colOff>329565</xdr:colOff>
      <xdr:row>80</xdr:row>
      <xdr:rowOff>2857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C9233333-0828-41A5-A788-5C3B782801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36340" y="12343447"/>
              <a:ext cx="4572000" cy="2899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15240</xdr:colOff>
      <xdr:row>64</xdr:row>
      <xdr:rowOff>113347</xdr:rowOff>
    </xdr:from>
    <xdr:to>
      <xdr:col>21</xdr:col>
      <xdr:colOff>320040</xdr:colOff>
      <xdr:row>79</xdr:row>
      <xdr:rowOff>145732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DA158CD-EC8C-46AA-991E-9DE8F024A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0015" y="12305347"/>
              <a:ext cx="4572000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586740</xdr:colOff>
      <xdr:row>81</xdr:row>
      <xdr:rowOff>10477</xdr:rowOff>
    </xdr:from>
    <xdr:to>
      <xdr:col>29</xdr:col>
      <xdr:colOff>281940</xdr:colOff>
      <xdr:row>96</xdr:row>
      <xdr:rowOff>46672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3BCA4D94-BCD6-41A6-B9D6-193A572717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8715" y="15440977"/>
              <a:ext cx="45720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24765</xdr:colOff>
      <xdr:row>81</xdr:row>
      <xdr:rowOff>10477</xdr:rowOff>
    </xdr:from>
    <xdr:to>
      <xdr:col>21</xdr:col>
      <xdr:colOff>329565</xdr:colOff>
      <xdr:row>96</xdr:row>
      <xdr:rowOff>46672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D614AE7E-2A8B-48AD-A0D7-6C81D6F3A0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9540" y="15440977"/>
              <a:ext cx="45720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5715</xdr:colOff>
      <xdr:row>98</xdr:row>
      <xdr:rowOff>58102</xdr:rowOff>
    </xdr:from>
    <xdr:to>
      <xdr:col>29</xdr:col>
      <xdr:colOff>310515</xdr:colOff>
      <xdr:row>113</xdr:row>
      <xdr:rowOff>94297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F0663A2E-5134-4847-A292-1A1DBEA7EB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17290" y="18727102"/>
              <a:ext cx="4572000" cy="2893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20955</xdr:colOff>
      <xdr:row>98</xdr:row>
      <xdr:rowOff>54292</xdr:rowOff>
    </xdr:from>
    <xdr:to>
      <xdr:col>21</xdr:col>
      <xdr:colOff>325755</xdr:colOff>
      <xdr:row>113</xdr:row>
      <xdr:rowOff>98107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344B920-402D-4055-98AE-B2F205E8B5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5730" y="18723292"/>
              <a:ext cx="4572000" cy="2901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38100</xdr:colOff>
      <xdr:row>115</xdr:row>
      <xdr:rowOff>31432</xdr:rowOff>
    </xdr:from>
    <xdr:to>
      <xdr:col>29</xdr:col>
      <xdr:colOff>342900</xdr:colOff>
      <xdr:row>130</xdr:row>
      <xdr:rowOff>63817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DDDA378C-A565-4BA2-9792-F17949C8E7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49675" y="21938932"/>
              <a:ext cx="4572000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115</xdr:row>
      <xdr:rowOff>12382</xdr:rowOff>
    </xdr:from>
    <xdr:to>
      <xdr:col>21</xdr:col>
      <xdr:colOff>304800</xdr:colOff>
      <xdr:row>130</xdr:row>
      <xdr:rowOff>44767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C2CF75AD-D91C-4B36-9BB9-2CADF0D9DB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4775" y="21919882"/>
              <a:ext cx="4572000" cy="28898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34290</xdr:colOff>
      <xdr:row>132</xdr:row>
      <xdr:rowOff>35242</xdr:rowOff>
    </xdr:from>
    <xdr:to>
      <xdr:col>29</xdr:col>
      <xdr:colOff>339090</xdr:colOff>
      <xdr:row>147</xdr:row>
      <xdr:rowOff>79057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6ABEB8FC-16E2-4834-A36B-F33C402D08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45865" y="25181242"/>
              <a:ext cx="4572000" cy="2901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5715</xdr:colOff>
      <xdr:row>132</xdr:row>
      <xdr:rowOff>25717</xdr:rowOff>
    </xdr:from>
    <xdr:to>
      <xdr:col>21</xdr:col>
      <xdr:colOff>310515</xdr:colOff>
      <xdr:row>147</xdr:row>
      <xdr:rowOff>69532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C14FE3D3-7D80-4B2E-A45C-5CF7DC4F16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0490" y="25171717"/>
              <a:ext cx="4572000" cy="2901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7620</xdr:colOff>
      <xdr:row>150</xdr:row>
      <xdr:rowOff>2857</xdr:rowOff>
    </xdr:from>
    <xdr:to>
      <xdr:col>29</xdr:col>
      <xdr:colOff>312420</xdr:colOff>
      <xdr:row>165</xdr:row>
      <xdr:rowOff>37147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36A9489E-9941-48AE-A5E8-134604DC1D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19195" y="28577857"/>
              <a:ext cx="4572000" cy="2891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7620</xdr:colOff>
      <xdr:row>149</xdr:row>
      <xdr:rowOff>174307</xdr:rowOff>
    </xdr:from>
    <xdr:to>
      <xdr:col>21</xdr:col>
      <xdr:colOff>312420</xdr:colOff>
      <xdr:row>165</xdr:row>
      <xdr:rowOff>27622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E80AD65B-1633-4617-90E2-0689E411E9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2395" y="28558807"/>
              <a:ext cx="4572000" cy="2901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</xdr:row>
      <xdr:rowOff>4762</xdr:rowOff>
    </xdr:from>
    <xdr:to>
      <xdr:col>22</xdr:col>
      <xdr:colOff>95250</xdr:colOff>
      <xdr:row>15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E828734-6609-766D-7CA1-588784AD98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44975" y="195262"/>
              <a:ext cx="49625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18</xdr:row>
      <xdr:rowOff>42862</xdr:rowOff>
    </xdr:from>
    <xdr:to>
      <xdr:col>22</xdr:col>
      <xdr:colOff>28575</xdr:colOff>
      <xdr:row>32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E22E69D-6214-E0C9-9C2A-5EBAC30FC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35450" y="3471862"/>
              <a:ext cx="4905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35</xdr:row>
      <xdr:rowOff>4762</xdr:rowOff>
    </xdr:from>
    <xdr:to>
      <xdr:col>22</xdr:col>
      <xdr:colOff>9525</xdr:colOff>
      <xdr:row>49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625F774-57F5-6ADC-B4CC-EF9A69761A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35450" y="6672262"/>
              <a:ext cx="48863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19050</xdr:colOff>
      <xdr:row>62</xdr:row>
      <xdr:rowOff>176212</xdr:rowOff>
    </xdr:from>
    <xdr:to>
      <xdr:col>15</xdr:col>
      <xdr:colOff>371475</xdr:colOff>
      <xdr:row>77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EBA6E75F-D910-49EA-8006-D6AE423641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0150" y="11987212"/>
              <a:ext cx="5286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714375</xdr:colOff>
      <xdr:row>79</xdr:row>
      <xdr:rowOff>157162</xdr:rowOff>
    </xdr:from>
    <xdr:to>
      <xdr:col>15</xdr:col>
      <xdr:colOff>342900</xdr:colOff>
      <xdr:row>94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F682E547-6931-AD9F-D49E-E4591F6B1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575" y="15206662"/>
              <a:ext cx="5286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714375</xdr:colOff>
      <xdr:row>97</xdr:row>
      <xdr:rowOff>23812</xdr:rowOff>
    </xdr:from>
    <xdr:to>
      <xdr:col>15</xdr:col>
      <xdr:colOff>342900</xdr:colOff>
      <xdr:row>111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6C3BCC90-A625-98F1-AEE4-E15BDBD021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575" y="18502312"/>
              <a:ext cx="5286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19050</xdr:colOff>
      <xdr:row>114</xdr:row>
      <xdr:rowOff>4762</xdr:rowOff>
    </xdr:from>
    <xdr:to>
      <xdr:col>15</xdr:col>
      <xdr:colOff>371475</xdr:colOff>
      <xdr:row>128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3EB9AC7C-FBBB-6418-19B2-9EAB320869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0150" y="21721762"/>
              <a:ext cx="5286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130</xdr:row>
      <xdr:rowOff>185737</xdr:rowOff>
    </xdr:from>
    <xdr:to>
      <xdr:col>15</xdr:col>
      <xdr:colOff>352425</xdr:colOff>
      <xdr:row>145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Chart 26">
              <a:extLst>
                <a:ext uri="{FF2B5EF4-FFF2-40B4-BE49-F238E27FC236}">
                  <a16:creationId xmlns:a16="http://schemas.microsoft.com/office/drawing/2014/main" id="{5336011A-7A44-784D-3731-304306E0C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11100" y="24950737"/>
              <a:ext cx="5286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147</xdr:row>
      <xdr:rowOff>166687</xdr:rowOff>
    </xdr:from>
    <xdr:to>
      <xdr:col>15</xdr:col>
      <xdr:colOff>352425</xdr:colOff>
      <xdr:row>162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AAF08FC1-F41C-190E-8626-97D9DEC0CF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11100" y="28170187"/>
              <a:ext cx="5286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63</xdr:row>
      <xdr:rowOff>14287</xdr:rowOff>
    </xdr:from>
    <xdr:to>
      <xdr:col>23</xdr:col>
      <xdr:colOff>304800</xdr:colOff>
      <xdr:row>77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68F27E01-C42C-4E62-9501-F964EDF646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54650" y="12015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9525</xdr:colOff>
      <xdr:row>63</xdr:row>
      <xdr:rowOff>14287</xdr:rowOff>
    </xdr:from>
    <xdr:to>
      <xdr:col>31</xdr:col>
      <xdr:colOff>314325</xdr:colOff>
      <xdr:row>77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D2AB54B8-ADAE-4E97-915C-6CD03AE1C4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40975" y="12015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9525</xdr:colOff>
      <xdr:row>80</xdr:row>
      <xdr:rowOff>4762</xdr:rowOff>
    </xdr:from>
    <xdr:to>
      <xdr:col>23</xdr:col>
      <xdr:colOff>314325</xdr:colOff>
      <xdr:row>94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FCD02DD5-C2CC-44C0-9AE2-A1B4ACD82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64175" y="15244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9525</xdr:colOff>
      <xdr:row>80</xdr:row>
      <xdr:rowOff>33337</xdr:rowOff>
    </xdr:from>
    <xdr:to>
      <xdr:col>31</xdr:col>
      <xdr:colOff>314325</xdr:colOff>
      <xdr:row>94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941BBE2C-DA37-48A4-89CE-F687BD96A6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40975" y="15273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19050</xdr:colOff>
      <xdr:row>97</xdr:row>
      <xdr:rowOff>4762</xdr:rowOff>
    </xdr:from>
    <xdr:to>
      <xdr:col>23</xdr:col>
      <xdr:colOff>323850</xdr:colOff>
      <xdr:row>111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8840147B-0EEB-4561-9BF8-349A7D33E4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73700" y="18483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97</xdr:row>
      <xdr:rowOff>23812</xdr:rowOff>
    </xdr:from>
    <xdr:to>
      <xdr:col>31</xdr:col>
      <xdr:colOff>304800</xdr:colOff>
      <xdr:row>111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AA8CA1A3-B134-4BC8-BB33-4FE552FC22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31450" y="18502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9525</xdr:colOff>
      <xdr:row>114</xdr:row>
      <xdr:rowOff>14287</xdr:rowOff>
    </xdr:from>
    <xdr:to>
      <xdr:col>23</xdr:col>
      <xdr:colOff>314325</xdr:colOff>
      <xdr:row>128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0FC3EB1F-5DE1-40CE-BB37-A48DC7954C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64175" y="21731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600075</xdr:colOff>
      <xdr:row>114</xdr:row>
      <xdr:rowOff>33337</xdr:rowOff>
    </xdr:from>
    <xdr:to>
      <xdr:col>31</xdr:col>
      <xdr:colOff>295275</xdr:colOff>
      <xdr:row>128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A2A9C30E-83EB-4574-8E71-A6832E2649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21925" y="21750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19050</xdr:colOff>
      <xdr:row>131</xdr:row>
      <xdr:rowOff>23812</xdr:rowOff>
    </xdr:from>
    <xdr:to>
      <xdr:col>23</xdr:col>
      <xdr:colOff>323850</xdr:colOff>
      <xdr:row>145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109C0D19-7A0F-49B8-A16C-A01501B551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73700" y="24979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600075</xdr:colOff>
      <xdr:row>131</xdr:row>
      <xdr:rowOff>23812</xdr:rowOff>
    </xdr:from>
    <xdr:to>
      <xdr:col>31</xdr:col>
      <xdr:colOff>295275</xdr:colOff>
      <xdr:row>145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0E93A278-0A8F-44C0-A8B1-925887357A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21925" y="24979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19050</xdr:colOff>
      <xdr:row>148</xdr:row>
      <xdr:rowOff>4762</xdr:rowOff>
    </xdr:from>
    <xdr:to>
      <xdr:col>23</xdr:col>
      <xdr:colOff>323850</xdr:colOff>
      <xdr:row>162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9" name="Chart 38">
              <a:extLst>
                <a:ext uri="{FF2B5EF4-FFF2-40B4-BE49-F238E27FC236}">
                  <a16:creationId xmlns:a16="http://schemas.microsoft.com/office/drawing/2014/main" id="{E5291705-1EEF-4B33-9C76-0A522E03A8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73700" y="28198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9525</xdr:colOff>
      <xdr:row>147</xdr:row>
      <xdr:rowOff>166687</xdr:rowOff>
    </xdr:from>
    <xdr:to>
      <xdr:col>31</xdr:col>
      <xdr:colOff>314325</xdr:colOff>
      <xdr:row>162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C3A53895-0E08-46ED-A3BC-FA24145C19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40975" y="281701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0</xdr:row>
      <xdr:rowOff>157162</xdr:rowOff>
    </xdr:from>
    <xdr:to>
      <xdr:col>16</xdr:col>
      <xdr:colOff>561975</xdr:colOff>
      <xdr:row>15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731279-0DEB-F4B3-2BF8-146DA7B78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1571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266700</xdr:colOff>
      <xdr:row>17</xdr:row>
      <xdr:rowOff>109537</xdr:rowOff>
    </xdr:from>
    <xdr:to>
      <xdr:col>16</xdr:col>
      <xdr:colOff>571500</xdr:colOff>
      <xdr:row>31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BD5A115-E18E-6AB4-0FD6-D1184A6597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1550" y="3348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266700</xdr:colOff>
      <xdr:row>34</xdr:row>
      <xdr:rowOff>4762</xdr:rowOff>
    </xdr:from>
    <xdr:to>
      <xdr:col>16</xdr:col>
      <xdr:colOff>571500</xdr:colOff>
      <xdr:row>48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76996E0-E895-E60D-6B36-24DB7B5548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1550" y="6481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771525</xdr:colOff>
      <xdr:row>63</xdr:row>
      <xdr:rowOff>42862</xdr:rowOff>
    </xdr:from>
    <xdr:to>
      <xdr:col>14</xdr:col>
      <xdr:colOff>123825</xdr:colOff>
      <xdr:row>77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25B8CB0-415C-68E8-A0B4-B8519F276B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4675" y="12044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781050</xdr:colOff>
      <xdr:row>79</xdr:row>
      <xdr:rowOff>33337</xdr:rowOff>
    </xdr:from>
    <xdr:to>
      <xdr:col>14</xdr:col>
      <xdr:colOff>133350</xdr:colOff>
      <xdr:row>93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F9DC2E8-6793-6B4C-03E3-4C2B4D9696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0" y="150828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781050</xdr:colOff>
      <xdr:row>95</xdr:row>
      <xdr:rowOff>23812</xdr:rowOff>
    </xdr:from>
    <xdr:to>
      <xdr:col>14</xdr:col>
      <xdr:colOff>133350</xdr:colOff>
      <xdr:row>109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73FDFCA-5C76-9199-C169-BC2CFBBCCC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0" y="18121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781050</xdr:colOff>
      <xdr:row>111</xdr:row>
      <xdr:rowOff>71437</xdr:rowOff>
    </xdr:from>
    <xdr:to>
      <xdr:col>14</xdr:col>
      <xdr:colOff>133350</xdr:colOff>
      <xdr:row>125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93C0491-DF81-E5CA-2004-D135AEFC8E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4200" y="21216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19050</xdr:colOff>
      <xdr:row>128</xdr:row>
      <xdr:rowOff>14287</xdr:rowOff>
    </xdr:from>
    <xdr:to>
      <xdr:col>14</xdr:col>
      <xdr:colOff>171450</xdr:colOff>
      <xdr:row>142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C46A76D-01FF-332D-3FE8-983AE16949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2300" y="24398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9525</xdr:colOff>
      <xdr:row>144</xdr:row>
      <xdr:rowOff>4762</xdr:rowOff>
    </xdr:from>
    <xdr:to>
      <xdr:col>14</xdr:col>
      <xdr:colOff>161925</xdr:colOff>
      <xdr:row>158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ED969B6-7D69-4573-16B6-586FDB1378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27436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63</xdr:row>
      <xdr:rowOff>61912</xdr:rowOff>
    </xdr:from>
    <xdr:to>
      <xdr:col>22</xdr:col>
      <xdr:colOff>304800</xdr:colOff>
      <xdr:row>77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60847EA-4654-4B7C-8ADF-9E7D66E8D5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2450" y="12063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285750</xdr:colOff>
      <xdr:row>63</xdr:row>
      <xdr:rowOff>80962</xdr:rowOff>
    </xdr:from>
    <xdr:to>
      <xdr:col>30</xdr:col>
      <xdr:colOff>590550</xdr:colOff>
      <xdr:row>77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F0EFCCE5-1CFA-417B-A942-A712396BD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00" y="120824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19050</xdr:colOff>
      <xdr:row>79</xdr:row>
      <xdr:rowOff>42862</xdr:rowOff>
    </xdr:from>
    <xdr:to>
      <xdr:col>22</xdr:col>
      <xdr:colOff>323850</xdr:colOff>
      <xdr:row>93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AFF8429B-6BE0-4571-BEB8-A156AFCABC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00" y="15092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295275</xdr:colOff>
      <xdr:row>79</xdr:row>
      <xdr:rowOff>61912</xdr:rowOff>
    </xdr:from>
    <xdr:to>
      <xdr:col>30</xdr:col>
      <xdr:colOff>600075</xdr:colOff>
      <xdr:row>93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7A038F4A-E250-4BA1-99F1-6BEFB69B1E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54525" y="15111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95</xdr:row>
      <xdr:rowOff>42862</xdr:rowOff>
    </xdr:from>
    <xdr:to>
      <xdr:col>22</xdr:col>
      <xdr:colOff>304800</xdr:colOff>
      <xdr:row>109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10CA51C7-160F-4648-BD70-D693251641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2450" y="18140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276225</xdr:colOff>
      <xdr:row>95</xdr:row>
      <xdr:rowOff>176212</xdr:rowOff>
    </xdr:from>
    <xdr:to>
      <xdr:col>30</xdr:col>
      <xdr:colOff>581025</xdr:colOff>
      <xdr:row>110</xdr:row>
      <xdr:rowOff>61912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CB913A8-BCCE-4164-AA8C-8185FFD6B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35475" y="18273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111</xdr:row>
      <xdr:rowOff>71437</xdr:rowOff>
    </xdr:from>
    <xdr:to>
      <xdr:col>22</xdr:col>
      <xdr:colOff>304800</xdr:colOff>
      <xdr:row>125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8DB7E20B-BEB5-4E1E-82C7-51BF060A5F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2450" y="212169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276225</xdr:colOff>
      <xdr:row>112</xdr:row>
      <xdr:rowOff>23812</xdr:rowOff>
    </xdr:from>
    <xdr:to>
      <xdr:col>30</xdr:col>
      <xdr:colOff>581025</xdr:colOff>
      <xdr:row>126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98B62A59-83ED-4F44-96F3-E5CD67BAD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35475" y="213598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19050</xdr:colOff>
      <xdr:row>128</xdr:row>
      <xdr:rowOff>23812</xdr:rowOff>
    </xdr:from>
    <xdr:to>
      <xdr:col>22</xdr:col>
      <xdr:colOff>323850</xdr:colOff>
      <xdr:row>142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123AA08C-4D01-480D-B01D-D3F4F725CB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00" y="244078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304800</xdr:colOff>
      <xdr:row>128</xdr:row>
      <xdr:rowOff>119062</xdr:rowOff>
    </xdr:from>
    <xdr:to>
      <xdr:col>31</xdr:col>
      <xdr:colOff>0</xdr:colOff>
      <xdr:row>143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009D67E3-5FE8-446B-9663-59917E4744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64050" y="245030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9525</xdr:colOff>
      <xdr:row>144</xdr:row>
      <xdr:rowOff>33337</xdr:rowOff>
    </xdr:from>
    <xdr:to>
      <xdr:col>22</xdr:col>
      <xdr:colOff>314325</xdr:colOff>
      <xdr:row>158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FBFDECAD-4FAD-4B15-93D2-28725A3E01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1975" y="27465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295275</xdr:colOff>
      <xdr:row>144</xdr:row>
      <xdr:rowOff>128587</xdr:rowOff>
    </xdr:from>
    <xdr:to>
      <xdr:col>30</xdr:col>
      <xdr:colOff>600075</xdr:colOff>
      <xdr:row>159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F26F896D-2508-4520-B887-AE40D9CD60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54525" y="27560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6" xr16:uid="{D9F03813-E906-4CEB-B3A9-BC6A0155BA7E}" autoFormatId="16" applyNumberFormats="0" applyBorderFormats="0" applyFontFormats="0" applyPatternFormats="0" applyAlignmentFormats="0" applyWidthHeightFormats="0">
  <queryTableRefresh nextId="37">
    <queryTableFields count="36">
      <queryTableField id="1" name="base_results_dir" tableColumnId="1"/>
      <queryTableField id="2" name="cls_name" tableColumnId="2"/>
      <queryTableField id="3" name="function_name" tableColumnId="3"/>
      <queryTableField id="4" name="acks" tableColumnId="4"/>
      <queryTableField id="5" name="compression_type" tableColumnId="5"/>
      <queryTableField id="6" name="interbroker_security_protocol" tableColumnId="6"/>
      <queryTableField id="7" name="metadata_quorum" tableColumnId="7"/>
      <queryTableField id="8" name="message_size" tableColumnId="8"/>
      <queryTableField id="9" name="security_protocol" tableColumnId="9"/>
      <queryTableField id="10" name="tls_version" tableColumnId="10"/>
      <queryTableField id="11" name="topic" tableColumnId="11"/>
      <queryTableField id="12" name="num_producers" tableColumnId="12"/>
      <queryTableField id="13" name="module_name" tableColumnId="13"/>
      <queryTableField id="14" name="nodes_allocated" tableColumnId="14"/>
      <queryTableField id="15" name="nodes_used" tableColumnId="15"/>
      <queryTableField id="16" name="relative_results_dir" tableColumnId="16"/>
      <queryTableField id="17" name="results_dir" tableColumnId="17"/>
      <queryTableField id="18" name="run_time_seconds" tableColumnId="18"/>
      <queryTableField id="19" name="start_time" tableColumnId="19"/>
      <queryTableField id="20" name="stop_time" tableColumnId="20"/>
      <queryTableField id="21" name="summary" tableColumnId="21"/>
      <queryTableField id="22" name="test_id" tableColumnId="22"/>
      <queryTableField id="23" name="test_status" tableColumnId="23"/>
      <queryTableField id="24" name="data_index" tableColumnId="24"/>
      <queryTableField id="25" name="producer_duration_ms" tableColumnId="25"/>
      <queryTableField id="26" name="execution_id" tableColumnId="26"/>
      <queryTableField id="27" name="producer_mb_per_sec" tableColumnId="27"/>
      <queryTableField id="28" name="producer_records" tableColumnId="28"/>
      <queryTableField id="29" name="producer_records_per_sec" tableColumnId="29"/>
      <queryTableField id="30" name="consumer_duration_ms" tableColumnId="30"/>
      <queryTableField id="31" name="consumer_mb_per_sec" tableColumnId="31"/>
      <queryTableField id="32" name="consumer_records" tableColumnId="32"/>
      <queryTableField id="33" name="consumer_records_per_sec" tableColumnId="33"/>
      <queryTableField id="34" name="latency_50th_ms" tableColumnId="34"/>
      <queryTableField id="35" name="latency_99th_ms" tableColumnId="35"/>
      <queryTableField id="36" name="latency_999th_ms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1" xr16:uid="{C7A9B955-B3DA-4A09-A75C-3A0743159805}" autoFormatId="16" applyNumberFormats="0" applyBorderFormats="0" applyFontFormats="0" applyPatternFormats="0" applyAlignmentFormats="0" applyWidthHeightFormats="0">
  <queryTableRefresh nextId="41">
    <queryTableFields count="7">
      <queryTableField id="2" name="cls_name" tableColumnId="2"/>
      <queryTableField id="37" dataBound="0" tableColumnId="1"/>
      <queryTableField id="27" name="producer_mb_per_sec" tableColumnId="27"/>
      <queryTableField id="29" name="producer_records_per_sec" tableColumnId="29"/>
      <queryTableField id="39" dataBound="0" tableColumnId="5"/>
      <queryTableField id="31" name="consumer_mb_per_sec" tableColumnId="31"/>
      <queryTableField id="33" name="consumer_records_per_sec" tableColumnId="33"/>
    </queryTableFields>
    <queryTableDeletedFields count="31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id"/>
      <deletedField name="test_status"/>
      <deletedField name="data_index"/>
      <deletedField name="execution_id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0" xr16:uid="{B80446B5-1610-42BD-BF8C-637497417843}" autoFormatId="16" applyNumberFormats="0" applyBorderFormats="0" applyFontFormats="0" applyPatternFormats="0" applyAlignmentFormats="0" applyWidthHeightFormats="0">
  <queryTableRefresh nextId="43">
    <queryTableFields count="4">
      <queryTableField id="2" name="cls_name" tableColumnId="2"/>
      <queryTableField id="40" dataBound="0" tableColumnId="3"/>
      <queryTableField id="27" name="producer_mb_per_sec" tableColumnId="27"/>
      <queryTableField id="29" name="producer_records_per_sec" tableColumnId="29"/>
    </queryTableFields>
    <queryTableDeletedFields count="33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records"/>
      <deletedField name="producer_duration_ms"/>
      <deletedField name="test_id"/>
      <deletedField name="execution_id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5" xr16:uid="{2B2FBEC4-DEAC-45B0-AB91-72A2EC54ECC9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4" xr16:uid="{B58101C9-845E-4AB0-AD22-463D511CEAEA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3" xr16:uid="{8AACBE34-D498-43A6-9A7D-6A0B461E1A07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2" xr16:uid="{9FA61833-B1DF-4D15-B501-87EA2432EA95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1" xr16:uid="{034007B8-8264-498A-9F2D-8704265B76F8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0" xr16:uid="{6DAD36CB-EB26-400D-951E-C214B89285B8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9" xr16:uid="{AB4B0CB0-63B1-40C4-B340-0E5DFDC40B3A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7" xr16:uid="{1786B090-C2A3-4904-9540-9E9538B13642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6" xr16:uid="{10B7BD3C-55AE-4DB9-AEF5-01ED97DEF0E0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5" xr16:uid="{0CF2FD2C-646A-4689-B6B2-DF412127E90E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4" xr16:uid="{BAC5A6DC-90E9-404A-BE9D-3F5EA3BD07C5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3" xr16:uid="{02FDF221-5941-4F21-9EC7-95BAC1986542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2" xr16:uid="{B7B5EFAF-0838-4B52-8681-A2A3EFB036B5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21" xr16:uid="{50093580-7071-49D4-AA31-ADA14C13F370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0" xr16:uid="{1949C235-2D51-44DC-A5E6-192F15707A2F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9" xr16:uid="{2CB7FBB4-F5C2-497C-A31D-91BA65B0E750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8" xr16:uid="{4BE8C925-8D0B-4F6F-A8D3-B03AD1FCD1DA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6" xr16:uid="{1615347E-6F1D-4672-A82F-FA016A4E2E2B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5" xr16:uid="{5057EA47-62A4-46BD-98DD-D26660122C93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14" xr16:uid="{22C38AE1-2668-404D-AAA7-B9A3B6A2C57A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13" xr16:uid="{852162B0-3B6A-4772-89AE-7463EE3FAD07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12" xr16:uid="{2140E345-65FD-405A-A0EB-C46B07ED6EF6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11" xr16:uid="{539E863C-25B3-4F1C-A782-A20ED6E0DADE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10" xr16:uid="{94917EF9-0C21-4E81-B2AB-46C2B3CBBC45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9" xr16:uid="{8290E450-D01D-40C1-8ABA-84AB5A392EC0}" autoFormatId="16" applyNumberFormats="0" applyBorderFormats="0" applyFontFormats="0" applyPatternFormats="0" applyAlignmentFormats="0" applyWidthHeightFormats="0">
  <queryTableRefresh nextId="41">
    <queryTableFields count="5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</queryTableFields>
    <queryTableDeletedFields count="32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producer_duration_ms"/>
      <deletedField name="function_name"/>
      <deletedField name="test_id"/>
    </queryTableDeleted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1" xr16:uid="{B40D8349-ED55-4827-8AB3-6ABD0DB47F37}" autoFormatId="16" applyNumberFormats="0" applyBorderFormats="0" applyFontFormats="0" applyPatternFormats="0" applyAlignmentFormats="0" applyWidthHeightFormats="0">
  <queryTableRefresh nextId="39">
    <queryTableFields count="4">
      <queryTableField id="2" name="cls_name" tableColumnId="2"/>
      <queryTableField id="38" dataBound="0" tableColumnId="3"/>
      <queryTableField id="27" name="producer_mb_per_sec" tableColumnId="27"/>
      <queryTableField id="29" name="producer_records_per_sec" tableColumnId="29"/>
    </queryTableFields>
    <queryTableDeletedFields count="33">
      <deletedField name="base_results_dir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id"/>
      <deletedField name="test_status"/>
      <deletedField name="data_index"/>
      <deletedField name="execution_id"/>
      <deletedField name="producer_records"/>
      <deletedField name="consumer_duration_ms"/>
      <deletedField name="consumer_mb_per_sec"/>
      <deletedField name="consumer_records"/>
      <deletedField name="consumer_records_per_sec"/>
      <deletedField name="latency_50th_ms"/>
      <deletedField name="latency_99th_ms"/>
      <deletedField name="latency_999th_ms"/>
      <deletedField name="function_name"/>
      <deletedField name="producer_duration_ms"/>
    </queryTableDeleted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7" xr16:uid="{386196CB-A659-45A2-9CB4-5EDDEE327396}" autoFormatId="16" applyNumberFormats="0" applyBorderFormats="0" applyFontFormats="0" applyPatternFormats="0" applyAlignmentFormats="0" applyWidthHeightFormats="0">
  <queryTableRefresh nextId="38" unboundColumnsLeft="1">
    <queryTableFields count="5">
      <queryTableField id="37" dataBound="0" tableColumnId="1"/>
      <queryTableField id="26" name="execution_id" tableColumnId="26"/>
      <queryTableField id="34" name="latency_50th_ms" tableColumnId="34"/>
      <queryTableField id="35" name="latency_99th_ms" tableColumnId="35"/>
      <queryTableField id="36" name="latency_999th_ms" tableColumnId="36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duration_ms"/>
      <deletedField name="consumer_mb_per_sec"/>
      <deletedField name="consumer_records"/>
      <deletedField name="consumer_records_per_sec"/>
      <deletedField name="cls_name"/>
      <deletedField name="test_id"/>
    </queryTableDeleted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9" xr16:uid="{30914597-3125-4BC5-84F3-EAAC0D91E543}" autoFormatId="16" applyNumberFormats="0" applyBorderFormats="0" applyFontFormats="0" applyPatternFormats="0" applyAlignmentFormats="0" applyWidthHeightFormats="0">
  <queryTableRefresh nextId="38" unboundColumnsLeft="1">
    <queryTableFields count="5">
      <queryTableField id="37" dataBound="0" tableColumnId="1"/>
      <queryTableField id="26" name="execution_id" tableColumnId="26"/>
      <queryTableField id="34" name="latency_50th_ms" tableColumnId="34"/>
      <queryTableField id="35" name="latency_99th_ms" tableColumnId="35"/>
      <queryTableField id="36" name="latency_999th_ms" tableColumnId="36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duration_ms"/>
      <deletedField name="consumer_mb_per_sec"/>
      <deletedField name="consumer_records"/>
      <deletedField name="consumer_records_per_sec"/>
      <deletedField name="cls_name"/>
      <deletedField name="test_id"/>
    </queryTableDeleted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0" xr16:uid="{807BC184-8D71-4BC0-9851-40A10A9020A5}" autoFormatId="16" applyNumberFormats="0" applyBorderFormats="0" applyFontFormats="0" applyPatternFormats="0" applyAlignmentFormats="0" applyWidthHeightFormats="0">
  <queryTableRefresh nextId="38" unboundColumnsLeft="1">
    <queryTableFields count="5">
      <queryTableField id="37" dataBound="0" tableColumnId="1"/>
      <queryTableField id="26" name="execution_id" tableColumnId="26"/>
      <queryTableField id="34" name="latency_50th_ms" tableColumnId="34"/>
      <queryTableField id="35" name="latency_99th_ms" tableColumnId="35"/>
      <queryTableField id="36" name="latency_999th_ms" tableColumnId="36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duration_ms"/>
      <deletedField name="consumer_mb_per_sec"/>
      <deletedField name="consumer_records"/>
      <deletedField name="consumer_records_per_sec"/>
      <deletedField name="cls_name"/>
      <deletedField name="test_id"/>
    </queryTableDeleted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1" xr16:uid="{2DC327F2-1916-45D4-B660-8666B59F9EB5}" autoFormatId="16" applyNumberFormats="0" applyBorderFormats="0" applyFontFormats="0" applyPatternFormats="0" applyAlignmentFormats="0" applyWidthHeightFormats="0">
  <queryTableRefresh nextId="38" unboundColumnsLeft="1">
    <queryTableFields count="5">
      <queryTableField id="37" dataBound="0" tableColumnId="1"/>
      <queryTableField id="26" name="execution_id" tableColumnId="26"/>
      <queryTableField id="34" name="latency_50th_ms" tableColumnId="34"/>
      <queryTableField id="35" name="latency_99th_ms" tableColumnId="35"/>
      <queryTableField id="36" name="latency_999th_ms" tableColumnId="36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duration_ms"/>
      <deletedField name="consumer_mb_per_sec"/>
      <deletedField name="consumer_records"/>
      <deletedField name="consumer_records_per_sec"/>
      <deletedField name="cls_name"/>
      <deletedField name="test_id"/>
    </queryTableDeleted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2" xr16:uid="{FBDC405C-08F4-4E53-AF42-C21842AC469C}" autoFormatId="16" applyNumberFormats="0" applyBorderFormats="0" applyFontFormats="0" applyPatternFormats="0" applyAlignmentFormats="0" applyWidthHeightFormats="0">
  <queryTableRefresh nextId="38" unboundColumnsLeft="1">
    <queryTableFields count="5">
      <queryTableField id="37" dataBound="0" tableColumnId="1"/>
      <queryTableField id="26" name="execution_id" tableColumnId="26"/>
      <queryTableField id="34" name="latency_50th_ms" tableColumnId="34"/>
      <queryTableField id="35" name="latency_99th_ms" tableColumnId="35"/>
      <queryTableField id="36" name="latency_999th_ms" tableColumnId="36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duration_ms"/>
      <deletedField name="consumer_mb_per_sec"/>
      <deletedField name="consumer_records"/>
      <deletedField name="consumer_records_per_sec"/>
      <deletedField name="cls_name"/>
      <deletedField name="test_id"/>
    </queryTableDeleted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3" xr16:uid="{586EDF75-0C84-46B1-8593-B8511C974DD4}" autoFormatId="16" applyNumberFormats="0" applyBorderFormats="0" applyFontFormats="0" applyPatternFormats="0" applyAlignmentFormats="0" applyWidthHeightFormats="0">
  <queryTableRefresh nextId="38" unboundColumnsLeft="1">
    <queryTableFields count="5">
      <queryTableField id="37" dataBound="0" tableColumnId="1"/>
      <queryTableField id="26" name="execution_id" tableColumnId="26"/>
      <queryTableField id="34" name="latency_50th_ms" tableColumnId="34"/>
      <queryTableField id="35" name="latency_99th_ms" tableColumnId="35"/>
      <queryTableField id="36" name="latency_999th_ms" tableColumnId="36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duration_ms"/>
      <deletedField name="consumer_mb_per_sec"/>
      <deletedField name="consumer_records"/>
      <deletedField name="consumer_records_per_sec"/>
      <deletedField name="cls_name"/>
      <deletedField name="test_id"/>
    </queryTableDeleted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3" xr16:uid="{AAD92446-192E-4DC1-90E1-B89CA4182BBA}" autoFormatId="16" applyNumberFormats="0" applyBorderFormats="0" applyFontFormats="0" applyPatternFormats="0" applyAlignmentFormats="0" applyWidthHeightFormats="0">
  <queryTableRefresh nextId="41">
    <queryTableFields count="7">
      <queryTableField id="2" name="cls_name" tableColumnId="2"/>
      <queryTableField id="37" dataBound="0" tableColumnId="1"/>
      <queryTableField id="27" name="producer_mb_per_sec" tableColumnId="27"/>
      <queryTableField id="29" name="producer_records_per_sec" tableColumnId="29"/>
      <queryTableField id="39" dataBound="0" tableColumnId="4"/>
      <queryTableField id="31" name="consumer_mb_per_sec" tableColumnId="31"/>
      <queryTableField id="33" name="consumer_records_per_sec" tableColumnId="33"/>
    </queryTableFields>
    <queryTableDeletedFields count="31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id"/>
      <deletedField name="test_status"/>
      <deletedField name="data_index"/>
      <deletedField name="execution_id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</queryTableDeleted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6" xr16:uid="{42F3CDF0-E5CB-4307-9773-E9CAE19EA789}" autoFormatId="16" applyNumberFormats="0" applyBorderFormats="0" applyFontFormats="0" applyPatternFormats="0" applyAlignmentFormats="0" applyWidthHeightFormats="0">
  <queryTableRefresh nextId="43">
    <queryTableFields count="8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  <queryTableField id="40" dataBound="0" tableColumnId="4"/>
      <queryTableField id="31" name="consumer_mb_per_sec" tableColumnId="31"/>
      <queryTableField id="33" name="consumer_records_per_sec" tableColumnId="33"/>
    </queryTableFields>
    <queryTableDeletedFields count="30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  <deletedField name="test_id"/>
    </queryTableDeleted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5" xr16:uid="{4B36B01D-8AD8-4173-8AF9-8BDB3364C3F8}" autoFormatId="16" applyNumberFormats="0" applyBorderFormats="0" applyFontFormats="0" applyPatternFormats="0" applyAlignmentFormats="0" applyWidthHeightFormats="0">
  <queryTableRefresh nextId="43">
    <queryTableFields count="8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  <queryTableField id="40" dataBound="0" tableColumnId="4"/>
      <queryTableField id="31" name="consumer_mb_per_sec" tableColumnId="31"/>
      <queryTableField id="33" name="consumer_records_per_sec" tableColumnId="33"/>
    </queryTableFields>
    <queryTableDeletedFields count="30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  <deletedField name="test_id"/>
    </queryTableDeleted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4" xr16:uid="{74CD6055-BEFC-4BA8-AD62-0EF0063C1FC6}" autoFormatId="16" applyNumberFormats="0" applyBorderFormats="0" applyFontFormats="0" applyPatternFormats="0" applyAlignmentFormats="0" applyWidthHeightFormats="0">
  <queryTableRefresh nextId="43">
    <queryTableFields count="8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  <queryTableField id="40" dataBound="0" tableColumnId="4"/>
      <queryTableField id="31" name="consumer_mb_per_sec" tableColumnId="31"/>
      <queryTableField id="33" name="consumer_records_per_sec" tableColumnId="33"/>
    </queryTableFields>
    <queryTableDeletedFields count="30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  <deletedField name="test_id"/>
    </queryTableDeleted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3" xr16:uid="{8C9348D1-312D-4361-BC7B-4D7174630BB3}" autoFormatId="16" applyNumberFormats="0" applyBorderFormats="0" applyFontFormats="0" applyPatternFormats="0" applyAlignmentFormats="0" applyWidthHeightFormats="0">
  <queryTableRefresh nextId="43">
    <queryTableFields count="8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  <queryTableField id="40" dataBound="0" tableColumnId="4"/>
      <queryTableField id="31" name="consumer_mb_per_sec" tableColumnId="31"/>
      <queryTableField id="33" name="consumer_records_per_sec" tableColumnId="33"/>
    </queryTableFields>
    <queryTableDeletedFields count="30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  <deletedField name="test_id"/>
    </queryTableDeleted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2" xr16:uid="{97EF09D9-2F12-41EC-B437-ADCB86A167B7}" autoFormatId="16" applyNumberFormats="0" applyBorderFormats="0" applyFontFormats="0" applyPatternFormats="0" applyAlignmentFormats="0" applyWidthHeightFormats="0">
  <queryTableRefresh nextId="43">
    <queryTableFields count="8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  <queryTableField id="40" dataBound="0" tableColumnId="4"/>
      <queryTableField id="31" name="consumer_mb_per_sec" tableColumnId="31"/>
      <queryTableField id="33" name="consumer_records_per_sec" tableColumnId="33"/>
    </queryTableFields>
    <queryTableDeletedFields count="30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  <deletedField name="test_id"/>
    </queryTableDeleted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1" xr16:uid="{7C8542BA-B038-406E-B0E1-80511DD98EE3}" autoFormatId="16" applyNumberFormats="0" applyBorderFormats="0" applyFontFormats="0" applyPatternFormats="0" applyAlignmentFormats="0" applyWidthHeightFormats="0">
  <queryTableRefresh nextId="43">
    <queryTableFields count="8">
      <queryTableField id="2" name="cls_name" tableColumnId="2"/>
      <queryTableField id="26" name="execution_id" tableColumnId="26"/>
      <queryTableField id="38" dataBound="0" tableColumnId="1"/>
      <queryTableField id="27" name="producer_mb_per_sec" tableColumnId="27"/>
      <queryTableField id="29" name="producer_records_per_sec" tableColumnId="29"/>
      <queryTableField id="40" dataBound="0" tableColumnId="4"/>
      <queryTableField id="31" name="consumer_mb_per_sec" tableColumnId="31"/>
      <queryTableField id="33" name="consumer_records_per_sec" tableColumnId="33"/>
    </queryTableFields>
    <queryTableDeletedFields count="30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records"/>
      <deletedField name="consumer_records"/>
      <deletedField name="latency_50th_ms"/>
      <deletedField name="latency_99th_ms"/>
      <deletedField name="latency_999th_ms"/>
      <deletedField name="producer_duration_ms"/>
      <deletedField name="consumer_duration_ms"/>
      <deletedField name="test_id"/>
    </queryTableDeleted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053F0D62-9DC0-4507-936E-8E382DA8D71B}" autoFormatId="16" applyNumberFormats="0" applyBorderFormats="0" applyFontFormats="0" applyPatternFormats="0" applyAlignmentFormats="0" applyWidthHeightFormats="0">
  <queryTableRefresh nextId="39">
    <queryTableFields count="4">
      <queryTableField id="2" name="cls_name" tableColumnId="2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3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  <deletedField name="execution_id"/>
    </queryTableDeleted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9" xr16:uid="{2BC50C55-2525-4C39-8039-5224BBFCBD90}" autoFormatId="16" applyNumberFormats="0" applyBorderFormats="0" applyFontFormats="0" applyPatternFormats="0" applyAlignmentFormats="0" applyWidthHeightFormats="0">
  <queryTableRefresh nextId="40">
    <queryTableFields count="5">
      <queryTableField id="2" name="cls_name" tableColumnId="2"/>
      <queryTableField id="26" name="execution_id" tableColumnId="26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</queryTableDeleted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8" xr16:uid="{7E885B46-C909-49EA-8281-B208360C5068}" autoFormatId="16" applyNumberFormats="0" applyBorderFormats="0" applyFontFormats="0" applyPatternFormats="0" applyAlignmentFormats="0" applyWidthHeightFormats="0">
  <queryTableRefresh nextId="40">
    <queryTableFields count="5">
      <queryTableField id="2" name="cls_name" tableColumnId="2"/>
      <queryTableField id="26" name="execution_id" tableColumnId="26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</queryTableDeleted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7" xr16:uid="{0FBD5C84-39AD-40FB-A6DF-F65C75A3B7E5}" autoFormatId="16" applyNumberFormats="0" applyBorderFormats="0" applyFontFormats="0" applyPatternFormats="0" applyAlignmentFormats="0" applyWidthHeightFormats="0">
  <queryTableRefresh nextId="40">
    <queryTableFields count="5">
      <queryTableField id="2" name="cls_name" tableColumnId="2"/>
      <queryTableField id="26" name="execution_id" tableColumnId="26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</queryTableDeleted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6" xr16:uid="{9647B8A0-3B94-4BF6-A8B7-D518BB8FBE19}" autoFormatId="16" applyNumberFormats="0" applyBorderFormats="0" applyFontFormats="0" applyPatternFormats="0" applyAlignmentFormats="0" applyWidthHeightFormats="0">
  <queryTableRefresh nextId="40">
    <queryTableFields count="5">
      <queryTableField id="2" name="cls_name" tableColumnId="2"/>
      <queryTableField id="26" name="execution_id" tableColumnId="26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</queryTableDeleted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5" xr16:uid="{5F9A9B57-E8F1-4482-BC3F-428B69145B54}" autoFormatId="16" applyNumberFormats="0" applyBorderFormats="0" applyFontFormats="0" applyPatternFormats="0" applyAlignmentFormats="0" applyWidthHeightFormats="0">
  <queryTableRefresh nextId="40">
    <queryTableFields count="5">
      <queryTableField id="2" name="cls_name" tableColumnId="2"/>
      <queryTableField id="26" name="execution_id" tableColumnId="26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</queryTableDeleted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4" xr16:uid="{57350531-AEDC-44A1-ACA2-51C8F5D32422}" autoFormatId="16" applyNumberFormats="0" applyBorderFormats="0" applyFontFormats="0" applyPatternFormats="0" applyAlignmentFormats="0" applyWidthHeightFormats="0">
  <queryTableRefresh nextId="40">
    <queryTableFields count="5">
      <queryTableField id="2" name="cls_name" tableColumnId="2"/>
      <queryTableField id="26" name="execution_id" tableColumnId="26"/>
      <queryTableField id="37" dataBound="0" tableColumnId="1"/>
      <queryTableField id="31" name="consumer_mb_per_sec" tableColumnId="31"/>
      <queryTableField id="33" name="consumer_records_per_sec" tableColumnId="33"/>
    </queryTableFields>
    <queryTableDeletedFields count="32">
      <deletedField name="base_results_dir"/>
      <deletedField name="function_name"/>
      <deletedField name="acks"/>
      <deletedField name="compression_type"/>
      <deletedField name="interbroker_security_protocol"/>
      <deletedField name="metadata_quorum"/>
      <deletedField name="message_size"/>
      <deletedField name="security_protocol"/>
      <deletedField name="tls_version"/>
      <deletedField name="topic"/>
      <deletedField name="num_producers"/>
      <deletedField name="module_name"/>
      <deletedField name="nodes_allocated"/>
      <deletedField name="nodes_used"/>
      <deletedField name="relative_results_dir"/>
      <deletedField name="results_dir"/>
      <deletedField name="run_time_seconds"/>
      <deletedField name="start_time"/>
      <deletedField name="stop_time"/>
      <deletedField name="summary"/>
      <deletedField name="test_status"/>
      <deletedField name="data_index"/>
      <deletedField name="producer_duration_ms"/>
      <deletedField name="producer_mb_per_sec"/>
      <deletedField name="producer_records"/>
      <deletedField name="producer_records_per_sec"/>
      <deletedField name="consumer_records"/>
      <deletedField name="latency_50th_ms"/>
      <deletedField name="latency_99th_ms"/>
      <deletedField name="latency_999th_ms"/>
      <deletedField name="consumer_duration_ms"/>
      <deletedField name="test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7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8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8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8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A4FB11-F9A6-4086-842B-5CD6E79C932D}" name="report__2" displayName="report__2" ref="A1:AJ581" tableType="queryTable" totalsRowShown="0" headerRowDxfId="160">
  <autoFilter ref="A1:AJ581" xr:uid="{7DA4FB11-F9A6-4086-842B-5CD6E79C932D}"/>
  <sortState xmlns:xlrd2="http://schemas.microsoft.com/office/spreadsheetml/2017/richdata2" ref="A2:AJ581">
    <sortCondition ref="B2:B581"/>
  </sortState>
  <tableColumns count="36">
    <tableColumn id="1" xr3:uid="{4793410D-490C-4FC5-A1B2-7D7BFA581573}" uniqueName="1" name="base_results_dir" queryTableFieldId="1"/>
    <tableColumn id="2" xr3:uid="{B6A51F0A-270A-4B1F-B489-290BF3DA872A}" uniqueName="2" name="cls_name" queryTableFieldId="2"/>
    <tableColumn id="3" xr3:uid="{46AC9311-91B5-4447-B335-3A86C86EC8BE}" uniqueName="3" name="function_name" queryTableFieldId="3"/>
    <tableColumn id="4" xr3:uid="{61545696-AF4E-4EC0-966A-69B9717A7040}" uniqueName="4" name="acks" queryTableFieldId="4"/>
    <tableColumn id="5" xr3:uid="{D3B6F8B8-6B12-4EB4-B2B7-89C5C0927A5D}" uniqueName="5" name="compression_type" queryTableFieldId="5"/>
    <tableColumn id="6" xr3:uid="{78A52467-4D91-41E8-A6C0-A6E8DFEFEC05}" uniqueName="6" name="interbroker_security_protocol" queryTableFieldId="6"/>
    <tableColumn id="7" xr3:uid="{CCE872B3-9CEF-4D49-A31B-0E24DAE04263}" uniqueName="7" name="metadata_quorum" queryTableFieldId="7"/>
    <tableColumn id="8" xr3:uid="{154512B5-FBB6-4CE5-BAD0-530F978BF47E}" uniqueName="8" name="message_size" queryTableFieldId="8"/>
    <tableColumn id="9" xr3:uid="{BCEF31D1-540B-46B4-8C16-B8D82FD4CE7B}" uniqueName="9" name="security_protocol" queryTableFieldId="9"/>
    <tableColumn id="10" xr3:uid="{DD8D63B2-03FC-4BFB-B53C-1222F654D59D}" uniqueName="10" name="tls_version" queryTableFieldId="10"/>
    <tableColumn id="11" xr3:uid="{F0A0AFC2-87CE-47CA-89DC-2FE0C85132FB}" uniqueName="11" name="topic" queryTableFieldId="11"/>
    <tableColumn id="12" xr3:uid="{C36E7444-E025-45FC-9C93-BFDD47541B8C}" uniqueName="12" name="num_producers" queryTableFieldId="12"/>
    <tableColumn id="13" xr3:uid="{16415FE7-1778-435D-B725-6EB2BC945E52}" uniqueName="13" name="module_name" queryTableFieldId="13"/>
    <tableColumn id="14" xr3:uid="{39D7558C-EA41-4891-BA1D-DD97EFE0A005}" uniqueName="14" name="nodes_allocated" queryTableFieldId="14"/>
    <tableColumn id="15" xr3:uid="{DAA070AA-1D57-4712-AA1C-3C0DBC7AD569}" uniqueName="15" name="nodes_used" queryTableFieldId="15"/>
    <tableColumn id="16" xr3:uid="{822D65EE-6377-4C9B-BCFB-451448A63AC5}" uniqueName="16" name="relative_results_dir" queryTableFieldId="16"/>
    <tableColumn id="17" xr3:uid="{E4E58D85-DDE3-44CD-A9D5-45386D068765}" uniqueName="17" name="results_dir" queryTableFieldId="17"/>
    <tableColumn id="18" xr3:uid="{7D81F377-D250-4C44-9044-CE93E0FAF32F}" uniqueName="18" name="run_time_seconds" queryTableFieldId="18"/>
    <tableColumn id="19" xr3:uid="{51728AC6-EC0B-4BFC-91C4-0B2A42681CEE}" uniqueName="19" name="start_time" queryTableFieldId="19"/>
    <tableColumn id="20" xr3:uid="{761C9D6D-21FE-4514-8B87-521A149C616D}" uniqueName="20" name="stop_time" queryTableFieldId="20"/>
    <tableColumn id="21" xr3:uid="{F33CA166-35DF-4832-8251-FBEAB6311C9E}" uniqueName="21" name="summary" queryTableFieldId="21"/>
    <tableColumn id="22" xr3:uid="{9C7EB602-8EAE-43A0-990F-4411127FA83D}" uniqueName="22" name="test_id" queryTableFieldId="22"/>
    <tableColumn id="23" xr3:uid="{28D8AE37-B023-4585-A9A2-65914DBA8716}" uniqueName="23" name="test_status" queryTableFieldId="23"/>
    <tableColumn id="24" xr3:uid="{631C6129-C577-4C1C-B46E-9A529D24C734}" uniqueName="24" name="data_index" queryTableFieldId="24"/>
    <tableColumn id="25" xr3:uid="{25A92D5D-D213-464F-A92B-95DD2C32C9D2}" uniqueName="25" name="producer_duration_ms" queryTableFieldId="25"/>
    <tableColumn id="26" xr3:uid="{78096AF1-8924-4F2B-AE54-DEC3288815C1}" uniqueName="26" name="execution_id" queryTableFieldId="26"/>
    <tableColumn id="27" xr3:uid="{4ABD8EE9-5A28-431B-AF31-7B9DB4FFAD5E}" uniqueName="27" name="producer_mb_per_sec" queryTableFieldId="27"/>
    <tableColumn id="28" xr3:uid="{6F616472-D93A-48DD-9A0A-89625A6D1BC0}" uniqueName="28" name="producer_records" queryTableFieldId="28"/>
    <tableColumn id="29" xr3:uid="{D0636E16-B1E6-4A1A-9E65-5A94369AEDDE}" uniqueName="29" name="producer_records_per_sec" queryTableFieldId="29"/>
    <tableColumn id="30" xr3:uid="{94E15525-62BD-43FF-8B11-66E1D2386972}" uniqueName="30" name="consumer_duration_ms" queryTableFieldId="30"/>
    <tableColumn id="31" xr3:uid="{912B3908-FE7D-46C2-BC38-05D5E829DC52}" uniqueName="31" name="consumer_mb_per_sec" queryTableFieldId="31"/>
    <tableColumn id="32" xr3:uid="{865F7BEE-FA16-486C-833F-3A143DE27BE2}" uniqueName="32" name="consumer_records" queryTableFieldId="32"/>
    <tableColumn id="33" xr3:uid="{CABA3142-1C36-4ABB-AB8F-6AC177EF3607}" uniqueName="33" name="consumer_records_per_sec" queryTableFieldId="33"/>
    <tableColumn id="34" xr3:uid="{FE424F5A-6BF1-4E2C-8A72-9E1F9203CBD6}" uniqueName="34" name="latency_50th_ms" queryTableFieldId="34"/>
    <tableColumn id="35" xr3:uid="{6C5063BA-266A-4E53-89AF-B6E34CC83D78}" uniqueName="35" name="latency_99th_ms" queryTableFieldId="35"/>
    <tableColumn id="36" xr3:uid="{996973A3-B8E3-4152-8857-E288A5C754A0}" uniqueName="36" name="latency_999th_ms" queryTableField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47E2D3CC-65AC-44BB-B604-A046D5590DFF}" name="report__2157" displayName="report__2157" ref="A1:G521" tableType="queryTable" totalsRowShown="0" headerRowDxfId="159">
  <autoFilter ref="A1:G521" xr:uid="{47E2D3CC-65AC-44BB-B604-A046D5590DFF}"/>
  <sortState xmlns:xlrd2="http://schemas.microsoft.com/office/spreadsheetml/2017/richdata2" ref="A2:G521">
    <sortCondition descending="1" ref="A1:A521"/>
  </sortState>
  <tableColumns count="7">
    <tableColumn id="2" xr3:uid="{09D6F0D5-9547-46F1-9780-20C1AFCE22CB}" uniqueName="2" name="cls_name" queryTableFieldId="2"/>
    <tableColumn id="1" xr3:uid="{B7DA4A16-6FC4-412F-8845-B2AC03F3E76D}" uniqueName="1" name="producer_duration_sec" queryTableFieldId="37"/>
    <tableColumn id="27" xr3:uid="{8A2EA45D-D506-48AF-9E20-8327B0846647}" uniqueName="27" name="producer_mb_per_sec" queryTableFieldId="27"/>
    <tableColumn id="29" xr3:uid="{21CDC143-561C-4A99-ACE8-B25AE06954E8}" uniqueName="29" name="producer_records_per_sec" queryTableFieldId="29"/>
    <tableColumn id="5" xr3:uid="{5D7FABA6-D9CB-46BA-A67C-18858F2FCB6D}" uniqueName="5" name="consumer_duration_sec" queryTableFieldId="39"/>
    <tableColumn id="31" xr3:uid="{1D48CE2F-2408-4634-BA55-E0A06376FB7B}" uniqueName="31" name="consumer_mb_per_sec" queryTableFieldId="31"/>
    <tableColumn id="33" xr3:uid="{58BC8BDB-5962-4A08-8639-CB8DC5E7724F}" uniqueName="33" name="consumer_records_per_sec" queryTableField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459034F6-80C8-43FB-B82D-341A1BA9378B}" name="Table6141822158" displayName="Table6141822158" ref="I6:M15" totalsRowShown="0">
  <autoFilter ref="I6:M15" xr:uid="{459034F6-80C8-43FB-B82D-341A1BA9378B}"/>
  <tableColumns count="5">
    <tableColumn id="1" xr3:uid="{DCF60F24-8A12-46A3-89C8-4E826AA2354A}" name="medida"/>
    <tableColumn id="2" xr3:uid="{15C1B852-43B2-441F-9654-6907DEF70DEC}" name="java (prod)" dataDxfId="45"/>
    <tableColumn id="3" xr3:uid="{567D6196-F854-4AE9-9313-402EBE10E3D0}" name="c/c++ (prod)" dataDxfId="44"/>
    <tableColumn id="4" xr3:uid="{5A9D5C21-C315-4C25-99D4-E889EE44F10E}" name="java (cons)" dataDxfId="43"/>
    <tableColumn id="5" xr3:uid="{C3B7E1A8-0D4E-4A61-ABC9-D451751C82AF}" name="c /c++(cons)" dataDxfId="4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C5B81202-01A7-453E-94CC-F218D37362F5}" name="Table8151923159" displayName="Table8151923159" ref="I22:M31" totalsRowShown="0">
  <autoFilter ref="I22:M31" xr:uid="{C5B81202-01A7-453E-94CC-F218D37362F5}"/>
  <tableColumns count="5">
    <tableColumn id="1" xr3:uid="{E9E76CDD-C69E-4085-8E3D-445CA8F25DE8}" name="medida"/>
    <tableColumn id="2" xr3:uid="{FC2B4E08-4B82-40D5-BA6D-495B4DFFC6DF}" name="java (prod)" dataDxfId="41"/>
    <tableColumn id="3" xr3:uid="{597DA437-DA8D-4890-8AEA-8E38977F5813}" name="c/c++ (prod)" dataDxfId="40"/>
    <tableColumn id="4" xr3:uid="{30017BFE-DC35-459E-AA93-C33E8E872DCB}" name="java (cons)" dataDxfId="39"/>
    <tableColumn id="5" xr3:uid="{C1C372E0-CBCF-4479-8139-6BF87B72D9CC}" name="c/c++ (cons)" dataDxfId="38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710C1CC7-4E30-404D-B752-E0E4BE4F373E}" name="Table9162024160" displayName="Table9162024160" ref="I37:M46" totalsRowShown="0">
  <autoFilter ref="I37:M46" xr:uid="{710C1CC7-4E30-404D-B752-E0E4BE4F373E}"/>
  <tableColumns count="5">
    <tableColumn id="1" xr3:uid="{6AAD9A47-5DCE-40D6-AA48-FF3102BC1866}" name="medida"/>
    <tableColumn id="2" xr3:uid="{05F3304C-BA4E-47A8-B106-0AC9F6D9296E}" name="java (prod)" dataDxfId="37"/>
    <tableColumn id="3" xr3:uid="{5A5169E8-3607-4D0F-83EA-26A0ACB34B7C}" name="c/c++ (prod)" dataDxfId="36"/>
    <tableColumn id="4" xr3:uid="{F5F95979-815D-4BFD-90D2-8972D4319D3C}" name="java (cons)" dataDxfId="35"/>
    <tableColumn id="5" xr3:uid="{A20905B4-74B2-4811-A376-4BDCCB69D5F0}" name="c/c++ (cons)" dataDxfId="3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B5E75A-7934-4175-AE13-1B91FF891AE4}" name="test_producer_throughput45" displayName="test_producer_throughput45" ref="A1:D341" tableType="queryTable">
  <autoFilter ref="A1:D341" xr:uid="{8503A838-DBD8-4915-A47A-F69B47DA3382}"/>
  <sortState xmlns:xlrd2="http://schemas.microsoft.com/office/spreadsheetml/2017/richdata2" ref="A2:D341">
    <sortCondition ref="A2:A341"/>
  </sortState>
  <tableColumns count="4">
    <tableColumn id="2" xr3:uid="{9F12649B-5A84-471B-965B-5F13AFEF4D39}" uniqueName="2" name="cliente" queryTableFieldId="2"/>
    <tableColumn id="3" xr3:uid="{C7FEC81B-C2DF-4093-84C6-BAB81AFD36C9}" uniqueName="3" name="duration_sec" queryTableFieldId="40" dataDxfId="158"/>
    <tableColumn id="27" xr3:uid="{AB88884A-2BA4-48C4-BB30-D5D1B3266503}" uniqueName="27" name="mb_per_sec" queryTableFieldId="27" dataDxfId="157"/>
    <tableColumn id="29" xr3:uid="{815A4B9C-4B52-4D78-8002-475E63FC3224}" uniqueName="29" name="records_per_sec" queryTableFieldId="29" dataDxfId="15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28BCC6-3C5C-4CC8-BC45-8576CCE36ED8}" name="Table6" displayName="Table6" ref="F5:H14" totalsRowShown="0">
  <autoFilter ref="F5:H14" xr:uid="{2828BCC6-3C5C-4CC8-BC45-8576CCE36ED8}"/>
  <tableColumns count="3">
    <tableColumn id="1" xr3:uid="{2832A68D-D809-4CC2-B0CF-65CC626C6F93}" name="medida"/>
    <tableColumn id="2" xr3:uid="{ECF08784-A7D1-4594-9192-73C2376C3DED}" name="java" dataDxfId="33"/>
    <tableColumn id="3" xr3:uid="{6A91B014-D18E-4C74-AE6D-F38E3B0EDC8F}" name="c/c++" dataDxfId="3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D3C23D-606E-4569-A189-CC4177244C36}" name="Table8" displayName="Table8" ref="F21:H30" totalsRowShown="0">
  <autoFilter ref="F21:H30" xr:uid="{31D3C23D-606E-4569-A189-CC4177244C36}"/>
  <tableColumns count="3">
    <tableColumn id="1" xr3:uid="{18B8CDF9-3ECD-4669-9D85-47F32C7582DC}" name="medida"/>
    <tableColumn id="2" xr3:uid="{33AFA3C9-1143-43CA-AFE0-4573EC17BDF6}" name="java" dataDxfId="31"/>
    <tableColumn id="3" xr3:uid="{A84D86EB-A96C-4A31-AB63-E17737C18892}" name="c/c++" dataDxfId="30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E7FBB6-9673-492A-87FF-A0124B4D6F3B}" name="Table9" displayName="Table9" ref="F36:H45" totalsRowShown="0">
  <autoFilter ref="F36:H45" xr:uid="{E1E7FBB6-9673-492A-87FF-A0124B4D6F3B}"/>
  <tableColumns count="3">
    <tableColumn id="1" xr3:uid="{565F7677-ECDC-4BE8-9275-546E13468FFA}" name="Medida"/>
    <tableColumn id="2" xr3:uid="{D88C4007-DF53-49EA-B448-29B27CB2B397}" name="java"/>
    <tableColumn id="3" xr3:uid="{7D2181F6-F5D2-4C1B-824E-C279016A7D49}" name="c/c++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BA944756-8A28-4D27-8273-4C753CB59B70}" name="report__2444546474849505152535455565758596061626364656667686970717273107" displayName="report__2444546474849505152535455565758596061626364656667686970717273107" ref="A410:E420" tableType="queryTable" totalsRowShown="0">
  <autoFilter ref="A410:E420" xr:uid="{BA944756-8A28-4D27-8273-4C753CB59B70}"/>
  <sortState xmlns:xlrd2="http://schemas.microsoft.com/office/spreadsheetml/2017/richdata2" ref="A411:E420">
    <sortCondition ref="A67:A76"/>
  </sortState>
  <tableColumns count="5">
    <tableColumn id="2" xr3:uid="{3D5B2352-E83B-4D80-B8FF-3D23656F7729}" uniqueName="2" name="cliente" queryTableFieldId="2"/>
    <tableColumn id="26" xr3:uid="{366A83AF-09AF-498B-911F-225B361CD105}" uniqueName="26" name="ejecución" queryTableFieldId="26"/>
    <tableColumn id="1" xr3:uid="{5209B90D-1933-4C89-8D15-A19C97F8F08F}" uniqueName="1" name="duración (s)" queryTableFieldId="38" dataDxfId="155"/>
    <tableColumn id="27" xr3:uid="{B52B7BEA-25E4-4CEE-A2C4-97170CC0CE05}" uniqueName="27" name="MB / s" queryTableFieldId="27" dataDxfId="154"/>
    <tableColumn id="29" xr3:uid="{B37D053F-A9B0-493F-8719-6A8734C12AA0}" uniqueName="29" name="registros / s" queryTableFieldId="29" dataDxfId="153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715D4FD-FCD4-4C05-B05A-885E57595EFE}" name="report__244454647484950515253545556575859606162636465666768697071108" displayName="report__244454647484950515253545556575859606162636465666768697071108" ref="A442:E452" tableType="queryTable" totalsRowShown="0">
  <autoFilter ref="A442:E452" xr:uid="{0715D4FD-FCD4-4C05-B05A-885E57595EFE}"/>
  <sortState xmlns:xlrd2="http://schemas.microsoft.com/office/spreadsheetml/2017/richdata2" ref="A443:E452">
    <sortCondition ref="A99:A108"/>
  </sortState>
  <tableColumns count="5">
    <tableColumn id="2" xr3:uid="{D1595E68-7FB3-4E60-82F6-8CBDF4C385AC}" uniqueName="2" name="cliente" queryTableFieldId="2"/>
    <tableColumn id="26" xr3:uid="{AD07DFEC-537D-4369-9C92-F54B9540A06D}" uniqueName="26" name="ejecución" queryTableFieldId="26"/>
    <tableColumn id="1" xr3:uid="{FEE534FD-E683-4616-8A03-BF3798106595}" uniqueName="1" name="duración (s)" queryTableFieldId="38" dataDxfId="152"/>
    <tableColumn id="27" xr3:uid="{281764A4-0936-4529-9C19-C803E75A5909}" uniqueName="27" name="MB / s" queryTableFieldId="27" dataDxfId="151"/>
    <tableColumn id="29" xr3:uid="{3743E725-35EB-4F5E-9ACF-E6581AF06379}" uniqueName="29" name="registros / s" queryTableFieldId="29" dataDxfId="150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05694AB-EB2E-43C4-95EC-CB21B31326AA}" name="report__24445464748495051525354555657585960616263646566676869109" displayName="report__24445464748495051525354555657585960616263646566676869109" ref="A474:E484" tableType="queryTable" totalsRowShown="0">
  <autoFilter ref="A474:E484" xr:uid="{D05694AB-EB2E-43C4-95EC-CB21B31326AA}"/>
  <sortState xmlns:xlrd2="http://schemas.microsoft.com/office/spreadsheetml/2017/richdata2" ref="A475:E484">
    <sortCondition ref="A131:A140"/>
  </sortState>
  <tableColumns count="5">
    <tableColumn id="2" xr3:uid="{F129A743-94AF-45BB-AF22-E88372255F07}" uniqueName="2" name="cliente" queryTableFieldId="2"/>
    <tableColumn id="26" xr3:uid="{66E501EA-D36F-4A00-94D4-26AD2F4731CE}" uniqueName="26" name="ejecución" queryTableFieldId="26"/>
    <tableColumn id="1" xr3:uid="{3DE6992D-F50D-4817-BD75-5B096869F288}" uniqueName="1" name="duración (s)" queryTableFieldId="38" dataDxfId="149"/>
    <tableColumn id="27" xr3:uid="{40FCB141-57A5-45CC-9894-AFDF9F2291A4}" uniqueName="27" name="MB / s" queryTableFieldId="27" dataDxfId="148"/>
    <tableColumn id="29" xr3:uid="{7E3261FB-0CD7-438B-9972-CD33147EECF7}" uniqueName="29" name="registros / s" queryTableFieldId="29" dataDxfId="147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C640B8EE-3C46-4485-ACD7-EF964AD43ACF}" name="report__24445464748495051525354555657585960616263646566110" displayName="report__24445464748495051525354555657585960616263646566110" ref="A522:E532" tableType="queryTable" totalsRowShown="0">
  <autoFilter ref="A522:E532" xr:uid="{C640B8EE-3C46-4485-ACD7-EF964AD43ACF}"/>
  <sortState xmlns:xlrd2="http://schemas.microsoft.com/office/spreadsheetml/2017/richdata2" ref="A523:E532">
    <sortCondition ref="A179:A188"/>
  </sortState>
  <tableColumns count="5">
    <tableColumn id="2" xr3:uid="{CC147AA3-C94B-4DC6-81AA-ADC6ADB665EE}" uniqueName="2" name="cliente" queryTableFieldId="2"/>
    <tableColumn id="26" xr3:uid="{C06171B4-413E-4B4E-94B2-6B959B7FBD4C}" uniqueName="26" name="ejecución" queryTableFieldId="26"/>
    <tableColumn id="1" xr3:uid="{A387CA92-B4CB-4E1A-91A6-D5FAF5E24B72}" uniqueName="1" name="duración (s)" queryTableFieldId="38" dataDxfId="146"/>
    <tableColumn id="27" xr3:uid="{F74F7D7C-D4ED-4BBA-A692-FECB412DF3F7}" uniqueName="27" name="MB / s" queryTableFieldId="27" dataDxfId="145"/>
    <tableColumn id="29" xr3:uid="{A0EBED73-230D-4389-B11A-C99FDDB611B3}" uniqueName="29" name="registros / s" queryTableFieldId="29" dataDxfId="144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8FDEB0F-64F7-4B85-9AF6-72A1A2DDC875}" name="report__2444546474849505152535455565758596061626364111" displayName="report__2444546474849505152535455565758596061626364111" ref="A554:E564" tableType="queryTable" totalsRowShown="0">
  <autoFilter ref="A554:E564" xr:uid="{D8FDEB0F-64F7-4B85-9AF6-72A1A2DDC875}"/>
  <sortState xmlns:xlrd2="http://schemas.microsoft.com/office/spreadsheetml/2017/richdata2" ref="A555:E564">
    <sortCondition ref="A211:A220"/>
  </sortState>
  <tableColumns count="5">
    <tableColumn id="2" xr3:uid="{19D0F1DC-608F-45DE-A26C-488699A5E288}" uniqueName="2" name="cliente" queryTableFieldId="2"/>
    <tableColumn id="26" xr3:uid="{3D10CC84-903C-4EA6-84A8-9EF9650E8392}" uniqueName="26" name="ejecución" queryTableFieldId="26"/>
    <tableColumn id="1" xr3:uid="{E8A0C0FA-8C3B-43B2-A6F6-9D8C4E7ED0E2}" uniqueName="1" name="duración (s)" queryTableFieldId="38"/>
    <tableColumn id="27" xr3:uid="{A24C9069-924C-4099-8649-476EC77A76C7}" uniqueName="27" name="MB / s" queryTableFieldId="27"/>
    <tableColumn id="29" xr3:uid="{0C600BFE-5E00-4DB1-9517-D40CC83610BC}" uniqueName="29" name="registros / s" queryTableFieldId="29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9A61718E-15F5-4F31-9C07-B2201690367A}" name="report__24478798082838485868788899091929394959697112" displayName="report__24478798082838485868788899091929394959697112" ref="A570:E580" tableType="queryTable" totalsRowShown="0">
  <autoFilter ref="A570:E580" xr:uid="{9A61718E-15F5-4F31-9C07-B2201690367A}"/>
  <sortState xmlns:xlrd2="http://schemas.microsoft.com/office/spreadsheetml/2017/richdata2" ref="A571:E580">
    <sortCondition ref="A227:A236"/>
  </sortState>
  <tableColumns count="5">
    <tableColumn id="2" xr3:uid="{F43DD41D-F1A3-4F09-9E95-9099B76D6600}" uniqueName="2" name="cliente" queryTableFieldId="2"/>
    <tableColumn id="26" xr3:uid="{CD9D8BCC-4381-4D61-AA9E-4CEFCFCA4881}" uniqueName="26" name="ejecución" queryTableFieldId="26"/>
    <tableColumn id="1" xr3:uid="{26A534D4-A0C1-4343-801F-228D407D8D68}" uniqueName="1" name="duración (s)" queryTableFieldId="38" dataDxfId="143"/>
    <tableColumn id="27" xr3:uid="{F01904A1-DACF-4F6E-A7BB-59499AC6A052}" uniqueName="27" name="MB / s" queryTableFieldId="27" dataDxfId="142"/>
    <tableColumn id="29" xr3:uid="{88DE5A9A-803D-4EC4-81DB-A8075784D033}" uniqueName="29" name="registros / s" queryTableFieldId="29" dataDxfId="141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6F2FDFCE-2BDD-498B-B057-F68C0443514A}" name="report__244787980828384858687888990919293949596113" displayName="report__244787980828384858687888990919293949596113" ref="A586:E596" tableType="queryTable" totalsRowShown="0">
  <autoFilter ref="A586:E596" xr:uid="{6F2FDFCE-2BDD-498B-B057-F68C0443514A}"/>
  <sortState xmlns:xlrd2="http://schemas.microsoft.com/office/spreadsheetml/2017/richdata2" ref="A587:E596">
    <sortCondition ref="A243:A252"/>
  </sortState>
  <tableColumns count="5">
    <tableColumn id="2" xr3:uid="{66E0ABC9-1708-4FFD-B5FA-CE333931A26A}" uniqueName="2" name="cliente" queryTableFieldId="2"/>
    <tableColumn id="26" xr3:uid="{1653CAC5-603A-4029-87EC-D8454A41793E}" uniqueName="26" name="ejecución" queryTableFieldId="26"/>
    <tableColumn id="1" xr3:uid="{AF568735-24FF-4DF4-BE68-AA7B6050989C}" uniqueName="1" name="duración (s)" queryTableFieldId="38" dataDxfId="140"/>
    <tableColumn id="27" xr3:uid="{87150F3F-BEC2-42CF-89BB-0E2986CE1D03}" uniqueName="27" name="MB / s" queryTableFieldId="27" dataDxfId="139"/>
    <tableColumn id="29" xr3:uid="{CE276CB4-FE13-495E-962E-0C8BB1F5479A}" uniqueName="29" name="registros / s" queryTableFieldId="29" dataDxfId="138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D4BDE46-1E6D-4B87-AC14-A2ABF677A379}" name="report__2447879808283848586878889909192939495114" displayName="report__2447879808283848586878889909192939495114" ref="A602:E612" tableType="queryTable" totalsRowShown="0">
  <autoFilter ref="A602:E612" xr:uid="{8D4BDE46-1E6D-4B87-AC14-A2ABF677A379}"/>
  <sortState xmlns:xlrd2="http://schemas.microsoft.com/office/spreadsheetml/2017/richdata2" ref="A603:E612">
    <sortCondition ref="A259:A268"/>
  </sortState>
  <tableColumns count="5">
    <tableColumn id="2" xr3:uid="{DEFA2B82-90AA-45E5-B4CB-9FACA68A1EB2}" uniqueName="2" name="cliente" queryTableFieldId="2"/>
    <tableColumn id="26" xr3:uid="{2D61F660-D873-4ADF-9925-7990FF75C32D}" uniqueName="26" name="ejecución" queryTableFieldId="26"/>
    <tableColumn id="1" xr3:uid="{C35A25BB-37DD-44EC-9F22-B895AC583BB4}" uniqueName="1" name="duración (s)" queryTableFieldId="38" dataDxfId="137"/>
    <tableColumn id="27" xr3:uid="{7DEDA877-62CB-4D14-8B88-0237A8F4C029}" uniqueName="27" name="MB / s" queryTableFieldId="27" dataDxfId="136"/>
    <tableColumn id="29" xr3:uid="{9CE8F373-0A1D-42AC-A886-89B886B5ED11}" uniqueName="29" name="registros / s" queryTableFieldId="29" dataDxfId="135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D73DFF22-A34D-4374-8CC4-E4B89B4BE41F}" name="report__24478798082838485868788899091929394115" displayName="report__24478798082838485868788899091929394115" ref="A618:E628" tableType="queryTable" totalsRowShown="0">
  <autoFilter ref="A618:E628" xr:uid="{D73DFF22-A34D-4374-8CC4-E4B89B4BE41F}"/>
  <sortState xmlns:xlrd2="http://schemas.microsoft.com/office/spreadsheetml/2017/richdata2" ref="A619:E628">
    <sortCondition ref="A275:A284"/>
  </sortState>
  <tableColumns count="5">
    <tableColumn id="2" xr3:uid="{FA707C09-D995-4387-9C5D-75A03B7C3E37}" uniqueName="2" name="cliente" queryTableFieldId="2"/>
    <tableColumn id="26" xr3:uid="{A3D62F67-925A-4B78-8BDC-DFFD8C1C471F}" uniqueName="26" name="ejecución" queryTableFieldId="26"/>
    <tableColumn id="1" xr3:uid="{7EB7F5B7-46D1-478B-8154-08FC786CB518}" uniqueName="1" name="duración (s)" queryTableFieldId="38" dataDxfId="134"/>
    <tableColumn id="27" xr3:uid="{DAA5536C-C9A3-48AC-9862-1EB8907A588A}" uniqueName="27" name="MB / s" queryTableFieldId="27" dataDxfId="133"/>
    <tableColumn id="29" xr3:uid="{24E9D715-19BB-4673-B078-B850DE77F84C}" uniqueName="29" name="registros / s" queryTableFieldId="29" dataDxfId="132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B756987E-9A5C-4E72-94EC-3B2F893DE299}" name="report__244787980828384858687888990919293116" displayName="report__244787980828384858687888990919293116" ref="A634:E644" tableType="queryTable" totalsRowShown="0">
  <autoFilter ref="A634:E644" xr:uid="{B756987E-9A5C-4E72-94EC-3B2F893DE299}"/>
  <sortState xmlns:xlrd2="http://schemas.microsoft.com/office/spreadsheetml/2017/richdata2" ref="A635:E644">
    <sortCondition ref="A291:A300"/>
  </sortState>
  <tableColumns count="5">
    <tableColumn id="2" xr3:uid="{6364A8A8-B2D1-438B-83FE-55C485F9C244}" uniqueName="2" name="cliente" queryTableFieldId="2"/>
    <tableColumn id="26" xr3:uid="{94270907-0821-4DA9-90DC-D610DA523696}" uniqueName="26" name="ejecución" queryTableFieldId="26"/>
    <tableColumn id="1" xr3:uid="{A07B0FA6-4687-4CD9-9253-4435EF71D3D4}" uniqueName="1" name="duración (s)" queryTableFieldId="38" dataDxfId="131"/>
    <tableColumn id="27" xr3:uid="{9EFA9893-3293-4DB2-96BF-E69B1B1DEF2E}" uniqueName="27" name="MB / s" queryTableFieldId="27" dataDxfId="130"/>
    <tableColumn id="29" xr3:uid="{07B3BC5D-D128-4EA4-9847-D3A557FEEAA0}" uniqueName="29" name="registros / s" queryTableFieldId="29" dataDxfId="129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3A8A3281-BE7C-4C8F-9A58-3162DE845783}" name="report__2447879808283848586878889909192117" displayName="report__2447879808283848586878889909192117" ref="A650:E660" tableType="queryTable" totalsRowShown="0">
  <autoFilter ref="A650:E660" xr:uid="{3A8A3281-BE7C-4C8F-9A58-3162DE845783}"/>
  <sortState xmlns:xlrd2="http://schemas.microsoft.com/office/spreadsheetml/2017/richdata2" ref="A651:E660">
    <sortCondition ref="A307:A316"/>
  </sortState>
  <tableColumns count="5">
    <tableColumn id="2" xr3:uid="{A16C6F01-0AB3-4B00-9BD3-375C8FEF6D74}" uniqueName="2" name="cliente" queryTableFieldId="2"/>
    <tableColumn id="26" xr3:uid="{4DCA81C9-6280-47BC-B48D-4335F9D3AD1F}" uniqueName="26" name="ejecución" queryTableFieldId="26"/>
    <tableColumn id="1" xr3:uid="{0214AB36-341A-4457-A766-EADFFF3D64AB}" uniqueName="1" name="duración (s)" queryTableFieldId="38" dataDxfId="128"/>
    <tableColumn id="27" xr3:uid="{A1F5D059-B51B-4B1D-BD83-AC5913AFD003}" uniqueName="27" name="MB / s" queryTableFieldId="27" dataDxfId="127"/>
    <tableColumn id="29" xr3:uid="{C165DAE9-7CE2-4AC1-8C0E-3B88A4B30BF4}" uniqueName="29" name="registros / s" queryTableFieldId="29" dataDxfId="126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EFEA1335-ACC1-43BC-A3F1-6672049EDEBD}" name="report__24478798082838485868788899091118" displayName="report__24478798082838485868788899091118" ref="A666:E676" tableType="queryTable" totalsRowShown="0">
  <autoFilter ref="A666:E676" xr:uid="{EFEA1335-ACC1-43BC-A3F1-6672049EDEBD}"/>
  <sortState xmlns:xlrd2="http://schemas.microsoft.com/office/spreadsheetml/2017/richdata2" ref="A667:E676">
    <sortCondition ref="A323:A332"/>
  </sortState>
  <tableColumns count="5">
    <tableColumn id="2" xr3:uid="{523FC348-8944-4A0A-B3A9-9ED758AC9648}" uniqueName="2" name="cliente" queryTableFieldId="2"/>
    <tableColumn id="26" xr3:uid="{97D8B126-9D50-4570-AB1A-FEB69A41BA78}" uniqueName="26" name="ejecución" queryTableFieldId="26"/>
    <tableColumn id="1" xr3:uid="{4E458C84-05BA-43F8-830E-8DB31F854A70}" uniqueName="1" name="duración (s)" queryTableFieldId="38" dataDxfId="125"/>
    <tableColumn id="27" xr3:uid="{B442620A-388C-4A7E-923C-FFD1131BE458}" uniqueName="27" name="MB / s" queryTableFieldId="27" dataDxfId="124"/>
    <tableColumn id="29" xr3:uid="{6F594D6A-F1D5-42C0-842C-1798C78604D2}" uniqueName="29" name="registros / s" queryTableFieldId="29" dataDxfId="123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6D0E81A-6FD6-4FF7-80E4-034CB108BFA9}" name="report__244787980828384858687888990119" displayName="report__244787980828384858687888990119" ref="A682:E692" tableType="queryTable" totalsRowShown="0">
  <autoFilter ref="A682:E692" xr:uid="{56D0E81A-6FD6-4FF7-80E4-034CB108BFA9}"/>
  <sortState xmlns:xlrd2="http://schemas.microsoft.com/office/spreadsheetml/2017/richdata2" ref="A683:E692">
    <sortCondition ref="A339:A348"/>
  </sortState>
  <tableColumns count="5">
    <tableColumn id="2" xr3:uid="{55C925B4-EE23-47CE-A34F-D307A66A7A51}" uniqueName="2" name="cliente" queryTableFieldId="2"/>
    <tableColumn id="26" xr3:uid="{EB4CE179-FD2B-4A8F-B5B7-31EBA4E746B4}" uniqueName="26" name="ejecución" queryTableFieldId="26"/>
    <tableColumn id="1" xr3:uid="{991C48A6-8A8B-45E4-8200-E9CDBA323C8A}" uniqueName="1" name="duración (s)" queryTableFieldId="38" dataDxfId="122"/>
    <tableColumn id="27" xr3:uid="{760D81D7-5F7B-4430-A731-465629F2816B}" uniqueName="27" name="MB / s" queryTableFieldId="27" dataDxfId="121"/>
    <tableColumn id="29" xr3:uid="{23476112-D11F-4CE2-A6B7-979AA03A984E}" uniqueName="29" name="registros / s" queryTableFieldId="29" dataDxfId="120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4917AC42-FE85-4670-846D-478388F93E01}" name="report__2447879808283848586878889120" displayName="report__2447879808283848586878889120" ref="A698:E708" tableType="queryTable" totalsRowShown="0">
  <autoFilter ref="A698:E708" xr:uid="{4917AC42-FE85-4670-846D-478388F93E01}"/>
  <sortState xmlns:xlrd2="http://schemas.microsoft.com/office/spreadsheetml/2017/richdata2" ref="A699:E708">
    <sortCondition ref="A355:A364"/>
  </sortState>
  <tableColumns count="5">
    <tableColumn id="2" xr3:uid="{3E8F7B55-6A49-465F-9479-5673229D1636}" uniqueName="2" name="cliente" queryTableFieldId="2"/>
    <tableColumn id="26" xr3:uid="{5EE414DB-2751-406C-8F8F-5923A7C45A13}" uniqueName="26" name="ejecución" queryTableFieldId="26"/>
    <tableColumn id="1" xr3:uid="{F5871DED-F4AB-44D6-A5EC-41350E277F57}" uniqueName="1" name="duración (s)" queryTableFieldId="38" dataDxfId="119"/>
    <tableColumn id="27" xr3:uid="{FCCF592E-CB8C-41C6-B501-A848404B1508}" uniqueName="27" name="MB / s" queryTableFieldId="27" dataDxfId="118"/>
    <tableColumn id="29" xr3:uid="{25DA3F88-2E22-41E3-900C-BD0DA753EB0F}" uniqueName="29" name="registros / s" queryTableFieldId="29" dataDxfId="117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293B36E5-EC57-4071-B9D2-3676B68DA137}" name="report__24478798082838485868788121" displayName="report__24478798082838485868788121" ref="A714:E724" tableType="queryTable" totalsRowShown="0">
  <autoFilter ref="A714:E724" xr:uid="{293B36E5-EC57-4071-B9D2-3676B68DA137}"/>
  <sortState xmlns:xlrd2="http://schemas.microsoft.com/office/spreadsheetml/2017/richdata2" ref="A715:E724">
    <sortCondition ref="A371:A380"/>
  </sortState>
  <tableColumns count="5">
    <tableColumn id="2" xr3:uid="{40B31F08-251F-4B47-B9D2-03F4B27A7E12}" uniqueName="2" name="cliente" queryTableFieldId="2"/>
    <tableColumn id="26" xr3:uid="{A59C49CE-1FF6-4C04-A650-CFA621DB0DD6}" uniqueName="26" name="ejecución" queryTableFieldId="26"/>
    <tableColumn id="1" xr3:uid="{44903CE1-888D-4A24-B288-173423121F41}" uniqueName="1" name="duración (s)" queryTableFieldId="38" dataDxfId="116"/>
    <tableColumn id="27" xr3:uid="{A96F28AD-C0EC-40AD-99C1-D66B1515D5C0}" uniqueName="27" name="MB / s" queryTableFieldId="27" dataDxfId="115"/>
    <tableColumn id="29" xr3:uid="{5C0D6AB3-5C13-42EA-8916-0620A674836B}" uniqueName="29" name="registros / s" queryTableFieldId="29" dataDxfId="114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4126C07E-EEB4-41F8-99E3-C10F03822DA8}" name="report__244787980828384858687122" displayName="report__244787980828384858687122" ref="A730:E740" tableType="queryTable" totalsRowShown="0">
  <autoFilter ref="A730:E740" xr:uid="{4126C07E-EEB4-41F8-99E3-C10F03822DA8}"/>
  <sortState xmlns:xlrd2="http://schemas.microsoft.com/office/spreadsheetml/2017/richdata2" ref="A731:E740">
    <sortCondition ref="A387:A396"/>
  </sortState>
  <tableColumns count="5">
    <tableColumn id="2" xr3:uid="{4F3FF638-7369-4756-921A-7D0F028820AF}" uniqueName="2" name="cliente" queryTableFieldId="2"/>
    <tableColumn id="26" xr3:uid="{5C97985F-DEF7-44C3-AA93-ED632A531BF1}" uniqueName="26" name="ejecución" queryTableFieldId="26"/>
    <tableColumn id="1" xr3:uid="{A891C7AF-71FD-4778-A146-A06456DA3EF8}" uniqueName="1" name="duración (s)" queryTableFieldId="38" dataDxfId="113"/>
    <tableColumn id="27" xr3:uid="{81287BB3-21B1-40C9-AEA4-1C5B1C4D759E}" uniqueName="27" name="MB / s" queryTableFieldId="27" dataDxfId="112"/>
    <tableColumn id="29" xr3:uid="{73881C1D-ACED-4916-AE10-498B35C3A8DE}" uniqueName="29" name="registros / s" queryTableFieldId="29" dataDxfId="111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CA72E732-1B4D-4B7C-B94D-D014C558073C}" name="report__2447879808283848586123" displayName="report__2447879808283848586123" ref="A746:E756" tableType="queryTable" totalsRowShown="0">
  <autoFilter ref="A746:E756" xr:uid="{CA72E732-1B4D-4B7C-B94D-D014C558073C}"/>
  <sortState xmlns:xlrd2="http://schemas.microsoft.com/office/spreadsheetml/2017/richdata2" ref="A747:E756">
    <sortCondition ref="A403:A412"/>
  </sortState>
  <tableColumns count="5">
    <tableColumn id="2" xr3:uid="{9ACE1250-80C5-49D4-B9E6-5168EEE38032}" uniqueName="2" name="cliente" queryTableFieldId="2"/>
    <tableColumn id="26" xr3:uid="{1BC9B4D7-95F6-4F4E-BC1F-498B125A05A5}" uniqueName="26" name="ejecución" queryTableFieldId="26"/>
    <tableColumn id="1" xr3:uid="{39410DA8-F531-4F27-B9F7-4B0927CC0FCA}" uniqueName="1" name="duración (s)" queryTableFieldId="38" dataDxfId="110"/>
    <tableColumn id="27" xr3:uid="{DA5C4C66-0B92-4BF3-8E75-0B87CC8C8235}" uniqueName="27" name="MB / s" queryTableFieldId="27" dataDxfId="109"/>
    <tableColumn id="29" xr3:uid="{A0AC80C9-2FEE-4588-8E1F-5122BC51AEC0}" uniqueName="29" name="registros / s" queryTableFieldId="29" dataDxfId="108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50285259-F7D9-42AC-9661-2EA82F5AC1CD}" name="report__24478798082838485124" displayName="report__24478798082838485124" ref="A762:E772" tableType="queryTable" totalsRowShown="0">
  <autoFilter ref="A762:E772" xr:uid="{50285259-F7D9-42AC-9661-2EA82F5AC1CD}"/>
  <sortState xmlns:xlrd2="http://schemas.microsoft.com/office/spreadsheetml/2017/richdata2" ref="A763:E772">
    <sortCondition ref="A419:A428"/>
  </sortState>
  <tableColumns count="5">
    <tableColumn id="2" xr3:uid="{44CD47B6-6C99-4A4E-ABD2-DB73EB96E621}" uniqueName="2" name="cliente" queryTableFieldId="2"/>
    <tableColumn id="26" xr3:uid="{1A90E76D-F190-4873-8CBD-9343EB5176F9}" uniqueName="26" name="ejecución" queryTableFieldId="26"/>
    <tableColumn id="1" xr3:uid="{50BC3600-2A90-4BB1-890A-69DB502BFE1C}" uniqueName="1" name="duración (s)" queryTableFieldId="38" dataDxfId="107"/>
    <tableColumn id="27" xr3:uid="{6DEDA717-A36B-47C2-BC40-873FC9C0BC50}" uniqueName="27" name="MB / s" queryTableFieldId="27" dataDxfId="106"/>
    <tableColumn id="29" xr3:uid="{90ABE72D-FAD2-4B3F-8788-A363E8917AD1}" uniqueName="29" name="registros / s" queryTableFieldId="29" dataDxfId="105"/>
  </tableColumns>
  <tableStyleInfo name="TableStyleLight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B9B5C06D-5B30-4FEF-8493-66756D2B9A6A}" name="report__244787980828384125" displayName="report__244787980828384125" ref="A778:E788" tableType="queryTable" totalsRowShown="0">
  <autoFilter ref="A778:E788" xr:uid="{B9B5C06D-5B30-4FEF-8493-66756D2B9A6A}"/>
  <sortState xmlns:xlrd2="http://schemas.microsoft.com/office/spreadsheetml/2017/richdata2" ref="A779:E788">
    <sortCondition ref="A435:A444"/>
  </sortState>
  <tableColumns count="5">
    <tableColumn id="2" xr3:uid="{FAABE58E-7EB2-40C4-8A80-16615F848FEA}" uniqueName="2" name="cliente" queryTableFieldId="2"/>
    <tableColumn id="26" xr3:uid="{0D73C5C1-9C17-4048-87C9-303C9532FAE0}" uniqueName="26" name="ejecución" queryTableFieldId="26"/>
    <tableColumn id="1" xr3:uid="{F48551D1-BAAC-4C9C-875E-898427653C18}" uniqueName="1" name="duración (s)" queryTableFieldId="38" dataDxfId="104"/>
    <tableColumn id="27" xr3:uid="{269A23FC-482E-4293-A7E4-500BB614C8F5}" uniqueName="27" name="MB / s" queryTableFieldId="27" dataDxfId="103"/>
    <tableColumn id="29" xr3:uid="{D8653E69-DA11-4813-B8F7-2B88ECCBF907}" uniqueName="29" name="registros / s" queryTableFieldId="29" dataDxfId="102"/>
  </tableColumns>
  <tableStyleInfo name="TableStyleLight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35CCAFDE-FCAF-4434-B122-410E331681AA}" name="report__2447879808283126" displayName="report__2447879808283126" ref="A794:E804" tableType="queryTable" totalsRowShown="0">
  <autoFilter ref="A794:E804" xr:uid="{35CCAFDE-FCAF-4434-B122-410E331681AA}"/>
  <sortState xmlns:xlrd2="http://schemas.microsoft.com/office/spreadsheetml/2017/richdata2" ref="A795:E804">
    <sortCondition ref="A451:A460"/>
  </sortState>
  <tableColumns count="5">
    <tableColumn id="2" xr3:uid="{A4E47422-C2AE-4324-8A55-DC92AF2458FD}" uniqueName="2" name="cliente" queryTableFieldId="2"/>
    <tableColumn id="26" xr3:uid="{1A72B7E1-C3FF-4555-B484-A3DDAA4CD871}" uniqueName="26" name="ejecución" queryTableFieldId="26"/>
    <tableColumn id="1" xr3:uid="{FC8D3810-4D8B-4DE2-8821-DBFF85BA6534}" uniqueName="1" name="duración (s)" queryTableFieldId="38" dataDxfId="101"/>
    <tableColumn id="27" xr3:uid="{BC5E7974-FC59-4014-AADD-96C17D7086F8}" uniqueName="27" name="MB / s" queryTableFieldId="27" dataDxfId="100"/>
    <tableColumn id="29" xr3:uid="{0F8117EF-A8ED-4BB8-A619-8209A72F862B}" uniqueName="29" name="registros / s" queryTableFieldId="29" dataDxfId="99"/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BEA20FDE-70B1-4699-B21B-C24AB57E3F94}" name="report__24478798082127" displayName="report__24478798082127" ref="A810:E820" tableType="queryTable" totalsRowShown="0">
  <autoFilter ref="A810:E820" xr:uid="{BEA20FDE-70B1-4699-B21B-C24AB57E3F94}"/>
  <sortState xmlns:xlrd2="http://schemas.microsoft.com/office/spreadsheetml/2017/richdata2" ref="A811:E820">
    <sortCondition ref="A467:A476"/>
  </sortState>
  <tableColumns count="5">
    <tableColumn id="2" xr3:uid="{09E3E765-CF30-4170-81F2-F8991AD2D280}" uniqueName="2" name="cliente" queryTableFieldId="2"/>
    <tableColumn id="26" xr3:uid="{BD0C54ED-6EF1-4BFC-BD00-01F04231DEDA}" uniqueName="26" name="ejecución" queryTableFieldId="26"/>
    <tableColumn id="1" xr3:uid="{96F8643C-0BCD-4D53-8CB6-3954968BD912}" uniqueName="1" name="duración (s)" queryTableFieldId="38" dataDxfId="98"/>
    <tableColumn id="27" xr3:uid="{5FEC0D3F-BBAB-46F9-BD26-97962EC2B845}" uniqueName="27" name="MB / s" queryTableFieldId="27" dataDxfId="97"/>
    <tableColumn id="29" xr3:uid="{545DE3CE-B440-4E8A-B42D-5BA0F520D5AB}" uniqueName="29" name="registros / s" queryTableFieldId="29" dataDxfId="96"/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54459AB-0E28-4196-92E9-378A7709E42A}" name="report__244787980128" displayName="report__244787980128" ref="A826:E836" tableType="queryTable" totalsRowShown="0">
  <autoFilter ref="A826:E836" xr:uid="{054459AB-0E28-4196-92E9-378A7709E42A}"/>
  <sortState xmlns:xlrd2="http://schemas.microsoft.com/office/spreadsheetml/2017/richdata2" ref="A827:E836">
    <sortCondition ref="A483:A492"/>
  </sortState>
  <tableColumns count="5">
    <tableColumn id="2" xr3:uid="{02C044DE-DDC6-45E3-8A1A-BF02D7383459}" uniqueName="2" name="cliente" queryTableFieldId="2"/>
    <tableColumn id="26" xr3:uid="{06DBD5AD-2B9A-4613-9BAF-4CBF725989FE}" uniqueName="26" name="ejecución" queryTableFieldId="26"/>
    <tableColumn id="1" xr3:uid="{572CE83B-0F14-40F5-AF32-99C976AB3D4D}" uniqueName="1" name="duración (s)" queryTableFieldId="38" dataDxfId="95"/>
    <tableColumn id="27" xr3:uid="{6AA75C80-562B-42E5-ABF7-40DCD65890EF}" uniqueName="27" name="MB / s" queryTableFieldId="27" dataDxfId="94"/>
    <tableColumn id="29" xr3:uid="{71D1DF07-8228-4DC9-A116-77619D70697C}" uniqueName="29" name="registros / s" queryTableFieldId="29" dataDxfId="93"/>
  </tableColumns>
  <tableStyleInfo name="TableStyleLight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273DB89-1FD1-4E62-9F6D-3C42CCF266F4}" name="report__2447879129" displayName="report__2447879129" ref="A842:E852" tableType="queryTable" totalsRowShown="0">
  <autoFilter ref="A842:E852" xr:uid="{0273DB89-1FD1-4E62-9F6D-3C42CCF266F4}"/>
  <sortState xmlns:xlrd2="http://schemas.microsoft.com/office/spreadsheetml/2017/richdata2" ref="A843:E852">
    <sortCondition ref="A499:A508"/>
  </sortState>
  <tableColumns count="5">
    <tableColumn id="2" xr3:uid="{B14D2BED-3187-4D80-A798-9DCB0963E12B}" uniqueName="2" name="cliente" queryTableFieldId="2"/>
    <tableColumn id="26" xr3:uid="{97C1F430-FC1F-4EE5-AAE7-823F1FCC9FFB}" uniqueName="26" name="ejecución" queryTableFieldId="26"/>
    <tableColumn id="1" xr3:uid="{71052209-8A73-40C2-8F5E-2DC201575584}" uniqueName="1" name="duración (s)" queryTableFieldId="38" dataDxfId="92"/>
    <tableColumn id="27" xr3:uid="{A161DEF6-882D-4C15-9827-687D172C8A9F}" uniqueName="27" name="MB / s" queryTableFieldId="27" dataDxfId="91"/>
    <tableColumn id="29" xr3:uid="{F94F8F4E-FC6A-46A2-84F0-FEC93E61B24B}" uniqueName="29" name="registros / s" queryTableFieldId="29" dataDxfId="90"/>
  </tableColumns>
  <tableStyleInfo name="TableStyleLight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53D9E8B7-485A-4DD2-AC41-D55A3B8548F1}" name="report__24478130" displayName="report__24478130" ref="A858:E868" tableType="queryTable" totalsRowShown="0">
  <autoFilter ref="A858:E868" xr:uid="{53D9E8B7-485A-4DD2-AC41-D55A3B8548F1}"/>
  <sortState xmlns:xlrd2="http://schemas.microsoft.com/office/spreadsheetml/2017/richdata2" ref="A859:E868">
    <sortCondition ref="A515:A524"/>
  </sortState>
  <tableColumns count="5">
    <tableColumn id="2" xr3:uid="{7DB2CFBE-C550-4C96-8FD1-54A7C6D65D67}" uniqueName="2" name="cliente" queryTableFieldId="2"/>
    <tableColumn id="26" xr3:uid="{C62588AE-0212-478C-ABAE-AD235FB2A328}" uniqueName="26" name="ejecución" queryTableFieldId="26"/>
    <tableColumn id="1" xr3:uid="{C7F2391E-BF3A-4ECA-B023-426D18E5CF2D}" uniqueName="1" name="duración (s)" queryTableFieldId="38" dataDxfId="89"/>
    <tableColumn id="27" xr3:uid="{21DFDDB5-D7CD-457E-A01F-7BF69AB6A8D7}" uniqueName="27" name="MB / s" queryTableFieldId="27" dataDxfId="88"/>
    <tableColumn id="29" xr3:uid="{BCAC3B36-0852-4514-9F47-9B9A56916F71}" uniqueName="29" name="registros / s" queryTableFieldId="29" dataDxfId="87"/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7F80DBD4-7174-410D-94A1-0E05972373AE}" name="report__244131" displayName="report__244131" ref="A874:E884" tableType="queryTable" totalsRowShown="0">
  <autoFilter ref="A874:E884" xr:uid="{7F80DBD4-7174-410D-94A1-0E05972373AE}"/>
  <sortState xmlns:xlrd2="http://schemas.microsoft.com/office/spreadsheetml/2017/richdata2" ref="A875:E884">
    <sortCondition ref="A531:A540"/>
  </sortState>
  <tableColumns count="5">
    <tableColumn id="2" xr3:uid="{FD55ADDB-3B09-4079-93C9-886F6D161382}" uniqueName="2" name="cliente" queryTableFieldId="2"/>
    <tableColumn id="26" xr3:uid="{4E97269F-9C52-4E03-A2AD-99CF5E3B7D10}" uniqueName="26" name="ejecución" queryTableFieldId="26"/>
    <tableColumn id="1" xr3:uid="{98CDF872-DBA7-4FBE-B59E-45FEA8B086B9}" uniqueName="1" name="duración (s)" queryTableFieldId="38" dataDxfId="86"/>
    <tableColumn id="27" xr3:uid="{7F9521DD-4978-4C15-AD07-9A52164EB61E}" uniqueName="27" name="MB / s" queryTableFieldId="27" dataDxfId="85"/>
    <tableColumn id="29" xr3:uid="{69E01368-D366-499A-88F0-367FB20F2513}" uniqueName="29" name="registros / s" queryTableFieldId="29" dataDxfId="84"/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20AD99A-F559-4990-A67C-DAF740724C42}" name="Table97132" displayName="Table97132" ref="A346:E356" totalsRowShown="0">
  <autoFilter ref="A346:E356" xr:uid="{420AD99A-F559-4990-A67C-DAF740724C42}"/>
  <tableColumns count="5">
    <tableColumn id="1" xr3:uid="{94B705D6-A45D-4EF0-99E1-DC7A48451EE2}" name="cliente"/>
    <tableColumn id="2" xr3:uid="{42CB5D09-51BA-4527-9A1A-005F7BA8F264}" name="ejecución"/>
    <tableColumn id="3" xr3:uid="{428A53A1-2927-4161-9421-B7D2193119AB}" name="duración (s)" dataDxfId="83"/>
    <tableColumn id="4" xr3:uid="{07EBB185-899D-4AB3-BFDE-9CB97DA49F2F}" name="MB / s" dataDxfId="82"/>
    <tableColumn id="5" xr3:uid="{CA987385-868B-4153-853F-E55C30B28E97}" name="registros / s" dataDxfId="81"/>
  </tableColumns>
  <tableStyleInfo name="TableStyleLight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DD0BCEF0-E248-4587-A3F0-1CB2E4FBFE34}" name="Table98133" displayName="Table98133" ref="A362:E372" totalsRowShown="0">
  <autoFilter ref="A362:E372" xr:uid="{DD0BCEF0-E248-4587-A3F0-1CB2E4FBFE34}"/>
  <tableColumns count="5">
    <tableColumn id="1" xr3:uid="{7C389F61-D952-4E4B-A172-9755AE532E86}" name="cliente"/>
    <tableColumn id="2" xr3:uid="{0E72F852-84E7-427F-B13D-797A537DAC11}" name="ejecución"/>
    <tableColumn id="3" xr3:uid="{086C6693-DE37-40FC-9F29-169A7B947665}" name="duración (s)" dataDxfId="80"/>
    <tableColumn id="4" xr3:uid="{0927BC71-10EE-4FF6-BC0D-52424F2EA9D1}" name="MB / s" dataDxfId="79"/>
    <tableColumn id="5" xr3:uid="{0E4D4140-FE56-4E3E-80C4-8949584A328F}" name="registros / s" dataDxfId="78"/>
  </tableColumns>
  <tableStyleInfo name="TableStyleLight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6A238B17-532A-4717-96FA-16C5EEEE6402}" name="Table99134" displayName="Table99134" ref="A378:E388" totalsRowShown="0">
  <autoFilter ref="A378:E388" xr:uid="{6A238B17-532A-4717-96FA-16C5EEEE6402}"/>
  <tableColumns count="5">
    <tableColumn id="1" xr3:uid="{AEDF266E-A03E-427D-B050-F10BA7045AE8}" name="cliente"/>
    <tableColumn id="2" xr3:uid="{57076419-5D5A-4DE0-AC7B-7F6246173D42}" name="ejecución"/>
    <tableColumn id="3" xr3:uid="{4F90946F-62BC-4B92-94A2-3889EF1E3480}" name="duración (s)" dataDxfId="77"/>
    <tableColumn id="4" xr3:uid="{75B700B4-1E9F-4072-9083-172393A74E52}" name="MB / s" dataDxfId="76"/>
    <tableColumn id="5" xr3:uid="{B55D4D75-7CF0-4705-A329-8A2FA1D79A17}" name="registros / s" dataDxfId="75"/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52E4E4CA-349E-47A5-8782-3738C4309C72}" name="Table100135" displayName="Table100135" ref="A394:E404" totalsRowShown="0">
  <autoFilter ref="A394:E404" xr:uid="{52E4E4CA-349E-47A5-8782-3738C4309C72}"/>
  <tableColumns count="5">
    <tableColumn id="1" xr3:uid="{831B7146-329D-41BA-9274-B121830C0770}" name="cliente"/>
    <tableColumn id="2" xr3:uid="{EE1C7279-4F42-4BF1-A516-17FB27FC48DB}" name="ejecución"/>
    <tableColumn id="3" xr3:uid="{953B0F41-49B9-426F-956B-02ECA9DE3D22}" name="duración (s)" dataDxfId="74"/>
    <tableColumn id="4" xr3:uid="{35C69D4E-1D30-4C18-AD27-46E517DB11B5}" name="MB / s" dataDxfId="73"/>
    <tableColumn id="5" xr3:uid="{E433BDDD-753E-42F0-8343-F25022D97F9F}" name="registros / s" dataDxfId="72"/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F4D417EB-03A0-4334-83FE-5D512CF679A6}" name="Table101136" displayName="Table101136" ref="A426:E436" totalsRowShown="0">
  <autoFilter ref="A426:E436" xr:uid="{F4D417EB-03A0-4334-83FE-5D512CF679A6}"/>
  <tableColumns count="5">
    <tableColumn id="1" xr3:uid="{A8E1B3C4-1976-470E-AFFB-11DB8BF1B64A}" name="cliente"/>
    <tableColumn id="2" xr3:uid="{CF5B66CC-E62E-42B7-9EB6-7B5354C02D8D}" name="ejecución"/>
    <tableColumn id="3" xr3:uid="{49A41142-FA94-4467-98DC-1A9E7FE33CAB}" name="duración (s)" dataDxfId="71"/>
    <tableColumn id="4" xr3:uid="{69AC42C2-79FC-492E-8DDE-541C15727C0A}" name="MB / s" dataDxfId="70"/>
    <tableColumn id="5" xr3:uid="{CB4A3883-B59E-4467-A2AF-B8AB18652CD7}" name="registros / s" dataDxfId="69"/>
  </tableColumns>
  <tableStyleInfo name="TableStyleLight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749F03E-6807-46E2-99DB-D9A660326E8B}" name="Table102137" displayName="Table102137" ref="A458:E468" totalsRowShown="0">
  <autoFilter ref="A458:E468" xr:uid="{0749F03E-6807-46E2-99DB-D9A660326E8B}"/>
  <tableColumns count="5">
    <tableColumn id="1" xr3:uid="{A003E098-96EE-49B5-ABDA-F1B03A97CC90}" name="cliente"/>
    <tableColumn id="2" xr3:uid="{B943AA75-8B76-4DD7-A63C-0DEB82EA3BC7}" name="ejecución"/>
    <tableColumn id="3" xr3:uid="{5C19E891-3390-4D0D-8DBE-41A45B3259EF}" name="duración (s)" dataDxfId="68"/>
    <tableColumn id="4" xr3:uid="{7BCD3593-456F-4C1B-B278-228F9E186A32}" name="MB / s" dataDxfId="67"/>
    <tableColumn id="5" xr3:uid="{0164AE1B-1DF7-4514-ACE5-0485F278D3AC}" name="registros / s" dataDxfId="66"/>
  </tableColumns>
  <tableStyleInfo name="TableStyleLight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89EB43C7-D6ED-4391-9BBF-B6B1C9C48AD8}" name="Table103138" displayName="Table103138" ref="A490:E500" totalsRowShown="0">
  <autoFilter ref="A490:E500" xr:uid="{89EB43C7-D6ED-4391-9BBF-B6B1C9C48AD8}"/>
  <tableColumns count="5">
    <tableColumn id="1" xr3:uid="{3F7CEFAF-C1AE-45F9-87EA-B7DF973CA604}" name="cliente"/>
    <tableColumn id="2" xr3:uid="{428C057D-D234-435C-9397-77EB8F8A0A05}" name="ejecución"/>
    <tableColumn id="3" xr3:uid="{7FB04406-C43F-4BA4-828E-5959D709F9CF}" name="duración (s)" dataDxfId="65"/>
    <tableColumn id="4" xr3:uid="{DBF26D35-2465-4B81-B9F6-BCB9B6E86C3D}" name="MB / s" dataDxfId="64"/>
    <tableColumn id="5" xr3:uid="{E487F0EC-2597-41D3-99FC-28B9A6B555F2}" name="registros / s" dataDxfId="63"/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88835EB-DE1A-4760-9C5F-1A175A9F16A2}" name="Table104139" displayName="Table104139" ref="A506:E516" totalsRowShown="0">
  <autoFilter ref="A506:E516" xr:uid="{088835EB-DE1A-4760-9C5F-1A175A9F16A2}"/>
  <tableColumns count="5">
    <tableColumn id="1" xr3:uid="{71D76EAD-9200-49C7-95C5-0C94BDA27593}" name="cliente"/>
    <tableColumn id="2" xr3:uid="{B7AEA013-F58E-467C-9ADC-BF3C9FC769F6}" name="ejecución"/>
    <tableColumn id="3" xr3:uid="{FE425CB1-7441-4E1B-99F3-4278608A9350}" name="duración (s)" dataDxfId="62"/>
    <tableColumn id="4" xr3:uid="{D57BEFA7-75B0-411D-BE3D-4FDBCDE46A8A}" name="MB / s" dataDxfId="61"/>
    <tableColumn id="5" xr3:uid="{6BA674AF-52D8-414E-B65F-13EB9394527C}" name="registros / s" dataDxfId="60"/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3035C1A-A1B7-4052-892B-EF0A7BC8B9D9}" name="Table105140" displayName="Table105140" ref="A538:E548" totalsRowShown="0">
  <autoFilter ref="A538:E548" xr:uid="{43035C1A-A1B7-4052-892B-EF0A7BC8B9D9}"/>
  <tableColumns count="5">
    <tableColumn id="1" xr3:uid="{E7ABF858-FA11-41E0-8313-71DB5095A714}" name="cliente"/>
    <tableColumn id="2" xr3:uid="{D899DBC6-C533-456F-BDD9-35278C93A07C}" name="ejecución"/>
    <tableColumn id="3" xr3:uid="{9F93CA5C-A264-4472-8AEC-3EFEF52EBEA9}" name="duración (s)" dataDxfId="59"/>
    <tableColumn id="4" xr3:uid="{4C2063F3-3378-42DD-9258-1F433F71C746}" name="MB / s" dataDxfId="58"/>
    <tableColumn id="5" xr3:uid="{65186233-638B-4DDE-9274-9FC6B19BC600}" name="registros / s" dataDxfId="57"/>
  </tableColumns>
  <tableStyleInfo name="TableStyleLight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3EF4E0-33F9-4F44-B457-786CB7BB9971}" name="report__26" displayName="report__26" ref="A1:D61" tableType="queryTable">
  <autoFilter ref="A1:D61" xr:uid="{054825D6-357F-4920-BC24-D59A4E2D5EA3}"/>
  <sortState xmlns:xlrd2="http://schemas.microsoft.com/office/spreadsheetml/2017/richdata2" ref="A2:D61">
    <sortCondition ref="A2:A61"/>
  </sortState>
  <tableColumns count="4">
    <tableColumn id="2" xr3:uid="{74B69A35-38BD-4026-A4E0-B2EF1BD82C30}" uniqueName="2" name="cls_name" queryTableFieldId="2"/>
    <tableColumn id="3" xr3:uid="{3DEE7091-AC00-4EF8-A11A-D51458230513}" uniqueName="3" name="duration_sec" queryTableFieldId="38" dataDxfId="56"/>
    <tableColumn id="27" xr3:uid="{F8AE55F6-4EC4-43F3-8FBE-9AAE71ADC7C6}" uniqueName="27" name="producer_mb_per_sec" queryTableFieldId="27"/>
    <tableColumn id="29" xr3:uid="{46364DC6-2CC5-476B-B713-905C68EA7F4A}" uniqueName="29" name="producer_records_per_sec" queryTableFieldId="29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CEFEA1-A5B8-46B5-A83A-DAF4C152E1C3}" name="Table614" displayName="Table614" ref="F5:H14" totalsRowShown="0">
  <autoFilter ref="F5:H14" xr:uid="{6BCEFEA1-A5B8-46B5-A83A-DAF4C152E1C3}"/>
  <tableColumns count="3">
    <tableColumn id="1" xr3:uid="{91B7CA22-08BF-4CAC-AD5B-54CDBCC77F5B}" name="medida"/>
    <tableColumn id="2" xr3:uid="{498CFDC4-FF3F-43EB-9368-2E9FFFF60F1D}" name="java" dataDxfId="29"/>
    <tableColumn id="3" xr3:uid="{F351327E-A5F1-426E-861A-C6D383142C03}" name="c/c++" dataDxfId="28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89EDF0-53EB-4D9B-B5A6-291734C2EA06}" name="Table815" displayName="Table815" ref="F21:H30" totalsRowShown="0">
  <autoFilter ref="F21:H30" xr:uid="{B689EDF0-53EB-4D9B-B5A6-291734C2EA06}"/>
  <tableColumns count="3">
    <tableColumn id="1" xr3:uid="{1701F261-CA26-44BE-BE66-BADA634EFE52}" name="medida"/>
    <tableColumn id="2" xr3:uid="{4ACDC0F8-E7EE-4F9B-918F-21C9543D32BA}" name="java" dataDxfId="27"/>
    <tableColumn id="3" xr3:uid="{3A0F511C-4170-4D3F-9796-39CF41E13604}" name="c/c++" dataDxfId="26"/>
  </tableColumns>
  <tableStyleInfo name="TableStyleLight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9720EB0-4EBA-4AA1-B554-D24771C05164}" name="Table916" displayName="Table916" ref="F36:H45" totalsRowShown="0">
  <autoFilter ref="F36:H45" xr:uid="{19720EB0-4EBA-4AA1-B554-D24771C05164}"/>
  <tableColumns count="3">
    <tableColumn id="1" xr3:uid="{52789DD5-C689-4D62-A80D-BF256837E95E}" name="medida"/>
    <tableColumn id="2" xr3:uid="{EEA10C70-CAE6-4259-B127-1CB51A5E02E0}" name="java" dataDxfId="25"/>
    <tableColumn id="3" xr3:uid="{6C8CB12E-FD0C-40E6-9805-4A766EE2ACD2}" name="c/c++" dataDxfId="24"/>
  </tableColumns>
  <tableStyleInfo name="TableStyleLight1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914562-A2E3-4AD6-B75D-C589317ECA93}" name="Table1" displayName="Table1" ref="A65:E75" totalsRowShown="0">
  <autoFilter ref="A65:E75" xr:uid="{94914562-A2E3-4AD6-B75D-C589317ECA93}"/>
  <tableColumns count="5">
    <tableColumn id="1" xr3:uid="{413A9B7C-1374-41F8-9743-7D917C8918F1}" name="cliente"/>
    <tableColumn id="5" xr3:uid="{96744ADB-62F4-45D3-BF79-3E925927BEBB}" name="ejecución"/>
    <tableColumn id="2" xr3:uid="{719C0602-58E4-4693-866D-BD69D9E3DDF7}" name="duración (s)" dataDxfId="55"/>
    <tableColumn id="3" xr3:uid="{19DF84CD-03B4-40CD-AFF9-4F2FAF6C00C3}" name="MB / s" dataDxfId="54"/>
    <tableColumn id="4" xr3:uid="{F78562B5-2876-4FF7-A320-E3B47DDBDB94}" name="Registros / s" dataDxfId="53"/>
  </tableColumns>
  <tableStyleInfo name="TableStyleLight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6BA0B-F927-46B7-AB67-93B6A7322B23}" name="Table2" displayName="Table2" ref="A82:E92" totalsRowShown="0">
  <autoFilter ref="A82:E92" xr:uid="{67E6BA0B-F927-46B7-AB67-93B6A7322B23}"/>
  <tableColumns count="5">
    <tableColumn id="1" xr3:uid="{6FF4F6F2-8772-4283-BBE9-4B4523BBC5AE}" name="cliente"/>
    <tableColumn id="5" xr3:uid="{15E5B623-917E-4EAC-A96B-0FAD8E5E324F}" name="execution_id"/>
    <tableColumn id="2" xr3:uid="{752C57FC-8F65-4DFB-8666-71A5450F28E2}" name="producer_duration_ms"/>
    <tableColumn id="3" xr3:uid="{17DB72D2-CFE6-4014-821F-39C047C248DF}" name="producer_mb_per_sec"/>
    <tableColumn id="4" xr3:uid="{494CCBD7-5307-4E76-93C0-4F8966264E48}" name="producer_records_per_sec"/>
  </tableColumns>
  <tableStyleInfo name="TableStyleLight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AF16E8-C8C3-4ED3-A113-F9BD416C7780}" name="Table3" displayName="Table3" ref="A99:E109" totalsRowShown="0">
  <autoFilter ref="A99:E109" xr:uid="{7CAF16E8-C8C3-4ED3-A113-F9BD416C7780}"/>
  <tableColumns count="5">
    <tableColumn id="1" xr3:uid="{16986945-7B7D-4A7A-B71F-5C5BA602CD05}" name="cliente"/>
    <tableColumn id="5" xr3:uid="{08A318BA-BA0E-432A-803E-13715EE4E62D}" name="execution_id"/>
    <tableColumn id="2" xr3:uid="{B042D090-68B5-4024-A344-75A4E01AF163}" name="producer_duration_ms"/>
    <tableColumn id="3" xr3:uid="{FC44410E-72AA-43CF-9F78-295D9DDEDE4C}" name="producer_mb_per_sec"/>
    <tableColumn id="4" xr3:uid="{CDD7A705-736C-4CC2-9182-AEDF097BA68D}" name="producer_records_per_sec"/>
  </tableColumns>
  <tableStyleInfo name="TableStyleLight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31A143-AFFC-4220-A0D3-48CBD7D5DADB}" name="Table10" displayName="Table10" ref="A116:E126" totalsRowShown="0">
  <autoFilter ref="A116:E126" xr:uid="{4231A143-AFFC-4220-A0D3-48CBD7D5DADB}"/>
  <tableColumns count="5">
    <tableColumn id="1" xr3:uid="{4C8F5FE6-D7B9-4D61-8B94-766A1A17AAB7}" name="cliente"/>
    <tableColumn id="5" xr3:uid="{DD3FF5E3-0AAF-4105-8199-C089B6A5EDD2}" name="execution_id"/>
    <tableColumn id="2" xr3:uid="{C63D59D1-1A1B-438E-B08E-C3096A9EC0E0}" name="producer_duration_ms"/>
    <tableColumn id="3" xr3:uid="{A3237DD5-3ADC-49F7-9F65-DD3A73EDFF9F}" name="producer_mb_per_sec"/>
    <tableColumn id="4" xr3:uid="{6E21F9FE-FEC6-4C0A-93BD-CA4413036E5D}" name="producer_records_per_sec"/>
  </tableColumns>
  <tableStyleInfo name="TableStyleLight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5A55FA-BF87-4A91-BED2-FBCFB28DEFF3}" name="Table11" displayName="Table11" ref="A133:E143" totalsRowShown="0">
  <autoFilter ref="A133:E143" xr:uid="{9D5A55FA-BF87-4A91-BED2-FBCFB28DEFF3}"/>
  <tableColumns count="5">
    <tableColumn id="1" xr3:uid="{CE329156-0359-4331-B328-2A673696A570}" name="cliente"/>
    <tableColumn id="5" xr3:uid="{0C452ED4-985E-42B8-B14E-C016E50A56B7}" name="execution_id"/>
    <tableColumn id="2" xr3:uid="{CA86832E-0B50-4C84-B219-04207905E34B}" name="producer_duration_ms"/>
    <tableColumn id="3" xr3:uid="{DF20EC81-FCE6-4B97-B33F-80FB819BFE6B}" name="producer_mb_per_sec"/>
    <tableColumn id="4" xr3:uid="{5EEC1D0B-D71C-4BE7-9051-9E4884989BFA}" name="producer_records_per_sec"/>
  </tableColumns>
  <tableStyleInfo name="TableStyleLight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EFD32E-C3F6-4519-BDEF-EDC93064920B}" name="Table12" displayName="Table12" ref="A150:E160" totalsRowShown="0">
  <autoFilter ref="A150:E160" xr:uid="{2EEFD32E-C3F6-4519-BDEF-EDC93064920B}"/>
  <tableColumns count="5">
    <tableColumn id="1" xr3:uid="{A50F0A90-86E1-4CA8-81BE-538B50242717}" name="cls_name"/>
    <tableColumn id="5" xr3:uid="{FA2C5BBC-362C-4250-951A-4D0968AE3225}" name="execution_id"/>
    <tableColumn id="2" xr3:uid="{73BD21C4-895F-4A59-B8C3-163DD6317275}" name="producer_duration_ms"/>
    <tableColumn id="3" xr3:uid="{59834C35-D4E1-4293-B91A-735F038833BD}" name="producer_mb_per_sec"/>
    <tableColumn id="4" xr3:uid="{7D92CF82-A56D-437E-9258-0A9CA2C3BC4D}" name="producer_records_per_sec"/>
  </tableColumns>
  <tableStyleInfo name="TableStyleLight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57E306C-5A37-491B-B645-FCB8AF4CEE11}" name="report__217" displayName="report__217" ref="A1:D61">
  <autoFilter ref="A1:D61" xr:uid="{054825D6-357F-4920-BC24-D59A4E2D5EA3}"/>
  <sortState xmlns:xlrd2="http://schemas.microsoft.com/office/spreadsheetml/2017/richdata2" ref="A2:D61">
    <sortCondition ref="A2:A61"/>
  </sortState>
  <tableColumns count="4">
    <tableColumn id="2" xr3:uid="{9C27F718-482D-4A02-A9BB-020D6B31F062}" name="cls_name"/>
    <tableColumn id="34" xr3:uid="{63F1BCCF-8F42-426F-B4A4-5C36DA9618D7}" name="latency_50th_ms"/>
    <tableColumn id="35" xr3:uid="{9A9E82C2-CF22-480E-8A50-239CC4C1621B}" name="latency_99th_ms" totalsRowFunction="sum"/>
    <tableColumn id="36" xr3:uid="{42F0A501-2B2D-49D6-B9E4-4458DF51F255}" name="latency_999th_ms" totalsRowFunction="sum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D97176F-7143-4C08-AC6C-E74676543765}" name="Table61418" displayName="Table61418" ref="F5:H14" totalsRowShown="0">
  <autoFilter ref="F5:H14" xr:uid="{6D97176F-7143-4C08-AC6C-E74676543765}"/>
  <tableColumns count="3">
    <tableColumn id="1" xr3:uid="{BB24B751-9608-4EB4-B1A4-4C9AB78FA978}" name="medida"/>
    <tableColumn id="2" xr3:uid="{38498CA2-1DB2-4F9C-8720-DA8B45E0B504}" name="java" dataDxfId="23"/>
    <tableColumn id="3" xr3:uid="{8530840C-98D9-4298-AEAC-2B54060660CA}" name="c/c++" dataDxfId="22"/>
  </tableColumns>
  <tableStyleInfo name="TableStyleLight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0B33C42-D0AB-4D02-8338-234B042FCB11}" name="Table81519" displayName="Table81519" ref="F21:H30" totalsRowShown="0">
  <autoFilter ref="F21:H30" xr:uid="{A0B33C42-D0AB-4D02-8338-234B042FCB11}"/>
  <tableColumns count="3">
    <tableColumn id="1" xr3:uid="{97416D9D-2757-426E-A676-DC0EB8E4008C}" name="medida"/>
    <tableColumn id="2" xr3:uid="{9938DC60-320C-432E-9345-972B54D4CD3B}" name="java" dataDxfId="21"/>
    <tableColumn id="3" xr3:uid="{858ECE52-BCDC-4E3F-B86D-D658AADAA91A}" name="c/c++" dataDxfId="20"/>
  </tableColumns>
  <tableStyleInfo name="TableStyleLight10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BF402C-1A6F-4DE9-8CA4-B2CEF4B5A21A}" name="Table91620" displayName="Table91620" ref="F36:H45" totalsRowShown="0">
  <autoFilter ref="F36:H45" xr:uid="{93BF402C-1A6F-4DE9-8CA4-B2CEF4B5A21A}"/>
  <tableColumns count="3">
    <tableColumn id="1" xr3:uid="{B78F173F-980E-4CB9-A614-66359FC89EC6}" name="medida"/>
    <tableColumn id="2" xr3:uid="{26513110-25D0-4254-8CDE-EFA3276D3F30}" name="java" dataDxfId="19"/>
    <tableColumn id="3" xr3:uid="{33A2A90C-5A34-4746-8E96-185E65C3AE87}" name="c/c++" dataDxfId="18"/>
  </tableColumns>
  <tableStyleInfo name="TableStyleLight1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83D8FB9-7860-4803-90F8-364ECD04ECB5}" name="report__228" displayName="report__228" ref="A66:E76" tableType="queryTable" totalsRowShown="0">
  <autoFilter ref="A66:E76" xr:uid="{183D8FB9-7860-4803-90F8-364ECD04ECB5}"/>
  <sortState xmlns:xlrd2="http://schemas.microsoft.com/office/spreadsheetml/2017/richdata2" ref="A67:E76">
    <sortCondition ref="A67:A76"/>
  </sortState>
  <tableColumns count="5">
    <tableColumn id="1" xr3:uid="{F277E40F-6EA6-4949-820E-6706937B616B}" uniqueName="1" name="cls_name" queryTableFieldId="37"/>
    <tableColumn id="26" xr3:uid="{98081008-9A60-424E-9327-5FD54D80563A}" uniqueName="26" name="execution_id" queryTableFieldId="26"/>
    <tableColumn id="34" xr3:uid="{F3BDAD4B-1A94-41F6-838F-9FF74E3CB64D}" uniqueName="34" name="latency_50th_ms" queryTableFieldId="34"/>
    <tableColumn id="35" xr3:uid="{577E366C-7C10-4041-94D8-8C4A81359350}" uniqueName="35" name="latency_99th_ms" queryTableFieldId="35"/>
    <tableColumn id="36" xr3:uid="{6F9D582B-9A7A-4705-830F-08BD61154589}" uniqueName="36" name="latency_999th_ms" queryTableFieldId="36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7F1166F-E971-401A-96CB-B23D9A7BB1A1}" name="report__22829" displayName="report__22829" ref="A83:E93" tableType="queryTable" totalsRowShown="0">
  <autoFilter ref="A83:E93" xr:uid="{B7F1166F-E971-401A-96CB-B23D9A7BB1A1}"/>
  <sortState xmlns:xlrd2="http://schemas.microsoft.com/office/spreadsheetml/2017/richdata2" ref="A84:E93">
    <sortCondition ref="A67:A76"/>
  </sortState>
  <tableColumns count="5">
    <tableColumn id="1" xr3:uid="{66DCF6F2-C181-4B7B-BBF5-E76B91E52BED}" uniqueName="1" name="cls_name" queryTableFieldId="37"/>
    <tableColumn id="26" xr3:uid="{03655D6F-92A1-49DA-B8BE-E81DA8F53FEB}" uniqueName="26" name="execution_id" queryTableFieldId="26"/>
    <tableColumn id="34" xr3:uid="{C23F33A2-39D1-4BC6-9F3B-F2829470FE22}" uniqueName="34" name="latency_50th_ms" queryTableFieldId="34"/>
    <tableColumn id="35" xr3:uid="{22810756-48BF-4BA5-9264-3C0611E46B7E}" uniqueName="35" name="latency_99th_ms" queryTableFieldId="35"/>
    <tableColumn id="36" xr3:uid="{255C0686-9B6A-4734-975F-C68CCC4FC073}" uniqueName="36" name="latency_999th_ms" queryTableFieldId="36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5410E25-C664-4EA2-8A2E-F303BA29212C}" name="report__2282930" displayName="report__2282930" ref="A100:E110" tableType="queryTable" totalsRowShown="0">
  <autoFilter ref="A100:E110" xr:uid="{15410E25-C664-4EA2-8A2E-F303BA29212C}"/>
  <sortState xmlns:xlrd2="http://schemas.microsoft.com/office/spreadsheetml/2017/richdata2" ref="A101:E110">
    <sortCondition ref="A67:A76"/>
  </sortState>
  <tableColumns count="5">
    <tableColumn id="1" xr3:uid="{EAE4757F-908B-4FF6-A40C-2D0730DCA5AC}" uniqueName="1" name="cls_name" queryTableFieldId="37"/>
    <tableColumn id="26" xr3:uid="{A11CE671-DFC3-4B43-9290-43DB6C7844D3}" uniqueName="26" name="execution_id" queryTableFieldId="26"/>
    <tableColumn id="34" xr3:uid="{1B8D3007-A3EE-4341-B17E-F9391805E97A}" uniqueName="34" name="latency_50th_ms" queryTableFieldId="34"/>
    <tableColumn id="35" xr3:uid="{9F67473E-9E4E-4BC8-A991-CB7815E22CCC}" uniqueName="35" name="latency_99th_ms" queryTableFieldId="35"/>
    <tableColumn id="36" xr3:uid="{4441D7CB-6A93-4196-816A-C04E668422D0}" uniqueName="36" name="latency_999th_ms" queryTableFieldId="36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20B24F4-5465-4375-AA42-99CC3874A05B}" name="report__2282931" displayName="report__2282931" ref="A117:E127" tableType="queryTable" totalsRowShown="0">
  <autoFilter ref="A117:E127" xr:uid="{720B24F4-5465-4375-AA42-99CC3874A05B}"/>
  <sortState xmlns:xlrd2="http://schemas.microsoft.com/office/spreadsheetml/2017/richdata2" ref="A118:E127">
    <sortCondition ref="A67:A76"/>
  </sortState>
  <tableColumns count="5">
    <tableColumn id="1" xr3:uid="{908A8C30-11A0-4F8B-92A1-402C30012E86}" uniqueName="1" name="cls_name" queryTableFieldId="37"/>
    <tableColumn id="26" xr3:uid="{6EC41C7D-F3CC-415B-84A4-6621B70EDABA}" uniqueName="26" name="execution_id" queryTableFieldId="26"/>
    <tableColumn id="34" xr3:uid="{8754490B-86D5-44EC-AB5C-A0378F78CB43}" uniqueName="34" name="latency_50th_ms" queryTableFieldId="34"/>
    <tableColumn id="35" xr3:uid="{7EC6E857-BC26-4014-8D2F-FE8C7B93330B}" uniqueName="35" name="latency_99th_ms" queryTableFieldId="35"/>
    <tableColumn id="36" xr3:uid="{59AD4057-9645-4D00-82A7-DA1268817FF0}" uniqueName="36" name="latency_999th_ms" queryTableFieldId="36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FCFE7D7-6553-48B2-AA50-B1DE533E0825}" name="report__2282932" displayName="report__2282932" ref="A134:E144" tableType="queryTable" totalsRowShown="0">
  <autoFilter ref="A134:E144" xr:uid="{4FCFE7D7-6553-48B2-AA50-B1DE533E0825}"/>
  <sortState xmlns:xlrd2="http://schemas.microsoft.com/office/spreadsheetml/2017/richdata2" ref="A135:E144">
    <sortCondition ref="A67:A76"/>
  </sortState>
  <tableColumns count="5">
    <tableColumn id="1" xr3:uid="{CFC71055-0B6B-43F2-8412-AA098DB3E483}" uniqueName="1" name="cls_name" queryTableFieldId="37"/>
    <tableColumn id="26" xr3:uid="{98750B62-09C6-4F76-901E-01518FA074F2}" uniqueName="26" name="execution_id" queryTableFieldId="26"/>
    <tableColumn id="34" xr3:uid="{0FA63FDB-2C56-4670-A5EF-605B0EAAC3E5}" uniqueName="34" name="latency_50th_ms" queryTableFieldId="34"/>
    <tableColumn id="35" xr3:uid="{6321C13C-3F7E-41DF-BCF5-D61EF005204F}" uniqueName="35" name="latency_99th_ms" queryTableFieldId="35"/>
    <tableColumn id="36" xr3:uid="{B5437864-32E0-456C-AC88-27679F83D5AE}" uniqueName="36" name="latency_999th_ms" queryTableFieldId="36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17FD5A4-3A8B-4446-A51C-68DF60D45462}" name="report__2282933" displayName="report__2282933" ref="A151:E161" tableType="queryTable" totalsRowShown="0">
  <autoFilter ref="A151:E161" xr:uid="{817FD5A4-3A8B-4446-A51C-68DF60D45462}"/>
  <sortState xmlns:xlrd2="http://schemas.microsoft.com/office/spreadsheetml/2017/richdata2" ref="A152:E161">
    <sortCondition ref="A67:A76"/>
  </sortState>
  <tableColumns count="5">
    <tableColumn id="1" xr3:uid="{797D65F1-2142-4425-A402-064D3DD63F7B}" uniqueName="1" name="cls_name" queryTableFieldId="37"/>
    <tableColumn id="26" xr3:uid="{3AB69E71-9635-4D71-94F1-B694CAADB369}" uniqueName="26" name="execution_id" queryTableFieldId="26"/>
    <tableColumn id="34" xr3:uid="{00321189-7299-4A58-9CBD-73E09EEED19D}" uniqueName="34" name="latency_50th_ms" queryTableFieldId="34"/>
    <tableColumn id="35" xr3:uid="{DE8925DF-5343-43C3-AFE3-A9B644E7DC1C}" uniqueName="35" name="latency_99th_ms" queryTableFieldId="35"/>
    <tableColumn id="36" xr3:uid="{27A6C2A7-C362-4A2F-B715-2576E5A5FA6B}" uniqueName="36" name="latency_999th_ms" queryTableFieldId="36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0C0FAB1-F3AB-477F-9C7B-22197DF3C716}" name="report__221" displayName="report__221" ref="A1:G61" tableType="queryTable">
  <autoFilter ref="A1:G61" xr:uid="{054825D6-357F-4920-BC24-D59A4E2D5EA3}"/>
  <sortState xmlns:xlrd2="http://schemas.microsoft.com/office/spreadsheetml/2017/richdata2" ref="A2:G61">
    <sortCondition ref="A2:A61"/>
  </sortState>
  <tableColumns count="7">
    <tableColumn id="2" xr3:uid="{A12B1F20-7A36-4D41-857D-60CA8E45DEF3}" uniqueName="2" name="cls_name" queryTableFieldId="2"/>
    <tableColumn id="1" xr3:uid="{D48EDD11-36A2-4A0A-9C67-71297BB63DA5}" uniqueName="1" name="producer_duration_sec" queryTableFieldId="37"/>
    <tableColumn id="27" xr3:uid="{2261D314-DDC2-4DE0-9FF7-2A0CF43DA7F9}" uniqueName="27" name="producer_mb_per_sec" queryTableFieldId="27"/>
    <tableColumn id="29" xr3:uid="{1429F89A-3AA0-412B-AD81-56385FBE9E2E}" uniqueName="29" name="producer_records_per_sec" queryTableFieldId="29"/>
    <tableColumn id="4" xr3:uid="{F1894406-72ED-4818-A2E9-6146AD374DF2}" uniqueName="4" name="consumer_duration_seconds" queryTableFieldId="39"/>
    <tableColumn id="31" xr3:uid="{89271E55-92EC-483E-8031-701798721E81}" uniqueName="31" name="consumer_mb_per_sec" queryTableFieldId="31"/>
    <tableColumn id="33" xr3:uid="{C111FE7D-502E-493B-8D4D-BA02B5432EBB}" uniqueName="33" name="consumer_records_per_sec" queryTableFieldId="33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4C7CA96-112F-4BF8-8372-4960F38E862B}" name="Table6141822" displayName="Table6141822" ref="I6:M15" totalsRowShown="0">
  <autoFilter ref="I6:M15" xr:uid="{64C7CA96-112F-4BF8-8372-4960F38E862B}"/>
  <tableColumns count="5">
    <tableColumn id="1" xr3:uid="{176BD49C-D588-4664-A251-D5E6D361F4B9}" name="medida"/>
    <tableColumn id="2" xr3:uid="{BD1378D9-8B2B-4B15-A8C9-921C14CFA18A}" name="java" dataDxfId="17"/>
    <tableColumn id="3" xr3:uid="{D6ABBE6D-5FBB-4751-8C99-E7F3983F9F3F}" name="c/c++ " dataDxfId="16"/>
    <tableColumn id="4" xr3:uid="{D1D4753C-D2C0-429E-A0A5-3461EC76DC63}" name="java  " dataDxfId="15"/>
    <tableColumn id="5" xr3:uid="{ADDEB4E2-1C98-49F3-A325-217A2A9AD62B}" name="c/c++  " dataDxfId="14"/>
  </tableColumns>
  <tableStyleInfo name="TableStyleLight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9F9ED6D-DD80-445B-B7F3-A13F17F6F29C}" name="Table8151923" displayName="Table8151923" ref="I22:M31" totalsRowShown="0">
  <autoFilter ref="I22:M31" xr:uid="{89F9ED6D-DD80-445B-B7F3-A13F17F6F29C}"/>
  <tableColumns count="5">
    <tableColumn id="1" xr3:uid="{A96519AC-B0FA-4875-A53A-F001B8FAEC99}" name="medida"/>
    <tableColumn id="2" xr3:uid="{7AE485F7-B69A-43FB-B6F1-1971D109FE61}" name="java" dataDxfId="13"/>
    <tableColumn id="3" xr3:uid="{E9230E22-3419-4896-AF96-C00B843DAE5D}" name="c/c++" dataDxfId="12"/>
    <tableColumn id="4" xr3:uid="{3C78BB07-B245-446D-A032-3657730D8E62}" name="java " dataDxfId="11"/>
    <tableColumn id="5" xr3:uid="{2E1668DA-B7E4-4751-8312-4EFFF70C9173}" name="c/c++ " dataDxfId="10"/>
  </tableColumns>
  <tableStyleInfo name="TableStyleLight10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6BFE38B-5601-44A3-8B02-EFFE75ECBEDB}" name="Table9162024" displayName="Table9162024" ref="I37:M46" totalsRowShown="0">
  <autoFilter ref="I37:M46" xr:uid="{C6BFE38B-5601-44A3-8B02-EFFE75ECBEDB}"/>
  <tableColumns count="5">
    <tableColumn id="1" xr3:uid="{2D2128F5-96C5-41A2-92F8-9D9480C36096}" name="Medida"/>
    <tableColumn id="2" xr3:uid="{41ADCA70-F150-4A7B-996A-55AC717EA5DB}" name="java" dataDxfId="9"/>
    <tableColumn id="3" xr3:uid="{4EB2FC01-3E7C-40B7-B016-B3B0A45D0FEF}" name="c/c++" dataDxfId="8"/>
    <tableColumn id="4" xr3:uid="{89F31DE4-FF17-447D-B9D5-1E16134B21F4}" name="java " dataDxfId="7"/>
    <tableColumn id="5" xr3:uid="{EABD019F-371F-477C-B168-6BCBD669DD37}" name="c/c++  " dataDxfId="6"/>
  </tableColumns>
  <tableStyleInfo name="TableStyleLight1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A60222-AF0F-4791-BA84-B249210EDA22}" name="report__2348" displayName="report__2348" ref="A65:H75" tableType="queryTable" totalsRowShown="0">
  <autoFilter ref="A65:H75" xr:uid="{8EA60222-AF0F-4791-BA84-B249210EDA22}"/>
  <tableColumns count="8">
    <tableColumn id="2" xr3:uid="{3C77AF53-2A51-4C4A-B397-611EEFEEB144}" uniqueName="2" name="cls_name" queryTableFieldId="2"/>
    <tableColumn id="26" xr3:uid="{223BB8A6-E4A7-4B62-BE10-F09E37759874}" uniqueName="26" name="execution_id" queryTableFieldId="26"/>
    <tableColumn id="1" xr3:uid="{27F019C1-58E9-4428-AE09-9F039FB284A2}" uniqueName="1" name="producer_duration_ms" queryTableFieldId="38"/>
    <tableColumn id="27" xr3:uid="{2CC51BEF-0CAA-46EB-8C33-10DB1487D1CC}" uniqueName="27" name="producer_mb_per_sec" queryTableFieldId="27"/>
    <tableColumn id="29" xr3:uid="{5476F3F8-C9CA-4F2A-B494-A49454A6A38A}" uniqueName="29" name="producer_records_per_sec" queryTableFieldId="29"/>
    <tableColumn id="4" xr3:uid="{1D1C2318-0F17-4314-9477-0F0AB3A3263B}" uniqueName="4" name="consumer_duration_ms" queryTableFieldId="40"/>
    <tableColumn id="31" xr3:uid="{8A6BDBDC-EC25-4649-BE2B-998DBDFD6A86}" uniqueName="31" name="consumer_mb_per_sec" queryTableFieldId="31"/>
    <tableColumn id="33" xr3:uid="{F14D88FA-84C2-4F4D-9C86-2967570F957D}" uniqueName="33" name="consumer_records_per_sec" queryTableFieldId="33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D214E57-2D1E-44A7-91A1-5F703E5A4230}" name="report__2343525" displayName="report__2343525" ref="A82:H92" tableType="queryTable" totalsRowShown="0">
  <autoFilter ref="A82:H92" xr:uid="{8D214E57-2D1E-44A7-91A1-5F703E5A4230}"/>
  <tableColumns count="8">
    <tableColumn id="2" xr3:uid="{8758A27F-BA8E-4C8F-ABDB-34747F037908}" uniqueName="2" name="cls_name" queryTableFieldId="2"/>
    <tableColumn id="26" xr3:uid="{4BBE5402-0615-49F3-90E7-A117AC6ADC91}" uniqueName="26" name="execution_id" queryTableFieldId="26"/>
    <tableColumn id="1" xr3:uid="{D86528B1-4B4D-4AF1-B4E6-EF37C08CC940}" uniqueName="1" name="producer_duration_ms" queryTableFieldId="38"/>
    <tableColumn id="27" xr3:uid="{F5DCB3D8-7BA4-4C60-A827-BD4E37CF13B6}" uniqueName="27" name="producer_mb_per_sec" queryTableFieldId="27"/>
    <tableColumn id="29" xr3:uid="{993CD35B-7008-4A50-B215-8D457052F922}" uniqueName="29" name="producer_records_per_sec" queryTableFieldId="29"/>
    <tableColumn id="4" xr3:uid="{5BC99341-9ACD-4E8B-98FB-6AB56940B390}" uniqueName="4" name="consumer_duration_ms" queryTableFieldId="40"/>
    <tableColumn id="31" xr3:uid="{BF41579C-0EF4-462A-97AD-639A430DBE54}" uniqueName="31" name="consumer_mb_per_sec" queryTableFieldId="31"/>
    <tableColumn id="33" xr3:uid="{C50C3005-AB14-451E-A07D-5553D1AF71A9}" uniqueName="33" name="consumer_records_per_sec" queryTableFieldId="33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82B113D-4F5A-44B0-893B-C7EC9F3DE109}" name="report__2343626" displayName="report__2343626" ref="A99:H109" tableType="queryTable" totalsRowShown="0">
  <autoFilter ref="A99:H109" xr:uid="{682B113D-4F5A-44B0-893B-C7EC9F3DE109}"/>
  <tableColumns count="8">
    <tableColumn id="2" xr3:uid="{EA654C61-05EA-4C48-B4AE-C7F23BFB8E3B}" uniqueName="2" name="cls_name" queryTableFieldId="2"/>
    <tableColumn id="26" xr3:uid="{582B4617-802C-4908-A1A0-91F779BE2430}" uniqueName="26" name="execution_id" queryTableFieldId="26"/>
    <tableColumn id="1" xr3:uid="{CF3F922C-89FF-4FB1-9613-464A1EC906D6}" uniqueName="1" name="producer_duration_ms" queryTableFieldId="38"/>
    <tableColumn id="27" xr3:uid="{8E1D6443-2C17-4BBB-A2B4-101878D31EB8}" uniqueName="27" name="producer_mb_per_sec" queryTableFieldId="27"/>
    <tableColumn id="29" xr3:uid="{183A16A3-4598-49FD-9171-174D26EF9C23}" uniqueName="29" name="producer_records_per_sec" queryTableFieldId="29"/>
    <tableColumn id="4" xr3:uid="{9B2331C4-A7FF-4021-9559-A232A3821531}" uniqueName="4" name="consumer_duration_ms" queryTableFieldId="40"/>
    <tableColumn id="31" xr3:uid="{9ED7FB9D-59ED-417B-B887-3A48B6DD957D}" uniqueName="31" name="consumer_mb_per_sec" queryTableFieldId="31"/>
    <tableColumn id="33" xr3:uid="{84256DE1-F711-4F51-956B-6FE726258907}" uniqueName="33" name="consumer_records_per_sec" queryTableFieldId="33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7EAD7C2-AFCE-4FAD-8511-80D7384E5D5B}" name="report__2343740" displayName="report__2343740" ref="A116:H126" tableType="queryTable" totalsRowShown="0">
  <autoFilter ref="A116:H126" xr:uid="{F7EAD7C2-AFCE-4FAD-8511-80D7384E5D5B}"/>
  <tableColumns count="8">
    <tableColumn id="2" xr3:uid="{865C9E31-3816-4308-84E0-223B2E2089D3}" uniqueName="2" name="cls_name" queryTableFieldId="2"/>
    <tableColumn id="26" xr3:uid="{207534EC-EEDA-4AAA-BE1F-FF4405A08F92}" uniqueName="26" name="execution_id" queryTableFieldId="26"/>
    <tableColumn id="1" xr3:uid="{0D358D85-595D-417D-8684-CC6E7092A497}" uniqueName="1" name="producer_duration_ms" queryTableFieldId="38"/>
    <tableColumn id="27" xr3:uid="{D0D19A55-331A-4908-9DBC-04416E0600B7}" uniqueName="27" name="producer_mb_per_sec" queryTableFieldId="27"/>
    <tableColumn id="29" xr3:uid="{E2386EF1-D964-4290-8549-82A82A712C9A}" uniqueName="29" name="producer_records_per_sec" queryTableFieldId="29"/>
    <tableColumn id="4" xr3:uid="{9E061DED-F679-47A5-B9B1-AF17A460FBDE}" uniqueName="4" name="consumer_duration_ms" queryTableFieldId="40"/>
    <tableColumn id="31" xr3:uid="{035E7493-B1F6-4760-AA2F-60B8C39D6A9F}" uniqueName="31" name="consumer_mb_per_sec" queryTableFieldId="31"/>
    <tableColumn id="33" xr3:uid="{B86AAE0E-2951-4EDF-B44B-FFF7201BCC1A}" uniqueName="33" name="consumer_records_per_sec" queryTableFieldId="33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8FA2BED-D94C-4AF1-A031-13ED891A9433}" name="report__2343841" displayName="report__2343841" ref="A133:H143" tableType="queryTable" totalsRowShown="0">
  <autoFilter ref="A133:H143" xr:uid="{D8FA2BED-D94C-4AF1-A031-13ED891A9433}"/>
  <tableColumns count="8">
    <tableColumn id="2" xr3:uid="{8E0B9598-3BEB-4D63-A128-0AEE605A4483}" uniqueName="2" name="cls_name" queryTableFieldId="2"/>
    <tableColumn id="26" xr3:uid="{97A49661-6CE5-46D0-939B-90931F99B9B1}" uniqueName="26" name="execution_id" queryTableFieldId="26"/>
    <tableColumn id="1" xr3:uid="{020A73C0-F859-4148-B2E0-16E4BB4530E0}" uniqueName="1" name="producer_duration_ms" queryTableFieldId="38"/>
    <tableColumn id="27" xr3:uid="{F04C732F-F5B2-434C-B7E5-0BD3B42139AE}" uniqueName="27" name="producer_mb_per_sec" queryTableFieldId="27"/>
    <tableColumn id="29" xr3:uid="{FE03B71D-06EA-40A5-B7ED-92A5491C4209}" uniqueName="29" name="producer_records_per_sec" queryTableFieldId="29"/>
    <tableColumn id="4" xr3:uid="{3AF45D07-CC27-40FC-9C86-980A8EFF9CEE}" uniqueName="4" name="consumer_duration_ms" queryTableFieldId="40"/>
    <tableColumn id="31" xr3:uid="{7FAAA69A-4916-4DEE-AFF5-118BD8BA80C9}" uniqueName="31" name="consumer_mb_per_sec" queryTableFieldId="31"/>
    <tableColumn id="33" xr3:uid="{8668E662-27DE-49AF-A01D-7DA991CDAAFC}" uniqueName="33" name="consumer_records_per_sec" queryTableFieldId="33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2FAA93C-59E5-4D4F-97C9-59BDFA9DD885}" name="report__2343942" displayName="report__2343942" ref="A150:H160" tableType="queryTable" totalsRowShown="0">
  <autoFilter ref="A150:H160" xr:uid="{E2FAA93C-59E5-4D4F-97C9-59BDFA9DD885}"/>
  <tableColumns count="8">
    <tableColumn id="2" xr3:uid="{9FBE81BC-959B-4890-B6E4-02A4FA076DC5}" uniqueName="2" name="cls_name" queryTableFieldId="2"/>
    <tableColumn id="26" xr3:uid="{3A576819-C4D8-47AA-8D6B-42A5C67253E1}" uniqueName="26" name="execution_id" queryTableFieldId="26"/>
    <tableColumn id="1" xr3:uid="{A20557B6-B2BB-49B9-90AC-CA92C4D69E2C}" uniqueName="1" name="producer_duration_ms" queryTableFieldId="38"/>
    <tableColumn id="27" xr3:uid="{92BCECEB-3DF4-44EC-9823-062FA8D634A5}" uniqueName="27" name="producer_mb_per_sec" queryTableFieldId="27"/>
    <tableColumn id="29" xr3:uid="{2BCF472D-3D99-483E-BB48-1FEA9A445D3E}" uniqueName="29" name="producer_records_per_sec" queryTableFieldId="29"/>
    <tableColumn id="4" xr3:uid="{0810F33A-A53F-45F7-9861-583E49158769}" uniqueName="4" name="consumer_duration_ms" queryTableFieldId="40"/>
    <tableColumn id="31" xr3:uid="{CA0772BF-E45B-4F04-AD7D-D6665F1CEDA2}" uniqueName="31" name="consumer_mb_per_sec" queryTableFieldId="31"/>
    <tableColumn id="33" xr3:uid="{0434A3AE-B4C8-4158-A7EA-2724DA1F3356}" uniqueName="33" name="consumer_records_per_sec" queryTableFieldId="33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96DB1B82-7943-4737-9EAF-06FC930B4FE6}" name="report__2141" displayName="report__2141" ref="A1:D61" tableType="queryTable" totalsRowShown="0" headerRowDxfId="52">
  <autoFilter ref="A1:D61" xr:uid="{96DB1B82-7943-4737-9EAF-06FC930B4FE6}"/>
  <sortState xmlns:xlrd2="http://schemas.microsoft.com/office/spreadsheetml/2017/richdata2" ref="A2:D61">
    <sortCondition ref="A1:A61"/>
  </sortState>
  <tableColumns count="4">
    <tableColumn id="2" xr3:uid="{947211CF-A4DE-4A67-9885-828882BF35EF}" uniqueName="2" name="cls_name" queryTableFieldId="2"/>
    <tableColumn id="1" xr3:uid="{91811FB4-FDCB-45A2-BC4C-0815717BD8F0}" uniqueName="1" name="duration_seconds" queryTableFieldId="37"/>
    <tableColumn id="31" xr3:uid="{FFC9C0DF-255E-4216-BEC0-7002A8DB0671}" uniqueName="31" name="mb_per_sec" queryTableFieldId="31"/>
    <tableColumn id="33" xr3:uid="{6E60AD06-9AC2-42B0-8E31-F5D4470AD4BC}" uniqueName="33" name="records_per_sec" queryTableFieldId="33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2E193DA9-A0A1-4EB5-A9D4-369785667C8C}" name="Table614143" displayName="Table614143" ref="F5:H14" totalsRowShown="0">
  <autoFilter ref="F5:H14" xr:uid="{2E193DA9-A0A1-4EB5-A9D4-369785667C8C}"/>
  <tableColumns count="3">
    <tableColumn id="1" xr3:uid="{6F951748-3311-4D24-8A45-F9F0E4B9E350}" name="medida"/>
    <tableColumn id="2" xr3:uid="{6D35620D-F400-497B-9D18-741FBE5E13EF}" name="java" dataDxfId="5"/>
    <tableColumn id="3" xr3:uid="{8F540F84-3F10-42D1-AFDF-CB573CF393BD}" name="c" dataDxfId="4"/>
  </tableColumns>
  <tableStyleInfo name="TableStyleLight9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81FD0513-ABCF-4CD9-9425-B6D9216E0DEC}" name="Table815144" displayName="Table815144" ref="F21:H30" totalsRowShown="0">
  <autoFilter ref="F21:H30" xr:uid="{81FD0513-ABCF-4CD9-9425-B6D9216E0DEC}"/>
  <tableColumns count="3">
    <tableColumn id="1" xr3:uid="{33B52CF4-8DF7-4F1E-B749-B1D0FB50C2DB}" name="medida"/>
    <tableColumn id="2" xr3:uid="{C263F002-8A78-47FA-B392-FE55F487E034}" name="java" dataDxfId="3"/>
    <tableColumn id="3" xr3:uid="{01DA1ECA-F7A1-4791-BB86-5DCBEDD1E581}" name="c" dataDxfId="2"/>
  </tableColumns>
  <tableStyleInfo name="TableStyleLight10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FC4D7C2-1435-4D50-9283-3CCF33BD52DF}" name="Table916145" displayName="Table916145" ref="F36:H45" totalsRowShown="0">
  <autoFilter ref="F36:H45" xr:uid="{0FC4D7C2-1435-4D50-9283-3CCF33BD52DF}"/>
  <tableColumns count="3">
    <tableColumn id="1" xr3:uid="{C4F3F68F-D6B9-4C16-A1B5-459D8A7FE04E}" name="Medida"/>
    <tableColumn id="2" xr3:uid="{7CF63A5F-EE53-497E-9F70-7C45A69D792B}" name="java" dataDxfId="1"/>
    <tableColumn id="3" xr3:uid="{6D073DAC-132F-4366-A9F5-D381814A856D}" name="c" dataDxfId="0"/>
  </tableColumns>
  <tableStyleInfo name="TableStyleLight11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368DBA3C-78B1-4EF1-A995-4BA289AA3BE3}" name="report__2141142151" displayName="report__2141142151" ref="A66:E76" tableType="queryTable" totalsRowShown="0" headerRowDxfId="51">
  <autoFilter ref="A66:E76" xr:uid="{368DBA3C-78B1-4EF1-A995-4BA289AA3BE3}"/>
  <tableColumns count="5">
    <tableColumn id="2" xr3:uid="{C336A91B-972F-4D61-A305-04E1DA9FFE7D}" uniqueName="2" name="cls_name" queryTableFieldId="2"/>
    <tableColumn id="26" xr3:uid="{40448D4A-74AC-4671-AAAC-A72D2805E7FF}" uniqueName="26" name="execution_id" queryTableFieldId="26"/>
    <tableColumn id="1" xr3:uid="{82B7D3DB-01DB-43F1-9486-E9EDF98205D7}" uniqueName="1" name="consumer_duration_ms" queryTableFieldId="37"/>
    <tableColumn id="31" xr3:uid="{4BF0A4F5-8790-4378-80E5-CF0CF3A33684}" uniqueName="31" name="consumer_mb_per_sec" queryTableFieldId="31"/>
    <tableColumn id="33" xr3:uid="{7BC594F6-5C41-4DD9-A2CA-EDF44C7ADC28}" uniqueName="33" name="consumer_records_per_sec" queryTableFieldId="33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6916FDAE-F705-4835-937D-5471F3875247}" name="report__2141142146152" displayName="report__2141142146152" ref="A82:E92" tableType="queryTable" totalsRowShown="0" headerRowDxfId="50">
  <autoFilter ref="A82:E92" xr:uid="{6916FDAE-F705-4835-937D-5471F3875247}"/>
  <tableColumns count="5">
    <tableColumn id="2" xr3:uid="{A47E7C44-26AC-4587-A252-4E69232D7045}" uniqueName="2" name="cls_name" queryTableFieldId="2"/>
    <tableColumn id="26" xr3:uid="{B0F10A17-D220-477C-AD01-DA31C162D31D}" uniqueName="26" name="execution_id" queryTableFieldId="26"/>
    <tableColumn id="1" xr3:uid="{41D5E910-BA7D-4F28-8818-4CFF15C4BC13}" uniqueName="1" name="consumer_duration_ms" queryTableFieldId="37"/>
    <tableColumn id="31" xr3:uid="{2B4BF008-79C3-4016-B6E3-F649FCD8D45F}" uniqueName="31" name="consumer_mb_per_sec" queryTableFieldId="31"/>
    <tableColumn id="33" xr3:uid="{C56E2A4A-61E8-4353-A7B6-FA570EC299A5}" uniqueName="33" name="consumer_records_per_sec" queryTableFieldId="33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41CDFEA-4C9A-42E0-960E-BC996ACF1FCD}" name="report__2141142147153" displayName="report__2141142147153" ref="A98:E108" tableType="queryTable" totalsRowShown="0" headerRowDxfId="49">
  <autoFilter ref="A98:E108" xr:uid="{341CDFEA-4C9A-42E0-960E-BC996ACF1FCD}"/>
  <tableColumns count="5">
    <tableColumn id="2" xr3:uid="{CF80B6ED-F3D7-4DB4-9CC3-1DFBE2A0DCC1}" uniqueName="2" name="cls_name" queryTableFieldId="2"/>
    <tableColumn id="26" xr3:uid="{DBF3D3E1-653C-419C-85C1-5D81A1603AFC}" uniqueName="26" name="execution_id" queryTableFieldId="26"/>
    <tableColumn id="1" xr3:uid="{53F68812-2449-4E8C-9BFE-27A384F2AFB3}" uniqueName="1" name="consumer_duration_ms" queryTableFieldId="37"/>
    <tableColumn id="31" xr3:uid="{939E9E25-A278-4FF7-9E96-17224E0657CB}" uniqueName="31" name="consumer_mb_per_sec" queryTableFieldId="31"/>
    <tableColumn id="33" xr3:uid="{A674AB8C-1AFA-4631-9AFB-E5F576C166CF}" uniqueName="33" name="consumer_records_per_sec" queryTableFieldId="33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73B2B4A-49E5-4ADC-9FC2-E8D3A59CA7BF}" name="report__2141142148154" displayName="report__2141142148154" ref="A114:E124" tableType="queryTable" totalsRowShown="0" headerRowDxfId="48">
  <autoFilter ref="A114:E124" xr:uid="{173B2B4A-49E5-4ADC-9FC2-E8D3A59CA7BF}"/>
  <tableColumns count="5">
    <tableColumn id="2" xr3:uid="{12675AB3-22C0-47C7-B6ED-69AE55012F54}" uniqueName="2" name="cls_name" queryTableFieldId="2"/>
    <tableColumn id="26" xr3:uid="{9EBB727A-EA4B-414B-B599-7D88BF4C458C}" uniqueName="26" name="execution_id" queryTableFieldId="26"/>
    <tableColumn id="1" xr3:uid="{1FE2782D-1026-48A2-AF99-7EF048645005}" uniqueName="1" name="consumer_duration_ms" queryTableFieldId="37"/>
    <tableColumn id="31" xr3:uid="{71C9A080-0407-48AF-999C-CA0920CC0FB1}" uniqueName="31" name="consumer_mb_per_sec" queryTableFieldId="31"/>
    <tableColumn id="33" xr3:uid="{14AD4504-238A-4E0C-B5BF-0F8B641A503B}" uniqueName="33" name="consumer_records_per_sec" queryTableFieldId="33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920EB216-7654-43B2-BB37-A8D5F1E5D998}" name="report__2141142149155" displayName="report__2141142149155" ref="A130:E140" tableType="queryTable" totalsRowShown="0" headerRowDxfId="47">
  <autoFilter ref="A130:E140" xr:uid="{920EB216-7654-43B2-BB37-A8D5F1E5D998}"/>
  <tableColumns count="5">
    <tableColumn id="2" xr3:uid="{BE5204D4-104A-4199-80DA-D0445B7C95A0}" uniqueName="2" name="cls_name" queryTableFieldId="2"/>
    <tableColumn id="26" xr3:uid="{38258FF1-3FC0-4A78-8DE8-8A8226E1212B}" uniqueName="26" name="execution_id" queryTableFieldId="26"/>
    <tableColumn id="1" xr3:uid="{CBFF2B4F-744F-4BF2-B2E4-60CEE1FCDCC1}" uniqueName="1" name="consumer_duration_ms" queryTableFieldId="37"/>
    <tableColumn id="31" xr3:uid="{927BA738-579D-4693-B589-D623DE84C31C}" uniqueName="31" name="consumer_mb_per_sec" queryTableFieldId="31"/>
    <tableColumn id="33" xr3:uid="{42449BB4-9043-48AB-86AB-F24B47A6044F}" uniqueName="33" name="consumer_records_per_sec" queryTableFieldId="33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BC20BAEB-9D8A-4CF2-828B-CD2FE1DAD4F2}" name="report__2141142150156" displayName="report__2141142150156" ref="A146:E156" tableType="queryTable" totalsRowShown="0" headerRowDxfId="46">
  <autoFilter ref="A146:E156" xr:uid="{BC20BAEB-9D8A-4CF2-828B-CD2FE1DAD4F2}"/>
  <tableColumns count="5">
    <tableColumn id="2" xr3:uid="{B99CF22F-A2C6-48ED-9FB4-2DE53EF04971}" uniqueName="2" name="cls_name" queryTableFieldId="2"/>
    <tableColumn id="26" xr3:uid="{9152205E-315A-4172-8504-BE792E4CEB11}" uniqueName="26" name="execution_id" queryTableFieldId="26"/>
    <tableColumn id="1" xr3:uid="{42D762E1-1264-430D-97C6-1C15C46CB515}" uniqueName="1" name="consumer_duration_ms" queryTableFieldId="37"/>
    <tableColumn id="31" xr3:uid="{1B46DEB9-5C2A-4944-AF15-94DF10B50880}" uniqueName="31" name="consumer_mb_per_sec" queryTableFieldId="31"/>
    <tableColumn id="33" xr3:uid="{D2C1487B-13F1-43E8-A362-7CEA4060C4DE}" uniqueName="33" name="consumer_records_per_sec" queryTableFieldId="3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7.xml"/><Relationship Id="rId18" Type="http://schemas.openxmlformats.org/officeDocument/2006/relationships/table" Target="../tables/table22.xml"/><Relationship Id="rId26" Type="http://schemas.openxmlformats.org/officeDocument/2006/relationships/table" Target="../tables/table30.xml"/><Relationship Id="rId39" Type="http://schemas.openxmlformats.org/officeDocument/2006/relationships/table" Target="../tables/table43.xml"/><Relationship Id="rId21" Type="http://schemas.openxmlformats.org/officeDocument/2006/relationships/table" Target="../tables/table25.xml"/><Relationship Id="rId34" Type="http://schemas.openxmlformats.org/officeDocument/2006/relationships/table" Target="../tables/table38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17" Type="http://schemas.openxmlformats.org/officeDocument/2006/relationships/table" Target="../tables/table21.xml"/><Relationship Id="rId25" Type="http://schemas.openxmlformats.org/officeDocument/2006/relationships/table" Target="../tables/table29.xml"/><Relationship Id="rId33" Type="http://schemas.openxmlformats.org/officeDocument/2006/relationships/table" Target="../tables/table37.xml"/><Relationship Id="rId38" Type="http://schemas.openxmlformats.org/officeDocument/2006/relationships/table" Target="../tables/table42.xml"/><Relationship Id="rId2" Type="http://schemas.openxmlformats.org/officeDocument/2006/relationships/table" Target="../tables/table6.xml"/><Relationship Id="rId16" Type="http://schemas.openxmlformats.org/officeDocument/2006/relationships/table" Target="../tables/table20.xml"/><Relationship Id="rId20" Type="http://schemas.openxmlformats.org/officeDocument/2006/relationships/table" Target="../tables/table24.xml"/><Relationship Id="rId29" Type="http://schemas.openxmlformats.org/officeDocument/2006/relationships/table" Target="../tables/table33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24" Type="http://schemas.openxmlformats.org/officeDocument/2006/relationships/table" Target="../tables/table28.xml"/><Relationship Id="rId32" Type="http://schemas.openxmlformats.org/officeDocument/2006/relationships/table" Target="../tables/table36.xml"/><Relationship Id="rId37" Type="http://schemas.openxmlformats.org/officeDocument/2006/relationships/table" Target="../tables/table41.xml"/><Relationship Id="rId5" Type="http://schemas.openxmlformats.org/officeDocument/2006/relationships/table" Target="../tables/table9.xml"/><Relationship Id="rId15" Type="http://schemas.openxmlformats.org/officeDocument/2006/relationships/table" Target="../tables/table19.xml"/><Relationship Id="rId23" Type="http://schemas.openxmlformats.org/officeDocument/2006/relationships/table" Target="../tables/table27.xml"/><Relationship Id="rId28" Type="http://schemas.openxmlformats.org/officeDocument/2006/relationships/table" Target="../tables/table32.xml"/><Relationship Id="rId36" Type="http://schemas.openxmlformats.org/officeDocument/2006/relationships/table" Target="../tables/table40.xml"/><Relationship Id="rId10" Type="http://schemas.openxmlformats.org/officeDocument/2006/relationships/table" Target="../tables/table14.xml"/><Relationship Id="rId19" Type="http://schemas.openxmlformats.org/officeDocument/2006/relationships/table" Target="../tables/table23.xml"/><Relationship Id="rId31" Type="http://schemas.openxmlformats.org/officeDocument/2006/relationships/table" Target="../tables/table35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Relationship Id="rId14" Type="http://schemas.openxmlformats.org/officeDocument/2006/relationships/table" Target="../tables/table18.xml"/><Relationship Id="rId22" Type="http://schemas.openxmlformats.org/officeDocument/2006/relationships/table" Target="../tables/table26.xml"/><Relationship Id="rId27" Type="http://schemas.openxmlformats.org/officeDocument/2006/relationships/table" Target="../tables/table31.xml"/><Relationship Id="rId30" Type="http://schemas.openxmlformats.org/officeDocument/2006/relationships/table" Target="../tables/table34.xml"/><Relationship Id="rId35" Type="http://schemas.openxmlformats.org/officeDocument/2006/relationships/table" Target="../tables/table39.xml"/><Relationship Id="rId8" Type="http://schemas.openxmlformats.org/officeDocument/2006/relationships/table" Target="../tables/table12.xml"/><Relationship Id="rId3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0.xml"/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drawing" Target="../drawings/drawing3.xml"/><Relationship Id="rId6" Type="http://schemas.openxmlformats.org/officeDocument/2006/relationships/table" Target="../tables/table48.xml"/><Relationship Id="rId11" Type="http://schemas.openxmlformats.org/officeDocument/2006/relationships/table" Target="../tables/table53.xml"/><Relationship Id="rId5" Type="http://schemas.openxmlformats.org/officeDocument/2006/relationships/table" Target="../tables/table47.xml"/><Relationship Id="rId10" Type="http://schemas.openxmlformats.org/officeDocument/2006/relationships/table" Target="../tables/table52.xml"/><Relationship Id="rId4" Type="http://schemas.openxmlformats.org/officeDocument/2006/relationships/table" Target="../tables/table46.xml"/><Relationship Id="rId9" Type="http://schemas.openxmlformats.org/officeDocument/2006/relationships/table" Target="../tables/table5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0.xml"/><Relationship Id="rId3" Type="http://schemas.openxmlformats.org/officeDocument/2006/relationships/table" Target="../tables/table55.xml"/><Relationship Id="rId7" Type="http://schemas.openxmlformats.org/officeDocument/2006/relationships/table" Target="../tables/table59.xml"/><Relationship Id="rId2" Type="http://schemas.openxmlformats.org/officeDocument/2006/relationships/table" Target="../tables/table54.xml"/><Relationship Id="rId1" Type="http://schemas.openxmlformats.org/officeDocument/2006/relationships/drawing" Target="../drawings/drawing4.xml"/><Relationship Id="rId6" Type="http://schemas.openxmlformats.org/officeDocument/2006/relationships/table" Target="../tables/table58.xml"/><Relationship Id="rId11" Type="http://schemas.openxmlformats.org/officeDocument/2006/relationships/table" Target="../tables/table63.xml"/><Relationship Id="rId5" Type="http://schemas.openxmlformats.org/officeDocument/2006/relationships/table" Target="../tables/table57.xml"/><Relationship Id="rId10" Type="http://schemas.openxmlformats.org/officeDocument/2006/relationships/table" Target="../tables/table62.xml"/><Relationship Id="rId4" Type="http://schemas.openxmlformats.org/officeDocument/2006/relationships/table" Target="../tables/table56.xml"/><Relationship Id="rId9" Type="http://schemas.openxmlformats.org/officeDocument/2006/relationships/table" Target="../tables/table6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0.xml"/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drawing" Target="../drawings/drawing5.xml"/><Relationship Id="rId6" Type="http://schemas.openxmlformats.org/officeDocument/2006/relationships/table" Target="../tables/table68.xml"/><Relationship Id="rId11" Type="http://schemas.openxmlformats.org/officeDocument/2006/relationships/table" Target="../tables/table73.xml"/><Relationship Id="rId5" Type="http://schemas.openxmlformats.org/officeDocument/2006/relationships/table" Target="../tables/table67.xml"/><Relationship Id="rId10" Type="http://schemas.openxmlformats.org/officeDocument/2006/relationships/table" Target="../tables/table72.xml"/><Relationship Id="rId4" Type="http://schemas.openxmlformats.org/officeDocument/2006/relationships/table" Target="../tables/table66.xml"/><Relationship Id="rId9" Type="http://schemas.openxmlformats.org/officeDocument/2006/relationships/table" Target="../tables/table7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0.xml"/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drawing" Target="../drawings/drawing6.xml"/><Relationship Id="rId6" Type="http://schemas.openxmlformats.org/officeDocument/2006/relationships/table" Target="../tables/table78.xml"/><Relationship Id="rId11" Type="http://schemas.openxmlformats.org/officeDocument/2006/relationships/table" Target="../tables/table83.xml"/><Relationship Id="rId5" Type="http://schemas.openxmlformats.org/officeDocument/2006/relationships/table" Target="../tables/table77.xml"/><Relationship Id="rId10" Type="http://schemas.openxmlformats.org/officeDocument/2006/relationships/table" Target="../tables/table82.xml"/><Relationship Id="rId4" Type="http://schemas.openxmlformats.org/officeDocument/2006/relationships/table" Target="../tables/table76.xml"/><Relationship Id="rId9" Type="http://schemas.openxmlformats.org/officeDocument/2006/relationships/table" Target="../tables/table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DF27-1129-43B1-B0D5-6F8228FAD8FE}">
  <dimension ref="A1:AJ581"/>
  <sheetViews>
    <sheetView topLeftCell="V71" zoomScale="80" zoomScaleNormal="80" workbookViewId="0">
      <selection activeCell="V94" sqref="V94"/>
    </sheetView>
  </sheetViews>
  <sheetFormatPr defaultRowHeight="15" x14ac:dyDescent="0.25"/>
  <cols>
    <col min="1" max="1" width="40.140625" customWidth="1"/>
    <col min="2" max="2" width="20.5703125" bestFit="1" customWidth="1"/>
    <col min="3" max="3" width="33" bestFit="1" customWidth="1"/>
    <col min="4" max="4" width="7.28515625" bestFit="1" customWidth="1"/>
    <col min="5" max="5" width="19" bestFit="1" customWidth="1"/>
    <col min="6" max="6" width="28.7109375" bestFit="1" customWidth="1"/>
    <col min="7" max="7" width="19.28515625" bestFit="1" customWidth="1"/>
    <col min="8" max="8" width="15.140625" bestFit="1" customWidth="1"/>
    <col min="9" max="9" width="18" bestFit="1" customWidth="1"/>
    <col min="10" max="10" width="12.28515625" bestFit="1" customWidth="1"/>
    <col min="11" max="11" width="26.5703125" bestFit="1" customWidth="1"/>
    <col min="12" max="12" width="16.7109375" bestFit="1" customWidth="1"/>
    <col min="13" max="13" width="39.42578125" bestFit="1" customWidth="1"/>
    <col min="14" max="14" width="17.42578125" bestFit="1" customWidth="1"/>
    <col min="15" max="15" width="13.42578125" bestFit="1" customWidth="1"/>
    <col min="16" max="17" width="80.85546875" bestFit="1" customWidth="1"/>
    <col min="18" max="18" width="19" bestFit="1" customWidth="1"/>
    <col min="19" max="19" width="11.7109375" bestFit="1" customWidth="1"/>
    <col min="20" max="20" width="11.5703125" bestFit="1" customWidth="1"/>
    <col min="21" max="21" width="11.28515625" bestFit="1" customWidth="1"/>
    <col min="22" max="22" width="247.28515625" bestFit="1" customWidth="1"/>
    <col min="23" max="23" width="12.28515625" bestFit="1" customWidth="1"/>
    <col min="24" max="24" width="12.42578125" bestFit="1" customWidth="1"/>
    <col min="25" max="25" width="23" bestFit="1" customWidth="1"/>
    <col min="26" max="26" width="13.85546875" bestFit="1" customWidth="1"/>
    <col min="27" max="27" width="22.28515625" bestFit="1" customWidth="1"/>
    <col min="28" max="28" width="18.42578125" bestFit="1" customWidth="1"/>
    <col min="29" max="29" width="26.140625" bestFit="1" customWidth="1"/>
    <col min="30" max="30" width="23.85546875" bestFit="1" customWidth="1"/>
    <col min="31" max="31" width="23.28515625" bestFit="1" customWidth="1"/>
    <col min="32" max="32" width="19.42578125" bestFit="1" customWidth="1"/>
    <col min="33" max="33" width="27.140625" bestFit="1" customWidth="1"/>
    <col min="34" max="35" width="17.28515625" bestFit="1" customWidth="1"/>
    <col min="36" max="36" width="18.28515625" bestFit="1" customWidth="1"/>
  </cols>
  <sheetData>
    <row r="1" spans="1:36" x14ac:dyDescent="0.25">
      <c r="A1" s="7" t="s">
        <v>150</v>
      </c>
      <c r="B1" s="7" t="s">
        <v>151</v>
      </c>
      <c r="C1" s="7" t="s">
        <v>152</v>
      </c>
      <c r="D1" s="7" t="s">
        <v>178</v>
      </c>
      <c r="E1" s="7" t="s">
        <v>164</v>
      </c>
      <c r="F1" s="7" t="s">
        <v>165</v>
      </c>
      <c r="G1" s="7" t="s">
        <v>166</v>
      </c>
      <c r="H1" s="7" t="s">
        <v>179</v>
      </c>
      <c r="I1" s="7" t="s">
        <v>167</v>
      </c>
      <c r="J1" s="7" t="s">
        <v>168</v>
      </c>
      <c r="K1" s="7" t="s">
        <v>180</v>
      </c>
      <c r="L1" s="7" t="s">
        <v>181</v>
      </c>
      <c r="M1" s="7" t="s">
        <v>153</v>
      </c>
      <c r="N1" s="7" t="s">
        <v>154</v>
      </c>
      <c r="O1" s="7" t="s">
        <v>155</v>
      </c>
      <c r="P1" s="7" t="s">
        <v>156</v>
      </c>
      <c r="Q1" s="7" t="s">
        <v>157</v>
      </c>
      <c r="R1" s="7" t="s">
        <v>158</v>
      </c>
      <c r="S1" s="7" t="s">
        <v>159</v>
      </c>
      <c r="T1" s="7" t="s">
        <v>160</v>
      </c>
      <c r="U1" s="7" t="s">
        <v>161</v>
      </c>
      <c r="V1" s="7" t="s">
        <v>162</v>
      </c>
      <c r="W1" s="7" t="s">
        <v>163</v>
      </c>
      <c r="X1" s="7" t="s">
        <v>169</v>
      </c>
      <c r="Y1" s="7" t="s">
        <v>182</v>
      </c>
      <c r="Z1" s="7" t="s">
        <v>183</v>
      </c>
      <c r="AA1" s="7" t="s">
        <v>184</v>
      </c>
      <c r="AB1" s="7" t="s">
        <v>185</v>
      </c>
      <c r="AC1" s="7" t="s">
        <v>186</v>
      </c>
      <c r="AD1" s="7" t="s">
        <v>187</v>
      </c>
      <c r="AE1" s="7" t="s">
        <v>188</v>
      </c>
      <c r="AF1" s="7" t="s">
        <v>189</v>
      </c>
      <c r="AG1" s="7" t="s">
        <v>190</v>
      </c>
      <c r="AH1" s="7" t="s">
        <v>191</v>
      </c>
      <c r="AI1" s="7" t="s">
        <v>192</v>
      </c>
      <c r="AJ1" s="7" t="s">
        <v>193</v>
      </c>
    </row>
    <row r="2" spans="1:36" x14ac:dyDescent="0.25">
      <c r="A2" t="s">
        <v>194</v>
      </c>
      <c r="B2" t="s">
        <v>905</v>
      </c>
      <c r="C2" t="s">
        <v>0</v>
      </c>
      <c r="D2">
        <v>-1</v>
      </c>
      <c r="G2" t="s">
        <v>1</v>
      </c>
      <c r="K2" t="s">
        <v>2</v>
      </c>
      <c r="M2" t="s">
        <v>3</v>
      </c>
      <c r="N2">
        <v>9</v>
      </c>
      <c r="O2">
        <v>7</v>
      </c>
      <c r="P2" t="s">
        <v>4</v>
      </c>
      <c r="Q2" t="s">
        <v>195</v>
      </c>
      <c r="R2">
        <v>75.045369148254395</v>
      </c>
      <c r="S2">
        <v>1749151658.1443048</v>
      </c>
      <c r="T2">
        <v>1749151733.1896739</v>
      </c>
      <c r="U2" t="s">
        <v>5</v>
      </c>
      <c r="V2" t="s">
        <v>6</v>
      </c>
      <c r="W2" t="s">
        <v>7</v>
      </c>
      <c r="X2" t="s">
        <v>196</v>
      </c>
      <c r="Y2">
        <v>14726.994026588483</v>
      </c>
      <c r="Z2">
        <v>1</v>
      </c>
      <c r="AA2">
        <v>8.69</v>
      </c>
      <c r="AB2">
        <v>1342177</v>
      </c>
      <c r="AC2">
        <v>91137.2</v>
      </c>
    </row>
    <row r="3" spans="1:36" x14ac:dyDescent="0.25">
      <c r="A3" t="s">
        <v>194</v>
      </c>
      <c r="B3" t="s">
        <v>905</v>
      </c>
      <c r="C3" t="s">
        <v>0</v>
      </c>
      <c r="D3">
        <v>1</v>
      </c>
      <c r="G3" t="s">
        <v>1</v>
      </c>
      <c r="K3" t="s">
        <v>8</v>
      </c>
      <c r="M3" t="s">
        <v>3</v>
      </c>
      <c r="N3">
        <v>9</v>
      </c>
      <c r="O3">
        <v>7</v>
      </c>
      <c r="P3" t="s">
        <v>9</v>
      </c>
      <c r="Q3" t="s">
        <v>197</v>
      </c>
      <c r="R3">
        <v>65.259982109069824</v>
      </c>
      <c r="S3">
        <v>1749151733.4247007</v>
      </c>
      <c r="T3">
        <v>1749151798.6846828</v>
      </c>
      <c r="U3" t="s">
        <v>5</v>
      </c>
      <c r="V3" t="s">
        <v>10</v>
      </c>
      <c r="W3" t="s">
        <v>7</v>
      </c>
      <c r="X3" t="s">
        <v>196</v>
      </c>
      <c r="Y3">
        <v>5409.9992784931719</v>
      </c>
      <c r="Z3">
        <v>1</v>
      </c>
      <c r="AA3">
        <v>23.66</v>
      </c>
      <c r="AB3">
        <v>1342177</v>
      </c>
      <c r="AC3">
        <v>248091.9</v>
      </c>
    </row>
    <row r="4" spans="1:36" x14ac:dyDescent="0.25">
      <c r="A4" t="s">
        <v>194</v>
      </c>
      <c r="B4" t="s">
        <v>905</v>
      </c>
      <c r="C4" t="s">
        <v>0</v>
      </c>
      <c r="D4">
        <v>1</v>
      </c>
      <c r="E4" t="s">
        <v>11</v>
      </c>
      <c r="G4" t="s">
        <v>1</v>
      </c>
      <c r="H4">
        <v>10</v>
      </c>
      <c r="I4" t="s">
        <v>12</v>
      </c>
      <c r="K4" t="s">
        <v>2</v>
      </c>
      <c r="M4" t="s">
        <v>3</v>
      </c>
      <c r="N4">
        <v>9</v>
      </c>
      <c r="O4">
        <v>7</v>
      </c>
      <c r="P4" t="s">
        <v>13</v>
      </c>
      <c r="Q4" t="s">
        <v>198</v>
      </c>
      <c r="R4">
        <v>72.553749799728394</v>
      </c>
      <c r="S4">
        <v>1749151798.83936</v>
      </c>
      <c r="T4">
        <v>1749151871.3931098</v>
      </c>
      <c r="U4" t="s">
        <v>5</v>
      </c>
      <c r="V4" t="s">
        <v>14</v>
      </c>
      <c r="W4" t="s">
        <v>7</v>
      </c>
      <c r="X4" t="s">
        <v>196</v>
      </c>
      <c r="Y4">
        <v>13989.999617462592</v>
      </c>
      <c r="Z4">
        <v>1</v>
      </c>
      <c r="AA4">
        <v>9.15</v>
      </c>
      <c r="AB4">
        <v>13421772</v>
      </c>
      <c r="AC4">
        <v>959383.3</v>
      </c>
    </row>
    <row r="5" spans="1:36" x14ac:dyDescent="0.25">
      <c r="A5" t="s">
        <v>194</v>
      </c>
      <c r="B5" t="s">
        <v>905</v>
      </c>
      <c r="C5" t="s">
        <v>0</v>
      </c>
      <c r="D5">
        <v>1</v>
      </c>
      <c r="E5" t="s">
        <v>11</v>
      </c>
      <c r="G5" t="s">
        <v>1</v>
      </c>
      <c r="H5">
        <v>10</v>
      </c>
      <c r="I5" t="s">
        <v>15</v>
      </c>
      <c r="J5" t="s">
        <v>16</v>
      </c>
      <c r="K5" t="s">
        <v>2</v>
      </c>
      <c r="M5" t="s">
        <v>3</v>
      </c>
      <c r="N5">
        <v>9</v>
      </c>
      <c r="O5">
        <v>7</v>
      </c>
      <c r="P5" t="s">
        <v>17</v>
      </c>
      <c r="Q5" t="s">
        <v>199</v>
      </c>
      <c r="R5">
        <v>90.214053869247437</v>
      </c>
      <c r="S5">
        <v>1749151871.5548174</v>
      </c>
      <c r="T5">
        <v>1749151961.7688713</v>
      </c>
      <c r="U5" t="s">
        <v>5</v>
      </c>
      <c r="V5" t="s">
        <v>18</v>
      </c>
      <c r="W5" t="s">
        <v>7</v>
      </c>
      <c r="X5" t="s">
        <v>196</v>
      </c>
      <c r="Y5">
        <v>17071.000517277145</v>
      </c>
      <c r="Z5">
        <v>1</v>
      </c>
      <c r="AA5">
        <v>7.5</v>
      </c>
      <c r="AB5">
        <v>13421772</v>
      </c>
      <c r="AC5">
        <v>786232.3</v>
      </c>
    </row>
    <row r="6" spans="1:36" x14ac:dyDescent="0.25">
      <c r="A6" t="s">
        <v>194</v>
      </c>
      <c r="B6" t="s">
        <v>905</v>
      </c>
      <c r="C6" t="s">
        <v>0</v>
      </c>
      <c r="D6">
        <v>1</v>
      </c>
      <c r="E6" t="s">
        <v>11</v>
      </c>
      <c r="G6" t="s">
        <v>1</v>
      </c>
      <c r="H6">
        <v>10</v>
      </c>
      <c r="I6" t="s">
        <v>15</v>
      </c>
      <c r="J6" t="s">
        <v>19</v>
      </c>
      <c r="K6" t="s">
        <v>2</v>
      </c>
      <c r="M6" t="s">
        <v>3</v>
      </c>
      <c r="N6">
        <v>9</v>
      </c>
      <c r="O6">
        <v>7</v>
      </c>
      <c r="P6" t="s">
        <v>20</v>
      </c>
      <c r="Q6" t="s">
        <v>200</v>
      </c>
      <c r="R6">
        <v>94.138734579086304</v>
      </c>
      <c r="S6">
        <v>1749151961.9201574</v>
      </c>
      <c r="T6">
        <v>1749152056.058892</v>
      </c>
      <c r="U6" t="s">
        <v>5</v>
      </c>
      <c r="V6" t="s">
        <v>21</v>
      </c>
      <c r="W6" t="s">
        <v>7</v>
      </c>
      <c r="X6" t="s">
        <v>196</v>
      </c>
      <c r="Y6">
        <v>17047.000835218165</v>
      </c>
      <c r="Z6">
        <v>1</v>
      </c>
      <c r="AA6">
        <v>7.51</v>
      </c>
      <c r="AB6">
        <v>13421772</v>
      </c>
      <c r="AC6">
        <v>787339.2</v>
      </c>
    </row>
    <row r="7" spans="1:36" x14ac:dyDescent="0.25">
      <c r="A7" t="s">
        <v>194</v>
      </c>
      <c r="B7" t="s">
        <v>905</v>
      </c>
      <c r="C7" t="s">
        <v>0</v>
      </c>
      <c r="D7">
        <v>1</v>
      </c>
      <c r="E7" t="s">
        <v>22</v>
      </c>
      <c r="G7" t="s">
        <v>1</v>
      </c>
      <c r="H7">
        <v>10</v>
      </c>
      <c r="I7" t="s">
        <v>12</v>
      </c>
      <c r="K7" t="s">
        <v>2</v>
      </c>
      <c r="M7" t="s">
        <v>3</v>
      </c>
      <c r="N7">
        <v>9</v>
      </c>
      <c r="O7">
        <v>7</v>
      </c>
      <c r="P7" t="s">
        <v>23</v>
      </c>
      <c r="Q7" t="s">
        <v>201</v>
      </c>
      <c r="R7">
        <v>79.002018690109253</v>
      </c>
      <c r="S7">
        <v>1749152056.2162087</v>
      </c>
      <c r="T7">
        <v>1749152135.2182274</v>
      </c>
      <c r="U7" t="s">
        <v>5</v>
      </c>
      <c r="V7" t="s">
        <v>24</v>
      </c>
      <c r="W7" t="s">
        <v>7</v>
      </c>
      <c r="X7" t="s">
        <v>196</v>
      </c>
      <c r="Y7">
        <v>15741.999469627994</v>
      </c>
      <c r="Z7">
        <v>1</v>
      </c>
      <c r="AA7">
        <v>8.1300000000000008</v>
      </c>
      <c r="AB7">
        <v>13421772</v>
      </c>
      <c r="AC7">
        <v>852609.1</v>
      </c>
    </row>
    <row r="8" spans="1:36" x14ac:dyDescent="0.25">
      <c r="A8" t="s">
        <v>194</v>
      </c>
      <c r="B8" t="s">
        <v>905</v>
      </c>
      <c r="C8" t="s">
        <v>0</v>
      </c>
      <c r="D8">
        <v>1</v>
      </c>
      <c r="E8" t="s">
        <v>22</v>
      </c>
      <c r="G8" t="s">
        <v>1</v>
      </c>
      <c r="H8">
        <v>10</v>
      </c>
      <c r="I8" t="s">
        <v>15</v>
      </c>
      <c r="J8" t="s">
        <v>16</v>
      </c>
      <c r="K8" t="s">
        <v>2</v>
      </c>
      <c r="M8" t="s">
        <v>3</v>
      </c>
      <c r="N8">
        <v>9</v>
      </c>
      <c r="O8">
        <v>7</v>
      </c>
      <c r="P8" t="s">
        <v>25</v>
      </c>
      <c r="Q8" t="s">
        <v>202</v>
      </c>
      <c r="R8">
        <v>94.788219928741455</v>
      </c>
      <c r="S8">
        <v>1749152135.3747082</v>
      </c>
      <c r="T8">
        <v>1749152230.1629281</v>
      </c>
      <c r="U8" t="s">
        <v>5</v>
      </c>
      <c r="V8" t="s">
        <v>26</v>
      </c>
      <c r="W8" t="s">
        <v>7</v>
      </c>
      <c r="X8" t="s">
        <v>196</v>
      </c>
      <c r="Y8">
        <v>17849.000634473465</v>
      </c>
      <c r="Z8">
        <v>1</v>
      </c>
      <c r="AA8">
        <v>7.17</v>
      </c>
      <c r="AB8">
        <v>13421772</v>
      </c>
      <c r="AC8">
        <v>751962.1</v>
      </c>
    </row>
    <row r="9" spans="1:36" x14ac:dyDescent="0.25">
      <c r="A9" t="s">
        <v>194</v>
      </c>
      <c r="B9" t="s">
        <v>905</v>
      </c>
      <c r="C9" t="s">
        <v>0</v>
      </c>
      <c r="D9">
        <v>1</v>
      </c>
      <c r="E9" t="s">
        <v>22</v>
      </c>
      <c r="G9" t="s">
        <v>1</v>
      </c>
      <c r="H9">
        <v>10</v>
      </c>
      <c r="I9" t="s">
        <v>15</v>
      </c>
      <c r="J9" t="s">
        <v>19</v>
      </c>
      <c r="K9" t="s">
        <v>2</v>
      </c>
      <c r="M9" t="s">
        <v>3</v>
      </c>
      <c r="N9">
        <v>9</v>
      </c>
      <c r="O9">
        <v>7</v>
      </c>
      <c r="P9" t="s">
        <v>27</v>
      </c>
      <c r="Q9" t="s">
        <v>203</v>
      </c>
      <c r="R9">
        <v>93.316251039505005</v>
      </c>
      <c r="S9">
        <v>1749152230.309891</v>
      </c>
      <c r="T9">
        <v>1749152323.626142</v>
      </c>
      <c r="U9" t="s">
        <v>5</v>
      </c>
      <c r="V9" t="s">
        <v>28</v>
      </c>
      <c r="W9" t="s">
        <v>7</v>
      </c>
      <c r="X9" t="s">
        <v>196</v>
      </c>
      <c r="Y9">
        <v>17836.000096742875</v>
      </c>
      <c r="Z9">
        <v>1</v>
      </c>
      <c r="AA9">
        <v>7.18</v>
      </c>
      <c r="AB9">
        <v>13421772</v>
      </c>
      <c r="AC9">
        <v>752510.2</v>
      </c>
    </row>
    <row r="10" spans="1:36" x14ac:dyDescent="0.25">
      <c r="A10" t="s">
        <v>194</v>
      </c>
      <c r="B10" t="s">
        <v>905</v>
      </c>
      <c r="C10" t="s">
        <v>0</v>
      </c>
      <c r="D10">
        <v>1</v>
      </c>
      <c r="E10" t="s">
        <v>11</v>
      </c>
      <c r="G10" t="s">
        <v>1</v>
      </c>
      <c r="H10">
        <v>100</v>
      </c>
      <c r="I10" t="s">
        <v>12</v>
      </c>
      <c r="K10" t="s">
        <v>2</v>
      </c>
      <c r="M10" t="s">
        <v>3</v>
      </c>
      <c r="N10">
        <v>9</v>
      </c>
      <c r="O10">
        <v>7</v>
      </c>
      <c r="P10" t="s">
        <v>29</v>
      </c>
      <c r="Q10" t="s">
        <v>204</v>
      </c>
      <c r="R10">
        <v>69.025545597076416</v>
      </c>
      <c r="S10">
        <v>1749152323.7846146</v>
      </c>
      <c r="T10">
        <v>1749152392.8101602</v>
      </c>
      <c r="U10" t="s">
        <v>5</v>
      </c>
      <c r="V10" t="s">
        <v>30</v>
      </c>
      <c r="W10" t="s">
        <v>7</v>
      </c>
      <c r="X10" t="s">
        <v>196</v>
      </c>
      <c r="Y10">
        <v>8084.0010889676978</v>
      </c>
      <c r="Z10">
        <v>1</v>
      </c>
      <c r="AA10">
        <v>15.83</v>
      </c>
      <c r="AB10">
        <v>1342177</v>
      </c>
      <c r="AC10">
        <v>166028.79999999999</v>
      </c>
    </row>
    <row r="11" spans="1:36" x14ac:dyDescent="0.25">
      <c r="A11" t="s">
        <v>194</v>
      </c>
      <c r="B11" t="s">
        <v>905</v>
      </c>
      <c r="C11" t="s">
        <v>0</v>
      </c>
      <c r="D11">
        <v>1</v>
      </c>
      <c r="E11" t="s">
        <v>11</v>
      </c>
      <c r="G11" t="s">
        <v>1</v>
      </c>
      <c r="H11">
        <v>100</v>
      </c>
      <c r="I11" t="s">
        <v>15</v>
      </c>
      <c r="J11" t="s">
        <v>16</v>
      </c>
      <c r="K11" t="s">
        <v>2</v>
      </c>
      <c r="M11" t="s">
        <v>3</v>
      </c>
      <c r="N11">
        <v>9</v>
      </c>
      <c r="O11">
        <v>7</v>
      </c>
      <c r="P11" t="s">
        <v>31</v>
      </c>
      <c r="Q11" t="s">
        <v>205</v>
      </c>
      <c r="R11">
        <v>83.682373762130737</v>
      </c>
      <c r="S11">
        <v>1749152392.976069</v>
      </c>
      <c r="T11">
        <v>1749152476.6584427</v>
      </c>
      <c r="U11" t="s">
        <v>5</v>
      </c>
      <c r="V11" t="s">
        <v>32</v>
      </c>
      <c r="W11" t="s">
        <v>7</v>
      </c>
      <c r="X11" t="s">
        <v>196</v>
      </c>
      <c r="Y11">
        <v>9768.0005531074075</v>
      </c>
      <c r="Z11">
        <v>1</v>
      </c>
      <c r="AA11">
        <v>13.1</v>
      </c>
      <c r="AB11">
        <v>1342177</v>
      </c>
      <c r="AC11">
        <v>137405.5</v>
      </c>
    </row>
    <row r="12" spans="1:36" x14ac:dyDescent="0.25">
      <c r="A12" t="s">
        <v>194</v>
      </c>
      <c r="B12" t="s">
        <v>905</v>
      </c>
      <c r="C12" t="s">
        <v>0</v>
      </c>
      <c r="D12">
        <v>1</v>
      </c>
      <c r="E12" t="s">
        <v>11</v>
      </c>
      <c r="G12" t="s">
        <v>1</v>
      </c>
      <c r="H12">
        <v>100</v>
      </c>
      <c r="I12" t="s">
        <v>15</v>
      </c>
      <c r="J12" t="s">
        <v>19</v>
      </c>
      <c r="K12" t="s">
        <v>2</v>
      </c>
      <c r="M12" t="s">
        <v>3</v>
      </c>
      <c r="N12">
        <v>9</v>
      </c>
      <c r="O12">
        <v>7</v>
      </c>
      <c r="P12" t="s">
        <v>33</v>
      </c>
      <c r="Q12" t="s">
        <v>206</v>
      </c>
      <c r="R12">
        <v>85.383828639984131</v>
      </c>
      <c r="S12">
        <v>1749152476.7808614</v>
      </c>
      <c r="T12">
        <v>1749152562.16469</v>
      </c>
      <c r="U12" t="s">
        <v>5</v>
      </c>
      <c r="V12" t="s">
        <v>34</v>
      </c>
      <c r="W12" t="s">
        <v>7</v>
      </c>
      <c r="X12" t="s">
        <v>196</v>
      </c>
      <c r="Y12">
        <v>10040.996575888175</v>
      </c>
      <c r="Z12">
        <v>1</v>
      </c>
      <c r="AA12">
        <v>12.75</v>
      </c>
      <c r="AB12">
        <v>1342177</v>
      </c>
      <c r="AC12">
        <v>133669.70000000001</v>
      </c>
    </row>
    <row r="13" spans="1:36" x14ac:dyDescent="0.25">
      <c r="A13" t="s">
        <v>194</v>
      </c>
      <c r="B13" t="s">
        <v>905</v>
      </c>
      <c r="C13" t="s">
        <v>0</v>
      </c>
      <c r="D13">
        <v>1</v>
      </c>
      <c r="E13" t="s">
        <v>22</v>
      </c>
      <c r="G13" t="s">
        <v>1</v>
      </c>
      <c r="H13">
        <v>100</v>
      </c>
      <c r="I13" t="s">
        <v>12</v>
      </c>
      <c r="K13" t="s">
        <v>2</v>
      </c>
      <c r="M13" t="s">
        <v>3</v>
      </c>
      <c r="N13">
        <v>9</v>
      </c>
      <c r="O13">
        <v>7</v>
      </c>
      <c r="P13" t="s">
        <v>35</v>
      </c>
      <c r="Q13" t="s">
        <v>207</v>
      </c>
      <c r="R13">
        <v>70.859083414077759</v>
      </c>
      <c r="S13">
        <v>1749152562.3206029</v>
      </c>
      <c r="T13">
        <v>1749152633.1796863</v>
      </c>
      <c r="U13" t="s">
        <v>5</v>
      </c>
      <c r="V13" t="s">
        <v>36</v>
      </c>
      <c r="W13" t="s">
        <v>7</v>
      </c>
      <c r="X13" t="s">
        <v>196</v>
      </c>
      <c r="Y13">
        <v>8559.99882650367</v>
      </c>
      <c r="Z13">
        <v>1</v>
      </c>
      <c r="AA13">
        <v>14.95</v>
      </c>
      <c r="AB13">
        <v>1342177</v>
      </c>
      <c r="AC13">
        <v>156796.4</v>
      </c>
    </row>
    <row r="14" spans="1:36" x14ac:dyDescent="0.25">
      <c r="A14" t="s">
        <v>194</v>
      </c>
      <c r="B14" t="s">
        <v>905</v>
      </c>
      <c r="C14" t="s">
        <v>0</v>
      </c>
      <c r="D14">
        <v>1</v>
      </c>
      <c r="E14" t="s">
        <v>22</v>
      </c>
      <c r="G14" t="s">
        <v>1</v>
      </c>
      <c r="H14">
        <v>100</v>
      </c>
      <c r="I14" t="s">
        <v>15</v>
      </c>
      <c r="J14" t="s">
        <v>16</v>
      </c>
      <c r="K14" t="s">
        <v>2</v>
      </c>
      <c r="M14" t="s">
        <v>3</v>
      </c>
      <c r="N14">
        <v>9</v>
      </c>
      <c r="O14">
        <v>7</v>
      </c>
      <c r="P14" t="s">
        <v>37</v>
      </c>
      <c r="Q14" t="s">
        <v>208</v>
      </c>
      <c r="R14">
        <v>85.556575059890747</v>
      </c>
      <c r="S14">
        <v>1749152633.3442757</v>
      </c>
      <c r="T14">
        <v>1749152718.9008508</v>
      </c>
      <c r="U14" t="s">
        <v>5</v>
      </c>
      <c r="V14" t="s">
        <v>38</v>
      </c>
      <c r="W14" t="s">
        <v>7</v>
      </c>
      <c r="X14" t="s">
        <v>196</v>
      </c>
      <c r="Y14">
        <v>10412.003410218398</v>
      </c>
      <c r="Z14">
        <v>1</v>
      </c>
      <c r="AA14">
        <v>12.29</v>
      </c>
      <c r="AB14">
        <v>1342177</v>
      </c>
      <c r="AC14">
        <v>128906.7</v>
      </c>
    </row>
    <row r="15" spans="1:36" x14ac:dyDescent="0.25">
      <c r="A15" t="s">
        <v>194</v>
      </c>
      <c r="B15" t="s">
        <v>905</v>
      </c>
      <c r="C15" t="s">
        <v>0</v>
      </c>
      <c r="D15">
        <v>1</v>
      </c>
      <c r="E15" t="s">
        <v>22</v>
      </c>
      <c r="G15" t="s">
        <v>1</v>
      </c>
      <c r="H15">
        <v>100</v>
      </c>
      <c r="I15" t="s">
        <v>15</v>
      </c>
      <c r="J15" t="s">
        <v>19</v>
      </c>
      <c r="K15" t="s">
        <v>2</v>
      </c>
      <c r="M15" t="s">
        <v>3</v>
      </c>
      <c r="N15">
        <v>9</v>
      </c>
      <c r="O15">
        <v>7</v>
      </c>
      <c r="P15" t="s">
        <v>39</v>
      </c>
      <c r="Q15" t="s">
        <v>209</v>
      </c>
      <c r="R15">
        <v>85.446747779846191</v>
      </c>
      <c r="S15">
        <v>1749152719.0289834</v>
      </c>
      <c r="T15">
        <v>1749152804.4757311</v>
      </c>
      <c r="U15" t="s">
        <v>5</v>
      </c>
      <c r="V15" t="s">
        <v>40</v>
      </c>
      <c r="W15" t="s">
        <v>7</v>
      </c>
      <c r="X15" t="s">
        <v>196</v>
      </c>
      <c r="Y15">
        <v>10956.001374625426</v>
      </c>
      <c r="Z15">
        <v>1</v>
      </c>
      <c r="AA15">
        <v>11.68</v>
      </c>
      <c r="AB15">
        <v>1342177</v>
      </c>
      <c r="AC15">
        <v>122506.1</v>
      </c>
    </row>
    <row r="16" spans="1:36" x14ac:dyDescent="0.25">
      <c r="A16" t="s">
        <v>194</v>
      </c>
      <c r="B16" t="s">
        <v>905</v>
      </c>
      <c r="C16" t="s">
        <v>0</v>
      </c>
      <c r="D16">
        <v>1</v>
      </c>
      <c r="E16" t="s">
        <v>11</v>
      </c>
      <c r="G16" t="s">
        <v>1</v>
      </c>
      <c r="H16">
        <v>1000</v>
      </c>
      <c r="I16" t="s">
        <v>12</v>
      </c>
      <c r="K16" t="s">
        <v>2</v>
      </c>
      <c r="M16" t="s">
        <v>3</v>
      </c>
      <c r="N16">
        <v>9</v>
      </c>
      <c r="O16">
        <v>7</v>
      </c>
      <c r="P16" t="s">
        <v>41</v>
      </c>
      <c r="Q16" t="s">
        <v>210</v>
      </c>
      <c r="R16">
        <v>67.908230781555176</v>
      </c>
      <c r="S16">
        <v>1749152804.6388304</v>
      </c>
      <c r="T16">
        <v>1749152872.5470612</v>
      </c>
      <c r="U16" t="s">
        <v>5</v>
      </c>
      <c r="V16" t="s">
        <v>42</v>
      </c>
      <c r="W16" t="s">
        <v>7</v>
      </c>
      <c r="X16" t="s">
        <v>196</v>
      </c>
      <c r="Y16">
        <v>7294.996874745224</v>
      </c>
      <c r="Z16">
        <v>1</v>
      </c>
      <c r="AA16">
        <v>17.55</v>
      </c>
      <c r="AB16">
        <v>134217</v>
      </c>
      <c r="AC16">
        <v>18398.5</v>
      </c>
    </row>
    <row r="17" spans="1:29" x14ac:dyDescent="0.25">
      <c r="A17" t="s">
        <v>194</v>
      </c>
      <c r="B17" t="s">
        <v>905</v>
      </c>
      <c r="C17" t="s">
        <v>0</v>
      </c>
      <c r="D17">
        <v>1</v>
      </c>
      <c r="E17" t="s">
        <v>11</v>
      </c>
      <c r="G17" t="s">
        <v>1</v>
      </c>
      <c r="H17">
        <v>1000</v>
      </c>
      <c r="I17" t="s">
        <v>15</v>
      </c>
      <c r="J17" t="s">
        <v>16</v>
      </c>
      <c r="K17" t="s">
        <v>2</v>
      </c>
      <c r="M17" t="s">
        <v>3</v>
      </c>
      <c r="N17">
        <v>9</v>
      </c>
      <c r="O17">
        <v>7</v>
      </c>
      <c r="P17" t="s">
        <v>43</v>
      </c>
      <c r="Q17" t="s">
        <v>211</v>
      </c>
      <c r="R17">
        <v>82.009576559066772</v>
      </c>
      <c r="S17">
        <v>1749152872.7173994</v>
      </c>
      <c r="T17">
        <v>1749152954.7269759</v>
      </c>
      <c r="U17" t="s">
        <v>5</v>
      </c>
      <c r="V17" t="s">
        <v>44</v>
      </c>
      <c r="W17" t="s">
        <v>7</v>
      </c>
      <c r="X17" t="s">
        <v>196</v>
      </c>
      <c r="Y17">
        <v>8676.0095411088623</v>
      </c>
      <c r="Z17">
        <v>1</v>
      </c>
      <c r="AA17">
        <v>14.75</v>
      </c>
      <c r="AB17">
        <v>134217</v>
      </c>
      <c r="AC17">
        <v>15469.9</v>
      </c>
    </row>
    <row r="18" spans="1:29" x14ac:dyDescent="0.25">
      <c r="A18" t="s">
        <v>194</v>
      </c>
      <c r="B18" t="s">
        <v>905</v>
      </c>
      <c r="C18" t="s">
        <v>0</v>
      </c>
      <c r="D18">
        <v>1</v>
      </c>
      <c r="E18" t="s">
        <v>11</v>
      </c>
      <c r="G18" t="s">
        <v>1</v>
      </c>
      <c r="H18">
        <v>1000</v>
      </c>
      <c r="I18" t="s">
        <v>15</v>
      </c>
      <c r="J18" t="s">
        <v>19</v>
      </c>
      <c r="K18" t="s">
        <v>2</v>
      </c>
      <c r="M18" t="s">
        <v>3</v>
      </c>
      <c r="N18">
        <v>9</v>
      </c>
      <c r="O18">
        <v>7</v>
      </c>
      <c r="P18" t="s">
        <v>45</v>
      </c>
      <c r="Q18" t="s">
        <v>212</v>
      </c>
      <c r="R18">
        <v>85.18217945098877</v>
      </c>
      <c r="S18">
        <v>1749152954.867641</v>
      </c>
      <c r="T18">
        <v>1749153040.0498204</v>
      </c>
      <c r="U18" t="s">
        <v>5</v>
      </c>
      <c r="V18" t="s">
        <v>46</v>
      </c>
      <c r="W18" t="s">
        <v>7</v>
      </c>
      <c r="X18" t="s">
        <v>196</v>
      </c>
      <c r="Y18">
        <v>8784.9849456735174</v>
      </c>
      <c r="Z18">
        <v>1</v>
      </c>
      <c r="AA18">
        <v>14.57</v>
      </c>
      <c r="AB18">
        <v>134217</v>
      </c>
      <c r="AC18">
        <v>15278</v>
      </c>
    </row>
    <row r="19" spans="1:29" x14ac:dyDescent="0.25">
      <c r="A19" t="s">
        <v>194</v>
      </c>
      <c r="B19" t="s">
        <v>905</v>
      </c>
      <c r="C19" t="s">
        <v>0</v>
      </c>
      <c r="D19">
        <v>1</v>
      </c>
      <c r="E19" t="s">
        <v>22</v>
      </c>
      <c r="G19" t="s">
        <v>1</v>
      </c>
      <c r="H19">
        <v>1000</v>
      </c>
      <c r="I19" t="s">
        <v>12</v>
      </c>
      <c r="K19" t="s">
        <v>2</v>
      </c>
      <c r="M19" t="s">
        <v>3</v>
      </c>
      <c r="N19">
        <v>9</v>
      </c>
      <c r="O19">
        <v>7</v>
      </c>
      <c r="P19" t="s">
        <v>47</v>
      </c>
      <c r="Q19" t="s">
        <v>213</v>
      </c>
      <c r="R19">
        <v>69.48328971862793</v>
      </c>
      <c r="S19">
        <v>1749153040.2159576</v>
      </c>
      <c r="T19">
        <v>1749153109.6992474</v>
      </c>
      <c r="U19" t="s">
        <v>5</v>
      </c>
      <c r="V19" t="s">
        <v>48</v>
      </c>
      <c r="W19" t="s">
        <v>7</v>
      </c>
      <c r="X19" t="s">
        <v>196</v>
      </c>
      <c r="Y19">
        <v>9237.9962557127928</v>
      </c>
      <c r="Z19">
        <v>1</v>
      </c>
      <c r="AA19">
        <v>13.86</v>
      </c>
      <c r="AB19">
        <v>134217</v>
      </c>
      <c r="AC19">
        <v>14528.8</v>
      </c>
    </row>
    <row r="20" spans="1:29" x14ac:dyDescent="0.25">
      <c r="A20" t="s">
        <v>194</v>
      </c>
      <c r="B20" t="s">
        <v>905</v>
      </c>
      <c r="C20" t="s">
        <v>0</v>
      </c>
      <c r="D20">
        <v>1</v>
      </c>
      <c r="E20" t="s">
        <v>22</v>
      </c>
      <c r="G20" t="s">
        <v>1</v>
      </c>
      <c r="H20">
        <v>1000</v>
      </c>
      <c r="I20" t="s">
        <v>15</v>
      </c>
      <c r="J20" t="s">
        <v>16</v>
      </c>
      <c r="K20" t="s">
        <v>2</v>
      </c>
      <c r="M20" t="s">
        <v>3</v>
      </c>
      <c r="N20">
        <v>9</v>
      </c>
      <c r="O20">
        <v>7</v>
      </c>
      <c r="P20" t="s">
        <v>49</v>
      </c>
      <c r="Q20" t="s">
        <v>214</v>
      </c>
      <c r="R20">
        <v>88.230144500732422</v>
      </c>
      <c r="S20">
        <v>1749153109.8650613</v>
      </c>
      <c r="T20">
        <v>1749153198.0952058</v>
      </c>
      <c r="U20" t="s">
        <v>5</v>
      </c>
      <c r="V20" t="s">
        <v>50</v>
      </c>
      <c r="W20" t="s">
        <v>7</v>
      </c>
      <c r="X20" t="s">
        <v>196</v>
      </c>
      <c r="Y20">
        <v>10505.97637628862</v>
      </c>
      <c r="Z20">
        <v>1</v>
      </c>
      <c r="AA20">
        <v>12.18</v>
      </c>
      <c r="AB20">
        <v>134217</v>
      </c>
      <c r="AC20">
        <v>12775.3</v>
      </c>
    </row>
    <row r="21" spans="1:29" x14ac:dyDescent="0.25">
      <c r="A21" t="s">
        <v>194</v>
      </c>
      <c r="B21" t="s">
        <v>905</v>
      </c>
      <c r="C21" t="s">
        <v>0</v>
      </c>
      <c r="D21">
        <v>1</v>
      </c>
      <c r="E21" t="s">
        <v>22</v>
      </c>
      <c r="G21" t="s">
        <v>1</v>
      </c>
      <c r="H21">
        <v>1000</v>
      </c>
      <c r="I21" t="s">
        <v>15</v>
      </c>
      <c r="J21" t="s">
        <v>19</v>
      </c>
      <c r="K21" t="s">
        <v>2</v>
      </c>
      <c r="M21" t="s">
        <v>3</v>
      </c>
      <c r="N21">
        <v>9</v>
      </c>
      <c r="O21">
        <v>7</v>
      </c>
      <c r="P21" t="s">
        <v>51</v>
      </c>
      <c r="Q21" t="s">
        <v>215</v>
      </c>
      <c r="R21">
        <v>83.948436737060547</v>
      </c>
      <c r="S21">
        <v>1749153198.2617593</v>
      </c>
      <c r="T21">
        <v>1749153282.210196</v>
      </c>
      <c r="U21" t="s">
        <v>5</v>
      </c>
      <c r="V21" t="s">
        <v>52</v>
      </c>
      <c r="W21" t="s">
        <v>7</v>
      </c>
      <c r="X21" t="s">
        <v>196</v>
      </c>
      <c r="Y21">
        <v>10014.998209169054</v>
      </c>
      <c r="Z21">
        <v>1</v>
      </c>
      <c r="AA21">
        <v>12.78</v>
      </c>
      <c r="AB21">
        <v>134217</v>
      </c>
      <c r="AC21">
        <v>13401.6</v>
      </c>
    </row>
    <row r="22" spans="1:29" x14ac:dyDescent="0.25">
      <c r="A22" t="s">
        <v>194</v>
      </c>
      <c r="B22" t="s">
        <v>905</v>
      </c>
      <c r="C22" t="s">
        <v>0</v>
      </c>
      <c r="D22">
        <v>1</v>
      </c>
      <c r="E22" t="s">
        <v>11</v>
      </c>
      <c r="G22" t="s">
        <v>1</v>
      </c>
      <c r="H22">
        <v>10000</v>
      </c>
      <c r="I22" t="s">
        <v>12</v>
      </c>
      <c r="K22" t="s">
        <v>2</v>
      </c>
      <c r="M22" t="s">
        <v>3</v>
      </c>
      <c r="N22">
        <v>9</v>
      </c>
      <c r="O22">
        <v>7</v>
      </c>
      <c r="P22" t="s">
        <v>53</v>
      </c>
      <c r="Q22" t="s">
        <v>216</v>
      </c>
      <c r="R22">
        <v>70.424636602401733</v>
      </c>
      <c r="S22">
        <v>1749153282.3333397</v>
      </c>
      <c r="T22">
        <v>1749153352.7579761</v>
      </c>
      <c r="U22" t="s">
        <v>5</v>
      </c>
      <c r="V22" t="s">
        <v>54</v>
      </c>
      <c r="W22" t="s">
        <v>7</v>
      </c>
      <c r="X22" t="s">
        <v>196</v>
      </c>
      <c r="Y22">
        <v>6128.8702164581237</v>
      </c>
      <c r="Z22">
        <v>1</v>
      </c>
      <c r="AA22">
        <v>20.88</v>
      </c>
      <c r="AB22">
        <v>13421</v>
      </c>
      <c r="AC22">
        <v>2189.8000000000002</v>
      </c>
    </row>
    <row r="23" spans="1:29" x14ac:dyDescent="0.25">
      <c r="A23" t="s">
        <v>194</v>
      </c>
      <c r="B23" t="s">
        <v>905</v>
      </c>
      <c r="C23" t="s">
        <v>0</v>
      </c>
      <c r="D23">
        <v>1</v>
      </c>
      <c r="E23" t="s">
        <v>11</v>
      </c>
      <c r="G23" t="s">
        <v>1</v>
      </c>
      <c r="H23">
        <v>10000</v>
      </c>
      <c r="I23" t="s">
        <v>15</v>
      </c>
      <c r="J23" t="s">
        <v>16</v>
      </c>
      <c r="K23" t="s">
        <v>2</v>
      </c>
      <c r="M23" t="s">
        <v>3</v>
      </c>
      <c r="N23">
        <v>9</v>
      </c>
      <c r="O23">
        <v>7</v>
      </c>
      <c r="P23" t="s">
        <v>55</v>
      </c>
      <c r="Q23" t="s">
        <v>217</v>
      </c>
      <c r="R23">
        <v>80.367851972579956</v>
      </c>
      <c r="S23">
        <v>1749153352.9327776</v>
      </c>
      <c r="T23">
        <v>1749153433.3006296</v>
      </c>
      <c r="U23" t="s">
        <v>5</v>
      </c>
      <c r="V23" t="s">
        <v>56</v>
      </c>
      <c r="W23" t="s">
        <v>7</v>
      </c>
      <c r="X23" t="s">
        <v>196</v>
      </c>
      <c r="Y23">
        <v>7703.9205556512252</v>
      </c>
      <c r="Z23">
        <v>1</v>
      </c>
      <c r="AA23">
        <v>16.61</v>
      </c>
      <c r="AB23">
        <v>13421</v>
      </c>
      <c r="AC23">
        <v>1742.1</v>
      </c>
    </row>
    <row r="24" spans="1:29" x14ac:dyDescent="0.25">
      <c r="A24" t="s">
        <v>194</v>
      </c>
      <c r="B24" t="s">
        <v>905</v>
      </c>
      <c r="C24" t="s">
        <v>0</v>
      </c>
      <c r="D24">
        <v>1</v>
      </c>
      <c r="E24" t="s">
        <v>11</v>
      </c>
      <c r="G24" t="s">
        <v>1</v>
      </c>
      <c r="H24">
        <v>10000</v>
      </c>
      <c r="I24" t="s">
        <v>15</v>
      </c>
      <c r="J24" t="s">
        <v>19</v>
      </c>
      <c r="K24" t="s">
        <v>2</v>
      </c>
      <c r="M24" t="s">
        <v>3</v>
      </c>
      <c r="N24">
        <v>9</v>
      </c>
      <c r="O24">
        <v>7</v>
      </c>
      <c r="P24" t="s">
        <v>57</v>
      </c>
      <c r="Q24" t="s">
        <v>218</v>
      </c>
      <c r="R24">
        <v>80.346298456192017</v>
      </c>
      <c r="S24">
        <v>1749153433.4658422</v>
      </c>
      <c r="T24">
        <v>1749153513.8121407</v>
      </c>
      <c r="U24" t="s">
        <v>5</v>
      </c>
      <c r="V24" t="s">
        <v>58</v>
      </c>
      <c r="W24" t="s">
        <v>7</v>
      </c>
      <c r="X24" t="s">
        <v>196</v>
      </c>
      <c r="Y24">
        <v>8186.032326928942</v>
      </c>
      <c r="Z24">
        <v>1</v>
      </c>
      <c r="AA24">
        <v>15.64</v>
      </c>
      <c r="AB24">
        <v>13421</v>
      </c>
      <c r="AC24">
        <v>1639.5</v>
      </c>
    </row>
    <row r="25" spans="1:29" x14ac:dyDescent="0.25">
      <c r="A25" t="s">
        <v>194</v>
      </c>
      <c r="B25" t="s">
        <v>905</v>
      </c>
      <c r="C25" t="s">
        <v>0</v>
      </c>
      <c r="D25">
        <v>1</v>
      </c>
      <c r="E25" t="s">
        <v>22</v>
      </c>
      <c r="G25" t="s">
        <v>1</v>
      </c>
      <c r="H25">
        <v>10000</v>
      </c>
      <c r="I25" t="s">
        <v>12</v>
      </c>
      <c r="K25" t="s">
        <v>2</v>
      </c>
      <c r="M25" t="s">
        <v>3</v>
      </c>
      <c r="N25">
        <v>9</v>
      </c>
      <c r="O25">
        <v>7</v>
      </c>
      <c r="P25" t="s">
        <v>59</v>
      </c>
      <c r="Q25" t="s">
        <v>219</v>
      </c>
      <c r="R25">
        <v>67.46150279045105</v>
      </c>
      <c r="S25">
        <v>1749153513.9754686</v>
      </c>
      <c r="T25">
        <v>1749153581.4369714</v>
      </c>
      <c r="U25" t="s">
        <v>5</v>
      </c>
      <c r="V25" t="s">
        <v>60</v>
      </c>
      <c r="W25" t="s">
        <v>7</v>
      </c>
      <c r="X25" t="s">
        <v>196</v>
      </c>
      <c r="Y25">
        <v>6499.9031383184811</v>
      </c>
      <c r="Z25">
        <v>1</v>
      </c>
      <c r="AA25">
        <v>19.690000000000001</v>
      </c>
      <c r="AB25">
        <v>13421</v>
      </c>
      <c r="AC25">
        <v>2064.8000000000002</v>
      </c>
    </row>
    <row r="26" spans="1:29" x14ac:dyDescent="0.25">
      <c r="A26" t="s">
        <v>194</v>
      </c>
      <c r="B26" t="s">
        <v>905</v>
      </c>
      <c r="C26" t="s">
        <v>0</v>
      </c>
      <c r="D26">
        <v>1</v>
      </c>
      <c r="E26" t="s">
        <v>22</v>
      </c>
      <c r="G26" t="s">
        <v>1</v>
      </c>
      <c r="H26">
        <v>10000</v>
      </c>
      <c r="I26" t="s">
        <v>15</v>
      </c>
      <c r="J26" t="s">
        <v>16</v>
      </c>
      <c r="K26" t="s">
        <v>2</v>
      </c>
      <c r="M26" t="s">
        <v>3</v>
      </c>
      <c r="N26">
        <v>9</v>
      </c>
      <c r="O26">
        <v>7</v>
      </c>
      <c r="P26" t="s">
        <v>61</v>
      </c>
      <c r="Q26" t="s">
        <v>220</v>
      </c>
      <c r="R26">
        <v>83.456890344619751</v>
      </c>
      <c r="S26">
        <v>1749153581.5838799</v>
      </c>
      <c r="T26">
        <v>1749153665.0407703</v>
      </c>
      <c r="U26" t="s">
        <v>5</v>
      </c>
      <c r="V26" t="s">
        <v>62</v>
      </c>
      <c r="W26" t="s">
        <v>7</v>
      </c>
      <c r="X26" t="s">
        <v>196</v>
      </c>
      <c r="Y26">
        <v>8123.1085824960655</v>
      </c>
      <c r="Z26">
        <v>1</v>
      </c>
      <c r="AA26">
        <v>15.76</v>
      </c>
      <c r="AB26">
        <v>13421</v>
      </c>
      <c r="AC26">
        <v>1652.2</v>
      </c>
    </row>
    <row r="27" spans="1:29" x14ac:dyDescent="0.25">
      <c r="A27" t="s">
        <v>194</v>
      </c>
      <c r="B27" t="s">
        <v>905</v>
      </c>
      <c r="C27" t="s">
        <v>0</v>
      </c>
      <c r="D27">
        <v>1</v>
      </c>
      <c r="E27" t="s">
        <v>22</v>
      </c>
      <c r="G27" t="s">
        <v>1</v>
      </c>
      <c r="H27">
        <v>10000</v>
      </c>
      <c r="I27" t="s">
        <v>15</v>
      </c>
      <c r="J27" t="s">
        <v>19</v>
      </c>
      <c r="K27" t="s">
        <v>2</v>
      </c>
      <c r="M27" t="s">
        <v>3</v>
      </c>
      <c r="N27">
        <v>9</v>
      </c>
      <c r="O27">
        <v>7</v>
      </c>
      <c r="P27" t="s">
        <v>63</v>
      </c>
      <c r="Q27" t="s">
        <v>221</v>
      </c>
      <c r="R27">
        <v>81.888864517211914</v>
      </c>
      <c r="S27">
        <v>1749153665.2060452</v>
      </c>
      <c r="T27">
        <v>1749153747.0949097</v>
      </c>
      <c r="U27" t="s">
        <v>5</v>
      </c>
      <c r="V27" t="s">
        <v>64</v>
      </c>
      <c r="W27" t="s">
        <v>7</v>
      </c>
      <c r="X27" t="s">
        <v>196</v>
      </c>
      <c r="Y27">
        <v>8233.2372247101412</v>
      </c>
      <c r="Z27">
        <v>1</v>
      </c>
      <c r="AA27">
        <v>15.55</v>
      </c>
      <c r="AB27">
        <v>13421</v>
      </c>
      <c r="AC27">
        <v>1630.1</v>
      </c>
    </row>
    <row r="28" spans="1:29" x14ac:dyDescent="0.25">
      <c r="A28" t="s">
        <v>194</v>
      </c>
      <c r="B28" t="s">
        <v>905</v>
      </c>
      <c r="C28" t="s">
        <v>0</v>
      </c>
      <c r="D28">
        <v>1</v>
      </c>
      <c r="E28" t="s">
        <v>11</v>
      </c>
      <c r="G28" t="s">
        <v>1</v>
      </c>
      <c r="H28">
        <v>100000</v>
      </c>
      <c r="I28" t="s">
        <v>12</v>
      </c>
      <c r="K28" t="s">
        <v>2</v>
      </c>
      <c r="M28" t="s">
        <v>3</v>
      </c>
      <c r="N28">
        <v>9</v>
      </c>
      <c r="O28">
        <v>7</v>
      </c>
      <c r="P28" t="s">
        <v>65</v>
      </c>
      <c r="Q28" t="s">
        <v>222</v>
      </c>
      <c r="R28">
        <v>62.90058159828186</v>
      </c>
      <c r="S28">
        <v>1749153747.2604537</v>
      </c>
      <c r="T28">
        <v>1749153810.1610353</v>
      </c>
      <c r="U28" t="s">
        <v>5</v>
      </c>
      <c r="V28" t="s">
        <v>66</v>
      </c>
      <c r="W28" t="s">
        <v>7</v>
      </c>
      <c r="X28" t="s">
        <v>196</v>
      </c>
      <c r="Y28">
        <v>1794.1176470588236</v>
      </c>
      <c r="Z28">
        <v>1</v>
      </c>
      <c r="AA28">
        <v>71.34</v>
      </c>
      <c r="AB28">
        <v>1342</v>
      </c>
      <c r="AC28">
        <v>748</v>
      </c>
    </row>
    <row r="29" spans="1:29" x14ac:dyDescent="0.25">
      <c r="A29" t="s">
        <v>194</v>
      </c>
      <c r="B29" t="s">
        <v>905</v>
      </c>
      <c r="C29" t="s">
        <v>0</v>
      </c>
      <c r="D29">
        <v>1</v>
      </c>
      <c r="E29" t="s">
        <v>11</v>
      </c>
      <c r="G29" t="s">
        <v>1</v>
      </c>
      <c r="H29">
        <v>100000</v>
      </c>
      <c r="I29" t="s">
        <v>15</v>
      </c>
      <c r="J29" t="s">
        <v>16</v>
      </c>
      <c r="K29" t="s">
        <v>2</v>
      </c>
      <c r="M29" t="s">
        <v>3</v>
      </c>
      <c r="N29">
        <v>9</v>
      </c>
      <c r="O29">
        <v>7</v>
      </c>
      <c r="P29" t="s">
        <v>67</v>
      </c>
      <c r="Q29" t="s">
        <v>223</v>
      </c>
      <c r="R29">
        <v>79.703397274017334</v>
      </c>
      <c r="S29">
        <v>1749153810.3213601</v>
      </c>
      <c r="T29">
        <v>1749153890.0247574</v>
      </c>
      <c r="U29" t="s">
        <v>5</v>
      </c>
      <c r="V29" t="s">
        <v>68</v>
      </c>
      <c r="W29" t="s">
        <v>7</v>
      </c>
      <c r="X29" t="s">
        <v>196</v>
      </c>
      <c r="Y29">
        <v>3195.2380952380954</v>
      </c>
      <c r="Z29">
        <v>1</v>
      </c>
      <c r="AA29">
        <v>40.06</v>
      </c>
      <c r="AB29">
        <v>1342</v>
      </c>
      <c r="AC29">
        <v>420</v>
      </c>
    </row>
    <row r="30" spans="1:29" x14ac:dyDescent="0.25">
      <c r="A30" t="s">
        <v>194</v>
      </c>
      <c r="B30" t="s">
        <v>905</v>
      </c>
      <c r="C30" t="s">
        <v>0</v>
      </c>
      <c r="D30">
        <v>1</v>
      </c>
      <c r="E30" t="s">
        <v>11</v>
      </c>
      <c r="G30" t="s">
        <v>1</v>
      </c>
      <c r="H30">
        <v>100000</v>
      </c>
      <c r="I30" t="s">
        <v>15</v>
      </c>
      <c r="J30" t="s">
        <v>19</v>
      </c>
      <c r="K30" t="s">
        <v>2</v>
      </c>
      <c r="M30" t="s">
        <v>3</v>
      </c>
      <c r="N30">
        <v>9</v>
      </c>
      <c r="O30">
        <v>7</v>
      </c>
      <c r="P30" t="s">
        <v>69</v>
      </c>
      <c r="Q30" t="s">
        <v>224</v>
      </c>
      <c r="R30">
        <v>78.054859161376953</v>
      </c>
      <c r="S30">
        <v>1749153890.1845536</v>
      </c>
      <c r="T30">
        <v>1749153968.2394128</v>
      </c>
      <c r="U30" t="s">
        <v>5</v>
      </c>
      <c r="V30" t="s">
        <v>70</v>
      </c>
      <c r="W30" t="s">
        <v>7</v>
      </c>
      <c r="X30" t="s">
        <v>196</v>
      </c>
      <c r="Y30">
        <v>3319.3173386099429</v>
      </c>
      <c r="Z30">
        <v>1</v>
      </c>
      <c r="AA30">
        <v>38.56</v>
      </c>
      <c r="AB30">
        <v>1342</v>
      </c>
      <c r="AC30">
        <v>404.3</v>
      </c>
    </row>
    <row r="31" spans="1:29" x14ac:dyDescent="0.25">
      <c r="A31" t="s">
        <v>194</v>
      </c>
      <c r="B31" t="s">
        <v>905</v>
      </c>
      <c r="C31" t="s">
        <v>0</v>
      </c>
      <c r="D31">
        <v>1</v>
      </c>
      <c r="E31" t="s">
        <v>22</v>
      </c>
      <c r="G31" t="s">
        <v>1</v>
      </c>
      <c r="H31">
        <v>100000</v>
      </c>
      <c r="I31" t="s">
        <v>12</v>
      </c>
      <c r="K31" t="s">
        <v>2</v>
      </c>
      <c r="M31" t="s">
        <v>3</v>
      </c>
      <c r="N31">
        <v>9</v>
      </c>
      <c r="O31">
        <v>7</v>
      </c>
      <c r="P31" t="s">
        <v>71</v>
      </c>
      <c r="Q31" t="s">
        <v>225</v>
      </c>
      <c r="R31">
        <v>63.250101566314697</v>
      </c>
      <c r="S31">
        <v>1749153968.3998361</v>
      </c>
      <c r="T31">
        <v>1749154031.6499376</v>
      </c>
      <c r="U31" t="s">
        <v>5</v>
      </c>
      <c r="V31" t="s">
        <v>72</v>
      </c>
      <c r="W31" t="s">
        <v>7</v>
      </c>
      <c r="X31" t="s">
        <v>196</v>
      </c>
      <c r="Y31">
        <v>2005.0799342596745</v>
      </c>
      <c r="Z31">
        <v>1</v>
      </c>
      <c r="AA31">
        <v>63.83</v>
      </c>
      <c r="AB31">
        <v>1342</v>
      </c>
      <c r="AC31">
        <v>669.3</v>
      </c>
    </row>
    <row r="32" spans="1:29" x14ac:dyDescent="0.25">
      <c r="A32" t="s">
        <v>194</v>
      </c>
      <c r="B32" t="s">
        <v>905</v>
      </c>
      <c r="C32" t="s">
        <v>0</v>
      </c>
      <c r="D32">
        <v>1</v>
      </c>
      <c r="E32" t="s">
        <v>22</v>
      </c>
      <c r="G32" t="s">
        <v>1</v>
      </c>
      <c r="H32">
        <v>100000</v>
      </c>
      <c r="I32" t="s">
        <v>15</v>
      </c>
      <c r="J32" t="s">
        <v>16</v>
      </c>
      <c r="K32" t="s">
        <v>2</v>
      </c>
      <c r="M32" t="s">
        <v>3</v>
      </c>
      <c r="N32">
        <v>9</v>
      </c>
      <c r="O32">
        <v>7</v>
      </c>
      <c r="P32" t="s">
        <v>73</v>
      </c>
      <c r="Q32" t="s">
        <v>226</v>
      </c>
      <c r="R32">
        <v>77.18915867805481</v>
      </c>
      <c r="S32">
        <v>1749154031.8056238</v>
      </c>
      <c r="T32">
        <v>1749154108.9947824</v>
      </c>
      <c r="U32" t="s">
        <v>5</v>
      </c>
      <c r="V32" t="s">
        <v>74</v>
      </c>
      <c r="W32" t="s">
        <v>7</v>
      </c>
      <c r="X32" t="s">
        <v>196</v>
      </c>
      <c r="Y32">
        <v>3236.0742705570292</v>
      </c>
      <c r="Z32">
        <v>1</v>
      </c>
      <c r="AA32">
        <v>39.549999999999997</v>
      </c>
      <c r="AB32">
        <v>1342</v>
      </c>
      <c r="AC32">
        <v>414.7</v>
      </c>
    </row>
    <row r="33" spans="1:36" x14ac:dyDescent="0.25">
      <c r="A33" t="s">
        <v>194</v>
      </c>
      <c r="B33" t="s">
        <v>905</v>
      </c>
      <c r="C33" t="s">
        <v>0</v>
      </c>
      <c r="D33">
        <v>1</v>
      </c>
      <c r="E33" t="s">
        <v>22</v>
      </c>
      <c r="G33" t="s">
        <v>1</v>
      </c>
      <c r="H33">
        <v>100000</v>
      </c>
      <c r="I33" t="s">
        <v>15</v>
      </c>
      <c r="J33" t="s">
        <v>19</v>
      </c>
      <c r="K33" t="s">
        <v>2</v>
      </c>
      <c r="M33" t="s">
        <v>3</v>
      </c>
      <c r="N33">
        <v>9</v>
      </c>
      <c r="O33">
        <v>7</v>
      </c>
      <c r="P33" t="s">
        <v>75</v>
      </c>
      <c r="Q33" t="s">
        <v>227</v>
      </c>
      <c r="R33">
        <v>77.517639875411987</v>
      </c>
      <c r="S33">
        <v>1749154109.1581993</v>
      </c>
      <c r="T33">
        <v>1749154186.6758392</v>
      </c>
      <c r="U33" t="s">
        <v>5</v>
      </c>
      <c r="V33" t="s">
        <v>76</v>
      </c>
      <c r="W33" t="s">
        <v>7</v>
      </c>
      <c r="X33" t="s">
        <v>196</v>
      </c>
      <c r="Y33">
        <v>3419.9796126401629</v>
      </c>
      <c r="Z33">
        <v>1</v>
      </c>
      <c r="AA33">
        <v>37.42</v>
      </c>
      <c r="AB33">
        <v>1342</v>
      </c>
      <c r="AC33">
        <v>392.4</v>
      </c>
    </row>
    <row r="34" spans="1:36" x14ac:dyDescent="0.25">
      <c r="A34" t="s">
        <v>194</v>
      </c>
      <c r="B34" t="s">
        <v>905</v>
      </c>
      <c r="C34" t="s">
        <v>0</v>
      </c>
      <c r="D34">
        <v>1</v>
      </c>
      <c r="G34" t="s">
        <v>1</v>
      </c>
      <c r="K34" t="s">
        <v>2</v>
      </c>
      <c r="M34" t="s">
        <v>3</v>
      </c>
      <c r="N34">
        <v>9</v>
      </c>
      <c r="O34">
        <v>7</v>
      </c>
      <c r="P34" t="s">
        <v>77</v>
      </c>
      <c r="Q34" t="s">
        <v>228</v>
      </c>
      <c r="R34">
        <v>69.284402370452881</v>
      </c>
      <c r="S34">
        <v>1749154186.8256023</v>
      </c>
      <c r="T34">
        <v>1749154256.1100049</v>
      </c>
      <c r="U34" t="s">
        <v>5</v>
      </c>
      <c r="V34" t="s">
        <v>78</v>
      </c>
      <c r="W34" t="s">
        <v>7</v>
      </c>
      <c r="X34" t="s">
        <v>196</v>
      </c>
      <c r="Y34">
        <v>7971.9995200800186</v>
      </c>
      <c r="Z34">
        <v>1</v>
      </c>
      <c r="AA34">
        <v>16.059999999999999</v>
      </c>
      <c r="AB34">
        <v>1342177</v>
      </c>
      <c r="AC34">
        <v>168361.4</v>
      </c>
    </row>
    <row r="35" spans="1:36" x14ac:dyDescent="0.25">
      <c r="A35" t="s">
        <v>194</v>
      </c>
      <c r="B35" t="s">
        <v>905</v>
      </c>
      <c r="C35" t="s">
        <v>0</v>
      </c>
      <c r="D35">
        <v>1</v>
      </c>
      <c r="G35" t="s">
        <v>1</v>
      </c>
      <c r="K35" t="s">
        <v>2</v>
      </c>
      <c r="L35">
        <v>3</v>
      </c>
      <c r="M35" t="s">
        <v>3</v>
      </c>
      <c r="N35">
        <v>9</v>
      </c>
      <c r="O35">
        <v>9</v>
      </c>
      <c r="P35" t="s">
        <v>79</v>
      </c>
      <c r="Q35" t="s">
        <v>229</v>
      </c>
      <c r="R35">
        <v>87.318562746047974</v>
      </c>
      <c r="S35">
        <v>1749154256.2706926</v>
      </c>
      <c r="T35">
        <v>1749154343.5892551</v>
      </c>
      <c r="U35" t="s">
        <v>5</v>
      </c>
      <c r="V35" t="s">
        <v>80</v>
      </c>
      <c r="W35" t="s">
        <v>7</v>
      </c>
      <c r="X35" t="s">
        <v>196</v>
      </c>
      <c r="Y35">
        <v>15194.806371014578</v>
      </c>
      <c r="Z35">
        <v>1</v>
      </c>
      <c r="AA35">
        <v>25.269999999999996</v>
      </c>
      <c r="AB35">
        <v>4026531</v>
      </c>
      <c r="AC35">
        <v>264993.90000000002</v>
      </c>
    </row>
    <row r="36" spans="1:36" x14ac:dyDescent="0.25">
      <c r="A36" t="s">
        <v>194</v>
      </c>
      <c r="B36" t="s">
        <v>905</v>
      </c>
      <c r="C36" t="s">
        <v>237</v>
      </c>
      <c r="E36" t="s">
        <v>11</v>
      </c>
      <c r="G36" t="s">
        <v>1</v>
      </c>
      <c r="I36" t="s">
        <v>12</v>
      </c>
      <c r="M36" t="s">
        <v>3</v>
      </c>
      <c r="N36">
        <v>8</v>
      </c>
      <c r="O36">
        <v>7</v>
      </c>
      <c r="P36" t="s">
        <v>238</v>
      </c>
      <c r="Q36" t="s">
        <v>239</v>
      </c>
      <c r="R36">
        <v>76.679790019989014</v>
      </c>
      <c r="S36">
        <v>1749155172.9922724</v>
      </c>
      <c r="T36">
        <v>1749155249.6720624</v>
      </c>
      <c r="U36" t="s">
        <v>5</v>
      </c>
      <c r="V36" t="s">
        <v>240</v>
      </c>
      <c r="W36" t="s">
        <v>7</v>
      </c>
      <c r="X36" t="s">
        <v>196</v>
      </c>
      <c r="Z36">
        <v>1</v>
      </c>
      <c r="AH36">
        <v>1</v>
      </c>
      <c r="AI36">
        <v>10</v>
      </c>
      <c r="AJ36">
        <v>18</v>
      </c>
    </row>
    <row r="37" spans="1:36" x14ac:dyDescent="0.25">
      <c r="A37" t="s">
        <v>194</v>
      </c>
      <c r="B37" t="s">
        <v>905</v>
      </c>
      <c r="C37" t="s">
        <v>237</v>
      </c>
      <c r="E37" t="s">
        <v>22</v>
      </c>
      <c r="G37" t="s">
        <v>1</v>
      </c>
      <c r="I37" t="s">
        <v>12</v>
      </c>
      <c r="M37" t="s">
        <v>3</v>
      </c>
      <c r="N37">
        <v>8</v>
      </c>
      <c r="O37">
        <v>7</v>
      </c>
      <c r="P37" t="s">
        <v>241</v>
      </c>
      <c r="Q37" t="s">
        <v>242</v>
      </c>
      <c r="R37">
        <v>74.33037543296814</v>
      </c>
      <c r="S37">
        <v>1749155249.8317535</v>
      </c>
      <c r="T37">
        <v>1749155324.1621292</v>
      </c>
      <c r="U37" t="s">
        <v>5</v>
      </c>
      <c r="V37" t="s">
        <v>243</v>
      </c>
      <c r="W37" t="s">
        <v>7</v>
      </c>
      <c r="X37" t="s">
        <v>196</v>
      </c>
      <c r="Z37">
        <v>1</v>
      </c>
      <c r="AH37">
        <v>1</v>
      </c>
      <c r="AI37">
        <v>10</v>
      </c>
      <c r="AJ37">
        <v>19</v>
      </c>
    </row>
    <row r="38" spans="1:36" x14ac:dyDescent="0.25">
      <c r="A38" t="s">
        <v>194</v>
      </c>
      <c r="B38" t="s">
        <v>905</v>
      </c>
      <c r="C38" t="s">
        <v>237</v>
      </c>
      <c r="E38" t="s">
        <v>11</v>
      </c>
      <c r="F38" t="s">
        <v>12</v>
      </c>
      <c r="G38" t="s">
        <v>1</v>
      </c>
      <c r="I38" t="s">
        <v>15</v>
      </c>
      <c r="J38" t="s">
        <v>16</v>
      </c>
      <c r="M38" t="s">
        <v>3</v>
      </c>
      <c r="N38">
        <v>8</v>
      </c>
      <c r="O38">
        <v>7</v>
      </c>
      <c r="P38" t="s">
        <v>244</v>
      </c>
      <c r="Q38" t="s">
        <v>245</v>
      </c>
      <c r="R38">
        <v>85.674295663833618</v>
      </c>
      <c r="S38">
        <v>1749155324.3244748</v>
      </c>
      <c r="T38">
        <v>1749155409.9987705</v>
      </c>
      <c r="U38" t="s">
        <v>5</v>
      </c>
      <c r="V38" t="s">
        <v>246</v>
      </c>
      <c r="W38" t="s">
        <v>7</v>
      </c>
      <c r="X38" t="s">
        <v>196</v>
      </c>
      <c r="Z38">
        <v>1</v>
      </c>
      <c r="AH38">
        <v>1</v>
      </c>
      <c r="AI38">
        <v>11</v>
      </c>
      <c r="AJ38">
        <v>20</v>
      </c>
    </row>
    <row r="39" spans="1:36" x14ac:dyDescent="0.25">
      <c r="A39" t="s">
        <v>194</v>
      </c>
      <c r="B39" t="s">
        <v>905</v>
      </c>
      <c r="C39" t="s">
        <v>237</v>
      </c>
      <c r="E39" t="s">
        <v>22</v>
      </c>
      <c r="F39" t="s">
        <v>12</v>
      </c>
      <c r="G39" t="s">
        <v>1</v>
      </c>
      <c r="I39" t="s">
        <v>15</v>
      </c>
      <c r="J39" t="s">
        <v>16</v>
      </c>
      <c r="M39" t="s">
        <v>3</v>
      </c>
      <c r="N39">
        <v>8</v>
      </c>
      <c r="O39">
        <v>7</v>
      </c>
      <c r="P39" t="s">
        <v>247</v>
      </c>
      <c r="Q39" t="s">
        <v>248</v>
      </c>
      <c r="R39">
        <v>85.968863725662231</v>
      </c>
      <c r="S39">
        <v>1749155410.1611509</v>
      </c>
      <c r="T39">
        <v>1749155496.1300149</v>
      </c>
      <c r="U39" t="s">
        <v>5</v>
      </c>
      <c r="V39" t="s">
        <v>249</v>
      </c>
      <c r="W39" t="s">
        <v>7</v>
      </c>
      <c r="X39" t="s">
        <v>196</v>
      </c>
      <c r="Z39">
        <v>1</v>
      </c>
      <c r="AH39">
        <v>1</v>
      </c>
      <c r="AI39">
        <v>12</v>
      </c>
      <c r="AJ39">
        <v>21</v>
      </c>
    </row>
    <row r="40" spans="1:36" x14ac:dyDescent="0.25">
      <c r="A40" t="s">
        <v>194</v>
      </c>
      <c r="B40" t="s">
        <v>905</v>
      </c>
      <c r="C40" t="s">
        <v>237</v>
      </c>
      <c r="E40" t="s">
        <v>11</v>
      </c>
      <c r="F40" t="s">
        <v>12</v>
      </c>
      <c r="G40" t="s">
        <v>1</v>
      </c>
      <c r="I40" t="s">
        <v>15</v>
      </c>
      <c r="J40" t="s">
        <v>19</v>
      </c>
      <c r="M40" t="s">
        <v>3</v>
      </c>
      <c r="N40">
        <v>8</v>
      </c>
      <c r="O40">
        <v>7</v>
      </c>
      <c r="P40" t="s">
        <v>250</v>
      </c>
      <c r="Q40" t="s">
        <v>251</v>
      </c>
      <c r="R40">
        <v>86.278233528137207</v>
      </c>
      <c r="S40">
        <v>1749155496.2913797</v>
      </c>
      <c r="T40">
        <v>1749155582.5696132</v>
      </c>
      <c r="U40" t="s">
        <v>5</v>
      </c>
      <c r="V40" t="s">
        <v>252</v>
      </c>
      <c r="W40" t="s">
        <v>7</v>
      </c>
      <c r="X40" t="s">
        <v>196</v>
      </c>
      <c r="Z40">
        <v>1</v>
      </c>
      <c r="AH40">
        <v>1</v>
      </c>
      <c r="AI40">
        <v>12</v>
      </c>
      <c r="AJ40">
        <v>22</v>
      </c>
    </row>
    <row r="41" spans="1:36" x14ac:dyDescent="0.25">
      <c r="A41" t="s">
        <v>194</v>
      </c>
      <c r="B41" t="s">
        <v>905</v>
      </c>
      <c r="C41" t="s">
        <v>237</v>
      </c>
      <c r="E41" t="s">
        <v>22</v>
      </c>
      <c r="F41" t="s">
        <v>12</v>
      </c>
      <c r="G41" t="s">
        <v>1</v>
      </c>
      <c r="I41" t="s">
        <v>15</v>
      </c>
      <c r="J41" t="s">
        <v>19</v>
      </c>
      <c r="M41" t="s">
        <v>3</v>
      </c>
      <c r="N41">
        <v>8</v>
      </c>
      <c r="O41">
        <v>7</v>
      </c>
      <c r="P41" t="s">
        <v>253</v>
      </c>
      <c r="Q41" t="s">
        <v>254</v>
      </c>
      <c r="R41">
        <v>89.198007583618164</v>
      </c>
      <c r="S41">
        <v>1749155582.732142</v>
      </c>
      <c r="T41">
        <v>1749155671.9301496</v>
      </c>
      <c r="U41" t="s">
        <v>5</v>
      </c>
      <c r="V41" t="s">
        <v>255</v>
      </c>
      <c r="W41" t="s">
        <v>7</v>
      </c>
      <c r="X41" t="s">
        <v>196</v>
      </c>
      <c r="Z41">
        <v>1</v>
      </c>
      <c r="AH41">
        <v>1</v>
      </c>
      <c r="AI41">
        <v>12</v>
      </c>
      <c r="AJ41">
        <v>23</v>
      </c>
    </row>
    <row r="42" spans="1:36" x14ac:dyDescent="0.25">
      <c r="A42" t="s">
        <v>194</v>
      </c>
      <c r="B42" t="s">
        <v>905</v>
      </c>
      <c r="C42" t="s">
        <v>256</v>
      </c>
      <c r="E42" t="s">
        <v>11</v>
      </c>
      <c r="G42" t="s">
        <v>1</v>
      </c>
      <c r="I42" t="s">
        <v>12</v>
      </c>
      <c r="M42" t="s">
        <v>3</v>
      </c>
      <c r="N42">
        <v>8</v>
      </c>
      <c r="O42">
        <v>8</v>
      </c>
      <c r="P42" t="s">
        <v>257</v>
      </c>
      <c r="Q42" t="s">
        <v>258</v>
      </c>
      <c r="R42">
        <v>122.95809578895567</v>
      </c>
      <c r="S42">
        <v>1749155672.0610993</v>
      </c>
      <c r="T42">
        <v>1749155795.0191951</v>
      </c>
      <c r="U42" t="s">
        <v>5</v>
      </c>
      <c r="V42" t="s">
        <v>259</v>
      </c>
      <c r="W42" t="s">
        <v>7</v>
      </c>
      <c r="X42" t="s">
        <v>196</v>
      </c>
      <c r="Y42">
        <v>37089.002851031641</v>
      </c>
      <c r="Z42">
        <v>1</v>
      </c>
      <c r="AA42">
        <v>25.71</v>
      </c>
      <c r="AB42">
        <v>10000000</v>
      </c>
      <c r="AC42">
        <v>269621.7</v>
      </c>
      <c r="AD42">
        <v>62828.000013942787</v>
      </c>
      <c r="AE42">
        <v>15.1791</v>
      </c>
      <c r="AF42">
        <v>10000000</v>
      </c>
      <c r="AG42">
        <v>159164.70360000001</v>
      </c>
    </row>
    <row r="43" spans="1:36" x14ac:dyDescent="0.25">
      <c r="A43" t="s">
        <v>194</v>
      </c>
      <c r="B43" t="s">
        <v>905</v>
      </c>
      <c r="C43" t="s">
        <v>256</v>
      </c>
      <c r="E43" t="s">
        <v>22</v>
      </c>
      <c r="G43" t="s">
        <v>1</v>
      </c>
      <c r="I43" t="s">
        <v>12</v>
      </c>
      <c r="M43" t="s">
        <v>3</v>
      </c>
      <c r="N43">
        <v>8</v>
      </c>
      <c r="O43">
        <v>8</v>
      </c>
      <c r="P43" t="s">
        <v>260</v>
      </c>
      <c r="Q43" t="s">
        <v>261</v>
      </c>
      <c r="R43">
        <v>130.01370096206665</v>
      </c>
      <c r="S43">
        <v>1749155795.1735845</v>
      </c>
      <c r="T43">
        <v>1749155925.1872854</v>
      </c>
      <c r="U43" t="s">
        <v>5</v>
      </c>
      <c r="V43" t="s">
        <v>262</v>
      </c>
      <c r="W43" t="s">
        <v>7</v>
      </c>
      <c r="X43" t="s">
        <v>196</v>
      </c>
      <c r="Y43">
        <v>39197.993376323073</v>
      </c>
      <c r="Z43">
        <v>1</v>
      </c>
      <c r="AA43">
        <v>24.33</v>
      </c>
      <c r="AB43">
        <v>10000000</v>
      </c>
      <c r="AC43">
        <v>255115.1</v>
      </c>
      <c r="AD43">
        <v>69064.999991560268</v>
      </c>
      <c r="AE43">
        <v>13.808400000000001</v>
      </c>
      <c r="AF43">
        <v>10000000</v>
      </c>
      <c r="AG43">
        <v>144791.13879999999</v>
      </c>
    </row>
    <row r="44" spans="1:36" x14ac:dyDescent="0.25">
      <c r="A44" t="s">
        <v>194</v>
      </c>
      <c r="B44" t="s">
        <v>905</v>
      </c>
      <c r="C44" t="s">
        <v>256</v>
      </c>
      <c r="E44" t="s">
        <v>11</v>
      </c>
      <c r="F44" t="s">
        <v>12</v>
      </c>
      <c r="G44" t="s">
        <v>1</v>
      </c>
      <c r="I44" t="s">
        <v>15</v>
      </c>
      <c r="J44" t="s">
        <v>16</v>
      </c>
      <c r="M44" t="s">
        <v>3</v>
      </c>
      <c r="N44">
        <v>8</v>
      </c>
      <c r="O44">
        <v>8</v>
      </c>
      <c r="P44" t="s">
        <v>263</v>
      </c>
      <c r="Q44" t="s">
        <v>264</v>
      </c>
      <c r="R44">
        <v>138.22006106376648</v>
      </c>
      <c r="S44">
        <v>1749155925.3488328</v>
      </c>
      <c r="T44">
        <v>1749156063.5688939</v>
      </c>
      <c r="U44" t="s">
        <v>5</v>
      </c>
      <c r="V44" t="s">
        <v>265</v>
      </c>
      <c r="W44" t="s">
        <v>7</v>
      </c>
      <c r="X44" t="s">
        <v>196</v>
      </c>
      <c r="Y44">
        <v>38486.006680401042</v>
      </c>
      <c r="Z44">
        <v>1</v>
      </c>
      <c r="AA44">
        <v>24.78</v>
      </c>
      <c r="AB44">
        <v>10000000</v>
      </c>
      <c r="AC44">
        <v>259834.7</v>
      </c>
      <c r="AD44">
        <v>64575.999983220572</v>
      </c>
      <c r="AE44">
        <v>14.7682</v>
      </c>
      <c r="AF44">
        <v>10000000</v>
      </c>
      <c r="AG44">
        <v>154856.2934</v>
      </c>
    </row>
    <row r="45" spans="1:36" x14ac:dyDescent="0.25">
      <c r="A45" t="s">
        <v>194</v>
      </c>
      <c r="B45" t="s">
        <v>905</v>
      </c>
      <c r="C45" t="s">
        <v>256</v>
      </c>
      <c r="E45" t="s">
        <v>22</v>
      </c>
      <c r="F45" t="s">
        <v>12</v>
      </c>
      <c r="G45" t="s">
        <v>1</v>
      </c>
      <c r="I45" t="s">
        <v>15</v>
      </c>
      <c r="J45" t="s">
        <v>16</v>
      </c>
      <c r="M45" t="s">
        <v>3</v>
      </c>
      <c r="N45">
        <v>8</v>
      </c>
      <c r="O45">
        <v>8</v>
      </c>
      <c r="P45" t="s">
        <v>266</v>
      </c>
      <c r="Q45" t="s">
        <v>267</v>
      </c>
      <c r="R45">
        <v>144.38504648208618</v>
      </c>
      <c r="S45">
        <v>1749156063.7331896</v>
      </c>
      <c r="T45">
        <v>1749156208.1182361</v>
      </c>
      <c r="U45" t="s">
        <v>5</v>
      </c>
      <c r="V45" t="s">
        <v>268</v>
      </c>
      <c r="W45" t="s">
        <v>7</v>
      </c>
      <c r="X45" t="s">
        <v>196</v>
      </c>
      <c r="Y45">
        <v>49357.001660863105</v>
      </c>
      <c r="Z45">
        <v>1</v>
      </c>
      <c r="AA45">
        <v>19.32</v>
      </c>
      <c r="AB45">
        <v>10000000</v>
      </c>
      <c r="AC45">
        <v>202605.5</v>
      </c>
      <c r="AD45">
        <v>75808.000023094151</v>
      </c>
      <c r="AE45">
        <v>12.5801</v>
      </c>
      <c r="AF45">
        <v>10000000</v>
      </c>
      <c r="AG45">
        <v>131912.1992</v>
      </c>
    </row>
    <row r="46" spans="1:36" x14ac:dyDescent="0.25">
      <c r="A46" t="s">
        <v>194</v>
      </c>
      <c r="B46" t="s">
        <v>905</v>
      </c>
      <c r="C46" t="s">
        <v>256</v>
      </c>
      <c r="E46" t="s">
        <v>11</v>
      </c>
      <c r="F46" t="s">
        <v>12</v>
      </c>
      <c r="G46" t="s">
        <v>1</v>
      </c>
      <c r="I46" t="s">
        <v>15</v>
      </c>
      <c r="J46" t="s">
        <v>19</v>
      </c>
      <c r="M46" t="s">
        <v>3</v>
      </c>
      <c r="N46">
        <v>8</v>
      </c>
      <c r="O46">
        <v>8</v>
      </c>
      <c r="P46" t="s">
        <v>269</v>
      </c>
      <c r="Q46" t="s">
        <v>270</v>
      </c>
      <c r="R46">
        <v>142.24982857704163</v>
      </c>
      <c r="S46">
        <v>1749156208.2761991</v>
      </c>
      <c r="T46">
        <v>1749156350.5260277</v>
      </c>
      <c r="U46" t="s">
        <v>5</v>
      </c>
      <c r="V46" t="s">
        <v>271</v>
      </c>
      <c r="W46" t="s">
        <v>7</v>
      </c>
      <c r="X46" t="s">
        <v>196</v>
      </c>
      <c r="Y46">
        <v>43819.001233504881</v>
      </c>
      <c r="Z46">
        <v>1</v>
      </c>
      <c r="AA46">
        <v>21.76</v>
      </c>
      <c r="AB46">
        <v>10000000</v>
      </c>
      <c r="AC46">
        <v>228211.5</v>
      </c>
      <c r="AD46">
        <v>65357.999990665565</v>
      </c>
      <c r="AE46">
        <v>14.5915</v>
      </c>
      <c r="AF46">
        <v>10000000</v>
      </c>
      <c r="AG46">
        <v>153003.45790000001</v>
      </c>
    </row>
    <row r="47" spans="1:36" x14ac:dyDescent="0.25">
      <c r="A47" t="s">
        <v>194</v>
      </c>
      <c r="B47" t="s">
        <v>905</v>
      </c>
      <c r="C47" t="s">
        <v>256</v>
      </c>
      <c r="E47" t="s">
        <v>22</v>
      </c>
      <c r="F47" t="s">
        <v>12</v>
      </c>
      <c r="G47" t="s">
        <v>1</v>
      </c>
      <c r="I47" t="s">
        <v>15</v>
      </c>
      <c r="J47" t="s">
        <v>19</v>
      </c>
      <c r="M47" t="s">
        <v>3</v>
      </c>
      <c r="N47">
        <v>8</v>
      </c>
      <c r="O47">
        <v>8</v>
      </c>
      <c r="P47" t="s">
        <v>272</v>
      </c>
      <c r="Q47" t="s">
        <v>273</v>
      </c>
      <c r="R47">
        <v>139.13875937461853</v>
      </c>
      <c r="S47">
        <v>1749156350.6842091</v>
      </c>
      <c r="T47">
        <v>1749156489.8229685</v>
      </c>
      <c r="U47" t="s">
        <v>5</v>
      </c>
      <c r="V47" t="s">
        <v>274</v>
      </c>
      <c r="W47" t="s">
        <v>7</v>
      </c>
      <c r="X47" t="s">
        <v>196</v>
      </c>
      <c r="Y47">
        <v>46978.992403966717</v>
      </c>
      <c r="Z47">
        <v>1</v>
      </c>
      <c r="AA47">
        <v>20.3</v>
      </c>
      <c r="AB47">
        <v>10000000</v>
      </c>
      <c r="AC47">
        <v>212861.1</v>
      </c>
      <c r="AD47">
        <v>68346.00001484339</v>
      </c>
      <c r="AE47">
        <v>13.9536</v>
      </c>
      <c r="AF47">
        <v>10000000</v>
      </c>
      <c r="AG47">
        <v>146314.34169999999</v>
      </c>
    </row>
    <row r="48" spans="1:36" x14ac:dyDescent="0.25">
      <c r="A48" t="s">
        <v>194</v>
      </c>
      <c r="B48" t="s">
        <v>905</v>
      </c>
      <c r="C48" t="s">
        <v>170</v>
      </c>
      <c r="E48" t="s">
        <v>11</v>
      </c>
      <c r="G48" t="s">
        <v>1</v>
      </c>
      <c r="I48" t="s">
        <v>12</v>
      </c>
      <c r="M48" t="s">
        <v>3</v>
      </c>
      <c r="N48">
        <v>7</v>
      </c>
      <c r="O48">
        <v>7</v>
      </c>
      <c r="P48" t="s">
        <v>275</v>
      </c>
      <c r="Q48" t="s">
        <v>276</v>
      </c>
      <c r="R48">
        <v>121.24400472640993</v>
      </c>
      <c r="S48">
        <v>1749156489.9872897</v>
      </c>
      <c r="T48">
        <v>1749156611.2312944</v>
      </c>
      <c r="U48" t="s">
        <v>5</v>
      </c>
      <c r="V48" t="s">
        <v>171</v>
      </c>
      <c r="W48" t="s">
        <v>7</v>
      </c>
      <c r="X48" t="s">
        <v>172</v>
      </c>
      <c r="Y48">
        <v>36114.003240870647</v>
      </c>
      <c r="Z48">
        <v>1</v>
      </c>
      <c r="AA48">
        <v>26.41</v>
      </c>
      <c r="AB48">
        <v>10000000</v>
      </c>
      <c r="AC48">
        <v>276900.90000000002</v>
      </c>
    </row>
    <row r="49" spans="1:29" x14ac:dyDescent="0.25">
      <c r="A49" t="s">
        <v>194</v>
      </c>
      <c r="B49" t="s">
        <v>905</v>
      </c>
      <c r="C49" t="s">
        <v>170</v>
      </c>
      <c r="E49" t="s">
        <v>22</v>
      </c>
      <c r="G49" t="s">
        <v>1</v>
      </c>
      <c r="I49" t="s">
        <v>12</v>
      </c>
      <c r="M49" t="s">
        <v>3</v>
      </c>
      <c r="N49">
        <v>7</v>
      </c>
      <c r="O49">
        <v>7</v>
      </c>
      <c r="P49" t="s">
        <v>277</v>
      </c>
      <c r="Q49" t="s">
        <v>278</v>
      </c>
      <c r="R49">
        <v>117.48581075668336</v>
      </c>
      <c r="S49">
        <v>1749156611.3641858</v>
      </c>
      <c r="T49">
        <v>1749156728.8499966</v>
      </c>
      <c r="U49" t="s">
        <v>5</v>
      </c>
      <c r="V49" t="s">
        <v>173</v>
      </c>
      <c r="W49" t="s">
        <v>7</v>
      </c>
      <c r="X49" t="s">
        <v>172</v>
      </c>
      <c r="Y49">
        <v>34052.000810437617</v>
      </c>
      <c r="Z49">
        <v>1</v>
      </c>
      <c r="AA49">
        <v>28.01</v>
      </c>
      <c r="AB49">
        <v>10000000</v>
      </c>
      <c r="AC49">
        <v>293668.5</v>
      </c>
    </row>
    <row r="50" spans="1:29" x14ac:dyDescent="0.25">
      <c r="A50" t="s">
        <v>194</v>
      </c>
      <c r="B50" t="s">
        <v>905</v>
      </c>
      <c r="C50" t="s">
        <v>170</v>
      </c>
      <c r="E50" t="s">
        <v>11</v>
      </c>
      <c r="F50" t="s">
        <v>12</v>
      </c>
      <c r="G50" t="s">
        <v>1</v>
      </c>
      <c r="I50" t="s">
        <v>15</v>
      </c>
      <c r="J50" t="s">
        <v>16</v>
      </c>
      <c r="M50" t="s">
        <v>3</v>
      </c>
      <c r="N50">
        <v>7</v>
      </c>
      <c r="O50">
        <v>7</v>
      </c>
      <c r="P50" t="s">
        <v>279</v>
      </c>
      <c r="Q50" t="s">
        <v>280</v>
      </c>
      <c r="R50">
        <v>129.3519721031189</v>
      </c>
      <c r="S50">
        <v>1749156729.0120158</v>
      </c>
      <c r="T50">
        <v>1749156858.3639879</v>
      </c>
      <c r="U50" t="s">
        <v>5</v>
      </c>
      <c r="V50" t="s">
        <v>174</v>
      </c>
      <c r="W50" t="s">
        <v>7</v>
      </c>
      <c r="X50" t="s">
        <v>172</v>
      </c>
      <c r="Y50">
        <v>35594.003407058</v>
      </c>
      <c r="Z50">
        <v>1</v>
      </c>
      <c r="AA50">
        <v>26.79</v>
      </c>
      <c r="AB50">
        <v>10000000</v>
      </c>
      <c r="AC50">
        <v>280946.2</v>
      </c>
    </row>
    <row r="51" spans="1:29" x14ac:dyDescent="0.25">
      <c r="A51" t="s">
        <v>194</v>
      </c>
      <c r="B51" t="s">
        <v>905</v>
      </c>
      <c r="C51" t="s">
        <v>170</v>
      </c>
      <c r="E51" t="s">
        <v>22</v>
      </c>
      <c r="F51" t="s">
        <v>12</v>
      </c>
      <c r="G51" t="s">
        <v>1</v>
      </c>
      <c r="I51" t="s">
        <v>15</v>
      </c>
      <c r="J51" t="s">
        <v>16</v>
      </c>
      <c r="M51" t="s">
        <v>3</v>
      </c>
      <c r="N51">
        <v>7</v>
      </c>
      <c r="O51">
        <v>7</v>
      </c>
      <c r="P51" t="s">
        <v>281</v>
      </c>
      <c r="Q51" t="s">
        <v>282</v>
      </c>
      <c r="R51">
        <v>130.51040697097778</v>
      </c>
      <c r="S51">
        <v>1749156858.5233879</v>
      </c>
      <c r="T51">
        <v>1749156989.0337949</v>
      </c>
      <c r="U51" t="s">
        <v>5</v>
      </c>
      <c r="V51" t="s">
        <v>175</v>
      </c>
      <c r="W51" t="s">
        <v>7</v>
      </c>
      <c r="X51" t="s">
        <v>172</v>
      </c>
      <c r="Y51">
        <v>39625.994018059944</v>
      </c>
      <c r="Z51">
        <v>1</v>
      </c>
      <c r="AA51">
        <v>24.07</v>
      </c>
      <c r="AB51">
        <v>10000000</v>
      </c>
      <c r="AC51">
        <v>252359.6</v>
      </c>
    </row>
    <row r="52" spans="1:29" x14ac:dyDescent="0.25">
      <c r="A52" t="s">
        <v>194</v>
      </c>
      <c r="B52" t="s">
        <v>905</v>
      </c>
      <c r="C52" t="s">
        <v>170</v>
      </c>
      <c r="E52" t="s">
        <v>11</v>
      </c>
      <c r="F52" t="s">
        <v>12</v>
      </c>
      <c r="G52" t="s">
        <v>1</v>
      </c>
      <c r="I52" t="s">
        <v>15</v>
      </c>
      <c r="J52" t="s">
        <v>19</v>
      </c>
      <c r="M52" t="s">
        <v>3</v>
      </c>
      <c r="N52">
        <v>7</v>
      </c>
      <c r="O52">
        <v>7</v>
      </c>
      <c r="P52" t="s">
        <v>283</v>
      </c>
      <c r="Q52" t="s">
        <v>284</v>
      </c>
      <c r="R52">
        <v>139.91070413589478</v>
      </c>
      <c r="S52">
        <v>1749156989.1977708</v>
      </c>
      <c r="T52">
        <v>1749157129.108475</v>
      </c>
      <c r="U52" t="s">
        <v>5</v>
      </c>
      <c r="V52" t="s">
        <v>176</v>
      </c>
      <c r="W52" t="s">
        <v>7</v>
      </c>
      <c r="X52" t="s">
        <v>172</v>
      </c>
      <c r="Y52">
        <v>38822.000738394461</v>
      </c>
      <c r="Z52">
        <v>1</v>
      </c>
      <c r="AA52">
        <v>24.57</v>
      </c>
      <c r="AB52">
        <v>10000000</v>
      </c>
      <c r="AC52">
        <v>257585.9</v>
      </c>
    </row>
    <row r="53" spans="1:29" x14ac:dyDescent="0.25">
      <c r="A53" t="s">
        <v>194</v>
      </c>
      <c r="B53" t="s">
        <v>905</v>
      </c>
      <c r="C53" t="s">
        <v>170</v>
      </c>
      <c r="E53" t="s">
        <v>22</v>
      </c>
      <c r="F53" t="s">
        <v>12</v>
      </c>
      <c r="G53" t="s">
        <v>1</v>
      </c>
      <c r="I53" t="s">
        <v>15</v>
      </c>
      <c r="J53" t="s">
        <v>19</v>
      </c>
      <c r="M53" t="s">
        <v>3</v>
      </c>
      <c r="N53">
        <v>7</v>
      </c>
      <c r="O53">
        <v>7</v>
      </c>
      <c r="P53" t="s">
        <v>285</v>
      </c>
      <c r="Q53" t="s">
        <v>286</v>
      </c>
      <c r="R53">
        <v>145.9240882396698</v>
      </c>
      <c r="S53">
        <v>1749157129.272351</v>
      </c>
      <c r="T53">
        <v>1749157275.1964393</v>
      </c>
      <c r="U53" t="s">
        <v>5</v>
      </c>
      <c r="V53" t="s">
        <v>177</v>
      </c>
      <c r="W53" t="s">
        <v>7</v>
      </c>
      <c r="X53" t="s">
        <v>172</v>
      </c>
      <c r="Y53">
        <v>40594.992688841819</v>
      </c>
      <c r="Z53">
        <v>1</v>
      </c>
      <c r="AA53">
        <v>23.49</v>
      </c>
      <c r="AB53">
        <v>10000000</v>
      </c>
      <c r="AC53">
        <v>246335.8</v>
      </c>
    </row>
    <row r="54" spans="1:29" x14ac:dyDescent="0.25">
      <c r="A54" t="s">
        <v>453</v>
      </c>
      <c r="B54" t="s">
        <v>905</v>
      </c>
      <c r="C54" t="s">
        <v>0</v>
      </c>
      <c r="D54">
        <v>-1</v>
      </c>
      <c r="G54" t="s">
        <v>1</v>
      </c>
      <c r="K54" t="s">
        <v>2</v>
      </c>
      <c r="M54" t="s">
        <v>3</v>
      </c>
      <c r="N54">
        <v>9</v>
      </c>
      <c r="O54">
        <v>7</v>
      </c>
      <c r="P54" t="s">
        <v>4</v>
      </c>
      <c r="Q54" t="s">
        <v>454</v>
      </c>
      <c r="R54">
        <v>71.616366624832153</v>
      </c>
      <c r="S54">
        <v>1749191680.3938468</v>
      </c>
      <c r="T54">
        <v>1749191752.0102134</v>
      </c>
      <c r="U54" t="s">
        <v>5</v>
      </c>
      <c r="V54" t="s">
        <v>6</v>
      </c>
      <c r="W54" t="s">
        <v>7</v>
      </c>
      <c r="X54" t="s">
        <v>196</v>
      </c>
      <c r="Y54">
        <v>13785.004878549786</v>
      </c>
      <c r="Z54">
        <v>2</v>
      </c>
      <c r="AA54">
        <v>9.2899999999999991</v>
      </c>
      <c r="AB54">
        <v>1342177</v>
      </c>
      <c r="AC54">
        <v>97365</v>
      </c>
    </row>
    <row r="55" spans="1:29" x14ac:dyDescent="0.25">
      <c r="A55" t="s">
        <v>453</v>
      </c>
      <c r="B55" t="s">
        <v>905</v>
      </c>
      <c r="C55" t="s">
        <v>0</v>
      </c>
      <c r="D55">
        <v>1</v>
      </c>
      <c r="G55" t="s">
        <v>1</v>
      </c>
      <c r="K55" t="s">
        <v>8</v>
      </c>
      <c r="M55" t="s">
        <v>3</v>
      </c>
      <c r="N55">
        <v>9</v>
      </c>
      <c r="O55">
        <v>7</v>
      </c>
      <c r="P55" t="s">
        <v>9</v>
      </c>
      <c r="Q55" t="s">
        <v>455</v>
      </c>
      <c r="R55">
        <v>64.175600051879883</v>
      </c>
      <c r="S55">
        <v>1749191752.2404473</v>
      </c>
      <c r="T55">
        <v>1749191816.4160471</v>
      </c>
      <c r="U55" t="s">
        <v>5</v>
      </c>
      <c r="V55" t="s">
        <v>10</v>
      </c>
      <c r="W55" t="s">
        <v>7</v>
      </c>
      <c r="X55" t="s">
        <v>196</v>
      </c>
      <c r="Y55">
        <v>5250.99949492203</v>
      </c>
      <c r="Z55">
        <v>2</v>
      </c>
      <c r="AA55">
        <v>24.38</v>
      </c>
      <c r="AB55">
        <v>1342177</v>
      </c>
      <c r="AC55">
        <v>255604.1</v>
      </c>
    </row>
    <row r="56" spans="1:29" x14ac:dyDescent="0.25">
      <c r="A56" t="s">
        <v>453</v>
      </c>
      <c r="B56" t="s">
        <v>905</v>
      </c>
      <c r="C56" t="s">
        <v>0</v>
      </c>
      <c r="D56">
        <v>1</v>
      </c>
      <c r="E56" t="s">
        <v>11</v>
      </c>
      <c r="G56" t="s">
        <v>1</v>
      </c>
      <c r="H56">
        <v>10</v>
      </c>
      <c r="I56" t="s">
        <v>12</v>
      </c>
      <c r="K56" t="s">
        <v>2</v>
      </c>
      <c r="M56" t="s">
        <v>3</v>
      </c>
      <c r="N56">
        <v>9</v>
      </c>
      <c r="O56">
        <v>7</v>
      </c>
      <c r="P56" t="s">
        <v>13</v>
      </c>
      <c r="Q56" t="s">
        <v>456</v>
      </c>
      <c r="R56">
        <v>74.422648191452026</v>
      </c>
      <c r="S56">
        <v>1749191816.5685048</v>
      </c>
      <c r="T56">
        <v>1749191890.991153</v>
      </c>
      <c r="U56" t="s">
        <v>5</v>
      </c>
      <c r="V56" t="s">
        <v>14</v>
      </c>
      <c r="W56" t="s">
        <v>7</v>
      </c>
      <c r="X56" t="s">
        <v>196</v>
      </c>
      <c r="Y56">
        <v>14542.00046372239</v>
      </c>
      <c r="Z56">
        <v>2</v>
      </c>
      <c r="AA56">
        <v>8.8000000000000007</v>
      </c>
      <c r="AB56">
        <v>13421772</v>
      </c>
      <c r="AC56">
        <v>922966</v>
      </c>
    </row>
    <row r="57" spans="1:29" x14ac:dyDescent="0.25">
      <c r="A57" t="s">
        <v>453</v>
      </c>
      <c r="B57" t="s">
        <v>905</v>
      </c>
      <c r="C57" t="s">
        <v>0</v>
      </c>
      <c r="D57">
        <v>1</v>
      </c>
      <c r="E57" t="s">
        <v>11</v>
      </c>
      <c r="G57" t="s">
        <v>1</v>
      </c>
      <c r="H57">
        <v>10</v>
      </c>
      <c r="I57" t="s">
        <v>15</v>
      </c>
      <c r="J57" t="s">
        <v>16</v>
      </c>
      <c r="K57" t="s">
        <v>2</v>
      </c>
      <c r="M57" t="s">
        <v>3</v>
      </c>
      <c r="N57">
        <v>9</v>
      </c>
      <c r="O57">
        <v>7</v>
      </c>
      <c r="P57" t="s">
        <v>17</v>
      </c>
      <c r="Q57" t="s">
        <v>457</v>
      </c>
      <c r="R57">
        <v>90.543214321136475</v>
      </c>
      <c r="S57">
        <v>1749191891.1555669</v>
      </c>
      <c r="T57">
        <v>1749191981.6987813</v>
      </c>
      <c r="U57" t="s">
        <v>5</v>
      </c>
      <c r="V57" t="s">
        <v>18</v>
      </c>
      <c r="W57" t="s">
        <v>7</v>
      </c>
      <c r="X57" t="s">
        <v>196</v>
      </c>
      <c r="Y57">
        <v>16531.000216401881</v>
      </c>
      <c r="Z57">
        <v>2</v>
      </c>
      <c r="AA57">
        <v>7.74</v>
      </c>
      <c r="AB57">
        <v>13421772</v>
      </c>
      <c r="AC57">
        <v>811915.3</v>
      </c>
    </row>
    <row r="58" spans="1:29" x14ac:dyDescent="0.25">
      <c r="A58" t="s">
        <v>453</v>
      </c>
      <c r="B58" t="s">
        <v>905</v>
      </c>
      <c r="C58" t="s">
        <v>0</v>
      </c>
      <c r="D58">
        <v>1</v>
      </c>
      <c r="E58" t="s">
        <v>11</v>
      </c>
      <c r="G58" t="s">
        <v>1</v>
      </c>
      <c r="H58">
        <v>10</v>
      </c>
      <c r="I58" t="s">
        <v>15</v>
      </c>
      <c r="J58" t="s">
        <v>19</v>
      </c>
      <c r="K58" t="s">
        <v>2</v>
      </c>
      <c r="M58" t="s">
        <v>3</v>
      </c>
      <c r="N58">
        <v>9</v>
      </c>
      <c r="O58">
        <v>7</v>
      </c>
      <c r="P58" t="s">
        <v>20</v>
      </c>
      <c r="Q58" t="s">
        <v>458</v>
      </c>
      <c r="R58">
        <v>90.344642162322998</v>
      </c>
      <c r="S58">
        <v>1749191981.828928</v>
      </c>
      <c r="T58">
        <v>1749192072.1735702</v>
      </c>
      <c r="U58" t="s">
        <v>5</v>
      </c>
      <c r="V58" t="s">
        <v>21</v>
      </c>
      <c r="W58" t="s">
        <v>7</v>
      </c>
      <c r="X58" t="s">
        <v>196</v>
      </c>
      <c r="Y58">
        <v>17053.999276507813</v>
      </c>
      <c r="Z58">
        <v>2</v>
      </c>
      <c r="AA58">
        <v>7.51</v>
      </c>
      <c r="AB58">
        <v>13421772</v>
      </c>
      <c r="AC58">
        <v>787016.1</v>
      </c>
    </row>
    <row r="59" spans="1:29" x14ac:dyDescent="0.25">
      <c r="A59" t="s">
        <v>453</v>
      </c>
      <c r="B59" t="s">
        <v>905</v>
      </c>
      <c r="C59" t="s">
        <v>0</v>
      </c>
      <c r="D59">
        <v>1</v>
      </c>
      <c r="E59" t="s">
        <v>22</v>
      </c>
      <c r="G59" t="s">
        <v>1</v>
      </c>
      <c r="H59">
        <v>10</v>
      </c>
      <c r="I59" t="s">
        <v>12</v>
      </c>
      <c r="K59" t="s">
        <v>2</v>
      </c>
      <c r="M59" t="s">
        <v>3</v>
      </c>
      <c r="N59">
        <v>9</v>
      </c>
      <c r="O59">
        <v>7</v>
      </c>
      <c r="P59" t="s">
        <v>23</v>
      </c>
      <c r="Q59" t="s">
        <v>459</v>
      </c>
      <c r="R59">
        <v>74.011423110961914</v>
      </c>
      <c r="S59">
        <v>1749192072.3324244</v>
      </c>
      <c r="T59">
        <v>1749192146.3438475</v>
      </c>
      <c r="U59" t="s">
        <v>5</v>
      </c>
      <c r="V59" t="s">
        <v>24</v>
      </c>
      <c r="W59" t="s">
        <v>7</v>
      </c>
      <c r="X59" t="s">
        <v>196</v>
      </c>
      <c r="Y59">
        <v>15404.999283796538</v>
      </c>
      <c r="Z59">
        <v>2</v>
      </c>
      <c r="AA59">
        <v>8.31</v>
      </c>
      <c r="AB59">
        <v>13421772</v>
      </c>
      <c r="AC59">
        <v>871260.8</v>
      </c>
    </row>
    <row r="60" spans="1:29" x14ac:dyDescent="0.25">
      <c r="A60" t="s">
        <v>453</v>
      </c>
      <c r="B60" t="s">
        <v>905</v>
      </c>
      <c r="C60" t="s">
        <v>0</v>
      </c>
      <c r="D60">
        <v>1</v>
      </c>
      <c r="E60" t="s">
        <v>22</v>
      </c>
      <c r="G60" t="s">
        <v>1</v>
      </c>
      <c r="H60">
        <v>10</v>
      </c>
      <c r="I60" t="s">
        <v>15</v>
      </c>
      <c r="J60" t="s">
        <v>16</v>
      </c>
      <c r="K60" t="s">
        <v>2</v>
      </c>
      <c r="M60" t="s">
        <v>3</v>
      </c>
      <c r="N60">
        <v>9</v>
      </c>
      <c r="O60">
        <v>7</v>
      </c>
      <c r="P60" t="s">
        <v>25</v>
      </c>
      <c r="Q60" t="s">
        <v>460</v>
      </c>
      <c r="R60">
        <v>91.440357685089126</v>
      </c>
      <c r="S60">
        <v>1749192146.4702909</v>
      </c>
      <c r="T60">
        <v>1749192237.9106483</v>
      </c>
      <c r="U60" t="s">
        <v>5</v>
      </c>
      <c r="V60" t="s">
        <v>26</v>
      </c>
      <c r="W60" t="s">
        <v>7</v>
      </c>
      <c r="X60" t="s">
        <v>196</v>
      </c>
      <c r="Y60">
        <v>17057.000987192925</v>
      </c>
      <c r="Z60">
        <v>2</v>
      </c>
      <c r="AA60">
        <v>7.5</v>
      </c>
      <c r="AB60">
        <v>13421772</v>
      </c>
      <c r="AC60">
        <v>786877.6</v>
      </c>
    </row>
    <row r="61" spans="1:29" x14ac:dyDescent="0.25">
      <c r="A61" t="s">
        <v>453</v>
      </c>
      <c r="B61" t="s">
        <v>905</v>
      </c>
      <c r="C61" t="s">
        <v>0</v>
      </c>
      <c r="D61">
        <v>1</v>
      </c>
      <c r="E61" t="s">
        <v>22</v>
      </c>
      <c r="G61" t="s">
        <v>1</v>
      </c>
      <c r="H61">
        <v>10</v>
      </c>
      <c r="I61" t="s">
        <v>15</v>
      </c>
      <c r="J61" t="s">
        <v>19</v>
      </c>
      <c r="K61" t="s">
        <v>2</v>
      </c>
      <c r="M61" t="s">
        <v>3</v>
      </c>
      <c r="N61">
        <v>9</v>
      </c>
      <c r="O61">
        <v>7</v>
      </c>
      <c r="P61" t="s">
        <v>27</v>
      </c>
      <c r="Q61" t="s">
        <v>461</v>
      </c>
      <c r="R61">
        <v>93.558495759964003</v>
      </c>
      <c r="S61">
        <v>1749192238.0741146</v>
      </c>
      <c r="T61">
        <v>1749192331.6326103</v>
      </c>
      <c r="U61" t="s">
        <v>5</v>
      </c>
      <c r="V61" t="s">
        <v>28</v>
      </c>
      <c r="W61" t="s">
        <v>7</v>
      </c>
      <c r="X61" t="s">
        <v>196</v>
      </c>
      <c r="Y61">
        <v>17603.000351357765</v>
      </c>
      <c r="Z61">
        <v>2</v>
      </c>
      <c r="AA61">
        <v>7.27</v>
      </c>
      <c r="AB61">
        <v>13421772</v>
      </c>
      <c r="AC61">
        <v>762470.7</v>
      </c>
    </row>
    <row r="62" spans="1:29" x14ac:dyDescent="0.25">
      <c r="A62" t="s">
        <v>453</v>
      </c>
      <c r="B62" t="s">
        <v>905</v>
      </c>
      <c r="C62" t="s">
        <v>0</v>
      </c>
      <c r="D62">
        <v>1</v>
      </c>
      <c r="E62" t="s">
        <v>11</v>
      </c>
      <c r="G62" t="s">
        <v>1</v>
      </c>
      <c r="H62">
        <v>100</v>
      </c>
      <c r="I62" t="s">
        <v>12</v>
      </c>
      <c r="K62" t="s">
        <v>2</v>
      </c>
      <c r="M62" t="s">
        <v>3</v>
      </c>
      <c r="N62">
        <v>9</v>
      </c>
      <c r="O62">
        <v>7</v>
      </c>
      <c r="P62" t="s">
        <v>29</v>
      </c>
      <c r="Q62" t="s">
        <v>462</v>
      </c>
      <c r="R62">
        <v>69.033659696578979</v>
      </c>
      <c r="S62">
        <v>1749192331.7589223</v>
      </c>
      <c r="T62">
        <v>1749192400.792582</v>
      </c>
      <c r="U62" t="s">
        <v>5</v>
      </c>
      <c r="V62" t="s">
        <v>30</v>
      </c>
      <c r="W62" t="s">
        <v>7</v>
      </c>
      <c r="X62" t="s">
        <v>196</v>
      </c>
      <c r="Y62">
        <v>8003.0016242400525</v>
      </c>
      <c r="Z62">
        <v>2</v>
      </c>
      <c r="AA62">
        <v>15.99</v>
      </c>
      <c r="AB62">
        <v>1342177</v>
      </c>
      <c r="AC62">
        <v>167709.20000000001</v>
      </c>
    </row>
    <row r="63" spans="1:29" x14ac:dyDescent="0.25">
      <c r="A63" t="s">
        <v>453</v>
      </c>
      <c r="B63" t="s">
        <v>905</v>
      </c>
      <c r="C63" t="s">
        <v>0</v>
      </c>
      <c r="D63">
        <v>1</v>
      </c>
      <c r="E63" t="s">
        <v>11</v>
      </c>
      <c r="G63" t="s">
        <v>1</v>
      </c>
      <c r="H63">
        <v>100</v>
      </c>
      <c r="I63" t="s">
        <v>15</v>
      </c>
      <c r="J63" t="s">
        <v>16</v>
      </c>
      <c r="K63" t="s">
        <v>2</v>
      </c>
      <c r="M63" t="s">
        <v>3</v>
      </c>
      <c r="N63">
        <v>9</v>
      </c>
      <c r="O63">
        <v>7</v>
      </c>
      <c r="P63" t="s">
        <v>31</v>
      </c>
      <c r="Q63" t="s">
        <v>463</v>
      </c>
      <c r="R63">
        <v>84.330107450485229</v>
      </c>
      <c r="S63">
        <v>1749192400.9592719</v>
      </c>
      <c r="T63">
        <v>1749192485.2893794</v>
      </c>
      <c r="U63" t="s">
        <v>5</v>
      </c>
      <c r="V63" t="s">
        <v>32</v>
      </c>
      <c r="W63" t="s">
        <v>7</v>
      </c>
      <c r="X63" t="s">
        <v>196</v>
      </c>
      <c r="Y63">
        <v>9810.9987112883991</v>
      </c>
      <c r="Z63">
        <v>2</v>
      </c>
      <c r="AA63">
        <v>13.05</v>
      </c>
      <c r="AB63">
        <v>1342177</v>
      </c>
      <c r="AC63">
        <v>136803.29999999999</v>
      </c>
    </row>
    <row r="64" spans="1:29" x14ac:dyDescent="0.25">
      <c r="A64" t="s">
        <v>453</v>
      </c>
      <c r="B64" t="s">
        <v>905</v>
      </c>
      <c r="C64" t="s">
        <v>0</v>
      </c>
      <c r="D64">
        <v>1</v>
      </c>
      <c r="E64" t="s">
        <v>11</v>
      </c>
      <c r="G64" t="s">
        <v>1</v>
      </c>
      <c r="H64">
        <v>100</v>
      </c>
      <c r="I64" t="s">
        <v>15</v>
      </c>
      <c r="J64" t="s">
        <v>19</v>
      </c>
      <c r="K64" t="s">
        <v>2</v>
      </c>
      <c r="M64" t="s">
        <v>3</v>
      </c>
      <c r="N64">
        <v>9</v>
      </c>
      <c r="O64">
        <v>7</v>
      </c>
      <c r="P64" t="s">
        <v>33</v>
      </c>
      <c r="Q64" t="s">
        <v>464</v>
      </c>
      <c r="R64">
        <v>84.335446119308472</v>
      </c>
      <c r="S64">
        <v>1749192485.4508977</v>
      </c>
      <c r="T64">
        <v>1749192569.7863436</v>
      </c>
      <c r="U64" t="s">
        <v>5</v>
      </c>
      <c r="V64" t="s">
        <v>34</v>
      </c>
      <c r="W64" t="s">
        <v>7</v>
      </c>
      <c r="X64" t="s">
        <v>196</v>
      </c>
      <c r="Y64">
        <v>9808.9982401674461</v>
      </c>
      <c r="Z64">
        <v>2</v>
      </c>
      <c r="AA64">
        <v>13.05</v>
      </c>
      <c r="AB64">
        <v>1342177</v>
      </c>
      <c r="AC64">
        <v>136831.20000000001</v>
      </c>
    </row>
    <row r="65" spans="1:29" x14ac:dyDescent="0.25">
      <c r="A65" t="s">
        <v>453</v>
      </c>
      <c r="B65" t="s">
        <v>905</v>
      </c>
      <c r="C65" t="s">
        <v>0</v>
      </c>
      <c r="D65">
        <v>1</v>
      </c>
      <c r="E65" t="s">
        <v>22</v>
      </c>
      <c r="G65" t="s">
        <v>1</v>
      </c>
      <c r="H65">
        <v>100</v>
      </c>
      <c r="I65" t="s">
        <v>12</v>
      </c>
      <c r="K65" t="s">
        <v>2</v>
      </c>
      <c r="M65" t="s">
        <v>3</v>
      </c>
      <c r="N65">
        <v>9</v>
      </c>
      <c r="O65">
        <v>7</v>
      </c>
      <c r="P65" t="s">
        <v>35</v>
      </c>
      <c r="Q65" t="s">
        <v>465</v>
      </c>
      <c r="R65">
        <v>68.247544527053833</v>
      </c>
      <c r="S65">
        <v>1749192569.9482462</v>
      </c>
      <c r="T65">
        <v>1749192638.1957908</v>
      </c>
      <c r="U65" t="s">
        <v>5</v>
      </c>
      <c r="V65" t="s">
        <v>36</v>
      </c>
      <c r="W65" t="s">
        <v>7</v>
      </c>
      <c r="X65" t="s">
        <v>196</v>
      </c>
      <c r="Y65">
        <v>8519.0001967616827</v>
      </c>
      <c r="Z65">
        <v>2</v>
      </c>
      <c r="AA65">
        <v>15.03</v>
      </c>
      <c r="AB65">
        <v>1342177</v>
      </c>
      <c r="AC65">
        <v>157551</v>
      </c>
    </row>
    <row r="66" spans="1:29" x14ac:dyDescent="0.25">
      <c r="A66" t="s">
        <v>453</v>
      </c>
      <c r="B66" t="s">
        <v>905</v>
      </c>
      <c r="C66" t="s">
        <v>0</v>
      </c>
      <c r="D66">
        <v>1</v>
      </c>
      <c r="E66" t="s">
        <v>22</v>
      </c>
      <c r="G66" t="s">
        <v>1</v>
      </c>
      <c r="H66">
        <v>100</v>
      </c>
      <c r="I66" t="s">
        <v>15</v>
      </c>
      <c r="J66" t="s">
        <v>16</v>
      </c>
      <c r="K66" t="s">
        <v>2</v>
      </c>
      <c r="M66" t="s">
        <v>3</v>
      </c>
      <c r="N66">
        <v>9</v>
      </c>
      <c r="O66">
        <v>7</v>
      </c>
      <c r="P66" t="s">
        <v>37</v>
      </c>
      <c r="Q66" t="s">
        <v>466</v>
      </c>
      <c r="R66">
        <v>84.714895009994507</v>
      </c>
      <c r="S66">
        <v>1749192638.3549459</v>
      </c>
      <c r="T66">
        <v>1749192723.0698411</v>
      </c>
      <c r="U66" t="s">
        <v>5</v>
      </c>
      <c r="V66" t="s">
        <v>38</v>
      </c>
      <c r="W66" t="s">
        <v>7</v>
      </c>
      <c r="X66" t="s">
        <v>196</v>
      </c>
      <c r="Y66">
        <v>10754.002974187386</v>
      </c>
      <c r="Z66">
        <v>2</v>
      </c>
      <c r="AA66">
        <v>11.9</v>
      </c>
      <c r="AB66">
        <v>1342177</v>
      </c>
      <c r="AC66">
        <v>124807.2</v>
      </c>
    </row>
    <row r="67" spans="1:29" x14ac:dyDescent="0.25">
      <c r="A67" t="s">
        <v>453</v>
      </c>
      <c r="B67" t="s">
        <v>905</v>
      </c>
      <c r="C67" t="s">
        <v>0</v>
      </c>
      <c r="D67">
        <v>1</v>
      </c>
      <c r="E67" t="s">
        <v>22</v>
      </c>
      <c r="G67" t="s">
        <v>1</v>
      </c>
      <c r="H67">
        <v>100</v>
      </c>
      <c r="I67" t="s">
        <v>15</v>
      </c>
      <c r="J67" t="s">
        <v>19</v>
      </c>
      <c r="K67" t="s">
        <v>2</v>
      </c>
      <c r="M67" t="s">
        <v>3</v>
      </c>
      <c r="N67">
        <v>9</v>
      </c>
      <c r="O67">
        <v>7</v>
      </c>
      <c r="P67" t="s">
        <v>39</v>
      </c>
      <c r="Q67" t="s">
        <v>467</v>
      </c>
      <c r="R67">
        <v>85.084087133407593</v>
      </c>
      <c r="S67">
        <v>1749192723.2335846</v>
      </c>
      <c r="T67">
        <v>1749192808.3176718</v>
      </c>
      <c r="U67" t="s">
        <v>5</v>
      </c>
      <c r="V67" t="s">
        <v>40</v>
      </c>
      <c r="W67" t="s">
        <v>7</v>
      </c>
      <c r="X67" t="s">
        <v>196</v>
      </c>
      <c r="Y67">
        <v>10820.002918274608</v>
      </c>
      <c r="Z67">
        <v>2</v>
      </c>
      <c r="AA67">
        <v>11.83</v>
      </c>
      <c r="AB67">
        <v>1342177</v>
      </c>
      <c r="AC67">
        <v>124045.9</v>
      </c>
    </row>
    <row r="68" spans="1:29" x14ac:dyDescent="0.25">
      <c r="A68" t="s">
        <v>453</v>
      </c>
      <c r="B68" t="s">
        <v>905</v>
      </c>
      <c r="C68" t="s">
        <v>0</v>
      </c>
      <c r="D68">
        <v>1</v>
      </c>
      <c r="E68" t="s">
        <v>11</v>
      </c>
      <c r="G68" t="s">
        <v>1</v>
      </c>
      <c r="H68">
        <v>1000</v>
      </c>
      <c r="I68" t="s">
        <v>12</v>
      </c>
      <c r="K68" t="s">
        <v>2</v>
      </c>
      <c r="M68" t="s">
        <v>3</v>
      </c>
      <c r="N68">
        <v>9</v>
      </c>
      <c r="O68">
        <v>7</v>
      </c>
      <c r="P68" t="s">
        <v>41</v>
      </c>
      <c r="Q68" t="s">
        <v>468</v>
      </c>
      <c r="R68">
        <v>68.206273317337036</v>
      </c>
      <c r="S68">
        <v>1749192808.4793029</v>
      </c>
      <c r="T68">
        <v>1749192876.6855762</v>
      </c>
      <c r="U68" t="s">
        <v>5</v>
      </c>
      <c r="V68" t="s">
        <v>42</v>
      </c>
      <c r="W68" t="s">
        <v>7</v>
      </c>
      <c r="X68" t="s">
        <v>196</v>
      </c>
      <c r="Y68">
        <v>6814.014174603496</v>
      </c>
      <c r="Z68">
        <v>2</v>
      </c>
      <c r="AA68">
        <v>18.78</v>
      </c>
      <c r="AB68">
        <v>134217</v>
      </c>
      <c r="AC68">
        <v>19697.2</v>
      </c>
    </row>
    <row r="69" spans="1:29" x14ac:dyDescent="0.25">
      <c r="A69" t="s">
        <v>453</v>
      </c>
      <c r="B69" t="s">
        <v>905</v>
      </c>
      <c r="C69" t="s">
        <v>0</v>
      </c>
      <c r="D69">
        <v>1</v>
      </c>
      <c r="E69" t="s">
        <v>11</v>
      </c>
      <c r="G69" t="s">
        <v>1</v>
      </c>
      <c r="H69">
        <v>1000</v>
      </c>
      <c r="I69" t="s">
        <v>15</v>
      </c>
      <c r="J69" t="s">
        <v>16</v>
      </c>
      <c r="K69" t="s">
        <v>2</v>
      </c>
      <c r="M69" t="s">
        <v>3</v>
      </c>
      <c r="N69">
        <v>9</v>
      </c>
      <c r="O69">
        <v>7</v>
      </c>
      <c r="P69" t="s">
        <v>43</v>
      </c>
      <c r="Q69" t="s">
        <v>469</v>
      </c>
      <c r="R69">
        <v>82.406936407089233</v>
      </c>
      <c r="S69">
        <v>1749192876.8510563</v>
      </c>
      <c r="T69">
        <v>1749192959.2579927</v>
      </c>
      <c r="U69" t="s">
        <v>5</v>
      </c>
      <c r="V69" t="s">
        <v>44</v>
      </c>
      <c r="W69" t="s">
        <v>7</v>
      </c>
      <c r="X69" t="s">
        <v>196</v>
      </c>
      <c r="Y69">
        <v>9047.0156044622672</v>
      </c>
      <c r="Z69">
        <v>2</v>
      </c>
      <c r="AA69">
        <v>14.15</v>
      </c>
      <c r="AB69">
        <v>134217</v>
      </c>
      <c r="AC69">
        <v>14835.5</v>
      </c>
    </row>
    <row r="70" spans="1:29" x14ac:dyDescent="0.25">
      <c r="A70" t="s">
        <v>453</v>
      </c>
      <c r="B70" t="s">
        <v>905</v>
      </c>
      <c r="C70" t="s">
        <v>0</v>
      </c>
      <c r="D70">
        <v>1</v>
      </c>
      <c r="E70" t="s">
        <v>11</v>
      </c>
      <c r="G70" t="s">
        <v>1</v>
      </c>
      <c r="H70">
        <v>1000</v>
      </c>
      <c r="I70" t="s">
        <v>15</v>
      </c>
      <c r="J70" t="s">
        <v>19</v>
      </c>
      <c r="K70" t="s">
        <v>2</v>
      </c>
      <c r="M70" t="s">
        <v>3</v>
      </c>
      <c r="N70">
        <v>9</v>
      </c>
      <c r="O70">
        <v>7</v>
      </c>
      <c r="P70" t="s">
        <v>45</v>
      </c>
      <c r="Q70" t="s">
        <v>470</v>
      </c>
      <c r="R70">
        <v>81.958069086074829</v>
      </c>
      <c r="S70">
        <v>1749192959.4190068</v>
      </c>
      <c r="T70">
        <v>1749193041.3770759</v>
      </c>
      <c r="U70" t="s">
        <v>5</v>
      </c>
      <c r="V70" t="s">
        <v>46</v>
      </c>
      <c r="W70" t="s">
        <v>7</v>
      </c>
      <c r="X70" t="s">
        <v>196</v>
      </c>
      <c r="Y70">
        <v>9055.9888804922793</v>
      </c>
      <c r="Z70">
        <v>2</v>
      </c>
      <c r="AA70">
        <v>14.13</v>
      </c>
      <c r="AB70">
        <v>134217</v>
      </c>
      <c r="AC70">
        <v>14820.8</v>
      </c>
    </row>
    <row r="71" spans="1:29" x14ac:dyDescent="0.25">
      <c r="A71" t="s">
        <v>453</v>
      </c>
      <c r="B71" t="s">
        <v>905</v>
      </c>
      <c r="C71" t="s">
        <v>0</v>
      </c>
      <c r="D71">
        <v>1</v>
      </c>
      <c r="E71" t="s">
        <v>22</v>
      </c>
      <c r="G71" t="s">
        <v>1</v>
      </c>
      <c r="H71">
        <v>1000</v>
      </c>
      <c r="I71" t="s">
        <v>12</v>
      </c>
      <c r="K71" t="s">
        <v>2</v>
      </c>
      <c r="M71" t="s">
        <v>3</v>
      </c>
      <c r="N71">
        <v>9</v>
      </c>
      <c r="O71">
        <v>7</v>
      </c>
      <c r="P71" t="s">
        <v>47</v>
      </c>
      <c r="Q71" t="s">
        <v>471</v>
      </c>
      <c r="R71">
        <v>68.812966108322144</v>
      </c>
      <c r="S71">
        <v>1749193041.514734</v>
      </c>
      <c r="T71">
        <v>1749193110.3276999</v>
      </c>
      <c r="U71" t="s">
        <v>5</v>
      </c>
      <c r="V71" t="s">
        <v>48</v>
      </c>
      <c r="W71" t="s">
        <v>7</v>
      </c>
      <c r="X71" t="s">
        <v>196</v>
      </c>
      <c r="Y71">
        <v>8413.0128185037775</v>
      </c>
      <c r="Z71">
        <v>2</v>
      </c>
      <c r="AA71">
        <v>15.21</v>
      </c>
      <c r="AB71">
        <v>134217</v>
      </c>
      <c r="AC71">
        <v>15953.5</v>
      </c>
    </row>
    <row r="72" spans="1:29" x14ac:dyDescent="0.25">
      <c r="A72" t="s">
        <v>453</v>
      </c>
      <c r="B72" t="s">
        <v>905</v>
      </c>
      <c r="C72" t="s">
        <v>0</v>
      </c>
      <c r="D72">
        <v>1</v>
      </c>
      <c r="E72" t="s">
        <v>22</v>
      </c>
      <c r="G72" t="s">
        <v>1</v>
      </c>
      <c r="H72">
        <v>1000</v>
      </c>
      <c r="I72" t="s">
        <v>15</v>
      </c>
      <c r="J72" t="s">
        <v>16</v>
      </c>
      <c r="K72" t="s">
        <v>2</v>
      </c>
      <c r="M72" t="s">
        <v>3</v>
      </c>
      <c r="N72">
        <v>9</v>
      </c>
      <c r="O72">
        <v>7</v>
      </c>
      <c r="P72" t="s">
        <v>49</v>
      </c>
      <c r="Q72" t="s">
        <v>472</v>
      </c>
      <c r="R72">
        <v>85.284621953964233</v>
      </c>
      <c r="S72">
        <v>1749193110.4997263</v>
      </c>
      <c r="T72">
        <v>1749193195.7843485</v>
      </c>
      <c r="U72" t="s">
        <v>5</v>
      </c>
      <c r="V72" t="s">
        <v>50</v>
      </c>
      <c r="W72" t="s">
        <v>7</v>
      </c>
      <c r="X72" t="s">
        <v>196</v>
      </c>
      <c r="Y72">
        <v>10231.981947642063</v>
      </c>
      <c r="Z72">
        <v>2</v>
      </c>
      <c r="AA72">
        <v>12.51</v>
      </c>
      <c r="AB72">
        <v>134217</v>
      </c>
      <c r="AC72">
        <v>13117.4</v>
      </c>
    </row>
    <row r="73" spans="1:29" x14ac:dyDescent="0.25">
      <c r="A73" t="s">
        <v>453</v>
      </c>
      <c r="B73" t="s">
        <v>905</v>
      </c>
      <c r="C73" t="s">
        <v>0</v>
      </c>
      <c r="D73">
        <v>1</v>
      </c>
      <c r="E73" t="s">
        <v>22</v>
      </c>
      <c r="G73" t="s">
        <v>1</v>
      </c>
      <c r="H73">
        <v>1000</v>
      </c>
      <c r="I73" t="s">
        <v>15</v>
      </c>
      <c r="J73" t="s">
        <v>19</v>
      </c>
      <c r="K73" t="s">
        <v>2</v>
      </c>
      <c r="M73" t="s">
        <v>3</v>
      </c>
      <c r="N73">
        <v>9</v>
      </c>
      <c r="O73">
        <v>7</v>
      </c>
      <c r="P73" t="s">
        <v>51</v>
      </c>
      <c r="Q73" t="s">
        <v>473</v>
      </c>
      <c r="R73">
        <v>84.696188688278198</v>
      </c>
      <c r="S73">
        <v>1749193195.9477341</v>
      </c>
      <c r="T73">
        <v>1749193280.6439228</v>
      </c>
      <c r="U73" t="s">
        <v>5</v>
      </c>
      <c r="V73" t="s">
        <v>52</v>
      </c>
      <c r="W73" t="s">
        <v>7</v>
      </c>
      <c r="X73" t="s">
        <v>196</v>
      </c>
      <c r="Y73">
        <v>10696.030538001163</v>
      </c>
      <c r="Z73">
        <v>2</v>
      </c>
      <c r="AA73">
        <v>11.97</v>
      </c>
      <c r="AB73">
        <v>134217</v>
      </c>
      <c r="AC73">
        <v>12548.3</v>
      </c>
    </row>
    <row r="74" spans="1:29" x14ac:dyDescent="0.25">
      <c r="A74" t="s">
        <v>453</v>
      </c>
      <c r="B74" t="s">
        <v>905</v>
      </c>
      <c r="C74" t="s">
        <v>0</v>
      </c>
      <c r="D74">
        <v>1</v>
      </c>
      <c r="E74" t="s">
        <v>11</v>
      </c>
      <c r="G74" t="s">
        <v>1</v>
      </c>
      <c r="H74">
        <v>10000</v>
      </c>
      <c r="I74" t="s">
        <v>12</v>
      </c>
      <c r="K74" t="s">
        <v>2</v>
      </c>
      <c r="M74" t="s">
        <v>3</v>
      </c>
      <c r="N74">
        <v>9</v>
      </c>
      <c r="O74">
        <v>7</v>
      </c>
      <c r="P74" t="s">
        <v>53</v>
      </c>
      <c r="Q74" t="s">
        <v>474</v>
      </c>
      <c r="R74">
        <v>67.69556188583374</v>
      </c>
      <c r="S74">
        <v>1749193280.8057044</v>
      </c>
      <c r="T74">
        <v>1749193348.5012662</v>
      </c>
      <c r="U74" t="s">
        <v>5</v>
      </c>
      <c r="V74" t="s">
        <v>54</v>
      </c>
      <c r="W74" t="s">
        <v>7</v>
      </c>
      <c r="X74" t="s">
        <v>196</v>
      </c>
      <c r="Y74">
        <v>7267.9519116213587</v>
      </c>
      <c r="Z74">
        <v>2</v>
      </c>
      <c r="AA74">
        <v>17.61</v>
      </c>
      <c r="AB74">
        <v>13421</v>
      </c>
      <c r="AC74">
        <v>1846.6</v>
      </c>
    </row>
    <row r="75" spans="1:29" x14ac:dyDescent="0.25">
      <c r="A75" t="s">
        <v>453</v>
      </c>
      <c r="B75" t="s">
        <v>905</v>
      </c>
      <c r="C75" t="s">
        <v>0</v>
      </c>
      <c r="D75">
        <v>1</v>
      </c>
      <c r="E75" t="s">
        <v>11</v>
      </c>
      <c r="G75" t="s">
        <v>1</v>
      </c>
      <c r="H75">
        <v>10000</v>
      </c>
      <c r="I75" t="s">
        <v>15</v>
      </c>
      <c r="J75" t="s">
        <v>16</v>
      </c>
      <c r="K75" t="s">
        <v>2</v>
      </c>
      <c r="M75" t="s">
        <v>3</v>
      </c>
      <c r="N75">
        <v>9</v>
      </c>
      <c r="O75">
        <v>7</v>
      </c>
      <c r="P75" t="s">
        <v>55</v>
      </c>
      <c r="Q75" t="s">
        <v>475</v>
      </c>
      <c r="R75">
        <v>83.179266929626465</v>
      </c>
      <c r="S75">
        <v>1749193348.6556354</v>
      </c>
      <c r="T75">
        <v>1749193431.8349023</v>
      </c>
      <c r="U75" t="s">
        <v>5</v>
      </c>
      <c r="V75" t="s">
        <v>56</v>
      </c>
      <c r="W75" t="s">
        <v>7</v>
      </c>
      <c r="X75" t="s">
        <v>196</v>
      </c>
      <c r="Y75">
        <v>9374.1705664594538</v>
      </c>
      <c r="Z75">
        <v>2</v>
      </c>
      <c r="AA75">
        <v>13.65</v>
      </c>
      <c r="AB75">
        <v>13421</v>
      </c>
      <c r="AC75">
        <v>1431.7</v>
      </c>
    </row>
    <row r="76" spans="1:29" x14ac:dyDescent="0.25">
      <c r="A76" t="s">
        <v>453</v>
      </c>
      <c r="B76" t="s">
        <v>905</v>
      </c>
      <c r="C76" t="s">
        <v>0</v>
      </c>
      <c r="D76">
        <v>1</v>
      </c>
      <c r="E76" t="s">
        <v>11</v>
      </c>
      <c r="G76" t="s">
        <v>1</v>
      </c>
      <c r="H76">
        <v>10000</v>
      </c>
      <c r="I76" t="s">
        <v>15</v>
      </c>
      <c r="J76" t="s">
        <v>19</v>
      </c>
      <c r="K76" t="s">
        <v>2</v>
      </c>
      <c r="M76" t="s">
        <v>3</v>
      </c>
      <c r="N76">
        <v>9</v>
      </c>
      <c r="O76">
        <v>7</v>
      </c>
      <c r="P76" t="s">
        <v>57</v>
      </c>
      <c r="Q76" t="s">
        <v>476</v>
      </c>
      <c r="R76">
        <v>81.754374742507935</v>
      </c>
      <c r="S76">
        <v>1749193431.9958966</v>
      </c>
      <c r="T76">
        <v>1749193513.7502711</v>
      </c>
      <c r="U76" t="s">
        <v>5</v>
      </c>
      <c r="V76" t="s">
        <v>58</v>
      </c>
      <c r="W76" t="s">
        <v>7</v>
      </c>
      <c r="X76" t="s">
        <v>196</v>
      </c>
      <c r="Y76">
        <v>7779.8388499217444</v>
      </c>
      <c r="Z76">
        <v>2</v>
      </c>
      <c r="AA76">
        <v>16.45</v>
      </c>
      <c r="AB76">
        <v>13421</v>
      </c>
      <c r="AC76">
        <v>1725.1</v>
      </c>
    </row>
    <row r="77" spans="1:29" x14ac:dyDescent="0.25">
      <c r="A77" t="s">
        <v>453</v>
      </c>
      <c r="B77" t="s">
        <v>905</v>
      </c>
      <c r="C77" t="s">
        <v>0</v>
      </c>
      <c r="D77">
        <v>1</v>
      </c>
      <c r="E77" t="s">
        <v>22</v>
      </c>
      <c r="G77" t="s">
        <v>1</v>
      </c>
      <c r="H77">
        <v>10000</v>
      </c>
      <c r="I77" t="s">
        <v>12</v>
      </c>
      <c r="K77" t="s">
        <v>2</v>
      </c>
      <c r="M77" t="s">
        <v>3</v>
      </c>
      <c r="N77">
        <v>9</v>
      </c>
      <c r="O77">
        <v>7</v>
      </c>
      <c r="P77" t="s">
        <v>59</v>
      </c>
      <c r="Q77" t="s">
        <v>477</v>
      </c>
      <c r="R77">
        <v>67.241910696029663</v>
      </c>
      <c r="S77">
        <v>1749193513.9120474</v>
      </c>
      <c r="T77">
        <v>1749193581.1539581</v>
      </c>
      <c r="U77" t="s">
        <v>5</v>
      </c>
      <c r="V77" t="s">
        <v>60</v>
      </c>
      <c r="W77" t="s">
        <v>7</v>
      </c>
      <c r="X77" t="s">
        <v>196</v>
      </c>
      <c r="Y77">
        <v>6646.0334752896897</v>
      </c>
      <c r="Z77">
        <v>2</v>
      </c>
      <c r="AA77">
        <v>19.260000000000002</v>
      </c>
      <c r="AB77">
        <v>13421</v>
      </c>
      <c r="AC77">
        <v>2019.4</v>
      </c>
    </row>
    <row r="78" spans="1:29" x14ac:dyDescent="0.25">
      <c r="A78" t="s">
        <v>453</v>
      </c>
      <c r="B78" t="s">
        <v>905</v>
      </c>
      <c r="C78" t="s">
        <v>0</v>
      </c>
      <c r="D78">
        <v>1</v>
      </c>
      <c r="E78" t="s">
        <v>22</v>
      </c>
      <c r="G78" t="s">
        <v>1</v>
      </c>
      <c r="H78">
        <v>10000</v>
      </c>
      <c r="I78" t="s">
        <v>15</v>
      </c>
      <c r="J78" t="s">
        <v>16</v>
      </c>
      <c r="K78" t="s">
        <v>2</v>
      </c>
      <c r="M78" t="s">
        <v>3</v>
      </c>
      <c r="N78">
        <v>9</v>
      </c>
      <c r="O78">
        <v>7</v>
      </c>
      <c r="P78" t="s">
        <v>61</v>
      </c>
      <c r="Q78" t="s">
        <v>478</v>
      </c>
      <c r="R78">
        <v>81.271464824676514</v>
      </c>
      <c r="S78">
        <v>1749193581.3191783</v>
      </c>
      <c r="T78">
        <v>1749193662.5906432</v>
      </c>
      <c r="U78" t="s">
        <v>5</v>
      </c>
      <c r="V78" t="s">
        <v>62</v>
      </c>
      <c r="W78" t="s">
        <v>7</v>
      </c>
      <c r="X78" t="s">
        <v>196</v>
      </c>
      <c r="Y78">
        <v>8343.7985700963618</v>
      </c>
      <c r="Z78">
        <v>2</v>
      </c>
      <c r="AA78">
        <v>15.34</v>
      </c>
      <c r="AB78">
        <v>13421</v>
      </c>
      <c r="AC78">
        <v>1608.5</v>
      </c>
    </row>
    <row r="79" spans="1:29" x14ac:dyDescent="0.25">
      <c r="A79" t="s">
        <v>453</v>
      </c>
      <c r="B79" t="s">
        <v>905</v>
      </c>
      <c r="C79" t="s">
        <v>0</v>
      </c>
      <c r="D79">
        <v>1</v>
      </c>
      <c r="E79" t="s">
        <v>22</v>
      </c>
      <c r="G79" t="s">
        <v>1</v>
      </c>
      <c r="H79">
        <v>10000</v>
      </c>
      <c r="I79" t="s">
        <v>15</v>
      </c>
      <c r="J79" t="s">
        <v>19</v>
      </c>
      <c r="K79" t="s">
        <v>2</v>
      </c>
      <c r="M79" t="s">
        <v>3</v>
      </c>
      <c r="N79">
        <v>9</v>
      </c>
      <c r="O79">
        <v>7</v>
      </c>
      <c r="P79" t="s">
        <v>63</v>
      </c>
      <c r="Q79" t="s">
        <v>479</v>
      </c>
      <c r="R79">
        <v>82.11109471321106</v>
      </c>
      <c r="S79">
        <v>1749193662.7536118</v>
      </c>
      <c r="T79">
        <v>1749193744.8647065</v>
      </c>
      <c r="U79" t="s">
        <v>5</v>
      </c>
      <c r="V79" t="s">
        <v>64</v>
      </c>
      <c r="W79" t="s">
        <v>7</v>
      </c>
      <c r="X79" t="s">
        <v>196</v>
      </c>
      <c r="Y79">
        <v>8448.8511174063588</v>
      </c>
      <c r="Z79">
        <v>2</v>
      </c>
      <c r="AA79">
        <v>15.15</v>
      </c>
      <c r="AB79">
        <v>13421</v>
      </c>
      <c r="AC79">
        <v>1588.5</v>
      </c>
    </row>
    <row r="80" spans="1:29" x14ac:dyDescent="0.25">
      <c r="A80" t="s">
        <v>453</v>
      </c>
      <c r="B80" t="s">
        <v>905</v>
      </c>
      <c r="C80" t="s">
        <v>0</v>
      </c>
      <c r="D80">
        <v>1</v>
      </c>
      <c r="E80" t="s">
        <v>11</v>
      </c>
      <c r="G80" t="s">
        <v>1</v>
      </c>
      <c r="H80">
        <v>100000</v>
      </c>
      <c r="I80" t="s">
        <v>12</v>
      </c>
      <c r="K80" t="s">
        <v>2</v>
      </c>
      <c r="M80" t="s">
        <v>3</v>
      </c>
      <c r="N80">
        <v>9</v>
      </c>
      <c r="O80">
        <v>7</v>
      </c>
      <c r="P80" t="s">
        <v>65</v>
      </c>
      <c r="Q80" t="s">
        <v>480</v>
      </c>
      <c r="R80">
        <v>63.915449619293213</v>
      </c>
      <c r="S80">
        <v>1749193745.0282249</v>
      </c>
      <c r="T80">
        <v>1749193808.9436746</v>
      </c>
      <c r="U80" t="s">
        <v>5</v>
      </c>
      <c r="V80" t="s">
        <v>66</v>
      </c>
      <c r="W80" t="s">
        <v>7</v>
      </c>
      <c r="X80" t="s">
        <v>196</v>
      </c>
      <c r="Y80">
        <v>1816.9509883563496</v>
      </c>
      <c r="Z80">
        <v>2</v>
      </c>
      <c r="AA80">
        <v>70.44</v>
      </c>
      <c r="AB80">
        <v>1342</v>
      </c>
      <c r="AC80">
        <v>738.6</v>
      </c>
    </row>
    <row r="81" spans="1:36" x14ac:dyDescent="0.25">
      <c r="A81" t="s">
        <v>453</v>
      </c>
      <c r="B81" t="s">
        <v>905</v>
      </c>
      <c r="C81" t="s">
        <v>0</v>
      </c>
      <c r="D81">
        <v>1</v>
      </c>
      <c r="E81" t="s">
        <v>11</v>
      </c>
      <c r="G81" t="s">
        <v>1</v>
      </c>
      <c r="H81">
        <v>100000</v>
      </c>
      <c r="I81" t="s">
        <v>15</v>
      </c>
      <c r="J81" t="s">
        <v>16</v>
      </c>
      <c r="K81" t="s">
        <v>2</v>
      </c>
      <c r="M81" t="s">
        <v>3</v>
      </c>
      <c r="N81">
        <v>9</v>
      </c>
      <c r="O81">
        <v>7</v>
      </c>
      <c r="P81" t="s">
        <v>67</v>
      </c>
      <c r="Q81" t="s">
        <v>481</v>
      </c>
      <c r="R81">
        <v>78.054278612136841</v>
      </c>
      <c r="S81">
        <v>1749193809.1039777</v>
      </c>
      <c r="T81">
        <v>1749193887.1582563</v>
      </c>
      <c r="U81" t="s">
        <v>5</v>
      </c>
      <c r="V81" t="s">
        <v>68</v>
      </c>
      <c r="W81" t="s">
        <v>7</v>
      </c>
      <c r="X81" t="s">
        <v>196</v>
      </c>
      <c r="Y81">
        <v>3073.0478589420659</v>
      </c>
      <c r="Z81">
        <v>2</v>
      </c>
      <c r="AA81">
        <v>41.65</v>
      </c>
      <c r="AB81">
        <v>1342</v>
      </c>
      <c r="AC81">
        <v>436.7</v>
      </c>
    </row>
    <row r="82" spans="1:36" x14ac:dyDescent="0.25">
      <c r="A82" t="s">
        <v>453</v>
      </c>
      <c r="B82" t="s">
        <v>905</v>
      </c>
      <c r="C82" t="s">
        <v>0</v>
      </c>
      <c r="D82">
        <v>1</v>
      </c>
      <c r="E82" t="s">
        <v>11</v>
      </c>
      <c r="G82" t="s">
        <v>1</v>
      </c>
      <c r="H82">
        <v>100000</v>
      </c>
      <c r="I82" t="s">
        <v>15</v>
      </c>
      <c r="J82" t="s">
        <v>19</v>
      </c>
      <c r="K82" t="s">
        <v>2</v>
      </c>
      <c r="M82" t="s">
        <v>3</v>
      </c>
      <c r="N82">
        <v>9</v>
      </c>
      <c r="O82">
        <v>7</v>
      </c>
      <c r="P82" t="s">
        <v>69</v>
      </c>
      <c r="Q82" t="s">
        <v>482</v>
      </c>
      <c r="R82">
        <v>79.456557989120483</v>
      </c>
      <c r="S82">
        <v>1749193887.3179891</v>
      </c>
      <c r="T82">
        <v>1749193966.7745471</v>
      </c>
      <c r="U82" t="s">
        <v>5</v>
      </c>
      <c r="V82" t="s">
        <v>70</v>
      </c>
      <c r="W82" t="s">
        <v>7</v>
      </c>
      <c r="X82" t="s">
        <v>196</v>
      </c>
      <c r="Y82">
        <v>3346.6334164588529</v>
      </c>
      <c r="Z82">
        <v>2</v>
      </c>
      <c r="AA82">
        <v>38.24</v>
      </c>
      <c r="AB82">
        <v>1342</v>
      </c>
      <c r="AC82">
        <v>401</v>
      </c>
    </row>
    <row r="83" spans="1:36" x14ac:dyDescent="0.25">
      <c r="A83" t="s">
        <v>453</v>
      </c>
      <c r="B83" t="s">
        <v>905</v>
      </c>
      <c r="C83" t="s">
        <v>0</v>
      </c>
      <c r="D83">
        <v>1</v>
      </c>
      <c r="E83" t="s">
        <v>22</v>
      </c>
      <c r="G83" t="s">
        <v>1</v>
      </c>
      <c r="H83">
        <v>100000</v>
      </c>
      <c r="I83" t="s">
        <v>12</v>
      </c>
      <c r="K83" t="s">
        <v>2</v>
      </c>
      <c r="M83" t="s">
        <v>3</v>
      </c>
      <c r="N83">
        <v>9</v>
      </c>
      <c r="O83">
        <v>7</v>
      </c>
      <c r="P83" t="s">
        <v>71</v>
      </c>
      <c r="Q83" t="s">
        <v>483</v>
      </c>
      <c r="R83">
        <v>67.798003673553467</v>
      </c>
      <c r="S83">
        <v>1749193966.9351172</v>
      </c>
      <c r="T83">
        <v>1749194034.7331209</v>
      </c>
      <c r="U83" t="s">
        <v>5</v>
      </c>
      <c r="V83" t="s">
        <v>72</v>
      </c>
      <c r="W83" t="s">
        <v>7</v>
      </c>
      <c r="X83" t="s">
        <v>196</v>
      </c>
      <c r="Y83">
        <v>2021.0843373493976</v>
      </c>
      <c r="Z83">
        <v>2</v>
      </c>
      <c r="AA83">
        <v>63.33</v>
      </c>
      <c r="AB83">
        <v>1342</v>
      </c>
      <c r="AC83">
        <v>664</v>
      </c>
    </row>
    <row r="84" spans="1:36" x14ac:dyDescent="0.25">
      <c r="A84" t="s">
        <v>453</v>
      </c>
      <c r="B84" t="s">
        <v>905</v>
      </c>
      <c r="C84" t="s">
        <v>0</v>
      </c>
      <c r="D84">
        <v>1</v>
      </c>
      <c r="E84" t="s">
        <v>22</v>
      </c>
      <c r="G84" t="s">
        <v>1</v>
      </c>
      <c r="H84">
        <v>100000</v>
      </c>
      <c r="I84" t="s">
        <v>15</v>
      </c>
      <c r="J84" t="s">
        <v>16</v>
      </c>
      <c r="K84" t="s">
        <v>2</v>
      </c>
      <c r="M84" t="s">
        <v>3</v>
      </c>
      <c r="N84">
        <v>9</v>
      </c>
      <c r="O84">
        <v>7</v>
      </c>
      <c r="P84" t="s">
        <v>73</v>
      </c>
      <c r="Q84" t="s">
        <v>484</v>
      </c>
      <c r="R84">
        <v>80.8176109790802</v>
      </c>
      <c r="S84">
        <v>1749194034.8951166</v>
      </c>
      <c r="T84">
        <v>1749194115.7127275</v>
      </c>
      <c r="U84" t="s">
        <v>5</v>
      </c>
      <c r="V84" t="s">
        <v>74</v>
      </c>
      <c r="W84" t="s">
        <v>7</v>
      </c>
      <c r="X84" t="s">
        <v>196</v>
      </c>
      <c r="Y84">
        <v>3168.8311688311692</v>
      </c>
      <c r="Z84">
        <v>2</v>
      </c>
      <c r="AA84">
        <v>40.39</v>
      </c>
      <c r="AB84">
        <v>1342</v>
      </c>
      <c r="AC84">
        <v>423.5</v>
      </c>
    </row>
    <row r="85" spans="1:36" x14ac:dyDescent="0.25">
      <c r="A85" t="s">
        <v>453</v>
      </c>
      <c r="B85" t="s">
        <v>905</v>
      </c>
      <c r="C85" t="s">
        <v>0</v>
      </c>
      <c r="D85">
        <v>1</v>
      </c>
      <c r="E85" t="s">
        <v>22</v>
      </c>
      <c r="G85" t="s">
        <v>1</v>
      </c>
      <c r="H85">
        <v>100000</v>
      </c>
      <c r="I85" t="s">
        <v>15</v>
      </c>
      <c r="J85" t="s">
        <v>19</v>
      </c>
      <c r="K85" t="s">
        <v>2</v>
      </c>
      <c r="M85" t="s">
        <v>3</v>
      </c>
      <c r="N85">
        <v>9</v>
      </c>
      <c r="O85">
        <v>7</v>
      </c>
      <c r="P85" t="s">
        <v>75</v>
      </c>
      <c r="Q85" t="s">
        <v>485</v>
      </c>
      <c r="R85">
        <v>81.001914262771606</v>
      </c>
      <c r="S85">
        <v>1749194115.8816471</v>
      </c>
      <c r="T85">
        <v>1749194196.8835616</v>
      </c>
      <c r="U85" t="s">
        <v>5</v>
      </c>
      <c r="V85" t="s">
        <v>76</v>
      </c>
      <c r="W85" t="s">
        <v>7</v>
      </c>
      <c r="X85" t="s">
        <v>196</v>
      </c>
      <c r="Y85">
        <v>3426.0913964768956</v>
      </c>
      <c r="Z85">
        <v>2</v>
      </c>
      <c r="AA85">
        <v>37.36</v>
      </c>
      <c r="AB85">
        <v>1342</v>
      </c>
      <c r="AC85">
        <v>391.7</v>
      </c>
    </row>
    <row r="86" spans="1:36" x14ac:dyDescent="0.25">
      <c r="A86" t="s">
        <v>453</v>
      </c>
      <c r="B86" t="s">
        <v>905</v>
      </c>
      <c r="C86" t="s">
        <v>0</v>
      </c>
      <c r="D86">
        <v>1</v>
      </c>
      <c r="G86" t="s">
        <v>1</v>
      </c>
      <c r="K86" t="s">
        <v>2</v>
      </c>
      <c r="M86" t="s">
        <v>3</v>
      </c>
      <c r="N86">
        <v>9</v>
      </c>
      <c r="O86">
        <v>7</v>
      </c>
      <c r="P86" t="s">
        <v>77</v>
      </c>
      <c r="Q86" t="s">
        <v>486</v>
      </c>
      <c r="R86">
        <v>68.595439195632935</v>
      </c>
      <c r="S86">
        <v>1749194197.045115</v>
      </c>
      <c r="T86">
        <v>1749194265.6405542</v>
      </c>
      <c r="U86" t="s">
        <v>5</v>
      </c>
      <c r="V86" t="s">
        <v>78</v>
      </c>
      <c r="W86" t="s">
        <v>7</v>
      </c>
      <c r="X86" t="s">
        <v>196</v>
      </c>
      <c r="Y86">
        <v>8020.9988591603933</v>
      </c>
      <c r="Z86">
        <v>2</v>
      </c>
      <c r="AA86">
        <v>15.96</v>
      </c>
      <c r="AB86">
        <v>1342177</v>
      </c>
      <c r="AC86">
        <v>167332.9</v>
      </c>
    </row>
    <row r="87" spans="1:36" x14ac:dyDescent="0.25">
      <c r="A87" t="s">
        <v>453</v>
      </c>
      <c r="B87" t="s">
        <v>905</v>
      </c>
      <c r="C87" t="s">
        <v>0</v>
      </c>
      <c r="D87">
        <v>1</v>
      </c>
      <c r="G87" t="s">
        <v>1</v>
      </c>
      <c r="K87" t="s">
        <v>2</v>
      </c>
      <c r="L87">
        <v>3</v>
      </c>
      <c r="M87" t="s">
        <v>3</v>
      </c>
      <c r="N87">
        <v>9</v>
      </c>
      <c r="O87">
        <v>9</v>
      </c>
      <c r="P87" t="s">
        <v>79</v>
      </c>
      <c r="Q87" t="s">
        <v>487</v>
      </c>
      <c r="R87">
        <v>94.863303184509277</v>
      </c>
      <c r="S87">
        <v>1749194265.7995403</v>
      </c>
      <c r="T87">
        <v>1749194360.6628437</v>
      </c>
      <c r="U87" t="s">
        <v>5</v>
      </c>
      <c r="V87" t="s">
        <v>80</v>
      </c>
      <c r="W87" t="s">
        <v>7</v>
      </c>
      <c r="X87" t="s">
        <v>196</v>
      </c>
      <c r="Y87">
        <v>14338.573617583768</v>
      </c>
      <c r="Z87">
        <v>2</v>
      </c>
      <c r="AA87">
        <v>26.78</v>
      </c>
      <c r="AB87">
        <v>4026531</v>
      </c>
      <c r="AC87">
        <v>280818.09999999998</v>
      </c>
    </row>
    <row r="88" spans="1:36" x14ac:dyDescent="0.25">
      <c r="A88" t="s">
        <v>453</v>
      </c>
      <c r="B88" t="s">
        <v>905</v>
      </c>
      <c r="C88" t="s">
        <v>237</v>
      </c>
      <c r="E88" t="s">
        <v>11</v>
      </c>
      <c r="G88" t="s">
        <v>1</v>
      </c>
      <c r="I88" t="s">
        <v>12</v>
      </c>
      <c r="M88" t="s">
        <v>3</v>
      </c>
      <c r="N88">
        <v>8</v>
      </c>
      <c r="O88">
        <v>7</v>
      </c>
      <c r="P88" t="s">
        <v>238</v>
      </c>
      <c r="Q88" t="s">
        <v>488</v>
      </c>
      <c r="R88">
        <v>77.652468919754028</v>
      </c>
      <c r="S88">
        <v>1749195233.1746578</v>
      </c>
      <c r="T88">
        <v>1749195310.8271267</v>
      </c>
      <c r="U88" t="s">
        <v>5</v>
      </c>
      <c r="V88" t="s">
        <v>240</v>
      </c>
      <c r="W88" t="s">
        <v>7</v>
      </c>
      <c r="X88" t="s">
        <v>196</v>
      </c>
      <c r="Z88">
        <v>2</v>
      </c>
      <c r="AH88">
        <v>1</v>
      </c>
      <c r="AI88">
        <v>10</v>
      </c>
      <c r="AJ88">
        <v>19</v>
      </c>
    </row>
    <row r="89" spans="1:36" x14ac:dyDescent="0.25">
      <c r="A89" t="s">
        <v>453</v>
      </c>
      <c r="B89" t="s">
        <v>905</v>
      </c>
      <c r="C89" t="s">
        <v>237</v>
      </c>
      <c r="E89" t="s">
        <v>22</v>
      </c>
      <c r="G89" t="s">
        <v>1</v>
      </c>
      <c r="I89" t="s">
        <v>12</v>
      </c>
      <c r="M89" t="s">
        <v>3</v>
      </c>
      <c r="N89">
        <v>8</v>
      </c>
      <c r="O89">
        <v>7</v>
      </c>
      <c r="P89" t="s">
        <v>241</v>
      </c>
      <c r="Q89" t="s">
        <v>489</v>
      </c>
      <c r="R89">
        <v>77.885226488113403</v>
      </c>
      <c r="S89">
        <v>1749195310.9833391</v>
      </c>
      <c r="T89">
        <v>1749195388.8685656</v>
      </c>
      <c r="U89" t="s">
        <v>5</v>
      </c>
      <c r="V89" t="s">
        <v>243</v>
      </c>
      <c r="W89" t="s">
        <v>7</v>
      </c>
      <c r="X89" t="s">
        <v>196</v>
      </c>
      <c r="Z89">
        <v>2</v>
      </c>
      <c r="AH89">
        <v>1</v>
      </c>
      <c r="AI89">
        <v>10</v>
      </c>
      <c r="AJ89">
        <v>17</v>
      </c>
    </row>
    <row r="90" spans="1:36" x14ac:dyDescent="0.25">
      <c r="A90" t="s">
        <v>453</v>
      </c>
      <c r="B90" t="s">
        <v>905</v>
      </c>
      <c r="C90" t="s">
        <v>237</v>
      </c>
      <c r="E90" t="s">
        <v>11</v>
      </c>
      <c r="F90" t="s">
        <v>12</v>
      </c>
      <c r="G90" t="s">
        <v>1</v>
      </c>
      <c r="I90" t="s">
        <v>15</v>
      </c>
      <c r="J90" t="s">
        <v>16</v>
      </c>
      <c r="M90" t="s">
        <v>3</v>
      </c>
      <c r="N90">
        <v>8</v>
      </c>
      <c r="O90">
        <v>7</v>
      </c>
      <c r="P90" t="s">
        <v>244</v>
      </c>
      <c r="Q90" t="s">
        <v>490</v>
      </c>
      <c r="R90">
        <v>85.352331161499023</v>
      </c>
      <c r="S90">
        <v>1749195389.0294478</v>
      </c>
      <c r="T90">
        <v>1749195474.381779</v>
      </c>
      <c r="U90" t="s">
        <v>5</v>
      </c>
      <c r="V90" t="s">
        <v>246</v>
      </c>
      <c r="W90" t="s">
        <v>7</v>
      </c>
      <c r="X90" t="s">
        <v>196</v>
      </c>
      <c r="Z90">
        <v>2</v>
      </c>
      <c r="AH90">
        <v>1</v>
      </c>
      <c r="AI90">
        <v>12</v>
      </c>
      <c r="AJ90">
        <v>21</v>
      </c>
    </row>
    <row r="91" spans="1:36" x14ac:dyDescent="0.25">
      <c r="A91" t="s">
        <v>453</v>
      </c>
      <c r="B91" t="s">
        <v>905</v>
      </c>
      <c r="C91" t="s">
        <v>237</v>
      </c>
      <c r="E91" t="s">
        <v>22</v>
      </c>
      <c r="F91" t="s">
        <v>12</v>
      </c>
      <c r="G91" t="s">
        <v>1</v>
      </c>
      <c r="I91" t="s">
        <v>15</v>
      </c>
      <c r="J91" t="s">
        <v>16</v>
      </c>
      <c r="M91" t="s">
        <v>3</v>
      </c>
      <c r="N91">
        <v>8</v>
      </c>
      <c r="O91">
        <v>7</v>
      </c>
      <c r="P91" t="s">
        <v>247</v>
      </c>
      <c r="Q91" t="s">
        <v>491</v>
      </c>
      <c r="R91">
        <v>86.231549978256226</v>
      </c>
      <c r="S91">
        <v>1749195474.5412989</v>
      </c>
      <c r="T91">
        <v>1749195560.7728488</v>
      </c>
      <c r="U91" t="s">
        <v>5</v>
      </c>
      <c r="V91" t="s">
        <v>249</v>
      </c>
      <c r="W91" t="s">
        <v>7</v>
      </c>
      <c r="X91" t="s">
        <v>196</v>
      </c>
      <c r="Z91">
        <v>2</v>
      </c>
      <c r="AH91">
        <v>1</v>
      </c>
      <c r="AI91">
        <v>12</v>
      </c>
      <c r="AJ91">
        <v>22</v>
      </c>
    </row>
    <row r="92" spans="1:36" x14ac:dyDescent="0.25">
      <c r="A92" t="s">
        <v>453</v>
      </c>
      <c r="B92" t="s">
        <v>905</v>
      </c>
      <c r="C92" t="s">
        <v>237</v>
      </c>
      <c r="E92" t="s">
        <v>11</v>
      </c>
      <c r="F92" t="s">
        <v>12</v>
      </c>
      <c r="G92" t="s">
        <v>1</v>
      </c>
      <c r="I92" t="s">
        <v>15</v>
      </c>
      <c r="J92" t="s">
        <v>19</v>
      </c>
      <c r="M92" t="s">
        <v>3</v>
      </c>
      <c r="N92">
        <v>8</v>
      </c>
      <c r="O92">
        <v>7</v>
      </c>
      <c r="P92" t="s">
        <v>250</v>
      </c>
      <c r="Q92" t="s">
        <v>492</v>
      </c>
      <c r="R92">
        <v>86.492116928100586</v>
      </c>
      <c r="S92">
        <v>1749195560.9365444</v>
      </c>
      <c r="T92">
        <v>1749195647.4286611</v>
      </c>
      <c r="U92" t="s">
        <v>5</v>
      </c>
      <c r="V92" t="s">
        <v>252</v>
      </c>
      <c r="W92" t="s">
        <v>7</v>
      </c>
      <c r="X92" t="s">
        <v>196</v>
      </c>
      <c r="Z92">
        <v>2</v>
      </c>
      <c r="AH92">
        <v>1</v>
      </c>
      <c r="AI92">
        <v>11</v>
      </c>
      <c r="AJ92">
        <v>20</v>
      </c>
    </row>
    <row r="93" spans="1:36" x14ac:dyDescent="0.25">
      <c r="A93" t="s">
        <v>453</v>
      </c>
      <c r="B93" t="s">
        <v>905</v>
      </c>
      <c r="C93" t="s">
        <v>237</v>
      </c>
      <c r="E93" t="s">
        <v>22</v>
      </c>
      <c r="F93" t="s">
        <v>12</v>
      </c>
      <c r="G93" t="s">
        <v>1</v>
      </c>
      <c r="I93" t="s">
        <v>15</v>
      </c>
      <c r="J93" t="s">
        <v>19</v>
      </c>
      <c r="M93" t="s">
        <v>3</v>
      </c>
      <c r="N93">
        <v>8</v>
      </c>
      <c r="O93">
        <v>7</v>
      </c>
      <c r="P93" t="s">
        <v>253</v>
      </c>
      <c r="Q93" t="s">
        <v>493</v>
      </c>
      <c r="R93">
        <v>85.875125885009766</v>
      </c>
      <c r="S93">
        <v>1749195647.5901396</v>
      </c>
      <c r="T93">
        <v>1749195733.4652655</v>
      </c>
      <c r="U93" t="s">
        <v>5</v>
      </c>
      <c r="V93" t="s">
        <v>255</v>
      </c>
      <c r="W93" t="s">
        <v>7</v>
      </c>
      <c r="X93" t="s">
        <v>196</v>
      </c>
      <c r="Z93">
        <v>2</v>
      </c>
      <c r="AH93">
        <v>1</v>
      </c>
      <c r="AI93">
        <v>11</v>
      </c>
      <c r="AJ93">
        <v>19</v>
      </c>
    </row>
    <row r="94" spans="1:36" x14ac:dyDescent="0.25">
      <c r="A94" t="s">
        <v>453</v>
      </c>
      <c r="B94" t="s">
        <v>905</v>
      </c>
      <c r="C94" t="s">
        <v>256</v>
      </c>
      <c r="E94" t="s">
        <v>11</v>
      </c>
      <c r="G94" t="s">
        <v>1</v>
      </c>
      <c r="I94" t="s">
        <v>12</v>
      </c>
      <c r="M94" t="s">
        <v>3</v>
      </c>
      <c r="N94">
        <v>8</v>
      </c>
      <c r="O94">
        <v>8</v>
      </c>
      <c r="P94" t="s">
        <v>257</v>
      </c>
      <c r="Q94" t="s">
        <v>494</v>
      </c>
      <c r="R94">
        <v>127.94610500335692</v>
      </c>
      <c r="S94">
        <v>1749195733.6257367</v>
      </c>
      <c r="T94">
        <v>1749195861.5718417</v>
      </c>
      <c r="U94" t="s">
        <v>5</v>
      </c>
      <c r="V94" t="s">
        <v>259</v>
      </c>
      <c r="W94" t="s">
        <v>7</v>
      </c>
      <c r="X94" t="s">
        <v>196</v>
      </c>
      <c r="Y94">
        <v>33941.001714359991</v>
      </c>
      <c r="Z94">
        <v>2</v>
      </c>
      <c r="AA94">
        <v>28.1</v>
      </c>
      <c r="AB94">
        <v>10000000</v>
      </c>
      <c r="AC94">
        <v>294628.90000000002</v>
      </c>
      <c r="AD94">
        <v>66441.99999793632</v>
      </c>
      <c r="AE94">
        <v>14.3535</v>
      </c>
      <c r="AF94">
        <v>10000000</v>
      </c>
      <c r="AG94">
        <v>150507.20929999999</v>
      </c>
    </row>
    <row r="95" spans="1:36" x14ac:dyDescent="0.25">
      <c r="A95" t="s">
        <v>453</v>
      </c>
      <c r="B95" t="s">
        <v>905</v>
      </c>
      <c r="C95" t="s">
        <v>256</v>
      </c>
      <c r="E95" t="s">
        <v>22</v>
      </c>
      <c r="G95" t="s">
        <v>1</v>
      </c>
      <c r="I95" t="s">
        <v>12</v>
      </c>
      <c r="M95" t="s">
        <v>3</v>
      </c>
      <c r="N95">
        <v>8</v>
      </c>
      <c r="O95">
        <v>8</v>
      </c>
      <c r="P95" t="s">
        <v>260</v>
      </c>
      <c r="Q95" t="s">
        <v>495</v>
      </c>
      <c r="R95">
        <v>130.22364068031311</v>
      </c>
      <c r="S95">
        <v>1749195861.7322681</v>
      </c>
      <c r="T95">
        <v>1749195991.9559083</v>
      </c>
      <c r="U95" t="s">
        <v>5</v>
      </c>
      <c r="V95" t="s">
        <v>262</v>
      </c>
      <c r="W95" t="s">
        <v>7</v>
      </c>
      <c r="X95" t="s">
        <v>196</v>
      </c>
      <c r="Y95">
        <v>41709.0013029892</v>
      </c>
      <c r="Z95">
        <v>2</v>
      </c>
      <c r="AA95">
        <v>22.86</v>
      </c>
      <c r="AB95">
        <v>10000000</v>
      </c>
      <c r="AC95">
        <v>239756.4</v>
      </c>
      <c r="AD95">
        <v>67118.000002103465</v>
      </c>
      <c r="AE95">
        <v>14.2089</v>
      </c>
      <c r="AF95">
        <v>10000000</v>
      </c>
      <c r="AG95">
        <v>148991.32870000001</v>
      </c>
    </row>
    <row r="96" spans="1:36" x14ac:dyDescent="0.25">
      <c r="A96" t="s">
        <v>453</v>
      </c>
      <c r="B96" t="s">
        <v>905</v>
      </c>
      <c r="C96" t="s">
        <v>256</v>
      </c>
      <c r="E96" t="s">
        <v>11</v>
      </c>
      <c r="F96" t="s">
        <v>12</v>
      </c>
      <c r="G96" t="s">
        <v>1</v>
      </c>
      <c r="I96" t="s">
        <v>15</v>
      </c>
      <c r="J96" t="s">
        <v>16</v>
      </c>
      <c r="M96" t="s">
        <v>3</v>
      </c>
      <c r="N96">
        <v>8</v>
      </c>
      <c r="O96">
        <v>8</v>
      </c>
      <c r="P96" t="s">
        <v>263</v>
      </c>
      <c r="Q96" t="s">
        <v>496</v>
      </c>
      <c r="R96">
        <v>147.17950344085693</v>
      </c>
      <c r="S96">
        <v>1749195992.1182735</v>
      </c>
      <c r="T96">
        <v>1749196139.2977772</v>
      </c>
      <c r="U96" t="s">
        <v>5</v>
      </c>
      <c r="V96" t="s">
        <v>265</v>
      </c>
      <c r="W96" t="s">
        <v>7</v>
      </c>
      <c r="X96" t="s">
        <v>196</v>
      </c>
      <c r="Y96">
        <v>50619.993682624787</v>
      </c>
      <c r="Z96">
        <v>2</v>
      </c>
      <c r="AA96">
        <v>18.84</v>
      </c>
      <c r="AB96">
        <v>10000000</v>
      </c>
      <c r="AC96">
        <v>197550.4</v>
      </c>
      <c r="AD96">
        <v>78142.999995852166</v>
      </c>
      <c r="AE96">
        <v>12.2042</v>
      </c>
      <c r="AF96">
        <v>10000000</v>
      </c>
      <c r="AG96">
        <v>127970.5156</v>
      </c>
    </row>
    <row r="97" spans="1:33" x14ac:dyDescent="0.25">
      <c r="A97" t="s">
        <v>453</v>
      </c>
      <c r="B97" t="s">
        <v>905</v>
      </c>
      <c r="C97" t="s">
        <v>256</v>
      </c>
      <c r="E97" t="s">
        <v>22</v>
      </c>
      <c r="F97" t="s">
        <v>12</v>
      </c>
      <c r="G97" t="s">
        <v>1</v>
      </c>
      <c r="I97" t="s">
        <v>15</v>
      </c>
      <c r="J97" t="s">
        <v>16</v>
      </c>
      <c r="M97" t="s">
        <v>3</v>
      </c>
      <c r="N97">
        <v>8</v>
      </c>
      <c r="O97">
        <v>8</v>
      </c>
      <c r="P97" t="s">
        <v>266</v>
      </c>
      <c r="Q97" t="s">
        <v>497</v>
      </c>
      <c r="R97">
        <v>152.75429081916809</v>
      </c>
      <c r="S97">
        <v>1749196139.459389</v>
      </c>
      <c r="T97">
        <v>1749196292.2136798</v>
      </c>
      <c r="U97" t="s">
        <v>5</v>
      </c>
      <c r="V97" t="s">
        <v>268</v>
      </c>
      <c r="W97" t="s">
        <v>7</v>
      </c>
      <c r="X97" t="s">
        <v>196</v>
      </c>
      <c r="Y97">
        <v>51069.992957447968</v>
      </c>
      <c r="Z97">
        <v>2</v>
      </c>
      <c r="AA97">
        <v>18.670000000000002</v>
      </c>
      <c r="AB97">
        <v>10000000</v>
      </c>
      <c r="AC97">
        <v>195809.7</v>
      </c>
      <c r="AD97">
        <v>80580.999968790973</v>
      </c>
      <c r="AE97">
        <v>11.835000000000001</v>
      </c>
      <c r="AF97">
        <v>10000000</v>
      </c>
      <c r="AG97">
        <v>124098.73299999999</v>
      </c>
    </row>
    <row r="98" spans="1:33" x14ac:dyDescent="0.25">
      <c r="A98" t="s">
        <v>453</v>
      </c>
      <c r="B98" t="s">
        <v>905</v>
      </c>
      <c r="C98" t="s">
        <v>256</v>
      </c>
      <c r="E98" t="s">
        <v>11</v>
      </c>
      <c r="F98" t="s">
        <v>12</v>
      </c>
      <c r="G98" t="s">
        <v>1</v>
      </c>
      <c r="I98" t="s">
        <v>15</v>
      </c>
      <c r="J98" t="s">
        <v>19</v>
      </c>
      <c r="M98" t="s">
        <v>3</v>
      </c>
      <c r="N98">
        <v>8</v>
      </c>
      <c r="O98">
        <v>8</v>
      </c>
      <c r="P98" t="s">
        <v>269</v>
      </c>
      <c r="Q98" t="s">
        <v>498</v>
      </c>
      <c r="R98">
        <v>144.46607208251953</v>
      </c>
      <c r="S98">
        <v>1749196292.376611</v>
      </c>
      <c r="T98">
        <v>1749196436.8426831</v>
      </c>
      <c r="U98" t="s">
        <v>5</v>
      </c>
      <c r="V98" t="s">
        <v>271</v>
      </c>
      <c r="W98" t="s">
        <v>7</v>
      </c>
      <c r="X98" t="s">
        <v>196</v>
      </c>
      <c r="Y98">
        <v>49529.003937060523</v>
      </c>
      <c r="Z98">
        <v>2</v>
      </c>
      <c r="AA98">
        <v>19.25</v>
      </c>
      <c r="AB98">
        <v>10000000</v>
      </c>
      <c r="AC98">
        <v>201901.9</v>
      </c>
      <c r="AD98">
        <v>73519.000014735415</v>
      </c>
      <c r="AE98">
        <v>12.9718</v>
      </c>
      <c r="AF98">
        <v>10000000</v>
      </c>
      <c r="AG98">
        <v>136019.26029999999</v>
      </c>
    </row>
    <row r="99" spans="1:33" x14ac:dyDescent="0.25">
      <c r="A99" t="s">
        <v>453</v>
      </c>
      <c r="B99" t="s">
        <v>905</v>
      </c>
      <c r="C99" t="s">
        <v>256</v>
      </c>
      <c r="E99" t="s">
        <v>22</v>
      </c>
      <c r="F99" t="s">
        <v>12</v>
      </c>
      <c r="G99" t="s">
        <v>1</v>
      </c>
      <c r="I99" t="s">
        <v>15</v>
      </c>
      <c r="J99" t="s">
        <v>19</v>
      </c>
      <c r="M99" t="s">
        <v>3</v>
      </c>
      <c r="N99">
        <v>8</v>
      </c>
      <c r="O99">
        <v>8</v>
      </c>
      <c r="P99" t="s">
        <v>272</v>
      </c>
      <c r="Q99" t="s">
        <v>499</v>
      </c>
      <c r="R99">
        <v>151.20964002609253</v>
      </c>
      <c r="S99">
        <v>1749196437.0054121</v>
      </c>
      <c r="T99">
        <v>1749196588.2150519</v>
      </c>
      <c r="U99" t="s">
        <v>5</v>
      </c>
      <c r="V99" t="s">
        <v>274</v>
      </c>
      <c r="W99" t="s">
        <v>7</v>
      </c>
      <c r="X99" t="s">
        <v>196</v>
      </c>
      <c r="Y99">
        <v>47184.990643216363</v>
      </c>
      <c r="Z99">
        <v>2</v>
      </c>
      <c r="AA99">
        <v>20.21</v>
      </c>
      <c r="AB99">
        <v>10000000</v>
      </c>
      <c r="AC99">
        <v>211931.8</v>
      </c>
      <c r="AD99">
        <v>75442.999994576414</v>
      </c>
      <c r="AE99">
        <v>12.641</v>
      </c>
      <c r="AF99">
        <v>10000000</v>
      </c>
      <c r="AG99">
        <v>132550.40229999999</v>
      </c>
    </row>
    <row r="100" spans="1:33" x14ac:dyDescent="0.25">
      <c r="A100" t="s">
        <v>453</v>
      </c>
      <c r="B100" t="s">
        <v>905</v>
      </c>
      <c r="C100" t="s">
        <v>170</v>
      </c>
      <c r="E100" t="s">
        <v>11</v>
      </c>
      <c r="G100" t="s">
        <v>1</v>
      </c>
      <c r="I100" t="s">
        <v>12</v>
      </c>
      <c r="M100" t="s">
        <v>3</v>
      </c>
      <c r="N100">
        <v>7</v>
      </c>
      <c r="O100">
        <v>7</v>
      </c>
      <c r="P100" t="s">
        <v>275</v>
      </c>
      <c r="Q100" t="s">
        <v>500</v>
      </c>
      <c r="R100">
        <v>126.8587019443512</v>
      </c>
      <c r="S100">
        <v>1749196588.3766739</v>
      </c>
      <c r="T100">
        <v>1749196715.2353759</v>
      </c>
      <c r="U100" t="s">
        <v>5</v>
      </c>
      <c r="V100" t="s">
        <v>171</v>
      </c>
      <c r="W100" t="s">
        <v>7</v>
      </c>
      <c r="X100" t="s">
        <v>172</v>
      </c>
      <c r="Y100">
        <v>34637.996565989022</v>
      </c>
      <c r="Z100">
        <v>2</v>
      </c>
      <c r="AA100">
        <v>27.53</v>
      </c>
      <c r="AB100">
        <v>10000000</v>
      </c>
      <c r="AC100">
        <v>288700.3</v>
      </c>
    </row>
    <row r="101" spans="1:33" x14ac:dyDescent="0.25">
      <c r="A101" t="s">
        <v>453</v>
      </c>
      <c r="B101" t="s">
        <v>905</v>
      </c>
      <c r="C101" t="s">
        <v>170</v>
      </c>
      <c r="E101" t="s">
        <v>22</v>
      </c>
      <c r="G101" t="s">
        <v>1</v>
      </c>
      <c r="I101" t="s">
        <v>12</v>
      </c>
      <c r="M101" t="s">
        <v>3</v>
      </c>
      <c r="N101">
        <v>7</v>
      </c>
      <c r="O101">
        <v>7</v>
      </c>
      <c r="P101" t="s">
        <v>277</v>
      </c>
      <c r="Q101" t="s">
        <v>501</v>
      </c>
      <c r="R101">
        <v>132.69133853912354</v>
      </c>
      <c r="S101">
        <v>1749196715.3969491</v>
      </c>
      <c r="T101">
        <v>1749196848.0882876</v>
      </c>
      <c r="U101" t="s">
        <v>5</v>
      </c>
      <c r="V101" t="s">
        <v>173</v>
      </c>
      <c r="W101" t="s">
        <v>7</v>
      </c>
      <c r="X101" t="s">
        <v>172</v>
      </c>
      <c r="Y101">
        <v>35729.994150999955</v>
      </c>
      <c r="Z101">
        <v>2</v>
      </c>
      <c r="AA101">
        <v>26.69</v>
      </c>
      <c r="AB101">
        <v>10000000</v>
      </c>
      <c r="AC101">
        <v>279876.90000000002</v>
      </c>
    </row>
    <row r="102" spans="1:33" x14ac:dyDescent="0.25">
      <c r="A102" t="s">
        <v>453</v>
      </c>
      <c r="B102" t="s">
        <v>905</v>
      </c>
      <c r="C102" t="s">
        <v>170</v>
      </c>
      <c r="E102" t="s">
        <v>11</v>
      </c>
      <c r="F102" t="s">
        <v>12</v>
      </c>
      <c r="G102" t="s">
        <v>1</v>
      </c>
      <c r="I102" t="s">
        <v>15</v>
      </c>
      <c r="J102" t="s">
        <v>16</v>
      </c>
      <c r="M102" t="s">
        <v>3</v>
      </c>
      <c r="N102">
        <v>7</v>
      </c>
      <c r="O102">
        <v>7</v>
      </c>
      <c r="P102" t="s">
        <v>279</v>
      </c>
      <c r="Q102" t="s">
        <v>502</v>
      </c>
      <c r="R102">
        <v>141.12070965766907</v>
      </c>
      <c r="S102">
        <v>1749196848.2485845</v>
      </c>
      <c r="T102">
        <v>1749196989.3692942</v>
      </c>
      <c r="U102" t="s">
        <v>5</v>
      </c>
      <c r="V102" t="s">
        <v>174</v>
      </c>
      <c r="W102" t="s">
        <v>7</v>
      </c>
      <c r="X102" t="s">
        <v>172</v>
      </c>
      <c r="Y102">
        <v>38726.99713187859</v>
      </c>
      <c r="Z102">
        <v>2</v>
      </c>
      <c r="AA102">
        <v>24.63</v>
      </c>
      <c r="AB102">
        <v>10000000</v>
      </c>
      <c r="AC102">
        <v>258217.8</v>
      </c>
    </row>
    <row r="103" spans="1:33" x14ac:dyDescent="0.25">
      <c r="A103" t="s">
        <v>453</v>
      </c>
      <c r="B103" t="s">
        <v>905</v>
      </c>
      <c r="C103" t="s">
        <v>170</v>
      </c>
      <c r="E103" t="s">
        <v>22</v>
      </c>
      <c r="F103" t="s">
        <v>12</v>
      </c>
      <c r="G103" t="s">
        <v>1</v>
      </c>
      <c r="I103" t="s">
        <v>15</v>
      </c>
      <c r="J103" t="s">
        <v>16</v>
      </c>
      <c r="M103" t="s">
        <v>3</v>
      </c>
      <c r="N103">
        <v>7</v>
      </c>
      <c r="O103">
        <v>7</v>
      </c>
      <c r="P103" t="s">
        <v>281</v>
      </c>
      <c r="Q103" t="s">
        <v>503</v>
      </c>
      <c r="R103">
        <v>137.03278541564941</v>
      </c>
      <c r="S103">
        <v>1749196989.5271678</v>
      </c>
      <c r="T103">
        <v>1749197126.5599532</v>
      </c>
      <c r="U103" t="s">
        <v>5</v>
      </c>
      <c r="V103" t="s">
        <v>175</v>
      </c>
      <c r="W103" t="s">
        <v>7</v>
      </c>
      <c r="X103" t="s">
        <v>172</v>
      </c>
      <c r="Y103">
        <v>36955.993911130448</v>
      </c>
      <c r="Z103">
        <v>2</v>
      </c>
      <c r="AA103">
        <v>25.81</v>
      </c>
      <c r="AB103">
        <v>10000000</v>
      </c>
      <c r="AC103">
        <v>270592.09999999998</v>
      </c>
    </row>
    <row r="104" spans="1:33" x14ac:dyDescent="0.25">
      <c r="A104" t="s">
        <v>453</v>
      </c>
      <c r="B104" t="s">
        <v>905</v>
      </c>
      <c r="C104" t="s">
        <v>170</v>
      </c>
      <c r="E104" t="s">
        <v>11</v>
      </c>
      <c r="F104" t="s">
        <v>12</v>
      </c>
      <c r="G104" t="s">
        <v>1</v>
      </c>
      <c r="I104" t="s">
        <v>15</v>
      </c>
      <c r="J104" t="s">
        <v>19</v>
      </c>
      <c r="M104" t="s">
        <v>3</v>
      </c>
      <c r="N104">
        <v>7</v>
      </c>
      <c r="O104">
        <v>7</v>
      </c>
      <c r="P104" t="s">
        <v>283</v>
      </c>
      <c r="Q104" t="s">
        <v>504</v>
      </c>
      <c r="R104">
        <v>139.91092014312744</v>
      </c>
      <c r="S104">
        <v>1749197126.7200167</v>
      </c>
      <c r="T104">
        <v>1749197266.6309369</v>
      </c>
      <c r="U104" t="s">
        <v>5</v>
      </c>
      <c r="V104" t="s">
        <v>176</v>
      </c>
      <c r="W104" t="s">
        <v>7</v>
      </c>
      <c r="X104" t="s">
        <v>172</v>
      </c>
      <c r="Y104">
        <v>39217.99321528717</v>
      </c>
      <c r="Z104">
        <v>2</v>
      </c>
      <c r="AA104">
        <v>24.32</v>
      </c>
      <c r="AB104">
        <v>10000000</v>
      </c>
      <c r="AC104">
        <v>254985</v>
      </c>
    </row>
    <row r="105" spans="1:33" x14ac:dyDescent="0.25">
      <c r="A105" t="s">
        <v>453</v>
      </c>
      <c r="B105" t="s">
        <v>905</v>
      </c>
      <c r="C105" t="s">
        <v>170</v>
      </c>
      <c r="E105" t="s">
        <v>22</v>
      </c>
      <c r="F105" t="s">
        <v>12</v>
      </c>
      <c r="G105" t="s">
        <v>1</v>
      </c>
      <c r="I105" t="s">
        <v>15</v>
      </c>
      <c r="J105" t="s">
        <v>19</v>
      </c>
      <c r="M105" t="s">
        <v>3</v>
      </c>
      <c r="N105">
        <v>7</v>
      </c>
      <c r="O105">
        <v>7</v>
      </c>
      <c r="P105" t="s">
        <v>285</v>
      </c>
      <c r="Q105" t="s">
        <v>505</v>
      </c>
      <c r="R105">
        <v>138.86863017082214</v>
      </c>
      <c r="S105">
        <v>1749197266.7960472</v>
      </c>
      <c r="T105">
        <v>1749197405.6646774</v>
      </c>
      <c r="U105" t="s">
        <v>5</v>
      </c>
      <c r="V105" t="s">
        <v>177</v>
      </c>
      <c r="W105" t="s">
        <v>7</v>
      </c>
      <c r="X105" t="s">
        <v>172</v>
      </c>
      <c r="Y105">
        <v>36197.99434152952</v>
      </c>
      <c r="Z105">
        <v>2</v>
      </c>
      <c r="AA105">
        <v>26.35</v>
      </c>
      <c r="AB105">
        <v>10000000</v>
      </c>
      <c r="AC105">
        <v>276258.40000000002</v>
      </c>
    </row>
    <row r="106" spans="1:33" x14ac:dyDescent="0.25">
      <c r="A106" t="s">
        <v>506</v>
      </c>
      <c r="B106" t="s">
        <v>905</v>
      </c>
      <c r="C106" t="s">
        <v>0</v>
      </c>
      <c r="D106">
        <v>-1</v>
      </c>
      <c r="G106" t="s">
        <v>1</v>
      </c>
      <c r="K106" t="s">
        <v>2</v>
      </c>
      <c r="M106" t="s">
        <v>3</v>
      </c>
      <c r="N106">
        <v>9</v>
      </c>
      <c r="O106">
        <v>7</v>
      </c>
      <c r="P106" t="s">
        <v>4</v>
      </c>
      <c r="Q106" t="s">
        <v>507</v>
      </c>
      <c r="R106">
        <v>76.134746313095093</v>
      </c>
      <c r="S106">
        <v>1749207992.7787361</v>
      </c>
      <c r="T106">
        <v>1749208068.9134822</v>
      </c>
      <c r="U106" t="s">
        <v>5</v>
      </c>
      <c r="V106" t="s">
        <v>6</v>
      </c>
      <c r="W106" t="s">
        <v>7</v>
      </c>
      <c r="X106" t="s">
        <v>196</v>
      </c>
      <c r="Y106">
        <v>13941.0026434555</v>
      </c>
      <c r="Z106">
        <v>3</v>
      </c>
      <c r="AA106">
        <v>9.18</v>
      </c>
      <c r="AB106">
        <v>1342177</v>
      </c>
      <c r="AC106">
        <v>96275.5</v>
      </c>
    </row>
    <row r="107" spans="1:33" x14ac:dyDescent="0.25">
      <c r="A107" t="s">
        <v>506</v>
      </c>
      <c r="B107" t="s">
        <v>905</v>
      </c>
      <c r="C107" t="s">
        <v>0</v>
      </c>
      <c r="D107">
        <v>1</v>
      </c>
      <c r="G107" t="s">
        <v>1</v>
      </c>
      <c r="K107" t="s">
        <v>8</v>
      </c>
      <c r="M107" t="s">
        <v>3</v>
      </c>
      <c r="N107">
        <v>9</v>
      </c>
      <c r="O107">
        <v>7</v>
      </c>
      <c r="P107" t="s">
        <v>9</v>
      </c>
      <c r="Q107" t="s">
        <v>508</v>
      </c>
      <c r="R107">
        <v>66.798726797103882</v>
      </c>
      <c r="S107">
        <v>1749208069.1323171</v>
      </c>
      <c r="T107">
        <v>1749208135.9310441</v>
      </c>
      <c r="U107" t="s">
        <v>5</v>
      </c>
      <c r="V107" t="s">
        <v>10</v>
      </c>
      <c r="W107" t="s">
        <v>7</v>
      </c>
      <c r="X107" t="s">
        <v>196</v>
      </c>
      <c r="Y107">
        <v>5173.0009585362723</v>
      </c>
      <c r="Z107">
        <v>3</v>
      </c>
      <c r="AA107">
        <v>24.74</v>
      </c>
      <c r="AB107">
        <v>1342177</v>
      </c>
      <c r="AC107">
        <v>259458.1</v>
      </c>
    </row>
    <row r="108" spans="1:33" x14ac:dyDescent="0.25">
      <c r="A108" t="s">
        <v>506</v>
      </c>
      <c r="B108" t="s">
        <v>905</v>
      </c>
      <c r="C108" t="s">
        <v>0</v>
      </c>
      <c r="D108">
        <v>1</v>
      </c>
      <c r="E108" t="s">
        <v>11</v>
      </c>
      <c r="G108" t="s">
        <v>1</v>
      </c>
      <c r="H108">
        <v>10</v>
      </c>
      <c r="I108" t="s">
        <v>12</v>
      </c>
      <c r="K108" t="s">
        <v>2</v>
      </c>
      <c r="M108" t="s">
        <v>3</v>
      </c>
      <c r="N108">
        <v>9</v>
      </c>
      <c r="O108">
        <v>7</v>
      </c>
      <c r="P108" t="s">
        <v>13</v>
      </c>
      <c r="Q108" t="s">
        <v>509</v>
      </c>
      <c r="R108">
        <v>80.071540832519531</v>
      </c>
      <c r="S108">
        <v>1749208136.087755</v>
      </c>
      <c r="T108">
        <v>1749208216.1592958</v>
      </c>
      <c r="U108" t="s">
        <v>5</v>
      </c>
      <c r="V108" t="s">
        <v>14</v>
      </c>
      <c r="W108" t="s">
        <v>7</v>
      </c>
      <c r="X108" t="s">
        <v>196</v>
      </c>
      <c r="Y108">
        <v>14990.000354038955</v>
      </c>
      <c r="Z108">
        <v>3</v>
      </c>
      <c r="AA108">
        <v>8.5399999999999991</v>
      </c>
      <c r="AB108">
        <v>13421772</v>
      </c>
      <c r="AC108">
        <v>895381.7</v>
      </c>
    </row>
    <row r="109" spans="1:33" x14ac:dyDescent="0.25">
      <c r="A109" t="s">
        <v>506</v>
      </c>
      <c r="B109" t="s">
        <v>905</v>
      </c>
      <c r="C109" t="s">
        <v>0</v>
      </c>
      <c r="D109">
        <v>1</v>
      </c>
      <c r="E109" t="s">
        <v>11</v>
      </c>
      <c r="G109" t="s">
        <v>1</v>
      </c>
      <c r="H109">
        <v>10</v>
      </c>
      <c r="I109" t="s">
        <v>15</v>
      </c>
      <c r="J109" t="s">
        <v>16</v>
      </c>
      <c r="K109" t="s">
        <v>2</v>
      </c>
      <c r="M109" t="s">
        <v>3</v>
      </c>
      <c r="N109">
        <v>9</v>
      </c>
      <c r="O109">
        <v>7</v>
      </c>
      <c r="P109" t="s">
        <v>17</v>
      </c>
      <c r="Q109" t="s">
        <v>510</v>
      </c>
      <c r="R109">
        <v>96.820811748504639</v>
      </c>
      <c r="S109">
        <v>1749208216.3094962</v>
      </c>
      <c r="T109">
        <v>1749208313.1303079</v>
      </c>
      <c r="U109" t="s">
        <v>5</v>
      </c>
      <c r="V109" t="s">
        <v>18</v>
      </c>
      <c r="W109" t="s">
        <v>7</v>
      </c>
      <c r="X109" t="s">
        <v>196</v>
      </c>
      <c r="Y109">
        <v>19184.999596910908</v>
      </c>
      <c r="Z109">
        <v>3</v>
      </c>
      <c r="AA109">
        <v>6.67</v>
      </c>
      <c r="AB109">
        <v>13421772</v>
      </c>
      <c r="AC109">
        <v>699597.2</v>
      </c>
    </row>
    <row r="110" spans="1:33" x14ac:dyDescent="0.25">
      <c r="A110" t="s">
        <v>506</v>
      </c>
      <c r="B110" t="s">
        <v>905</v>
      </c>
      <c r="C110" t="s">
        <v>0</v>
      </c>
      <c r="D110">
        <v>1</v>
      </c>
      <c r="E110" t="s">
        <v>11</v>
      </c>
      <c r="G110" t="s">
        <v>1</v>
      </c>
      <c r="H110">
        <v>10</v>
      </c>
      <c r="I110" t="s">
        <v>15</v>
      </c>
      <c r="J110" t="s">
        <v>19</v>
      </c>
      <c r="K110" t="s">
        <v>2</v>
      </c>
      <c r="M110" t="s">
        <v>3</v>
      </c>
      <c r="N110">
        <v>9</v>
      </c>
      <c r="O110">
        <v>7</v>
      </c>
      <c r="P110" t="s">
        <v>20</v>
      </c>
      <c r="Q110" t="s">
        <v>511</v>
      </c>
      <c r="R110">
        <v>90.977780580520644</v>
      </c>
      <c r="S110">
        <v>1749208313.2889066</v>
      </c>
      <c r="T110">
        <v>1749208404.2666872</v>
      </c>
      <c r="U110" t="s">
        <v>5</v>
      </c>
      <c r="V110" t="s">
        <v>21</v>
      </c>
      <c r="W110" t="s">
        <v>7</v>
      </c>
      <c r="X110" t="s">
        <v>196</v>
      </c>
      <c r="Y110">
        <v>17613.000299985117</v>
      </c>
      <c r="Z110">
        <v>3</v>
      </c>
      <c r="AA110">
        <v>7.27</v>
      </c>
      <c r="AB110">
        <v>13421772</v>
      </c>
      <c r="AC110">
        <v>762037.8</v>
      </c>
    </row>
    <row r="111" spans="1:33" x14ac:dyDescent="0.25">
      <c r="A111" t="s">
        <v>506</v>
      </c>
      <c r="B111" t="s">
        <v>905</v>
      </c>
      <c r="C111" t="s">
        <v>0</v>
      </c>
      <c r="D111">
        <v>1</v>
      </c>
      <c r="E111" t="s">
        <v>22</v>
      </c>
      <c r="G111" t="s">
        <v>1</v>
      </c>
      <c r="H111">
        <v>10</v>
      </c>
      <c r="I111" t="s">
        <v>12</v>
      </c>
      <c r="K111" t="s">
        <v>2</v>
      </c>
      <c r="M111" t="s">
        <v>3</v>
      </c>
      <c r="N111">
        <v>9</v>
      </c>
      <c r="O111">
        <v>7</v>
      </c>
      <c r="P111" t="s">
        <v>23</v>
      </c>
      <c r="Q111" t="s">
        <v>512</v>
      </c>
      <c r="R111">
        <v>78.179815053939819</v>
      </c>
      <c r="S111">
        <v>1749208404.4246819</v>
      </c>
      <c r="T111">
        <v>1749208482.604497</v>
      </c>
      <c r="U111" t="s">
        <v>5</v>
      </c>
      <c r="V111" t="s">
        <v>24</v>
      </c>
      <c r="W111" t="s">
        <v>7</v>
      </c>
      <c r="X111" t="s">
        <v>196</v>
      </c>
      <c r="Y111">
        <v>15966.999546154537</v>
      </c>
      <c r="Z111">
        <v>3</v>
      </c>
      <c r="AA111">
        <v>8.02</v>
      </c>
      <c r="AB111">
        <v>13421772</v>
      </c>
      <c r="AC111">
        <v>840594.5</v>
      </c>
    </row>
    <row r="112" spans="1:33" x14ac:dyDescent="0.25">
      <c r="A112" t="s">
        <v>506</v>
      </c>
      <c r="B112" t="s">
        <v>905</v>
      </c>
      <c r="C112" t="s">
        <v>0</v>
      </c>
      <c r="D112">
        <v>1</v>
      </c>
      <c r="E112" t="s">
        <v>22</v>
      </c>
      <c r="G112" t="s">
        <v>1</v>
      </c>
      <c r="H112">
        <v>10</v>
      </c>
      <c r="I112" t="s">
        <v>15</v>
      </c>
      <c r="J112" t="s">
        <v>16</v>
      </c>
      <c r="K112" t="s">
        <v>2</v>
      </c>
      <c r="M112" t="s">
        <v>3</v>
      </c>
      <c r="N112">
        <v>9</v>
      </c>
      <c r="O112">
        <v>7</v>
      </c>
      <c r="P112" t="s">
        <v>25</v>
      </c>
      <c r="Q112" t="s">
        <v>513</v>
      </c>
      <c r="R112">
        <v>91.296762943267822</v>
      </c>
      <c r="S112">
        <v>1749208482.7538395</v>
      </c>
      <c r="T112">
        <v>1749208574.0506029</v>
      </c>
      <c r="U112" t="s">
        <v>5</v>
      </c>
      <c r="V112" t="s">
        <v>26</v>
      </c>
      <c r="W112" t="s">
        <v>7</v>
      </c>
      <c r="X112" t="s">
        <v>196</v>
      </c>
      <c r="Y112">
        <v>17532.000493757172</v>
      </c>
      <c r="Z112">
        <v>3</v>
      </c>
      <c r="AA112">
        <v>7.3</v>
      </c>
      <c r="AB112">
        <v>13421772</v>
      </c>
      <c r="AC112">
        <v>765558.5</v>
      </c>
    </row>
    <row r="113" spans="1:29" x14ac:dyDescent="0.25">
      <c r="A113" t="s">
        <v>506</v>
      </c>
      <c r="B113" t="s">
        <v>905</v>
      </c>
      <c r="C113" t="s">
        <v>0</v>
      </c>
      <c r="D113">
        <v>1</v>
      </c>
      <c r="E113" t="s">
        <v>22</v>
      </c>
      <c r="G113" t="s">
        <v>1</v>
      </c>
      <c r="H113">
        <v>10</v>
      </c>
      <c r="I113" t="s">
        <v>15</v>
      </c>
      <c r="J113" t="s">
        <v>19</v>
      </c>
      <c r="K113" t="s">
        <v>2</v>
      </c>
      <c r="M113" t="s">
        <v>3</v>
      </c>
      <c r="N113">
        <v>9</v>
      </c>
      <c r="O113">
        <v>7</v>
      </c>
      <c r="P113" t="s">
        <v>27</v>
      </c>
      <c r="Q113" t="s">
        <v>514</v>
      </c>
      <c r="R113">
        <v>94.234440803527846</v>
      </c>
      <c r="S113">
        <v>1749208574.2112246</v>
      </c>
      <c r="T113">
        <v>1749208668.4456654</v>
      </c>
      <c r="U113" t="s">
        <v>5</v>
      </c>
      <c r="V113" t="s">
        <v>28</v>
      </c>
      <c r="W113" t="s">
        <v>7</v>
      </c>
      <c r="X113" t="s">
        <v>196</v>
      </c>
      <c r="Y113">
        <v>19143.999640562521</v>
      </c>
      <c r="Z113">
        <v>3</v>
      </c>
      <c r="AA113">
        <v>6.69</v>
      </c>
      <c r="AB113">
        <v>13421772</v>
      </c>
      <c r="AC113">
        <v>701095.5</v>
      </c>
    </row>
    <row r="114" spans="1:29" x14ac:dyDescent="0.25">
      <c r="A114" t="s">
        <v>506</v>
      </c>
      <c r="B114" t="s">
        <v>905</v>
      </c>
      <c r="C114" t="s">
        <v>0</v>
      </c>
      <c r="D114">
        <v>1</v>
      </c>
      <c r="E114" t="s">
        <v>11</v>
      </c>
      <c r="G114" t="s">
        <v>1</v>
      </c>
      <c r="H114">
        <v>100</v>
      </c>
      <c r="I114" t="s">
        <v>12</v>
      </c>
      <c r="K114" t="s">
        <v>2</v>
      </c>
      <c r="M114" t="s">
        <v>3</v>
      </c>
      <c r="N114">
        <v>9</v>
      </c>
      <c r="O114">
        <v>7</v>
      </c>
      <c r="P114" t="s">
        <v>29</v>
      </c>
      <c r="Q114" t="s">
        <v>515</v>
      </c>
      <c r="R114">
        <v>71.138021230697632</v>
      </c>
      <c r="S114">
        <v>1749208668.6038671</v>
      </c>
      <c r="T114">
        <v>1749208739.7418883</v>
      </c>
      <c r="U114" t="s">
        <v>5</v>
      </c>
      <c r="V114" t="s">
        <v>30</v>
      </c>
      <c r="W114" t="s">
        <v>7</v>
      </c>
      <c r="X114" t="s">
        <v>196</v>
      </c>
      <c r="Y114">
        <v>8067.9990935217456</v>
      </c>
      <c r="Z114">
        <v>3</v>
      </c>
      <c r="AA114">
        <v>15.87</v>
      </c>
      <c r="AB114">
        <v>1342177</v>
      </c>
      <c r="AC114">
        <v>166358.1</v>
      </c>
    </row>
    <row r="115" spans="1:29" x14ac:dyDescent="0.25">
      <c r="A115" t="s">
        <v>506</v>
      </c>
      <c r="B115" t="s">
        <v>905</v>
      </c>
      <c r="C115" t="s">
        <v>0</v>
      </c>
      <c r="D115">
        <v>1</v>
      </c>
      <c r="E115" t="s">
        <v>11</v>
      </c>
      <c r="G115" t="s">
        <v>1</v>
      </c>
      <c r="H115">
        <v>100</v>
      </c>
      <c r="I115" t="s">
        <v>15</v>
      </c>
      <c r="J115" t="s">
        <v>16</v>
      </c>
      <c r="K115" t="s">
        <v>2</v>
      </c>
      <c r="M115" t="s">
        <v>3</v>
      </c>
      <c r="N115">
        <v>9</v>
      </c>
      <c r="O115">
        <v>7</v>
      </c>
      <c r="P115" t="s">
        <v>31</v>
      </c>
      <c r="Q115" t="s">
        <v>516</v>
      </c>
      <c r="R115">
        <v>82.630987167358398</v>
      </c>
      <c r="S115">
        <v>1749208739.9002075</v>
      </c>
      <c r="T115">
        <v>1749208822.5311947</v>
      </c>
      <c r="U115" t="s">
        <v>5</v>
      </c>
      <c r="V115" t="s">
        <v>32</v>
      </c>
      <c r="W115" t="s">
        <v>7</v>
      </c>
      <c r="X115" t="s">
        <v>196</v>
      </c>
      <c r="Y115">
        <v>9806.0026447875043</v>
      </c>
      <c r="Z115">
        <v>3</v>
      </c>
      <c r="AA115">
        <v>13.05</v>
      </c>
      <c r="AB115">
        <v>1342177</v>
      </c>
      <c r="AC115">
        <v>136873</v>
      </c>
    </row>
    <row r="116" spans="1:29" x14ac:dyDescent="0.25">
      <c r="A116" t="s">
        <v>506</v>
      </c>
      <c r="B116" t="s">
        <v>905</v>
      </c>
      <c r="C116" t="s">
        <v>0</v>
      </c>
      <c r="D116">
        <v>1</v>
      </c>
      <c r="E116" t="s">
        <v>11</v>
      </c>
      <c r="G116" t="s">
        <v>1</v>
      </c>
      <c r="H116">
        <v>100</v>
      </c>
      <c r="I116" t="s">
        <v>15</v>
      </c>
      <c r="J116" t="s">
        <v>19</v>
      </c>
      <c r="K116" t="s">
        <v>2</v>
      </c>
      <c r="M116" t="s">
        <v>3</v>
      </c>
      <c r="N116">
        <v>9</v>
      </c>
      <c r="O116">
        <v>7</v>
      </c>
      <c r="P116" t="s">
        <v>33</v>
      </c>
      <c r="Q116" t="s">
        <v>517</v>
      </c>
      <c r="R116">
        <v>90.852518796920776</v>
      </c>
      <c r="S116">
        <v>1749208822.6753621</v>
      </c>
      <c r="T116">
        <v>1749208913.5278809</v>
      </c>
      <c r="U116" t="s">
        <v>5</v>
      </c>
      <c r="V116" t="s">
        <v>34</v>
      </c>
      <c r="W116" t="s">
        <v>7</v>
      </c>
      <c r="X116" t="s">
        <v>196</v>
      </c>
      <c r="Y116">
        <v>10054.00129441305</v>
      </c>
      <c r="Z116">
        <v>3</v>
      </c>
      <c r="AA116">
        <v>12.73</v>
      </c>
      <c r="AB116">
        <v>1342177</v>
      </c>
      <c r="AC116">
        <v>133496.79999999999</v>
      </c>
    </row>
    <row r="117" spans="1:29" x14ac:dyDescent="0.25">
      <c r="A117" t="s">
        <v>506</v>
      </c>
      <c r="B117" t="s">
        <v>905</v>
      </c>
      <c r="C117" t="s">
        <v>0</v>
      </c>
      <c r="D117">
        <v>1</v>
      </c>
      <c r="E117" t="s">
        <v>22</v>
      </c>
      <c r="G117" t="s">
        <v>1</v>
      </c>
      <c r="H117">
        <v>100</v>
      </c>
      <c r="I117" t="s">
        <v>12</v>
      </c>
      <c r="K117" t="s">
        <v>2</v>
      </c>
      <c r="M117" t="s">
        <v>3</v>
      </c>
      <c r="N117">
        <v>9</v>
      </c>
      <c r="O117">
        <v>7</v>
      </c>
      <c r="P117" t="s">
        <v>35</v>
      </c>
      <c r="Q117" t="s">
        <v>518</v>
      </c>
      <c r="R117">
        <v>69.896846771240234</v>
      </c>
      <c r="S117">
        <v>1749208913.660387</v>
      </c>
      <c r="T117">
        <v>1749208983.5572338</v>
      </c>
      <c r="U117" t="s">
        <v>5</v>
      </c>
      <c r="V117" t="s">
        <v>36</v>
      </c>
      <c r="W117" t="s">
        <v>7</v>
      </c>
      <c r="X117" t="s">
        <v>196</v>
      </c>
      <c r="Y117">
        <v>8619.9993577598652</v>
      </c>
      <c r="Z117">
        <v>3</v>
      </c>
      <c r="AA117">
        <v>14.85</v>
      </c>
      <c r="AB117">
        <v>1342177</v>
      </c>
      <c r="AC117">
        <v>155705</v>
      </c>
    </row>
    <row r="118" spans="1:29" x14ac:dyDescent="0.25">
      <c r="A118" t="s">
        <v>506</v>
      </c>
      <c r="B118" t="s">
        <v>905</v>
      </c>
      <c r="C118" t="s">
        <v>0</v>
      </c>
      <c r="D118">
        <v>1</v>
      </c>
      <c r="E118" t="s">
        <v>22</v>
      </c>
      <c r="G118" t="s">
        <v>1</v>
      </c>
      <c r="H118">
        <v>100</v>
      </c>
      <c r="I118" t="s">
        <v>15</v>
      </c>
      <c r="J118" t="s">
        <v>16</v>
      </c>
      <c r="K118" t="s">
        <v>2</v>
      </c>
      <c r="M118" t="s">
        <v>3</v>
      </c>
      <c r="N118">
        <v>9</v>
      </c>
      <c r="O118">
        <v>7</v>
      </c>
      <c r="P118" t="s">
        <v>37</v>
      </c>
      <c r="Q118" t="s">
        <v>519</v>
      </c>
      <c r="R118">
        <v>83.822787523269653</v>
      </c>
      <c r="S118">
        <v>1749208983.7222977</v>
      </c>
      <c r="T118">
        <v>1749209067.5450852</v>
      </c>
      <c r="U118" t="s">
        <v>5</v>
      </c>
      <c r="V118" t="s">
        <v>38</v>
      </c>
      <c r="W118" t="s">
        <v>7</v>
      </c>
      <c r="X118" t="s">
        <v>196</v>
      </c>
      <c r="Y118">
        <v>10364.997494040141</v>
      </c>
      <c r="Z118">
        <v>3</v>
      </c>
      <c r="AA118">
        <v>12.35</v>
      </c>
      <c r="AB118">
        <v>1342177</v>
      </c>
      <c r="AC118">
        <v>129491.3</v>
      </c>
    </row>
    <row r="119" spans="1:29" x14ac:dyDescent="0.25">
      <c r="A119" t="s">
        <v>506</v>
      </c>
      <c r="B119" t="s">
        <v>905</v>
      </c>
      <c r="C119" t="s">
        <v>0</v>
      </c>
      <c r="D119">
        <v>1</v>
      </c>
      <c r="E119" t="s">
        <v>22</v>
      </c>
      <c r="G119" t="s">
        <v>1</v>
      </c>
      <c r="H119">
        <v>100</v>
      </c>
      <c r="I119" t="s">
        <v>15</v>
      </c>
      <c r="J119" t="s">
        <v>19</v>
      </c>
      <c r="K119" t="s">
        <v>2</v>
      </c>
      <c r="M119" t="s">
        <v>3</v>
      </c>
      <c r="N119">
        <v>9</v>
      </c>
      <c r="O119">
        <v>7</v>
      </c>
      <c r="P119" t="s">
        <v>39</v>
      </c>
      <c r="Q119" t="s">
        <v>520</v>
      </c>
      <c r="R119">
        <v>84.100825786590576</v>
      </c>
      <c r="S119">
        <v>1749209067.7032211</v>
      </c>
      <c r="T119">
        <v>1749209151.8040469</v>
      </c>
      <c r="U119" t="s">
        <v>5</v>
      </c>
      <c r="V119" t="s">
        <v>40</v>
      </c>
      <c r="W119" t="s">
        <v>7</v>
      </c>
      <c r="X119" t="s">
        <v>196</v>
      </c>
      <c r="Y119">
        <v>10851.995711520518</v>
      </c>
      <c r="Z119">
        <v>3</v>
      </c>
      <c r="AA119">
        <v>11.8</v>
      </c>
      <c r="AB119">
        <v>1342177</v>
      </c>
      <c r="AC119">
        <v>123680.2</v>
      </c>
    </row>
    <row r="120" spans="1:29" x14ac:dyDescent="0.25">
      <c r="A120" t="s">
        <v>506</v>
      </c>
      <c r="B120" t="s">
        <v>905</v>
      </c>
      <c r="C120" t="s">
        <v>0</v>
      </c>
      <c r="D120">
        <v>1</v>
      </c>
      <c r="E120" t="s">
        <v>11</v>
      </c>
      <c r="G120" t="s">
        <v>1</v>
      </c>
      <c r="H120">
        <v>1000</v>
      </c>
      <c r="I120" t="s">
        <v>12</v>
      </c>
      <c r="K120" t="s">
        <v>2</v>
      </c>
      <c r="M120" t="s">
        <v>3</v>
      </c>
      <c r="N120">
        <v>9</v>
      </c>
      <c r="O120">
        <v>7</v>
      </c>
      <c r="P120" t="s">
        <v>41</v>
      </c>
      <c r="Q120" t="s">
        <v>521</v>
      </c>
      <c r="R120">
        <v>66.801450490951538</v>
      </c>
      <c r="S120">
        <v>1749209151.969599</v>
      </c>
      <c r="T120">
        <v>1749209218.7710495</v>
      </c>
      <c r="U120" t="s">
        <v>5</v>
      </c>
      <c r="V120" t="s">
        <v>42</v>
      </c>
      <c r="W120" t="s">
        <v>7</v>
      </c>
      <c r="X120" t="s">
        <v>196</v>
      </c>
      <c r="Y120">
        <v>7056.9956359430043</v>
      </c>
      <c r="Z120">
        <v>3</v>
      </c>
      <c r="AA120">
        <v>18.14</v>
      </c>
      <c r="AB120">
        <v>134217</v>
      </c>
      <c r="AC120">
        <v>19019</v>
      </c>
    </row>
    <row r="121" spans="1:29" x14ac:dyDescent="0.25">
      <c r="A121" t="s">
        <v>506</v>
      </c>
      <c r="B121" t="s">
        <v>905</v>
      </c>
      <c r="C121" t="s">
        <v>0</v>
      </c>
      <c r="D121">
        <v>1</v>
      </c>
      <c r="E121" t="s">
        <v>11</v>
      </c>
      <c r="G121" t="s">
        <v>1</v>
      </c>
      <c r="H121">
        <v>1000</v>
      </c>
      <c r="I121" t="s">
        <v>15</v>
      </c>
      <c r="J121" t="s">
        <v>16</v>
      </c>
      <c r="K121" t="s">
        <v>2</v>
      </c>
      <c r="M121" t="s">
        <v>3</v>
      </c>
      <c r="N121">
        <v>9</v>
      </c>
      <c r="O121">
        <v>7</v>
      </c>
      <c r="P121" t="s">
        <v>43</v>
      </c>
      <c r="Q121" t="s">
        <v>522</v>
      </c>
      <c r="R121">
        <v>82.856632471084595</v>
      </c>
      <c r="S121">
        <v>1749209218.9305909</v>
      </c>
      <c r="T121">
        <v>1749209301.7872231</v>
      </c>
      <c r="U121" t="s">
        <v>5</v>
      </c>
      <c r="V121" t="s">
        <v>44</v>
      </c>
      <c r="W121" t="s">
        <v>7</v>
      </c>
      <c r="X121" t="s">
        <v>196</v>
      </c>
      <c r="Y121">
        <v>8759.0140504982628</v>
      </c>
      <c r="Z121">
        <v>3</v>
      </c>
      <c r="AA121">
        <v>14.61</v>
      </c>
      <c r="AB121">
        <v>134217</v>
      </c>
      <c r="AC121">
        <v>15323.3</v>
      </c>
    </row>
    <row r="122" spans="1:29" x14ac:dyDescent="0.25">
      <c r="A122" t="s">
        <v>506</v>
      </c>
      <c r="B122" t="s">
        <v>905</v>
      </c>
      <c r="C122" t="s">
        <v>0</v>
      </c>
      <c r="D122">
        <v>1</v>
      </c>
      <c r="E122" t="s">
        <v>11</v>
      </c>
      <c r="G122" t="s">
        <v>1</v>
      </c>
      <c r="H122">
        <v>1000</v>
      </c>
      <c r="I122" t="s">
        <v>15</v>
      </c>
      <c r="J122" t="s">
        <v>19</v>
      </c>
      <c r="K122" t="s">
        <v>2</v>
      </c>
      <c r="M122" t="s">
        <v>3</v>
      </c>
      <c r="N122">
        <v>9</v>
      </c>
      <c r="O122">
        <v>7</v>
      </c>
      <c r="P122" t="s">
        <v>45</v>
      </c>
      <c r="Q122" t="s">
        <v>523</v>
      </c>
      <c r="R122">
        <v>83.381039142608643</v>
      </c>
      <c r="S122">
        <v>1749209301.9514501</v>
      </c>
      <c r="T122">
        <v>1749209385.332489</v>
      </c>
      <c r="U122" t="s">
        <v>5</v>
      </c>
      <c r="V122" t="s">
        <v>46</v>
      </c>
      <c r="W122" t="s">
        <v>7</v>
      </c>
      <c r="X122" t="s">
        <v>196</v>
      </c>
      <c r="Y122">
        <v>9219.0236765645295</v>
      </c>
      <c r="Z122">
        <v>3</v>
      </c>
      <c r="AA122">
        <v>13.88</v>
      </c>
      <c r="AB122">
        <v>134217</v>
      </c>
      <c r="AC122">
        <v>14558.7</v>
      </c>
    </row>
    <row r="123" spans="1:29" x14ac:dyDescent="0.25">
      <c r="A123" t="s">
        <v>506</v>
      </c>
      <c r="B123" t="s">
        <v>905</v>
      </c>
      <c r="C123" t="s">
        <v>0</v>
      </c>
      <c r="D123">
        <v>1</v>
      </c>
      <c r="E123" t="s">
        <v>22</v>
      </c>
      <c r="G123" t="s">
        <v>1</v>
      </c>
      <c r="H123">
        <v>1000</v>
      </c>
      <c r="I123" t="s">
        <v>12</v>
      </c>
      <c r="K123" t="s">
        <v>2</v>
      </c>
      <c r="M123" t="s">
        <v>3</v>
      </c>
      <c r="N123">
        <v>9</v>
      </c>
      <c r="O123">
        <v>7</v>
      </c>
      <c r="P123" t="s">
        <v>47</v>
      </c>
      <c r="Q123" t="s">
        <v>524</v>
      </c>
      <c r="R123">
        <v>70.374047994613647</v>
      </c>
      <c r="S123">
        <v>1749209385.4996183</v>
      </c>
      <c r="T123">
        <v>1749209455.8736663</v>
      </c>
      <c r="U123" t="s">
        <v>5</v>
      </c>
      <c r="V123" t="s">
        <v>48</v>
      </c>
      <c r="W123" t="s">
        <v>7</v>
      </c>
      <c r="X123" t="s">
        <v>196</v>
      </c>
      <c r="Y123">
        <v>8018.9874174005508</v>
      </c>
      <c r="Z123">
        <v>3</v>
      </c>
      <c r="AA123">
        <v>15.96</v>
      </c>
      <c r="AB123">
        <v>134217</v>
      </c>
      <c r="AC123">
        <v>16737.400000000001</v>
      </c>
    </row>
    <row r="124" spans="1:29" x14ac:dyDescent="0.25">
      <c r="A124" t="s">
        <v>506</v>
      </c>
      <c r="B124" t="s">
        <v>905</v>
      </c>
      <c r="C124" t="s">
        <v>0</v>
      </c>
      <c r="D124">
        <v>1</v>
      </c>
      <c r="E124" t="s">
        <v>22</v>
      </c>
      <c r="G124" t="s">
        <v>1</v>
      </c>
      <c r="H124">
        <v>1000</v>
      </c>
      <c r="I124" t="s">
        <v>15</v>
      </c>
      <c r="J124" t="s">
        <v>16</v>
      </c>
      <c r="K124" t="s">
        <v>2</v>
      </c>
      <c r="M124" t="s">
        <v>3</v>
      </c>
      <c r="N124">
        <v>9</v>
      </c>
      <c r="O124">
        <v>7</v>
      </c>
      <c r="P124" t="s">
        <v>49</v>
      </c>
      <c r="Q124" t="s">
        <v>525</v>
      </c>
      <c r="R124">
        <v>81.289921045303345</v>
      </c>
      <c r="S124">
        <v>1749209456.0329132</v>
      </c>
      <c r="T124">
        <v>1749209537.3228345</v>
      </c>
      <c r="U124" t="s">
        <v>5</v>
      </c>
      <c r="V124" t="s">
        <v>50</v>
      </c>
      <c r="W124" t="s">
        <v>7</v>
      </c>
      <c r="X124" t="s">
        <v>196</v>
      </c>
      <c r="Y124">
        <v>9716.0127406978445</v>
      </c>
      <c r="Z124">
        <v>3</v>
      </c>
      <c r="AA124">
        <v>13.17</v>
      </c>
      <c r="AB124">
        <v>134217</v>
      </c>
      <c r="AC124">
        <v>13814</v>
      </c>
    </row>
    <row r="125" spans="1:29" x14ac:dyDescent="0.25">
      <c r="A125" t="s">
        <v>506</v>
      </c>
      <c r="B125" t="s">
        <v>905</v>
      </c>
      <c r="C125" t="s">
        <v>0</v>
      </c>
      <c r="D125">
        <v>1</v>
      </c>
      <c r="E125" t="s">
        <v>22</v>
      </c>
      <c r="G125" t="s">
        <v>1</v>
      </c>
      <c r="H125">
        <v>1000</v>
      </c>
      <c r="I125" t="s">
        <v>15</v>
      </c>
      <c r="J125" t="s">
        <v>19</v>
      </c>
      <c r="K125" t="s">
        <v>2</v>
      </c>
      <c r="M125" t="s">
        <v>3</v>
      </c>
      <c r="N125">
        <v>9</v>
      </c>
      <c r="O125">
        <v>7</v>
      </c>
      <c r="P125" t="s">
        <v>51</v>
      </c>
      <c r="Q125" t="s">
        <v>526</v>
      </c>
      <c r="R125">
        <v>83.877035856246948</v>
      </c>
      <c r="S125">
        <v>1749209537.4778869</v>
      </c>
      <c r="T125">
        <v>1749209621.3549223</v>
      </c>
      <c r="U125" t="s">
        <v>5</v>
      </c>
      <c r="V125" t="s">
        <v>52</v>
      </c>
      <c r="W125" t="s">
        <v>7</v>
      </c>
      <c r="X125" t="s">
        <v>196</v>
      </c>
      <c r="Y125">
        <v>10031.015978834395</v>
      </c>
      <c r="Z125">
        <v>3</v>
      </c>
      <c r="AA125">
        <v>12.76</v>
      </c>
      <c r="AB125">
        <v>134217</v>
      </c>
      <c r="AC125">
        <v>13380.2</v>
      </c>
    </row>
    <row r="126" spans="1:29" x14ac:dyDescent="0.25">
      <c r="A126" t="s">
        <v>506</v>
      </c>
      <c r="B126" t="s">
        <v>905</v>
      </c>
      <c r="C126" t="s">
        <v>0</v>
      </c>
      <c r="D126">
        <v>1</v>
      </c>
      <c r="E126" t="s">
        <v>11</v>
      </c>
      <c r="G126" t="s">
        <v>1</v>
      </c>
      <c r="H126">
        <v>10000</v>
      </c>
      <c r="I126" t="s">
        <v>12</v>
      </c>
      <c r="K126" t="s">
        <v>2</v>
      </c>
      <c r="M126" t="s">
        <v>3</v>
      </c>
      <c r="N126">
        <v>9</v>
      </c>
      <c r="O126">
        <v>7</v>
      </c>
      <c r="P126" t="s">
        <v>53</v>
      </c>
      <c r="Q126" t="s">
        <v>527</v>
      </c>
      <c r="R126">
        <v>66.638377666473389</v>
      </c>
      <c r="S126">
        <v>1749209621.5110185</v>
      </c>
      <c r="T126">
        <v>1749209688.1493962</v>
      </c>
      <c r="U126" t="s">
        <v>5</v>
      </c>
      <c r="V126" t="s">
        <v>54</v>
      </c>
      <c r="W126" t="s">
        <v>7</v>
      </c>
      <c r="X126" t="s">
        <v>196</v>
      </c>
      <c r="Y126">
        <v>6155.0103187342356</v>
      </c>
      <c r="Z126">
        <v>3</v>
      </c>
      <c r="AA126">
        <v>20.79</v>
      </c>
      <c r="AB126">
        <v>13421</v>
      </c>
      <c r="AC126">
        <v>2180.5</v>
      </c>
    </row>
    <row r="127" spans="1:29" x14ac:dyDescent="0.25">
      <c r="A127" t="s">
        <v>506</v>
      </c>
      <c r="B127" t="s">
        <v>905</v>
      </c>
      <c r="C127" t="s">
        <v>0</v>
      </c>
      <c r="D127">
        <v>1</v>
      </c>
      <c r="E127" t="s">
        <v>11</v>
      </c>
      <c r="G127" t="s">
        <v>1</v>
      </c>
      <c r="H127">
        <v>10000</v>
      </c>
      <c r="I127" t="s">
        <v>15</v>
      </c>
      <c r="J127" t="s">
        <v>16</v>
      </c>
      <c r="K127" t="s">
        <v>2</v>
      </c>
      <c r="M127" t="s">
        <v>3</v>
      </c>
      <c r="N127">
        <v>9</v>
      </c>
      <c r="O127">
        <v>7</v>
      </c>
      <c r="P127" t="s">
        <v>55</v>
      </c>
      <c r="Q127" t="s">
        <v>528</v>
      </c>
      <c r="R127">
        <v>83.799534320831299</v>
      </c>
      <c r="S127">
        <v>1749209688.3130648</v>
      </c>
      <c r="T127">
        <v>1749209772.1125991</v>
      </c>
      <c r="U127" t="s">
        <v>5</v>
      </c>
      <c r="V127" t="s">
        <v>56</v>
      </c>
      <c r="W127" t="s">
        <v>7</v>
      </c>
      <c r="X127" t="s">
        <v>196</v>
      </c>
      <c r="Y127">
        <v>8088.8379942140782</v>
      </c>
      <c r="Z127">
        <v>3</v>
      </c>
      <c r="AA127">
        <v>15.82</v>
      </c>
      <c r="AB127">
        <v>13421</v>
      </c>
      <c r="AC127">
        <v>1659.2</v>
      </c>
    </row>
    <row r="128" spans="1:29" x14ac:dyDescent="0.25">
      <c r="A128" t="s">
        <v>506</v>
      </c>
      <c r="B128" t="s">
        <v>905</v>
      </c>
      <c r="C128" t="s">
        <v>0</v>
      </c>
      <c r="D128">
        <v>1</v>
      </c>
      <c r="E128" t="s">
        <v>11</v>
      </c>
      <c r="G128" t="s">
        <v>1</v>
      </c>
      <c r="H128">
        <v>10000</v>
      </c>
      <c r="I128" t="s">
        <v>15</v>
      </c>
      <c r="J128" t="s">
        <v>19</v>
      </c>
      <c r="K128" t="s">
        <v>2</v>
      </c>
      <c r="M128" t="s">
        <v>3</v>
      </c>
      <c r="N128">
        <v>9</v>
      </c>
      <c r="O128">
        <v>7</v>
      </c>
      <c r="P128" t="s">
        <v>57</v>
      </c>
      <c r="Q128" t="s">
        <v>529</v>
      </c>
      <c r="R128">
        <v>82.478188037872314</v>
      </c>
      <c r="S128">
        <v>1749209772.2748821</v>
      </c>
      <c r="T128">
        <v>1749209854.7530701</v>
      </c>
      <c r="U128" t="s">
        <v>5</v>
      </c>
      <c r="V128" t="s">
        <v>58</v>
      </c>
      <c r="W128" t="s">
        <v>7</v>
      </c>
      <c r="X128" t="s">
        <v>196</v>
      </c>
      <c r="Y128">
        <v>8634.1996911991773</v>
      </c>
      <c r="Z128">
        <v>3</v>
      </c>
      <c r="AA128">
        <v>14.82</v>
      </c>
      <c r="AB128">
        <v>13421</v>
      </c>
      <c r="AC128">
        <v>1554.4</v>
      </c>
    </row>
    <row r="129" spans="1:36" x14ac:dyDescent="0.25">
      <c r="A129" t="s">
        <v>506</v>
      </c>
      <c r="B129" t="s">
        <v>905</v>
      </c>
      <c r="C129" t="s">
        <v>0</v>
      </c>
      <c r="D129">
        <v>1</v>
      </c>
      <c r="E129" t="s">
        <v>22</v>
      </c>
      <c r="G129" t="s">
        <v>1</v>
      </c>
      <c r="H129">
        <v>10000</v>
      </c>
      <c r="I129" t="s">
        <v>12</v>
      </c>
      <c r="K129" t="s">
        <v>2</v>
      </c>
      <c r="M129" t="s">
        <v>3</v>
      </c>
      <c r="N129">
        <v>9</v>
      </c>
      <c r="O129">
        <v>7</v>
      </c>
      <c r="P129" t="s">
        <v>59</v>
      </c>
      <c r="Q129" t="s">
        <v>530</v>
      </c>
      <c r="R129">
        <v>66.631603956222534</v>
      </c>
      <c r="S129">
        <v>1749209854.9171906</v>
      </c>
      <c r="T129">
        <v>1749209921.5487945</v>
      </c>
      <c r="U129" t="s">
        <v>5</v>
      </c>
      <c r="V129" t="s">
        <v>60</v>
      </c>
      <c r="W129" t="s">
        <v>7</v>
      </c>
      <c r="X129" t="s">
        <v>196</v>
      </c>
      <c r="Y129">
        <v>6497.0712107275986</v>
      </c>
      <c r="Z129">
        <v>3</v>
      </c>
      <c r="AA129">
        <v>19.7</v>
      </c>
      <c r="AB129">
        <v>13421</v>
      </c>
      <c r="AC129">
        <v>2065.6999999999998</v>
      </c>
    </row>
    <row r="130" spans="1:36" x14ac:dyDescent="0.25">
      <c r="A130" t="s">
        <v>506</v>
      </c>
      <c r="B130" t="s">
        <v>905</v>
      </c>
      <c r="C130" t="s">
        <v>0</v>
      </c>
      <c r="D130">
        <v>1</v>
      </c>
      <c r="E130" t="s">
        <v>22</v>
      </c>
      <c r="G130" t="s">
        <v>1</v>
      </c>
      <c r="H130">
        <v>10000</v>
      </c>
      <c r="I130" t="s">
        <v>15</v>
      </c>
      <c r="J130" t="s">
        <v>16</v>
      </c>
      <c r="K130" t="s">
        <v>2</v>
      </c>
      <c r="M130" t="s">
        <v>3</v>
      </c>
      <c r="N130">
        <v>9</v>
      </c>
      <c r="O130">
        <v>7</v>
      </c>
      <c r="P130" t="s">
        <v>61</v>
      </c>
      <c r="Q130" t="s">
        <v>531</v>
      </c>
      <c r="R130">
        <v>82.235677003860474</v>
      </c>
      <c r="S130">
        <v>1749209921.7122109</v>
      </c>
      <c r="T130">
        <v>1749210003.9478877</v>
      </c>
      <c r="U130" t="s">
        <v>5</v>
      </c>
      <c r="V130" t="s">
        <v>62</v>
      </c>
      <c r="W130" t="s">
        <v>7</v>
      </c>
      <c r="X130" t="s">
        <v>196</v>
      </c>
      <c r="Y130">
        <v>8242.8448593538869</v>
      </c>
      <c r="Z130">
        <v>3</v>
      </c>
      <c r="AA130">
        <v>15.53</v>
      </c>
      <c r="AB130">
        <v>13421</v>
      </c>
      <c r="AC130">
        <v>1628.2</v>
      </c>
    </row>
    <row r="131" spans="1:36" x14ac:dyDescent="0.25">
      <c r="A131" t="s">
        <v>506</v>
      </c>
      <c r="B131" t="s">
        <v>905</v>
      </c>
      <c r="C131" t="s">
        <v>0</v>
      </c>
      <c r="D131">
        <v>1</v>
      </c>
      <c r="E131" t="s">
        <v>22</v>
      </c>
      <c r="G131" t="s">
        <v>1</v>
      </c>
      <c r="H131">
        <v>10000</v>
      </c>
      <c r="I131" t="s">
        <v>15</v>
      </c>
      <c r="J131" t="s">
        <v>19</v>
      </c>
      <c r="K131" t="s">
        <v>2</v>
      </c>
      <c r="M131" t="s">
        <v>3</v>
      </c>
      <c r="N131">
        <v>9</v>
      </c>
      <c r="O131">
        <v>7</v>
      </c>
      <c r="P131" t="s">
        <v>63</v>
      </c>
      <c r="Q131" t="s">
        <v>532</v>
      </c>
      <c r="R131">
        <v>84.912537574768066</v>
      </c>
      <c r="S131">
        <v>1749210004.1122086</v>
      </c>
      <c r="T131">
        <v>1749210089.0247462</v>
      </c>
      <c r="U131" t="s">
        <v>5</v>
      </c>
      <c r="V131" t="s">
        <v>64</v>
      </c>
      <c r="W131" t="s">
        <v>7</v>
      </c>
      <c r="X131" t="s">
        <v>196</v>
      </c>
      <c r="Y131">
        <v>9208.8651022368595</v>
      </c>
      <c r="Z131">
        <v>3</v>
      </c>
      <c r="AA131">
        <v>13.9</v>
      </c>
      <c r="AB131">
        <v>13421</v>
      </c>
      <c r="AC131">
        <v>1457.4</v>
      </c>
    </row>
    <row r="132" spans="1:36" x14ac:dyDescent="0.25">
      <c r="A132" t="s">
        <v>506</v>
      </c>
      <c r="B132" t="s">
        <v>905</v>
      </c>
      <c r="C132" t="s">
        <v>0</v>
      </c>
      <c r="D132">
        <v>1</v>
      </c>
      <c r="E132" t="s">
        <v>11</v>
      </c>
      <c r="G132" t="s">
        <v>1</v>
      </c>
      <c r="H132">
        <v>100000</v>
      </c>
      <c r="I132" t="s">
        <v>12</v>
      </c>
      <c r="K132" t="s">
        <v>2</v>
      </c>
      <c r="M132" t="s">
        <v>3</v>
      </c>
      <c r="N132">
        <v>9</v>
      </c>
      <c r="O132">
        <v>7</v>
      </c>
      <c r="P132" t="s">
        <v>65</v>
      </c>
      <c r="Q132" t="s">
        <v>533</v>
      </c>
      <c r="R132">
        <v>63.928842544555664</v>
      </c>
      <c r="S132">
        <v>1749210089.1785636</v>
      </c>
      <c r="T132">
        <v>1749210153.1074059</v>
      </c>
      <c r="U132" t="s">
        <v>5</v>
      </c>
      <c r="V132" t="s">
        <v>66</v>
      </c>
      <c r="W132" t="s">
        <v>7</v>
      </c>
      <c r="X132" t="s">
        <v>196</v>
      </c>
      <c r="Y132">
        <v>1832.0819112627987</v>
      </c>
      <c r="Z132">
        <v>3</v>
      </c>
      <c r="AA132">
        <v>69.86</v>
      </c>
      <c r="AB132">
        <v>1342</v>
      </c>
      <c r="AC132">
        <v>732.5</v>
      </c>
    </row>
    <row r="133" spans="1:36" x14ac:dyDescent="0.25">
      <c r="A133" t="s">
        <v>506</v>
      </c>
      <c r="B133" t="s">
        <v>905</v>
      </c>
      <c r="C133" t="s">
        <v>0</v>
      </c>
      <c r="D133">
        <v>1</v>
      </c>
      <c r="E133" t="s">
        <v>11</v>
      </c>
      <c r="G133" t="s">
        <v>1</v>
      </c>
      <c r="H133">
        <v>100000</v>
      </c>
      <c r="I133" t="s">
        <v>15</v>
      </c>
      <c r="J133" t="s">
        <v>16</v>
      </c>
      <c r="K133" t="s">
        <v>2</v>
      </c>
      <c r="M133" t="s">
        <v>3</v>
      </c>
      <c r="N133">
        <v>9</v>
      </c>
      <c r="O133">
        <v>7</v>
      </c>
      <c r="P133" t="s">
        <v>67</v>
      </c>
      <c r="Q133" t="s">
        <v>534</v>
      </c>
      <c r="R133">
        <v>79.728632926940918</v>
      </c>
      <c r="S133">
        <v>1749210153.2674563</v>
      </c>
      <c r="T133">
        <v>1749210232.9960897</v>
      </c>
      <c r="U133" t="s">
        <v>5</v>
      </c>
      <c r="V133" t="s">
        <v>68</v>
      </c>
      <c r="W133" t="s">
        <v>7</v>
      </c>
      <c r="X133" t="s">
        <v>196</v>
      </c>
      <c r="Y133">
        <v>3262.0320855614973</v>
      </c>
      <c r="Z133">
        <v>3</v>
      </c>
      <c r="AA133">
        <v>39.229999999999997</v>
      </c>
      <c r="AB133">
        <v>1342</v>
      </c>
      <c r="AC133">
        <v>411.4</v>
      </c>
    </row>
    <row r="134" spans="1:36" x14ac:dyDescent="0.25">
      <c r="A134" t="s">
        <v>506</v>
      </c>
      <c r="B134" t="s">
        <v>905</v>
      </c>
      <c r="C134" t="s">
        <v>0</v>
      </c>
      <c r="D134">
        <v>1</v>
      </c>
      <c r="E134" t="s">
        <v>11</v>
      </c>
      <c r="G134" t="s">
        <v>1</v>
      </c>
      <c r="H134">
        <v>100000</v>
      </c>
      <c r="I134" t="s">
        <v>15</v>
      </c>
      <c r="J134" t="s">
        <v>19</v>
      </c>
      <c r="K134" t="s">
        <v>2</v>
      </c>
      <c r="M134" t="s">
        <v>3</v>
      </c>
      <c r="N134">
        <v>9</v>
      </c>
      <c r="O134">
        <v>7</v>
      </c>
      <c r="P134" t="s">
        <v>69</v>
      </c>
      <c r="Q134" t="s">
        <v>535</v>
      </c>
      <c r="R134">
        <v>77.492621660232544</v>
      </c>
      <c r="S134">
        <v>1749210233.1569934</v>
      </c>
      <c r="T134">
        <v>1749210310.649615</v>
      </c>
      <c r="U134" t="s">
        <v>5</v>
      </c>
      <c r="V134" t="s">
        <v>70</v>
      </c>
      <c r="W134" t="s">
        <v>7</v>
      </c>
      <c r="X134" t="s">
        <v>196</v>
      </c>
      <c r="Y134">
        <v>3253.3333333333335</v>
      </c>
      <c r="Z134">
        <v>3</v>
      </c>
      <c r="AA134">
        <v>39.340000000000003</v>
      </c>
      <c r="AB134">
        <v>1342</v>
      </c>
      <c r="AC134">
        <v>412.5</v>
      </c>
    </row>
    <row r="135" spans="1:36" x14ac:dyDescent="0.25">
      <c r="A135" t="s">
        <v>506</v>
      </c>
      <c r="B135" t="s">
        <v>905</v>
      </c>
      <c r="C135" t="s">
        <v>0</v>
      </c>
      <c r="D135">
        <v>1</v>
      </c>
      <c r="E135" t="s">
        <v>22</v>
      </c>
      <c r="G135" t="s">
        <v>1</v>
      </c>
      <c r="H135">
        <v>100000</v>
      </c>
      <c r="I135" t="s">
        <v>12</v>
      </c>
      <c r="K135" t="s">
        <v>2</v>
      </c>
      <c r="M135" t="s">
        <v>3</v>
      </c>
      <c r="N135">
        <v>9</v>
      </c>
      <c r="O135">
        <v>7</v>
      </c>
      <c r="P135" t="s">
        <v>71</v>
      </c>
      <c r="Q135" t="s">
        <v>536</v>
      </c>
      <c r="R135">
        <v>64.54625940322876</v>
      </c>
      <c r="S135">
        <v>1749210310.8130522</v>
      </c>
      <c r="T135">
        <v>1749210375.3593116</v>
      </c>
      <c r="U135" t="s">
        <v>5</v>
      </c>
      <c r="V135" t="s">
        <v>72</v>
      </c>
      <c r="W135" t="s">
        <v>7</v>
      </c>
      <c r="X135" t="s">
        <v>196</v>
      </c>
      <c r="Y135">
        <v>1897.8928015839344</v>
      </c>
      <c r="Z135">
        <v>3</v>
      </c>
      <c r="AA135">
        <v>67.430000000000007</v>
      </c>
      <c r="AB135">
        <v>1342</v>
      </c>
      <c r="AC135">
        <v>707.1</v>
      </c>
    </row>
    <row r="136" spans="1:36" x14ac:dyDescent="0.25">
      <c r="A136" t="s">
        <v>506</v>
      </c>
      <c r="B136" t="s">
        <v>905</v>
      </c>
      <c r="C136" t="s">
        <v>0</v>
      </c>
      <c r="D136">
        <v>1</v>
      </c>
      <c r="E136" t="s">
        <v>22</v>
      </c>
      <c r="G136" t="s">
        <v>1</v>
      </c>
      <c r="H136">
        <v>100000</v>
      </c>
      <c r="I136" t="s">
        <v>15</v>
      </c>
      <c r="J136" t="s">
        <v>16</v>
      </c>
      <c r="K136" t="s">
        <v>2</v>
      </c>
      <c r="M136" t="s">
        <v>3</v>
      </c>
      <c r="N136">
        <v>9</v>
      </c>
      <c r="O136">
        <v>7</v>
      </c>
      <c r="P136" t="s">
        <v>73</v>
      </c>
      <c r="Q136" t="s">
        <v>537</v>
      </c>
      <c r="R136">
        <v>78.989633321762085</v>
      </c>
      <c r="S136">
        <v>1749210375.5243249</v>
      </c>
      <c r="T136">
        <v>1749210454.513958</v>
      </c>
      <c r="U136" t="s">
        <v>5</v>
      </c>
      <c r="V136" t="s">
        <v>74</v>
      </c>
      <c r="W136" t="s">
        <v>7</v>
      </c>
      <c r="X136" t="s">
        <v>196</v>
      </c>
      <c r="Y136">
        <v>3190.679980979553</v>
      </c>
      <c r="Z136">
        <v>3</v>
      </c>
      <c r="AA136">
        <v>40.11</v>
      </c>
      <c r="AB136">
        <v>1342</v>
      </c>
      <c r="AC136">
        <v>420.6</v>
      </c>
    </row>
    <row r="137" spans="1:36" x14ac:dyDescent="0.25">
      <c r="A137" t="s">
        <v>506</v>
      </c>
      <c r="B137" t="s">
        <v>905</v>
      </c>
      <c r="C137" t="s">
        <v>0</v>
      </c>
      <c r="D137">
        <v>1</v>
      </c>
      <c r="E137" t="s">
        <v>22</v>
      </c>
      <c r="G137" t="s">
        <v>1</v>
      </c>
      <c r="H137">
        <v>100000</v>
      </c>
      <c r="I137" t="s">
        <v>15</v>
      </c>
      <c r="J137" t="s">
        <v>19</v>
      </c>
      <c r="K137" t="s">
        <v>2</v>
      </c>
      <c r="M137" t="s">
        <v>3</v>
      </c>
      <c r="N137">
        <v>9</v>
      </c>
      <c r="O137">
        <v>7</v>
      </c>
      <c r="P137" t="s">
        <v>75</v>
      </c>
      <c r="Q137" t="s">
        <v>538</v>
      </c>
      <c r="R137">
        <v>81.145399570465088</v>
      </c>
      <c r="S137">
        <v>1749210454.6771593</v>
      </c>
      <c r="T137">
        <v>1749210535.8225589</v>
      </c>
      <c r="U137" t="s">
        <v>5</v>
      </c>
      <c r="V137" t="s">
        <v>76</v>
      </c>
      <c r="W137" t="s">
        <v>7</v>
      </c>
      <c r="X137" t="s">
        <v>196</v>
      </c>
      <c r="Y137">
        <v>3390.6013137948457</v>
      </c>
      <c r="Z137">
        <v>3</v>
      </c>
      <c r="AA137">
        <v>37.74</v>
      </c>
      <c r="AB137">
        <v>1342</v>
      </c>
      <c r="AC137">
        <v>395.8</v>
      </c>
    </row>
    <row r="138" spans="1:36" x14ac:dyDescent="0.25">
      <c r="A138" t="s">
        <v>506</v>
      </c>
      <c r="B138" t="s">
        <v>905</v>
      </c>
      <c r="C138" t="s">
        <v>0</v>
      </c>
      <c r="D138">
        <v>1</v>
      </c>
      <c r="G138" t="s">
        <v>1</v>
      </c>
      <c r="K138" t="s">
        <v>2</v>
      </c>
      <c r="M138" t="s">
        <v>3</v>
      </c>
      <c r="N138">
        <v>9</v>
      </c>
      <c r="O138">
        <v>7</v>
      </c>
      <c r="P138" t="s">
        <v>77</v>
      </c>
      <c r="Q138" t="s">
        <v>539</v>
      </c>
      <c r="R138">
        <v>70.119348526000977</v>
      </c>
      <c r="S138">
        <v>1749210535.9829798</v>
      </c>
      <c r="T138">
        <v>1749210606.1023283</v>
      </c>
      <c r="U138" t="s">
        <v>5</v>
      </c>
      <c r="V138" t="s">
        <v>78</v>
      </c>
      <c r="W138" t="s">
        <v>7</v>
      </c>
      <c r="X138" t="s">
        <v>196</v>
      </c>
      <c r="Y138">
        <v>8016.998334691225</v>
      </c>
      <c r="Z138">
        <v>3</v>
      </c>
      <c r="AA138">
        <v>15.97</v>
      </c>
      <c r="AB138">
        <v>1342177</v>
      </c>
      <c r="AC138">
        <v>167416.4</v>
      </c>
    </row>
    <row r="139" spans="1:36" x14ac:dyDescent="0.25">
      <c r="A139" t="s">
        <v>506</v>
      </c>
      <c r="B139" t="s">
        <v>905</v>
      </c>
      <c r="C139" t="s">
        <v>0</v>
      </c>
      <c r="D139">
        <v>1</v>
      </c>
      <c r="G139" t="s">
        <v>1</v>
      </c>
      <c r="K139" t="s">
        <v>2</v>
      </c>
      <c r="L139">
        <v>3</v>
      </c>
      <c r="M139" t="s">
        <v>3</v>
      </c>
      <c r="N139">
        <v>9</v>
      </c>
      <c r="O139">
        <v>9</v>
      </c>
      <c r="P139" t="s">
        <v>79</v>
      </c>
      <c r="Q139" t="s">
        <v>540</v>
      </c>
      <c r="R139">
        <v>86.128777265548706</v>
      </c>
      <c r="S139">
        <v>1749210606.2624879</v>
      </c>
      <c r="T139">
        <v>1749210692.3912654</v>
      </c>
      <c r="U139" t="s">
        <v>5</v>
      </c>
      <c r="V139" t="s">
        <v>80</v>
      </c>
      <c r="W139" t="s">
        <v>7</v>
      </c>
      <c r="X139" t="s">
        <v>196</v>
      </c>
      <c r="Y139">
        <v>14195.005046564826</v>
      </c>
      <c r="Z139">
        <v>3</v>
      </c>
      <c r="AA139">
        <v>27.05</v>
      </c>
      <c r="AB139">
        <v>4026531</v>
      </c>
      <c r="AC139">
        <v>283658.30000000005</v>
      </c>
    </row>
    <row r="140" spans="1:36" x14ac:dyDescent="0.25">
      <c r="A140" t="s">
        <v>506</v>
      </c>
      <c r="B140" t="s">
        <v>905</v>
      </c>
      <c r="C140" t="s">
        <v>237</v>
      </c>
      <c r="E140" t="s">
        <v>11</v>
      </c>
      <c r="G140" t="s">
        <v>1</v>
      </c>
      <c r="I140" t="s">
        <v>12</v>
      </c>
      <c r="M140" t="s">
        <v>3</v>
      </c>
      <c r="N140">
        <v>8</v>
      </c>
      <c r="O140">
        <v>7</v>
      </c>
      <c r="P140" t="s">
        <v>238</v>
      </c>
      <c r="Q140" t="s">
        <v>541</v>
      </c>
      <c r="R140">
        <v>75.37232494354248</v>
      </c>
      <c r="S140">
        <v>1749211610.0009253</v>
      </c>
      <c r="T140">
        <v>1749211685.3732502</v>
      </c>
      <c r="U140" t="s">
        <v>5</v>
      </c>
      <c r="V140" t="s">
        <v>240</v>
      </c>
      <c r="W140" t="s">
        <v>7</v>
      </c>
      <c r="X140" t="s">
        <v>196</v>
      </c>
      <c r="Z140">
        <v>3</v>
      </c>
      <c r="AH140">
        <v>1</v>
      </c>
      <c r="AI140">
        <v>10</v>
      </c>
      <c r="AJ140">
        <v>17</v>
      </c>
    </row>
    <row r="141" spans="1:36" x14ac:dyDescent="0.25">
      <c r="A141" t="s">
        <v>506</v>
      </c>
      <c r="B141" t="s">
        <v>905</v>
      </c>
      <c r="C141" t="s">
        <v>237</v>
      </c>
      <c r="E141" t="s">
        <v>22</v>
      </c>
      <c r="G141" t="s">
        <v>1</v>
      </c>
      <c r="I141" t="s">
        <v>12</v>
      </c>
      <c r="M141" t="s">
        <v>3</v>
      </c>
      <c r="N141">
        <v>8</v>
      </c>
      <c r="O141">
        <v>7</v>
      </c>
      <c r="P141" t="s">
        <v>241</v>
      </c>
      <c r="Q141" t="s">
        <v>542</v>
      </c>
      <c r="R141">
        <v>74.126626968383789</v>
      </c>
      <c r="S141">
        <v>1749211685.5345294</v>
      </c>
      <c r="T141">
        <v>1749211759.6611564</v>
      </c>
      <c r="U141" t="s">
        <v>5</v>
      </c>
      <c r="V141" t="s">
        <v>243</v>
      </c>
      <c r="W141" t="s">
        <v>7</v>
      </c>
      <c r="X141" t="s">
        <v>196</v>
      </c>
      <c r="Z141">
        <v>3</v>
      </c>
      <c r="AH141">
        <v>1</v>
      </c>
      <c r="AI141">
        <v>10</v>
      </c>
      <c r="AJ141">
        <v>18</v>
      </c>
    </row>
    <row r="142" spans="1:36" x14ac:dyDescent="0.25">
      <c r="A142" t="s">
        <v>506</v>
      </c>
      <c r="B142" t="s">
        <v>905</v>
      </c>
      <c r="C142" t="s">
        <v>237</v>
      </c>
      <c r="E142" t="s">
        <v>11</v>
      </c>
      <c r="F142" t="s">
        <v>12</v>
      </c>
      <c r="G142" t="s">
        <v>1</v>
      </c>
      <c r="I142" t="s">
        <v>15</v>
      </c>
      <c r="J142" t="s">
        <v>16</v>
      </c>
      <c r="M142" t="s">
        <v>3</v>
      </c>
      <c r="N142">
        <v>8</v>
      </c>
      <c r="O142">
        <v>7</v>
      </c>
      <c r="P142" t="s">
        <v>244</v>
      </c>
      <c r="Q142" t="s">
        <v>543</v>
      </c>
      <c r="R142">
        <v>85.514119148254395</v>
      </c>
      <c r="S142">
        <v>1749211759.8218379</v>
      </c>
      <c r="T142">
        <v>1749211845.3359571</v>
      </c>
      <c r="U142" t="s">
        <v>5</v>
      </c>
      <c r="V142" t="s">
        <v>246</v>
      </c>
      <c r="W142" t="s">
        <v>7</v>
      </c>
      <c r="X142" t="s">
        <v>196</v>
      </c>
      <c r="Z142">
        <v>3</v>
      </c>
      <c r="AH142">
        <v>1</v>
      </c>
      <c r="AI142">
        <v>11</v>
      </c>
      <c r="AJ142">
        <v>19</v>
      </c>
    </row>
    <row r="143" spans="1:36" x14ac:dyDescent="0.25">
      <c r="A143" t="s">
        <v>506</v>
      </c>
      <c r="B143" t="s">
        <v>905</v>
      </c>
      <c r="C143" t="s">
        <v>237</v>
      </c>
      <c r="E143" t="s">
        <v>22</v>
      </c>
      <c r="F143" t="s">
        <v>12</v>
      </c>
      <c r="G143" t="s">
        <v>1</v>
      </c>
      <c r="I143" t="s">
        <v>15</v>
      </c>
      <c r="J143" t="s">
        <v>16</v>
      </c>
      <c r="M143" t="s">
        <v>3</v>
      </c>
      <c r="N143">
        <v>8</v>
      </c>
      <c r="O143">
        <v>7</v>
      </c>
      <c r="P143" t="s">
        <v>247</v>
      </c>
      <c r="Q143" t="s">
        <v>544</v>
      </c>
      <c r="R143">
        <v>86.215898752212524</v>
      </c>
      <c r="S143">
        <v>1749211845.4991786</v>
      </c>
      <c r="T143">
        <v>1749211931.7150774</v>
      </c>
      <c r="U143" t="s">
        <v>5</v>
      </c>
      <c r="V143" t="s">
        <v>249</v>
      </c>
      <c r="W143" t="s">
        <v>7</v>
      </c>
      <c r="X143" t="s">
        <v>196</v>
      </c>
      <c r="Z143">
        <v>3</v>
      </c>
      <c r="AH143">
        <v>1</v>
      </c>
      <c r="AI143">
        <v>11</v>
      </c>
      <c r="AJ143">
        <v>18</v>
      </c>
    </row>
    <row r="144" spans="1:36" x14ac:dyDescent="0.25">
      <c r="A144" t="s">
        <v>506</v>
      </c>
      <c r="B144" t="s">
        <v>905</v>
      </c>
      <c r="C144" t="s">
        <v>237</v>
      </c>
      <c r="E144" t="s">
        <v>11</v>
      </c>
      <c r="F144" t="s">
        <v>12</v>
      </c>
      <c r="G144" t="s">
        <v>1</v>
      </c>
      <c r="I144" t="s">
        <v>15</v>
      </c>
      <c r="J144" t="s">
        <v>19</v>
      </c>
      <c r="M144" t="s">
        <v>3</v>
      </c>
      <c r="N144">
        <v>8</v>
      </c>
      <c r="O144">
        <v>7</v>
      </c>
      <c r="P144" t="s">
        <v>250</v>
      </c>
      <c r="Q144" t="s">
        <v>545</v>
      </c>
      <c r="R144">
        <v>86.378865242004395</v>
      </c>
      <c r="S144">
        <v>1749211931.8717964</v>
      </c>
      <c r="T144">
        <v>1749212018.2506616</v>
      </c>
      <c r="U144" t="s">
        <v>5</v>
      </c>
      <c r="V144" t="s">
        <v>252</v>
      </c>
      <c r="W144" t="s">
        <v>7</v>
      </c>
      <c r="X144" t="s">
        <v>196</v>
      </c>
      <c r="Z144">
        <v>3</v>
      </c>
      <c r="AH144">
        <v>1</v>
      </c>
      <c r="AI144">
        <v>11</v>
      </c>
      <c r="AJ144">
        <v>21</v>
      </c>
    </row>
    <row r="145" spans="1:36" x14ac:dyDescent="0.25">
      <c r="A145" t="s">
        <v>506</v>
      </c>
      <c r="B145" t="s">
        <v>905</v>
      </c>
      <c r="C145" t="s">
        <v>237</v>
      </c>
      <c r="E145" t="s">
        <v>22</v>
      </c>
      <c r="F145" t="s">
        <v>12</v>
      </c>
      <c r="G145" t="s">
        <v>1</v>
      </c>
      <c r="I145" t="s">
        <v>15</v>
      </c>
      <c r="J145" t="s">
        <v>19</v>
      </c>
      <c r="M145" t="s">
        <v>3</v>
      </c>
      <c r="N145">
        <v>8</v>
      </c>
      <c r="O145">
        <v>7</v>
      </c>
      <c r="P145" t="s">
        <v>253</v>
      </c>
      <c r="Q145" t="s">
        <v>546</v>
      </c>
      <c r="R145">
        <v>85.327989101409912</v>
      </c>
      <c r="S145">
        <v>1749212018.4192786</v>
      </c>
      <c r="T145">
        <v>1749212103.7472675</v>
      </c>
      <c r="U145" t="s">
        <v>5</v>
      </c>
      <c r="V145" t="s">
        <v>255</v>
      </c>
      <c r="W145" t="s">
        <v>7</v>
      </c>
      <c r="X145" t="s">
        <v>196</v>
      </c>
      <c r="Z145">
        <v>3</v>
      </c>
      <c r="AH145">
        <v>1</v>
      </c>
      <c r="AI145">
        <v>12</v>
      </c>
      <c r="AJ145">
        <v>22</v>
      </c>
    </row>
    <row r="146" spans="1:36" x14ac:dyDescent="0.25">
      <c r="A146" t="s">
        <v>506</v>
      </c>
      <c r="B146" t="s">
        <v>905</v>
      </c>
      <c r="C146" t="s">
        <v>256</v>
      </c>
      <c r="E146" t="s">
        <v>11</v>
      </c>
      <c r="G146" t="s">
        <v>1</v>
      </c>
      <c r="I146" t="s">
        <v>12</v>
      </c>
      <c r="M146" t="s">
        <v>3</v>
      </c>
      <c r="N146">
        <v>8</v>
      </c>
      <c r="O146">
        <v>8</v>
      </c>
      <c r="P146" t="s">
        <v>257</v>
      </c>
      <c r="Q146" t="s">
        <v>547</v>
      </c>
      <c r="R146">
        <v>131.95188760757446</v>
      </c>
      <c r="S146">
        <v>1749212103.9076681</v>
      </c>
      <c r="T146">
        <v>1749212235.8595555</v>
      </c>
      <c r="U146" t="s">
        <v>5</v>
      </c>
      <c r="V146" t="s">
        <v>259</v>
      </c>
      <c r="W146" t="s">
        <v>7</v>
      </c>
      <c r="X146" t="s">
        <v>196</v>
      </c>
      <c r="Y146">
        <v>42898.00013813156</v>
      </c>
      <c r="Z146">
        <v>3</v>
      </c>
      <c r="AA146">
        <v>22.23</v>
      </c>
      <c r="AB146">
        <v>10000000</v>
      </c>
      <c r="AC146">
        <v>233111.1</v>
      </c>
      <c r="AD146">
        <v>64726.999993585552</v>
      </c>
      <c r="AE146">
        <v>14.7338</v>
      </c>
      <c r="AF146">
        <v>10000000</v>
      </c>
      <c r="AG146">
        <v>154495.033</v>
      </c>
    </row>
    <row r="147" spans="1:36" x14ac:dyDescent="0.25">
      <c r="A147" t="s">
        <v>506</v>
      </c>
      <c r="B147" t="s">
        <v>905</v>
      </c>
      <c r="C147" t="s">
        <v>256</v>
      </c>
      <c r="E147" t="s">
        <v>22</v>
      </c>
      <c r="G147" t="s">
        <v>1</v>
      </c>
      <c r="I147" t="s">
        <v>12</v>
      </c>
      <c r="M147" t="s">
        <v>3</v>
      </c>
      <c r="N147">
        <v>8</v>
      </c>
      <c r="O147">
        <v>8</v>
      </c>
      <c r="P147" t="s">
        <v>260</v>
      </c>
      <c r="Q147" t="s">
        <v>548</v>
      </c>
      <c r="R147">
        <v>138.91437554359436</v>
      </c>
      <c r="S147">
        <v>1749212236.019949</v>
      </c>
      <c r="T147">
        <v>1749212374.9343245</v>
      </c>
      <c r="U147" t="s">
        <v>5</v>
      </c>
      <c r="V147" t="s">
        <v>262</v>
      </c>
      <c r="W147" t="s">
        <v>7</v>
      </c>
      <c r="X147" t="s">
        <v>196</v>
      </c>
      <c r="Y147">
        <v>42850.996799887558</v>
      </c>
      <c r="Z147">
        <v>3</v>
      </c>
      <c r="AA147">
        <v>22.26</v>
      </c>
      <c r="AB147">
        <v>10000000</v>
      </c>
      <c r="AC147">
        <v>233366.8</v>
      </c>
      <c r="AD147">
        <v>77700.000000077693</v>
      </c>
      <c r="AE147">
        <v>12.2738</v>
      </c>
      <c r="AF147">
        <v>10000000</v>
      </c>
      <c r="AG147">
        <v>128700.1287</v>
      </c>
    </row>
    <row r="148" spans="1:36" x14ac:dyDescent="0.25">
      <c r="A148" t="s">
        <v>506</v>
      </c>
      <c r="B148" t="s">
        <v>905</v>
      </c>
      <c r="C148" t="s">
        <v>256</v>
      </c>
      <c r="E148" t="s">
        <v>11</v>
      </c>
      <c r="F148" t="s">
        <v>12</v>
      </c>
      <c r="G148" t="s">
        <v>1</v>
      </c>
      <c r="I148" t="s">
        <v>15</v>
      </c>
      <c r="J148" t="s">
        <v>16</v>
      </c>
      <c r="M148" t="s">
        <v>3</v>
      </c>
      <c r="N148">
        <v>8</v>
      </c>
      <c r="O148">
        <v>8</v>
      </c>
      <c r="P148" t="s">
        <v>263</v>
      </c>
      <c r="Q148" t="s">
        <v>549</v>
      </c>
      <c r="R148">
        <v>164.30620503425598</v>
      </c>
      <c r="S148">
        <v>1749212375.095988</v>
      </c>
      <c r="T148">
        <v>1749212539.4021931</v>
      </c>
      <c r="U148" t="s">
        <v>5</v>
      </c>
      <c r="V148" t="s">
        <v>265</v>
      </c>
      <c r="W148" t="s">
        <v>7</v>
      </c>
      <c r="X148" t="s">
        <v>196</v>
      </c>
      <c r="Y148">
        <v>53098.002984107763</v>
      </c>
      <c r="Z148">
        <v>3</v>
      </c>
      <c r="AA148">
        <v>17.96</v>
      </c>
      <c r="AB148">
        <v>10000000</v>
      </c>
      <c r="AC148">
        <v>188331</v>
      </c>
      <c r="AD148">
        <v>89614.999962298971</v>
      </c>
      <c r="AE148">
        <v>10.6419</v>
      </c>
      <c r="AF148">
        <v>10000000</v>
      </c>
      <c r="AG148">
        <v>111588.4618</v>
      </c>
    </row>
    <row r="149" spans="1:36" x14ac:dyDescent="0.25">
      <c r="A149" t="s">
        <v>506</v>
      </c>
      <c r="B149" t="s">
        <v>905</v>
      </c>
      <c r="C149" t="s">
        <v>256</v>
      </c>
      <c r="E149" t="s">
        <v>22</v>
      </c>
      <c r="F149" t="s">
        <v>12</v>
      </c>
      <c r="G149" t="s">
        <v>1</v>
      </c>
      <c r="I149" t="s">
        <v>15</v>
      </c>
      <c r="J149" t="s">
        <v>16</v>
      </c>
      <c r="M149" t="s">
        <v>3</v>
      </c>
      <c r="N149">
        <v>8</v>
      </c>
      <c r="O149">
        <v>8</v>
      </c>
      <c r="P149" t="s">
        <v>266</v>
      </c>
      <c r="Q149" t="s">
        <v>550</v>
      </c>
      <c r="R149">
        <v>176.71223855018616</v>
      </c>
      <c r="S149">
        <v>1749212539.5611076</v>
      </c>
      <c r="T149">
        <v>1749212716.2733462</v>
      </c>
      <c r="U149" t="s">
        <v>5</v>
      </c>
      <c r="V149" t="s">
        <v>268</v>
      </c>
      <c r="W149" t="s">
        <v>7</v>
      </c>
      <c r="X149" t="s">
        <v>196</v>
      </c>
      <c r="Y149">
        <v>58091.00187808209</v>
      </c>
      <c r="Z149">
        <v>3</v>
      </c>
      <c r="AA149">
        <v>16.420000000000002</v>
      </c>
      <c r="AB149">
        <v>10000000</v>
      </c>
      <c r="AC149">
        <v>172143.7</v>
      </c>
      <c r="AD149">
        <v>102644.00002206436</v>
      </c>
      <c r="AE149">
        <v>9.2911000000000001</v>
      </c>
      <c r="AF149">
        <v>10000000</v>
      </c>
      <c r="AG149">
        <v>97424.106599999999</v>
      </c>
    </row>
    <row r="150" spans="1:36" x14ac:dyDescent="0.25">
      <c r="A150" t="s">
        <v>506</v>
      </c>
      <c r="B150" t="s">
        <v>905</v>
      </c>
      <c r="C150" t="s">
        <v>256</v>
      </c>
      <c r="E150" t="s">
        <v>11</v>
      </c>
      <c r="F150" t="s">
        <v>12</v>
      </c>
      <c r="G150" t="s">
        <v>1</v>
      </c>
      <c r="I150" t="s">
        <v>15</v>
      </c>
      <c r="J150" t="s">
        <v>19</v>
      </c>
      <c r="M150" t="s">
        <v>3</v>
      </c>
      <c r="N150">
        <v>8</v>
      </c>
      <c r="O150">
        <v>8</v>
      </c>
      <c r="P150" t="s">
        <v>269</v>
      </c>
      <c r="Q150" t="s">
        <v>551</v>
      </c>
      <c r="R150">
        <v>164.22782683372498</v>
      </c>
      <c r="S150">
        <v>1749212716.4380741</v>
      </c>
      <c r="T150">
        <v>1749212880.6659007</v>
      </c>
      <c r="U150" t="s">
        <v>5</v>
      </c>
      <c r="V150" t="s">
        <v>271</v>
      </c>
      <c r="W150" t="s">
        <v>7</v>
      </c>
      <c r="X150" t="s">
        <v>196</v>
      </c>
      <c r="Y150">
        <v>54746.014079579902</v>
      </c>
      <c r="Z150">
        <v>3</v>
      </c>
      <c r="AA150">
        <v>17.420000000000002</v>
      </c>
      <c r="AB150">
        <v>10000000</v>
      </c>
      <c r="AC150">
        <v>182661.7</v>
      </c>
      <c r="AD150">
        <v>94353.000027655798</v>
      </c>
      <c r="AE150">
        <v>10.1075</v>
      </c>
      <c r="AF150">
        <v>10000000</v>
      </c>
      <c r="AG150">
        <v>105984.9713</v>
      </c>
    </row>
    <row r="151" spans="1:36" x14ac:dyDescent="0.25">
      <c r="A151" t="s">
        <v>506</v>
      </c>
      <c r="B151" t="s">
        <v>905</v>
      </c>
      <c r="C151" t="s">
        <v>256</v>
      </c>
      <c r="E151" t="s">
        <v>22</v>
      </c>
      <c r="F151" t="s">
        <v>12</v>
      </c>
      <c r="G151" t="s">
        <v>1</v>
      </c>
      <c r="I151" t="s">
        <v>15</v>
      </c>
      <c r="J151" t="s">
        <v>19</v>
      </c>
      <c r="M151" t="s">
        <v>3</v>
      </c>
      <c r="N151">
        <v>8</v>
      </c>
      <c r="O151">
        <v>8</v>
      </c>
      <c r="P151" t="s">
        <v>272</v>
      </c>
      <c r="Q151" t="s">
        <v>552</v>
      </c>
      <c r="R151">
        <v>156.04921078681946</v>
      </c>
      <c r="S151">
        <v>1749212880.8282762</v>
      </c>
      <c r="T151">
        <v>1749213036.8774869</v>
      </c>
      <c r="U151" t="s">
        <v>5</v>
      </c>
      <c r="V151" t="s">
        <v>274</v>
      </c>
      <c r="W151" t="s">
        <v>7</v>
      </c>
      <c r="X151" t="s">
        <v>196</v>
      </c>
      <c r="Y151">
        <v>50840.003965520307</v>
      </c>
      <c r="Z151">
        <v>3</v>
      </c>
      <c r="AA151">
        <v>18.760000000000002</v>
      </c>
      <c r="AB151">
        <v>10000000</v>
      </c>
      <c r="AC151">
        <v>196695.5</v>
      </c>
      <c r="AD151">
        <v>85895.999978409178</v>
      </c>
      <c r="AE151">
        <v>11.1027</v>
      </c>
      <c r="AF151">
        <v>10000000</v>
      </c>
      <c r="AG151">
        <v>116419.8566</v>
      </c>
    </row>
    <row r="152" spans="1:36" x14ac:dyDescent="0.25">
      <c r="A152" t="s">
        <v>506</v>
      </c>
      <c r="B152" t="s">
        <v>905</v>
      </c>
      <c r="C152" t="s">
        <v>170</v>
      </c>
      <c r="E152" t="s">
        <v>11</v>
      </c>
      <c r="G152" t="s">
        <v>1</v>
      </c>
      <c r="I152" t="s">
        <v>12</v>
      </c>
      <c r="M152" t="s">
        <v>3</v>
      </c>
      <c r="N152">
        <v>7</v>
      </c>
      <c r="O152">
        <v>7</v>
      </c>
      <c r="P152" t="s">
        <v>275</v>
      </c>
      <c r="Q152" t="s">
        <v>553</v>
      </c>
      <c r="R152">
        <v>146.17538785934448</v>
      </c>
      <c r="S152">
        <v>1749213037.0397439</v>
      </c>
      <c r="T152">
        <v>1749213183.215132</v>
      </c>
      <c r="U152" t="s">
        <v>5</v>
      </c>
      <c r="V152" t="s">
        <v>171</v>
      </c>
      <c r="W152" t="s">
        <v>7</v>
      </c>
      <c r="X152" t="s">
        <v>172</v>
      </c>
      <c r="Y152">
        <v>39791.001742447967</v>
      </c>
      <c r="Z152">
        <v>3</v>
      </c>
      <c r="AA152">
        <v>23.97</v>
      </c>
      <c r="AB152">
        <v>10000000</v>
      </c>
      <c r="AC152">
        <v>251313.1</v>
      </c>
    </row>
    <row r="153" spans="1:36" x14ac:dyDescent="0.25">
      <c r="A153" t="s">
        <v>506</v>
      </c>
      <c r="B153" t="s">
        <v>905</v>
      </c>
      <c r="C153" t="s">
        <v>170</v>
      </c>
      <c r="E153" t="s">
        <v>22</v>
      </c>
      <c r="G153" t="s">
        <v>1</v>
      </c>
      <c r="I153" t="s">
        <v>12</v>
      </c>
      <c r="M153" t="s">
        <v>3</v>
      </c>
      <c r="N153">
        <v>7</v>
      </c>
      <c r="O153">
        <v>7</v>
      </c>
      <c r="P153" t="s">
        <v>277</v>
      </c>
      <c r="Q153" t="s">
        <v>554</v>
      </c>
      <c r="R153">
        <v>138.52423238754272</v>
      </c>
      <c r="S153">
        <v>1749213183.3772962</v>
      </c>
      <c r="T153">
        <v>1749213321.9015286</v>
      </c>
      <c r="U153" t="s">
        <v>5</v>
      </c>
      <c r="V153" t="s">
        <v>173</v>
      </c>
      <c r="W153" t="s">
        <v>7</v>
      </c>
      <c r="X153" t="s">
        <v>172</v>
      </c>
      <c r="Y153">
        <v>42509.000218071174</v>
      </c>
      <c r="Z153">
        <v>3</v>
      </c>
      <c r="AA153">
        <v>22.43</v>
      </c>
      <c r="AB153">
        <v>10000000</v>
      </c>
      <c r="AC153">
        <v>235244.3</v>
      </c>
    </row>
    <row r="154" spans="1:36" x14ac:dyDescent="0.25">
      <c r="A154" t="s">
        <v>506</v>
      </c>
      <c r="B154" t="s">
        <v>905</v>
      </c>
      <c r="C154" t="s">
        <v>170</v>
      </c>
      <c r="E154" t="s">
        <v>11</v>
      </c>
      <c r="F154" t="s">
        <v>12</v>
      </c>
      <c r="G154" t="s">
        <v>1</v>
      </c>
      <c r="I154" t="s">
        <v>15</v>
      </c>
      <c r="J154" t="s">
        <v>16</v>
      </c>
      <c r="M154" t="s">
        <v>3</v>
      </c>
      <c r="N154">
        <v>7</v>
      </c>
      <c r="O154">
        <v>7</v>
      </c>
      <c r="P154" t="s">
        <v>279</v>
      </c>
      <c r="Q154" t="s">
        <v>555</v>
      </c>
      <c r="R154">
        <v>144.34396958351135</v>
      </c>
      <c r="S154">
        <v>1749213322.0643373</v>
      </c>
      <c r="T154">
        <v>1749213466.4083068</v>
      </c>
      <c r="U154" t="s">
        <v>5</v>
      </c>
      <c r="V154" t="s">
        <v>174</v>
      </c>
      <c r="W154" t="s">
        <v>7</v>
      </c>
      <c r="X154" t="s">
        <v>172</v>
      </c>
      <c r="Y154">
        <v>39694.006840071255</v>
      </c>
      <c r="Z154">
        <v>3</v>
      </c>
      <c r="AA154">
        <v>24.03</v>
      </c>
      <c r="AB154">
        <v>10000000</v>
      </c>
      <c r="AC154">
        <v>251927.2</v>
      </c>
    </row>
    <row r="155" spans="1:36" x14ac:dyDescent="0.25">
      <c r="A155" t="s">
        <v>506</v>
      </c>
      <c r="B155" t="s">
        <v>905</v>
      </c>
      <c r="C155" t="s">
        <v>170</v>
      </c>
      <c r="E155" t="s">
        <v>22</v>
      </c>
      <c r="F155" t="s">
        <v>12</v>
      </c>
      <c r="G155" t="s">
        <v>1</v>
      </c>
      <c r="I155" t="s">
        <v>15</v>
      </c>
      <c r="J155" t="s">
        <v>16</v>
      </c>
      <c r="M155" t="s">
        <v>3</v>
      </c>
      <c r="N155">
        <v>7</v>
      </c>
      <c r="O155">
        <v>7</v>
      </c>
      <c r="P155" t="s">
        <v>281</v>
      </c>
      <c r="Q155" t="s">
        <v>556</v>
      </c>
      <c r="R155">
        <v>137.1826343536377</v>
      </c>
      <c r="S155">
        <v>1749213466.5721626</v>
      </c>
      <c r="T155">
        <v>1749213603.754797</v>
      </c>
      <c r="U155" t="s">
        <v>5</v>
      </c>
      <c r="V155" t="s">
        <v>175</v>
      </c>
      <c r="W155" t="s">
        <v>7</v>
      </c>
      <c r="X155" t="s">
        <v>172</v>
      </c>
      <c r="Y155">
        <v>37929.000703582962</v>
      </c>
      <c r="Z155">
        <v>3</v>
      </c>
      <c r="AA155">
        <v>25.14</v>
      </c>
      <c r="AB155">
        <v>10000000</v>
      </c>
      <c r="AC155">
        <v>263650.5</v>
      </c>
    </row>
    <row r="156" spans="1:36" x14ac:dyDescent="0.25">
      <c r="A156" t="s">
        <v>506</v>
      </c>
      <c r="B156" t="s">
        <v>905</v>
      </c>
      <c r="C156" t="s">
        <v>170</v>
      </c>
      <c r="E156" t="s">
        <v>11</v>
      </c>
      <c r="F156" t="s">
        <v>12</v>
      </c>
      <c r="G156" t="s">
        <v>1</v>
      </c>
      <c r="I156" t="s">
        <v>15</v>
      </c>
      <c r="J156" t="s">
        <v>19</v>
      </c>
      <c r="M156" t="s">
        <v>3</v>
      </c>
      <c r="N156">
        <v>7</v>
      </c>
      <c r="O156">
        <v>7</v>
      </c>
      <c r="P156" t="s">
        <v>283</v>
      </c>
      <c r="Q156" t="s">
        <v>557</v>
      </c>
      <c r="R156">
        <v>146.04936003684998</v>
      </c>
      <c r="S156">
        <v>1749213603.9204202</v>
      </c>
      <c r="T156">
        <v>1749213749.9697802</v>
      </c>
      <c r="U156" t="s">
        <v>5</v>
      </c>
      <c r="V156" t="s">
        <v>176</v>
      </c>
      <c r="W156" t="s">
        <v>7</v>
      </c>
      <c r="X156" t="s">
        <v>172</v>
      </c>
      <c r="Y156">
        <v>45972.002131262016</v>
      </c>
      <c r="Z156">
        <v>3</v>
      </c>
      <c r="AA156">
        <v>20.74</v>
      </c>
      <c r="AB156">
        <v>10000000</v>
      </c>
      <c r="AC156">
        <v>217523.7</v>
      </c>
    </row>
    <row r="157" spans="1:36" x14ac:dyDescent="0.25">
      <c r="A157" t="s">
        <v>506</v>
      </c>
      <c r="B157" t="s">
        <v>905</v>
      </c>
      <c r="C157" t="s">
        <v>170</v>
      </c>
      <c r="E157" t="s">
        <v>22</v>
      </c>
      <c r="F157" t="s">
        <v>12</v>
      </c>
      <c r="G157" t="s">
        <v>1</v>
      </c>
      <c r="I157" t="s">
        <v>15</v>
      </c>
      <c r="J157" t="s">
        <v>19</v>
      </c>
      <c r="M157" t="s">
        <v>3</v>
      </c>
      <c r="N157">
        <v>7</v>
      </c>
      <c r="O157">
        <v>7</v>
      </c>
      <c r="P157" t="s">
        <v>285</v>
      </c>
      <c r="Q157" t="s">
        <v>558</v>
      </c>
      <c r="R157">
        <v>149.14454364776611</v>
      </c>
      <c r="S157">
        <v>1749213750.1300621</v>
      </c>
      <c r="T157">
        <v>1749213899.2746058</v>
      </c>
      <c r="U157" t="s">
        <v>5</v>
      </c>
      <c r="V157" t="s">
        <v>177</v>
      </c>
      <c r="W157" t="s">
        <v>7</v>
      </c>
      <c r="X157" t="s">
        <v>172</v>
      </c>
      <c r="Y157">
        <v>40149.000972408801</v>
      </c>
      <c r="Z157">
        <v>3</v>
      </c>
      <c r="AA157">
        <v>23.75</v>
      </c>
      <c r="AB157">
        <v>10000000</v>
      </c>
      <c r="AC157">
        <v>249072.2</v>
      </c>
    </row>
    <row r="158" spans="1:36" x14ac:dyDescent="0.25">
      <c r="A158" t="s">
        <v>559</v>
      </c>
      <c r="B158" t="s">
        <v>905</v>
      </c>
      <c r="C158" t="s">
        <v>0</v>
      </c>
      <c r="D158">
        <v>-1</v>
      </c>
      <c r="G158" t="s">
        <v>1</v>
      </c>
      <c r="K158" t="s">
        <v>2</v>
      </c>
      <c r="M158" t="s">
        <v>3</v>
      </c>
      <c r="N158">
        <v>9</v>
      </c>
      <c r="O158">
        <v>7</v>
      </c>
      <c r="P158" t="s">
        <v>4</v>
      </c>
      <c r="Q158" t="s">
        <v>560</v>
      </c>
      <c r="R158">
        <v>74.779690980911255</v>
      </c>
      <c r="S158">
        <v>1749219864.6658871</v>
      </c>
      <c r="T158">
        <v>1749219939.4455781</v>
      </c>
      <c r="U158" t="s">
        <v>5</v>
      </c>
      <c r="V158" t="s">
        <v>6</v>
      </c>
      <c r="W158" t="s">
        <v>7</v>
      </c>
      <c r="X158" t="s">
        <v>196</v>
      </c>
      <c r="Y158">
        <v>13134.003972952609</v>
      </c>
      <c r="Z158">
        <v>4</v>
      </c>
      <c r="AA158">
        <v>9.75</v>
      </c>
      <c r="AB158">
        <v>1342177</v>
      </c>
      <c r="AC158">
        <v>102191</v>
      </c>
    </row>
    <row r="159" spans="1:36" x14ac:dyDescent="0.25">
      <c r="A159" t="s">
        <v>559</v>
      </c>
      <c r="B159" t="s">
        <v>905</v>
      </c>
      <c r="C159" t="s">
        <v>0</v>
      </c>
      <c r="D159">
        <v>1</v>
      </c>
      <c r="G159" t="s">
        <v>1</v>
      </c>
      <c r="K159" t="s">
        <v>8</v>
      </c>
      <c r="M159" t="s">
        <v>3</v>
      </c>
      <c r="N159">
        <v>9</v>
      </c>
      <c r="O159">
        <v>7</v>
      </c>
      <c r="P159" t="s">
        <v>9</v>
      </c>
      <c r="Q159" t="s">
        <v>561</v>
      </c>
      <c r="R159">
        <v>64.396559953689575</v>
      </c>
      <c r="S159">
        <v>1749219939.6702597</v>
      </c>
      <c r="T159">
        <v>1749220004.0668197</v>
      </c>
      <c r="U159" t="s">
        <v>5</v>
      </c>
      <c r="V159" t="s">
        <v>10</v>
      </c>
      <c r="W159" t="s">
        <v>7</v>
      </c>
      <c r="X159" t="s">
        <v>196</v>
      </c>
      <c r="Y159">
        <v>5358.9996362589536</v>
      </c>
      <c r="Z159">
        <v>4</v>
      </c>
      <c r="AA159">
        <v>23.89</v>
      </c>
      <c r="AB159">
        <v>1342177</v>
      </c>
      <c r="AC159">
        <v>250452.9</v>
      </c>
    </row>
    <row r="160" spans="1:36" x14ac:dyDescent="0.25">
      <c r="A160" t="s">
        <v>559</v>
      </c>
      <c r="B160" t="s">
        <v>905</v>
      </c>
      <c r="C160" t="s">
        <v>0</v>
      </c>
      <c r="D160">
        <v>1</v>
      </c>
      <c r="E160" t="s">
        <v>11</v>
      </c>
      <c r="G160" t="s">
        <v>1</v>
      </c>
      <c r="H160">
        <v>10</v>
      </c>
      <c r="I160" t="s">
        <v>12</v>
      </c>
      <c r="K160" t="s">
        <v>2</v>
      </c>
      <c r="M160" t="s">
        <v>3</v>
      </c>
      <c r="N160">
        <v>9</v>
      </c>
      <c r="O160">
        <v>7</v>
      </c>
      <c r="P160" t="s">
        <v>13</v>
      </c>
      <c r="Q160" t="s">
        <v>562</v>
      </c>
      <c r="R160">
        <v>77.060935020446777</v>
      </c>
      <c r="S160">
        <v>1749220004.2176375</v>
      </c>
      <c r="T160">
        <v>1749220081.2785726</v>
      </c>
      <c r="U160" t="s">
        <v>5</v>
      </c>
      <c r="V160" t="s">
        <v>14</v>
      </c>
      <c r="W160" t="s">
        <v>7</v>
      </c>
      <c r="X160" t="s">
        <v>196</v>
      </c>
      <c r="Y160">
        <v>13934.999422220317</v>
      </c>
      <c r="Z160">
        <v>4</v>
      </c>
      <c r="AA160">
        <v>9.19</v>
      </c>
      <c r="AB160">
        <v>13421772</v>
      </c>
      <c r="AC160">
        <v>963169.9</v>
      </c>
    </row>
    <row r="161" spans="1:29" x14ac:dyDescent="0.25">
      <c r="A161" t="s">
        <v>559</v>
      </c>
      <c r="B161" t="s">
        <v>905</v>
      </c>
      <c r="C161" t="s">
        <v>0</v>
      </c>
      <c r="D161">
        <v>1</v>
      </c>
      <c r="E161" t="s">
        <v>11</v>
      </c>
      <c r="G161" t="s">
        <v>1</v>
      </c>
      <c r="H161">
        <v>10</v>
      </c>
      <c r="I161" t="s">
        <v>15</v>
      </c>
      <c r="J161" t="s">
        <v>16</v>
      </c>
      <c r="K161" t="s">
        <v>2</v>
      </c>
      <c r="M161" t="s">
        <v>3</v>
      </c>
      <c r="N161">
        <v>9</v>
      </c>
      <c r="O161">
        <v>7</v>
      </c>
      <c r="P161" t="s">
        <v>17</v>
      </c>
      <c r="Q161" t="s">
        <v>563</v>
      </c>
      <c r="R161">
        <v>92.510065555572524</v>
      </c>
      <c r="S161">
        <v>1749220081.429229</v>
      </c>
      <c r="T161">
        <v>1749220173.9392946</v>
      </c>
      <c r="U161" t="s">
        <v>5</v>
      </c>
      <c r="V161" t="s">
        <v>18</v>
      </c>
      <c r="W161" t="s">
        <v>7</v>
      </c>
      <c r="X161" t="s">
        <v>196</v>
      </c>
      <c r="Y161">
        <v>16939.999929320809</v>
      </c>
      <c r="Z161">
        <v>4</v>
      </c>
      <c r="AA161">
        <v>7.56</v>
      </c>
      <c r="AB161">
        <v>13421772</v>
      </c>
      <c r="AC161">
        <v>792312.4</v>
      </c>
    </row>
    <row r="162" spans="1:29" x14ac:dyDescent="0.25">
      <c r="A162" t="s">
        <v>559</v>
      </c>
      <c r="B162" t="s">
        <v>905</v>
      </c>
      <c r="C162" t="s">
        <v>0</v>
      </c>
      <c r="D162">
        <v>1</v>
      </c>
      <c r="E162" t="s">
        <v>11</v>
      </c>
      <c r="G162" t="s">
        <v>1</v>
      </c>
      <c r="H162">
        <v>10</v>
      </c>
      <c r="I162" t="s">
        <v>15</v>
      </c>
      <c r="J162" t="s">
        <v>19</v>
      </c>
      <c r="K162" t="s">
        <v>2</v>
      </c>
      <c r="M162" t="s">
        <v>3</v>
      </c>
      <c r="N162">
        <v>9</v>
      </c>
      <c r="O162">
        <v>7</v>
      </c>
      <c r="P162" t="s">
        <v>20</v>
      </c>
      <c r="Q162" t="s">
        <v>564</v>
      </c>
      <c r="R162">
        <v>93.73561000823976</v>
      </c>
      <c r="S162">
        <v>1749220174.0620189</v>
      </c>
      <c r="T162">
        <v>1749220267.7976289</v>
      </c>
      <c r="U162" t="s">
        <v>5</v>
      </c>
      <c r="V162" t="s">
        <v>21</v>
      </c>
      <c r="W162" t="s">
        <v>7</v>
      </c>
      <c r="X162" t="s">
        <v>196</v>
      </c>
      <c r="Y162">
        <v>17956.99879963545</v>
      </c>
      <c r="Z162">
        <v>4</v>
      </c>
      <c r="AA162">
        <v>7.13</v>
      </c>
      <c r="AB162">
        <v>13421772</v>
      </c>
      <c r="AC162">
        <v>747439.6</v>
      </c>
    </row>
    <row r="163" spans="1:29" x14ac:dyDescent="0.25">
      <c r="A163" t="s">
        <v>559</v>
      </c>
      <c r="B163" t="s">
        <v>905</v>
      </c>
      <c r="C163" t="s">
        <v>0</v>
      </c>
      <c r="D163">
        <v>1</v>
      </c>
      <c r="E163" t="s">
        <v>22</v>
      </c>
      <c r="G163" t="s">
        <v>1</v>
      </c>
      <c r="H163">
        <v>10</v>
      </c>
      <c r="I163" t="s">
        <v>12</v>
      </c>
      <c r="K163" t="s">
        <v>2</v>
      </c>
      <c r="M163" t="s">
        <v>3</v>
      </c>
      <c r="N163">
        <v>9</v>
      </c>
      <c r="O163">
        <v>7</v>
      </c>
      <c r="P163" t="s">
        <v>23</v>
      </c>
      <c r="Q163" t="s">
        <v>565</v>
      </c>
      <c r="R163">
        <v>77.138686180114746</v>
      </c>
      <c r="S163">
        <v>1749220267.9246454</v>
      </c>
      <c r="T163">
        <v>1749220345.0633316</v>
      </c>
      <c r="U163" t="s">
        <v>5</v>
      </c>
      <c r="V163" t="s">
        <v>24</v>
      </c>
      <c r="W163" t="s">
        <v>7</v>
      </c>
      <c r="X163" t="s">
        <v>196</v>
      </c>
      <c r="Y163">
        <v>16055.000855276458</v>
      </c>
      <c r="Z163">
        <v>4</v>
      </c>
      <c r="AA163">
        <v>7.97</v>
      </c>
      <c r="AB163">
        <v>13421772</v>
      </c>
      <c r="AC163">
        <v>835987</v>
      </c>
    </row>
    <row r="164" spans="1:29" x14ac:dyDescent="0.25">
      <c r="A164" t="s">
        <v>559</v>
      </c>
      <c r="B164" t="s">
        <v>905</v>
      </c>
      <c r="C164" t="s">
        <v>0</v>
      </c>
      <c r="D164">
        <v>1</v>
      </c>
      <c r="E164" t="s">
        <v>22</v>
      </c>
      <c r="G164" t="s">
        <v>1</v>
      </c>
      <c r="H164">
        <v>10</v>
      </c>
      <c r="I164" t="s">
        <v>15</v>
      </c>
      <c r="J164" t="s">
        <v>16</v>
      </c>
      <c r="K164" t="s">
        <v>2</v>
      </c>
      <c r="M164" t="s">
        <v>3</v>
      </c>
      <c r="N164">
        <v>9</v>
      </c>
      <c r="O164">
        <v>7</v>
      </c>
      <c r="P164" t="s">
        <v>25</v>
      </c>
      <c r="Q164" t="s">
        <v>566</v>
      </c>
      <c r="R164">
        <v>91.174665927886963</v>
      </c>
      <c r="S164">
        <v>1749220345.198669</v>
      </c>
      <c r="T164">
        <v>1749220436.3733349</v>
      </c>
      <c r="U164" t="s">
        <v>5</v>
      </c>
      <c r="V164" t="s">
        <v>26</v>
      </c>
      <c r="W164" t="s">
        <v>7</v>
      </c>
      <c r="X164" t="s">
        <v>196</v>
      </c>
      <c r="Y164">
        <v>18339.001003456349</v>
      </c>
      <c r="Z164">
        <v>4</v>
      </c>
      <c r="AA164">
        <v>6.98</v>
      </c>
      <c r="AB164">
        <v>13421772</v>
      </c>
      <c r="AC164">
        <v>731870.4</v>
      </c>
    </row>
    <row r="165" spans="1:29" x14ac:dyDescent="0.25">
      <c r="A165" t="s">
        <v>559</v>
      </c>
      <c r="B165" t="s">
        <v>905</v>
      </c>
      <c r="C165" t="s">
        <v>0</v>
      </c>
      <c r="D165">
        <v>1</v>
      </c>
      <c r="E165" t="s">
        <v>22</v>
      </c>
      <c r="G165" t="s">
        <v>1</v>
      </c>
      <c r="H165">
        <v>10</v>
      </c>
      <c r="I165" t="s">
        <v>15</v>
      </c>
      <c r="J165" t="s">
        <v>19</v>
      </c>
      <c r="K165" t="s">
        <v>2</v>
      </c>
      <c r="M165" t="s">
        <v>3</v>
      </c>
      <c r="N165">
        <v>9</v>
      </c>
      <c r="O165">
        <v>7</v>
      </c>
      <c r="P165" t="s">
        <v>27</v>
      </c>
      <c r="Q165" t="s">
        <v>567</v>
      </c>
      <c r="R165">
        <v>96.061748266220079</v>
      </c>
      <c r="S165">
        <v>1749220436.5366266</v>
      </c>
      <c r="T165">
        <v>1749220532.5983748</v>
      </c>
      <c r="U165" t="s">
        <v>5</v>
      </c>
      <c r="V165" t="s">
        <v>28</v>
      </c>
      <c r="W165" t="s">
        <v>7</v>
      </c>
      <c r="X165" t="s">
        <v>196</v>
      </c>
      <c r="Y165">
        <v>17528.000614313187</v>
      </c>
      <c r="Z165">
        <v>4</v>
      </c>
      <c r="AA165">
        <v>7.3</v>
      </c>
      <c r="AB165">
        <v>13421772</v>
      </c>
      <c r="AC165">
        <v>765733.2</v>
      </c>
    </row>
    <row r="166" spans="1:29" x14ac:dyDescent="0.25">
      <c r="A166" t="s">
        <v>559</v>
      </c>
      <c r="B166" t="s">
        <v>905</v>
      </c>
      <c r="C166" t="s">
        <v>0</v>
      </c>
      <c r="D166">
        <v>1</v>
      </c>
      <c r="E166" t="s">
        <v>11</v>
      </c>
      <c r="G166" t="s">
        <v>1</v>
      </c>
      <c r="H166">
        <v>100</v>
      </c>
      <c r="I166" t="s">
        <v>12</v>
      </c>
      <c r="K166" t="s">
        <v>2</v>
      </c>
      <c r="M166" t="s">
        <v>3</v>
      </c>
      <c r="N166">
        <v>9</v>
      </c>
      <c r="O166">
        <v>7</v>
      </c>
      <c r="P166" t="s">
        <v>29</v>
      </c>
      <c r="Q166" t="s">
        <v>568</v>
      </c>
      <c r="R166">
        <v>69.207252740859985</v>
      </c>
      <c r="S166">
        <v>1749220532.7535598</v>
      </c>
      <c r="T166">
        <v>1749220601.9608126</v>
      </c>
      <c r="U166" t="s">
        <v>5</v>
      </c>
      <c r="V166" t="s">
        <v>30</v>
      </c>
      <c r="W166" t="s">
        <v>7</v>
      </c>
      <c r="X166" t="s">
        <v>196</v>
      </c>
      <c r="Y166">
        <v>7986.0019444718801</v>
      </c>
      <c r="Z166">
        <v>4</v>
      </c>
      <c r="AA166">
        <v>16.03</v>
      </c>
      <c r="AB166">
        <v>1342177</v>
      </c>
      <c r="AC166">
        <v>168066.2</v>
      </c>
    </row>
    <row r="167" spans="1:29" x14ac:dyDescent="0.25">
      <c r="A167" t="s">
        <v>559</v>
      </c>
      <c r="B167" t="s">
        <v>905</v>
      </c>
      <c r="C167" t="s">
        <v>0</v>
      </c>
      <c r="D167">
        <v>1</v>
      </c>
      <c r="E167" t="s">
        <v>11</v>
      </c>
      <c r="G167" t="s">
        <v>1</v>
      </c>
      <c r="H167">
        <v>100</v>
      </c>
      <c r="I167" t="s">
        <v>15</v>
      </c>
      <c r="J167" t="s">
        <v>16</v>
      </c>
      <c r="K167" t="s">
        <v>2</v>
      </c>
      <c r="M167" t="s">
        <v>3</v>
      </c>
      <c r="N167">
        <v>9</v>
      </c>
      <c r="O167">
        <v>7</v>
      </c>
      <c r="P167" t="s">
        <v>31</v>
      </c>
      <c r="Q167" t="s">
        <v>569</v>
      </c>
      <c r="R167">
        <v>84.047266483306885</v>
      </c>
      <c r="S167">
        <v>1749220602.1068528</v>
      </c>
      <c r="T167">
        <v>1749220686.1541193</v>
      </c>
      <c r="U167" t="s">
        <v>5</v>
      </c>
      <c r="V167" t="s">
        <v>32</v>
      </c>
      <c r="W167" t="s">
        <v>7</v>
      </c>
      <c r="X167" t="s">
        <v>196</v>
      </c>
      <c r="Y167">
        <v>9877.0026440678448</v>
      </c>
      <c r="Z167">
        <v>4</v>
      </c>
      <c r="AA167">
        <v>12.96</v>
      </c>
      <c r="AB167">
        <v>1342177</v>
      </c>
      <c r="AC167">
        <v>135889.1</v>
      </c>
    </row>
    <row r="168" spans="1:29" x14ac:dyDescent="0.25">
      <c r="A168" t="s">
        <v>559</v>
      </c>
      <c r="B168" t="s">
        <v>905</v>
      </c>
      <c r="C168" t="s">
        <v>0</v>
      </c>
      <c r="D168">
        <v>1</v>
      </c>
      <c r="E168" t="s">
        <v>11</v>
      </c>
      <c r="G168" t="s">
        <v>1</v>
      </c>
      <c r="H168">
        <v>100</v>
      </c>
      <c r="I168" t="s">
        <v>15</v>
      </c>
      <c r="J168" t="s">
        <v>19</v>
      </c>
      <c r="K168" t="s">
        <v>2</v>
      </c>
      <c r="M168" t="s">
        <v>3</v>
      </c>
      <c r="N168">
        <v>9</v>
      </c>
      <c r="O168">
        <v>7</v>
      </c>
      <c r="P168" t="s">
        <v>33</v>
      </c>
      <c r="Q168" t="s">
        <v>570</v>
      </c>
      <c r="R168">
        <v>87.284286499023438</v>
      </c>
      <c r="S168">
        <v>1749220686.3165419</v>
      </c>
      <c r="T168">
        <v>1749220773.6008284</v>
      </c>
      <c r="U168" t="s">
        <v>5</v>
      </c>
      <c r="V168" t="s">
        <v>34</v>
      </c>
      <c r="W168" t="s">
        <v>7</v>
      </c>
      <c r="X168" t="s">
        <v>196</v>
      </c>
      <c r="Y168">
        <v>10004.002564026116</v>
      </c>
      <c r="Z168">
        <v>4</v>
      </c>
      <c r="AA168">
        <v>12.79</v>
      </c>
      <c r="AB168">
        <v>1342177</v>
      </c>
      <c r="AC168">
        <v>134164</v>
      </c>
    </row>
    <row r="169" spans="1:29" x14ac:dyDescent="0.25">
      <c r="A169" t="s">
        <v>559</v>
      </c>
      <c r="B169" t="s">
        <v>905</v>
      </c>
      <c r="C169" t="s">
        <v>0</v>
      </c>
      <c r="D169">
        <v>1</v>
      </c>
      <c r="E169" t="s">
        <v>22</v>
      </c>
      <c r="G169" t="s">
        <v>1</v>
      </c>
      <c r="H169">
        <v>100</v>
      </c>
      <c r="I169" t="s">
        <v>12</v>
      </c>
      <c r="K169" t="s">
        <v>2</v>
      </c>
      <c r="M169" t="s">
        <v>3</v>
      </c>
      <c r="N169">
        <v>9</v>
      </c>
      <c r="O169">
        <v>7</v>
      </c>
      <c r="P169" t="s">
        <v>35</v>
      </c>
      <c r="Q169" t="s">
        <v>571</v>
      </c>
      <c r="R169">
        <v>75.137475252151489</v>
      </c>
      <c r="S169">
        <v>1749220773.7532835</v>
      </c>
      <c r="T169">
        <v>1749220848.890759</v>
      </c>
      <c r="U169" t="s">
        <v>5</v>
      </c>
      <c r="V169" t="s">
        <v>36</v>
      </c>
      <c r="W169" t="s">
        <v>7</v>
      </c>
      <c r="X169" t="s">
        <v>196</v>
      </c>
      <c r="Y169">
        <v>8675.0005493873359</v>
      </c>
      <c r="Z169">
        <v>4</v>
      </c>
      <c r="AA169">
        <v>14.76</v>
      </c>
      <c r="AB169">
        <v>1342177</v>
      </c>
      <c r="AC169">
        <v>154717.79999999999</v>
      </c>
    </row>
    <row r="170" spans="1:29" x14ac:dyDescent="0.25">
      <c r="A170" t="s">
        <v>559</v>
      </c>
      <c r="B170" t="s">
        <v>905</v>
      </c>
      <c r="C170" t="s">
        <v>0</v>
      </c>
      <c r="D170">
        <v>1</v>
      </c>
      <c r="E170" t="s">
        <v>22</v>
      </c>
      <c r="G170" t="s">
        <v>1</v>
      </c>
      <c r="H170">
        <v>100</v>
      </c>
      <c r="I170" t="s">
        <v>15</v>
      </c>
      <c r="J170" t="s">
        <v>16</v>
      </c>
      <c r="K170" t="s">
        <v>2</v>
      </c>
      <c r="M170" t="s">
        <v>3</v>
      </c>
      <c r="N170">
        <v>9</v>
      </c>
      <c r="O170">
        <v>7</v>
      </c>
      <c r="P170" t="s">
        <v>37</v>
      </c>
      <c r="Q170" t="s">
        <v>572</v>
      </c>
      <c r="R170">
        <v>85.363325595855713</v>
      </c>
      <c r="S170">
        <v>1749220849.0564401</v>
      </c>
      <c r="T170">
        <v>1749220934.4197657</v>
      </c>
      <c r="U170" t="s">
        <v>5</v>
      </c>
      <c r="V170" t="s">
        <v>38</v>
      </c>
      <c r="W170" t="s">
        <v>7</v>
      </c>
      <c r="X170" t="s">
        <v>196</v>
      </c>
      <c r="Y170">
        <v>11160.998203831825</v>
      </c>
      <c r="Z170">
        <v>4</v>
      </c>
      <c r="AA170">
        <v>11.47</v>
      </c>
      <c r="AB170">
        <v>1342177</v>
      </c>
      <c r="AC170">
        <v>120256</v>
      </c>
    </row>
    <row r="171" spans="1:29" x14ac:dyDescent="0.25">
      <c r="A171" t="s">
        <v>559</v>
      </c>
      <c r="B171" t="s">
        <v>905</v>
      </c>
      <c r="C171" t="s">
        <v>0</v>
      </c>
      <c r="D171">
        <v>1</v>
      </c>
      <c r="E171" t="s">
        <v>22</v>
      </c>
      <c r="G171" t="s">
        <v>1</v>
      </c>
      <c r="H171">
        <v>100</v>
      </c>
      <c r="I171" t="s">
        <v>15</v>
      </c>
      <c r="J171" t="s">
        <v>19</v>
      </c>
      <c r="K171" t="s">
        <v>2</v>
      </c>
      <c r="M171" t="s">
        <v>3</v>
      </c>
      <c r="N171">
        <v>9</v>
      </c>
      <c r="O171">
        <v>7</v>
      </c>
      <c r="P171" t="s">
        <v>39</v>
      </c>
      <c r="Q171" t="s">
        <v>573</v>
      </c>
      <c r="R171">
        <v>84.649816989898682</v>
      </c>
      <c r="S171">
        <v>1749220934.5604742</v>
      </c>
      <c r="T171">
        <v>1749221019.2102911</v>
      </c>
      <c r="U171" t="s">
        <v>5</v>
      </c>
      <c r="V171" t="s">
        <v>40</v>
      </c>
      <c r="W171" t="s">
        <v>7</v>
      </c>
      <c r="X171" t="s">
        <v>196</v>
      </c>
      <c r="Y171">
        <v>10887.003427088192</v>
      </c>
      <c r="Z171">
        <v>4</v>
      </c>
      <c r="AA171">
        <v>11.76</v>
      </c>
      <c r="AB171">
        <v>1342177</v>
      </c>
      <c r="AC171">
        <v>123282.5</v>
      </c>
    </row>
    <row r="172" spans="1:29" x14ac:dyDescent="0.25">
      <c r="A172" t="s">
        <v>559</v>
      </c>
      <c r="B172" t="s">
        <v>905</v>
      </c>
      <c r="C172" t="s">
        <v>0</v>
      </c>
      <c r="D172">
        <v>1</v>
      </c>
      <c r="E172" t="s">
        <v>11</v>
      </c>
      <c r="G172" t="s">
        <v>1</v>
      </c>
      <c r="H172">
        <v>1000</v>
      </c>
      <c r="I172" t="s">
        <v>12</v>
      </c>
      <c r="K172" t="s">
        <v>2</v>
      </c>
      <c r="M172" t="s">
        <v>3</v>
      </c>
      <c r="N172">
        <v>9</v>
      </c>
      <c r="O172">
        <v>7</v>
      </c>
      <c r="P172" t="s">
        <v>41</v>
      </c>
      <c r="Q172" t="s">
        <v>574</v>
      </c>
      <c r="R172">
        <v>66.511442422866821</v>
      </c>
      <c r="S172">
        <v>1749221019.374661</v>
      </c>
      <c r="T172">
        <v>1749221085.8861034</v>
      </c>
      <c r="U172" t="s">
        <v>5</v>
      </c>
      <c r="V172" t="s">
        <v>42</v>
      </c>
      <c r="W172" t="s">
        <v>7</v>
      </c>
      <c r="X172" t="s">
        <v>196</v>
      </c>
      <c r="Y172">
        <v>6989.9954690567829</v>
      </c>
      <c r="Z172">
        <v>4</v>
      </c>
      <c r="AA172">
        <v>18.309999999999999</v>
      </c>
      <c r="AB172">
        <v>134217</v>
      </c>
      <c r="AC172">
        <v>19201.3</v>
      </c>
    </row>
    <row r="173" spans="1:29" x14ac:dyDescent="0.25">
      <c r="A173" t="s">
        <v>559</v>
      </c>
      <c r="B173" t="s">
        <v>905</v>
      </c>
      <c r="C173" t="s">
        <v>0</v>
      </c>
      <c r="D173">
        <v>1</v>
      </c>
      <c r="E173" t="s">
        <v>11</v>
      </c>
      <c r="G173" t="s">
        <v>1</v>
      </c>
      <c r="H173">
        <v>1000</v>
      </c>
      <c r="I173" t="s">
        <v>15</v>
      </c>
      <c r="J173" t="s">
        <v>16</v>
      </c>
      <c r="K173" t="s">
        <v>2</v>
      </c>
      <c r="M173" t="s">
        <v>3</v>
      </c>
      <c r="N173">
        <v>9</v>
      </c>
      <c r="O173">
        <v>7</v>
      </c>
      <c r="P173" t="s">
        <v>43</v>
      </c>
      <c r="Q173" t="s">
        <v>575</v>
      </c>
      <c r="R173">
        <v>82.932045936584473</v>
      </c>
      <c r="S173">
        <v>1749221086.0515587</v>
      </c>
      <c r="T173">
        <v>1749221168.9836049</v>
      </c>
      <c r="U173" t="s">
        <v>5</v>
      </c>
      <c r="V173" t="s">
        <v>44</v>
      </c>
      <c r="W173" t="s">
        <v>7</v>
      </c>
      <c r="X173" t="s">
        <v>196</v>
      </c>
      <c r="Y173">
        <v>8590.98764641874</v>
      </c>
      <c r="Z173">
        <v>4</v>
      </c>
      <c r="AA173">
        <v>14.9</v>
      </c>
      <c r="AB173">
        <v>134217</v>
      </c>
      <c r="AC173">
        <v>15623</v>
      </c>
    </row>
    <row r="174" spans="1:29" x14ac:dyDescent="0.25">
      <c r="A174" t="s">
        <v>559</v>
      </c>
      <c r="B174" t="s">
        <v>905</v>
      </c>
      <c r="C174" t="s">
        <v>0</v>
      </c>
      <c r="D174">
        <v>1</v>
      </c>
      <c r="E174" t="s">
        <v>11</v>
      </c>
      <c r="G174" t="s">
        <v>1</v>
      </c>
      <c r="H174">
        <v>1000</v>
      </c>
      <c r="I174" t="s">
        <v>15</v>
      </c>
      <c r="J174" t="s">
        <v>19</v>
      </c>
      <c r="K174" t="s">
        <v>2</v>
      </c>
      <c r="M174" t="s">
        <v>3</v>
      </c>
      <c r="N174">
        <v>9</v>
      </c>
      <c r="O174">
        <v>7</v>
      </c>
      <c r="P174" t="s">
        <v>45</v>
      </c>
      <c r="Q174" t="s">
        <v>576</v>
      </c>
      <c r="R174">
        <v>81.987239122390747</v>
      </c>
      <c r="S174">
        <v>1749221169.1495459</v>
      </c>
      <c r="T174">
        <v>1749221251.1367853</v>
      </c>
      <c r="U174" t="s">
        <v>5</v>
      </c>
      <c r="V174" t="s">
        <v>46</v>
      </c>
      <c r="W174" t="s">
        <v>7</v>
      </c>
      <c r="X174" t="s">
        <v>196</v>
      </c>
      <c r="Y174">
        <v>8919.0212913000723</v>
      </c>
      <c r="Z174">
        <v>4</v>
      </c>
      <c r="AA174">
        <v>14.35</v>
      </c>
      <c r="AB174">
        <v>134217</v>
      </c>
      <c r="AC174">
        <v>15048.4</v>
      </c>
    </row>
    <row r="175" spans="1:29" x14ac:dyDescent="0.25">
      <c r="A175" t="s">
        <v>559</v>
      </c>
      <c r="B175" t="s">
        <v>905</v>
      </c>
      <c r="C175" t="s">
        <v>0</v>
      </c>
      <c r="D175">
        <v>1</v>
      </c>
      <c r="E175" t="s">
        <v>22</v>
      </c>
      <c r="G175" t="s">
        <v>1</v>
      </c>
      <c r="H175">
        <v>1000</v>
      </c>
      <c r="I175" t="s">
        <v>12</v>
      </c>
      <c r="K175" t="s">
        <v>2</v>
      </c>
      <c r="M175" t="s">
        <v>3</v>
      </c>
      <c r="N175">
        <v>9</v>
      </c>
      <c r="O175">
        <v>7</v>
      </c>
      <c r="P175" t="s">
        <v>47</v>
      </c>
      <c r="Q175" t="s">
        <v>577</v>
      </c>
      <c r="R175">
        <v>67.744340419769287</v>
      </c>
      <c r="S175">
        <v>1749221251.2971632</v>
      </c>
      <c r="T175">
        <v>1749221319.0415037</v>
      </c>
      <c r="U175" t="s">
        <v>5</v>
      </c>
      <c r="V175" t="s">
        <v>48</v>
      </c>
      <c r="W175" t="s">
        <v>7</v>
      </c>
      <c r="X175" t="s">
        <v>196</v>
      </c>
      <c r="Y175">
        <v>7973.0187300625512</v>
      </c>
      <c r="Z175">
        <v>4</v>
      </c>
      <c r="AA175">
        <v>16.05</v>
      </c>
      <c r="AB175">
        <v>134217</v>
      </c>
      <c r="AC175">
        <v>16833.900000000001</v>
      </c>
    </row>
    <row r="176" spans="1:29" x14ac:dyDescent="0.25">
      <c r="A176" t="s">
        <v>559</v>
      </c>
      <c r="B176" t="s">
        <v>905</v>
      </c>
      <c r="C176" t="s">
        <v>0</v>
      </c>
      <c r="D176">
        <v>1</v>
      </c>
      <c r="E176" t="s">
        <v>22</v>
      </c>
      <c r="G176" t="s">
        <v>1</v>
      </c>
      <c r="H176">
        <v>1000</v>
      </c>
      <c r="I176" t="s">
        <v>15</v>
      </c>
      <c r="J176" t="s">
        <v>16</v>
      </c>
      <c r="K176" t="s">
        <v>2</v>
      </c>
      <c r="M176" t="s">
        <v>3</v>
      </c>
      <c r="N176">
        <v>9</v>
      </c>
      <c r="O176">
        <v>7</v>
      </c>
      <c r="P176" t="s">
        <v>49</v>
      </c>
      <c r="Q176" t="s">
        <v>578</v>
      </c>
      <c r="R176">
        <v>81.656591415405273</v>
      </c>
      <c r="S176">
        <v>1749221319.2072251</v>
      </c>
      <c r="T176">
        <v>1749221400.8638167</v>
      </c>
      <c r="U176" t="s">
        <v>5</v>
      </c>
      <c r="V176" t="s">
        <v>50</v>
      </c>
      <c r="W176" t="s">
        <v>7</v>
      </c>
      <c r="X176" t="s">
        <v>196</v>
      </c>
      <c r="Y176">
        <v>9909.9943884934564</v>
      </c>
      <c r="Z176">
        <v>4</v>
      </c>
      <c r="AA176">
        <v>12.92</v>
      </c>
      <c r="AB176">
        <v>134217</v>
      </c>
      <c r="AC176">
        <v>13543.6</v>
      </c>
    </row>
    <row r="177" spans="1:36" x14ac:dyDescent="0.25">
      <c r="A177" t="s">
        <v>559</v>
      </c>
      <c r="B177" t="s">
        <v>905</v>
      </c>
      <c r="C177" t="s">
        <v>0</v>
      </c>
      <c r="D177">
        <v>1</v>
      </c>
      <c r="E177" t="s">
        <v>22</v>
      </c>
      <c r="G177" t="s">
        <v>1</v>
      </c>
      <c r="H177">
        <v>1000</v>
      </c>
      <c r="I177" t="s">
        <v>15</v>
      </c>
      <c r="J177" t="s">
        <v>19</v>
      </c>
      <c r="K177" t="s">
        <v>2</v>
      </c>
      <c r="M177" t="s">
        <v>3</v>
      </c>
      <c r="N177">
        <v>9</v>
      </c>
      <c r="O177">
        <v>7</v>
      </c>
      <c r="P177" t="s">
        <v>51</v>
      </c>
      <c r="Q177" t="s">
        <v>579</v>
      </c>
      <c r="R177">
        <v>84.832061529159546</v>
      </c>
      <c r="S177">
        <v>1749221401.0331514</v>
      </c>
      <c r="T177">
        <v>1749221485.8652129</v>
      </c>
      <c r="U177" t="s">
        <v>5</v>
      </c>
      <c r="V177" t="s">
        <v>52</v>
      </c>
      <c r="W177" t="s">
        <v>7</v>
      </c>
      <c r="X177" t="s">
        <v>196</v>
      </c>
      <c r="Y177">
        <v>9928.0272209482937</v>
      </c>
      <c r="Z177">
        <v>4</v>
      </c>
      <c r="AA177">
        <v>12.89</v>
      </c>
      <c r="AB177">
        <v>134217</v>
      </c>
      <c r="AC177">
        <v>13519</v>
      </c>
    </row>
    <row r="178" spans="1:36" x14ac:dyDescent="0.25">
      <c r="A178" t="s">
        <v>559</v>
      </c>
      <c r="B178" t="s">
        <v>905</v>
      </c>
      <c r="C178" t="s">
        <v>0</v>
      </c>
      <c r="D178">
        <v>1</v>
      </c>
      <c r="E178" t="s">
        <v>11</v>
      </c>
      <c r="G178" t="s">
        <v>1</v>
      </c>
      <c r="H178">
        <v>10000</v>
      </c>
      <c r="I178" t="s">
        <v>12</v>
      </c>
      <c r="K178" t="s">
        <v>2</v>
      </c>
      <c r="M178" t="s">
        <v>3</v>
      </c>
      <c r="N178">
        <v>9</v>
      </c>
      <c r="O178">
        <v>7</v>
      </c>
      <c r="P178" t="s">
        <v>53</v>
      </c>
      <c r="Q178" t="s">
        <v>580</v>
      </c>
      <c r="R178">
        <v>67.303118467330933</v>
      </c>
      <c r="S178">
        <v>1749221486.0322239</v>
      </c>
      <c r="T178">
        <v>1749221553.3353424</v>
      </c>
      <c r="U178" t="s">
        <v>5</v>
      </c>
      <c r="V178" t="s">
        <v>54</v>
      </c>
      <c r="W178" t="s">
        <v>7</v>
      </c>
      <c r="X178" t="s">
        <v>196</v>
      </c>
      <c r="Y178">
        <v>6179.0976058931856</v>
      </c>
      <c r="Z178">
        <v>4</v>
      </c>
      <c r="AA178">
        <v>20.71</v>
      </c>
      <c r="AB178">
        <v>13421</v>
      </c>
      <c r="AC178">
        <v>2172</v>
      </c>
    </row>
    <row r="179" spans="1:36" x14ac:dyDescent="0.25">
      <c r="A179" t="s">
        <v>559</v>
      </c>
      <c r="B179" t="s">
        <v>905</v>
      </c>
      <c r="C179" t="s">
        <v>0</v>
      </c>
      <c r="D179">
        <v>1</v>
      </c>
      <c r="E179" t="s">
        <v>11</v>
      </c>
      <c r="G179" t="s">
        <v>1</v>
      </c>
      <c r="H179">
        <v>10000</v>
      </c>
      <c r="I179" t="s">
        <v>15</v>
      </c>
      <c r="J179" t="s">
        <v>16</v>
      </c>
      <c r="K179" t="s">
        <v>2</v>
      </c>
      <c r="M179" t="s">
        <v>3</v>
      </c>
      <c r="N179">
        <v>9</v>
      </c>
      <c r="O179">
        <v>7</v>
      </c>
      <c r="P179" t="s">
        <v>55</v>
      </c>
      <c r="Q179" t="s">
        <v>581</v>
      </c>
      <c r="R179">
        <v>84.673401594161987</v>
      </c>
      <c r="S179">
        <v>1749221553.5040791</v>
      </c>
      <c r="T179">
        <v>1749221638.1774807</v>
      </c>
      <c r="U179" t="s">
        <v>5</v>
      </c>
      <c r="V179" t="s">
        <v>56</v>
      </c>
      <c r="W179" t="s">
        <v>7</v>
      </c>
      <c r="X179" t="s">
        <v>196</v>
      </c>
      <c r="Y179">
        <v>7992.9724257042471</v>
      </c>
      <c r="Z179">
        <v>4</v>
      </c>
      <c r="AA179">
        <v>16.010000000000002</v>
      </c>
      <c r="AB179">
        <v>13421</v>
      </c>
      <c r="AC179">
        <v>1679.1</v>
      </c>
    </row>
    <row r="180" spans="1:36" x14ac:dyDescent="0.25">
      <c r="A180" t="s">
        <v>559</v>
      </c>
      <c r="B180" t="s">
        <v>905</v>
      </c>
      <c r="C180" t="s">
        <v>0</v>
      </c>
      <c r="D180">
        <v>1</v>
      </c>
      <c r="E180" t="s">
        <v>11</v>
      </c>
      <c r="G180" t="s">
        <v>1</v>
      </c>
      <c r="H180">
        <v>10000</v>
      </c>
      <c r="I180" t="s">
        <v>15</v>
      </c>
      <c r="J180" t="s">
        <v>19</v>
      </c>
      <c r="K180" t="s">
        <v>2</v>
      </c>
      <c r="M180" t="s">
        <v>3</v>
      </c>
      <c r="N180">
        <v>9</v>
      </c>
      <c r="O180">
        <v>7</v>
      </c>
      <c r="P180" t="s">
        <v>57</v>
      </c>
      <c r="Q180" t="s">
        <v>582</v>
      </c>
      <c r="R180">
        <v>82.808730363845825</v>
      </c>
      <c r="S180">
        <v>1749221638.3059285</v>
      </c>
      <c r="T180">
        <v>1749221721.1146588</v>
      </c>
      <c r="U180" t="s">
        <v>5</v>
      </c>
      <c r="V180" t="s">
        <v>58</v>
      </c>
      <c r="W180" t="s">
        <v>7</v>
      </c>
      <c r="X180" t="s">
        <v>196</v>
      </c>
      <c r="Y180">
        <v>7949.8874540931165</v>
      </c>
      <c r="Z180">
        <v>4</v>
      </c>
      <c r="AA180">
        <v>16.100000000000001</v>
      </c>
      <c r="AB180">
        <v>13421</v>
      </c>
      <c r="AC180">
        <v>1688.2</v>
      </c>
    </row>
    <row r="181" spans="1:36" x14ac:dyDescent="0.25">
      <c r="A181" t="s">
        <v>559</v>
      </c>
      <c r="B181" t="s">
        <v>905</v>
      </c>
      <c r="C181" t="s">
        <v>0</v>
      </c>
      <c r="D181">
        <v>1</v>
      </c>
      <c r="E181" t="s">
        <v>22</v>
      </c>
      <c r="G181" t="s">
        <v>1</v>
      </c>
      <c r="H181">
        <v>10000</v>
      </c>
      <c r="I181" t="s">
        <v>12</v>
      </c>
      <c r="K181" t="s">
        <v>2</v>
      </c>
      <c r="M181" t="s">
        <v>3</v>
      </c>
      <c r="N181">
        <v>9</v>
      </c>
      <c r="O181">
        <v>7</v>
      </c>
      <c r="P181" t="s">
        <v>59</v>
      </c>
      <c r="Q181" t="s">
        <v>583</v>
      </c>
      <c r="R181">
        <v>66.500967502593994</v>
      </c>
      <c r="S181">
        <v>1749221721.2710698</v>
      </c>
      <c r="T181">
        <v>1749221787.7720373</v>
      </c>
      <c r="U181" t="s">
        <v>5</v>
      </c>
      <c r="V181" t="s">
        <v>60</v>
      </c>
      <c r="W181" t="s">
        <v>7</v>
      </c>
      <c r="X181" t="s">
        <v>196</v>
      </c>
      <c r="Y181">
        <v>6419.0740386454945</v>
      </c>
      <c r="Z181">
        <v>4</v>
      </c>
      <c r="AA181">
        <v>19.940000000000001</v>
      </c>
      <c r="AB181">
        <v>13421</v>
      </c>
      <c r="AC181">
        <v>2090.8000000000002</v>
      </c>
    </row>
    <row r="182" spans="1:36" x14ac:dyDescent="0.25">
      <c r="A182" t="s">
        <v>559</v>
      </c>
      <c r="B182" t="s">
        <v>905</v>
      </c>
      <c r="C182" t="s">
        <v>0</v>
      </c>
      <c r="D182">
        <v>1</v>
      </c>
      <c r="E182" t="s">
        <v>22</v>
      </c>
      <c r="G182" t="s">
        <v>1</v>
      </c>
      <c r="H182">
        <v>10000</v>
      </c>
      <c r="I182" t="s">
        <v>15</v>
      </c>
      <c r="J182" t="s">
        <v>16</v>
      </c>
      <c r="K182" t="s">
        <v>2</v>
      </c>
      <c r="M182" t="s">
        <v>3</v>
      </c>
      <c r="N182">
        <v>9</v>
      </c>
      <c r="O182">
        <v>7</v>
      </c>
      <c r="P182" t="s">
        <v>61</v>
      </c>
      <c r="Q182" t="s">
        <v>584</v>
      </c>
      <c r="R182">
        <v>82.563936710357666</v>
      </c>
      <c r="S182">
        <v>1749221787.9350691</v>
      </c>
      <c r="T182">
        <v>1749221870.499006</v>
      </c>
      <c r="U182" t="s">
        <v>5</v>
      </c>
      <c r="V182" t="s">
        <v>62</v>
      </c>
      <c r="W182" t="s">
        <v>7</v>
      </c>
      <c r="X182" t="s">
        <v>196</v>
      </c>
      <c r="Y182">
        <v>8381.8386210342233</v>
      </c>
      <c r="Z182">
        <v>4</v>
      </c>
      <c r="AA182">
        <v>15.27</v>
      </c>
      <c r="AB182">
        <v>13421</v>
      </c>
      <c r="AC182">
        <v>1601.2</v>
      </c>
    </row>
    <row r="183" spans="1:36" x14ac:dyDescent="0.25">
      <c r="A183" t="s">
        <v>559</v>
      </c>
      <c r="B183" t="s">
        <v>905</v>
      </c>
      <c r="C183" t="s">
        <v>0</v>
      </c>
      <c r="D183">
        <v>1</v>
      </c>
      <c r="E183" t="s">
        <v>22</v>
      </c>
      <c r="G183" t="s">
        <v>1</v>
      </c>
      <c r="H183">
        <v>10000</v>
      </c>
      <c r="I183" t="s">
        <v>15</v>
      </c>
      <c r="J183" t="s">
        <v>19</v>
      </c>
      <c r="K183" t="s">
        <v>2</v>
      </c>
      <c r="M183" t="s">
        <v>3</v>
      </c>
      <c r="N183">
        <v>9</v>
      </c>
      <c r="O183">
        <v>7</v>
      </c>
      <c r="P183" t="s">
        <v>63</v>
      </c>
      <c r="Q183" t="s">
        <v>585</v>
      </c>
      <c r="R183">
        <v>82.922443628311157</v>
      </c>
      <c r="S183">
        <v>1749221870.6469588</v>
      </c>
      <c r="T183">
        <v>1749221953.5694025</v>
      </c>
      <c r="U183" t="s">
        <v>5</v>
      </c>
      <c r="V183" t="s">
        <v>64</v>
      </c>
      <c r="W183" t="s">
        <v>7</v>
      </c>
      <c r="X183" t="s">
        <v>196</v>
      </c>
      <c r="Y183">
        <v>8433.9847923081761</v>
      </c>
      <c r="Z183">
        <v>4</v>
      </c>
      <c r="AA183">
        <v>15.18</v>
      </c>
      <c r="AB183">
        <v>13421</v>
      </c>
      <c r="AC183">
        <v>1591.3</v>
      </c>
    </row>
    <row r="184" spans="1:36" x14ac:dyDescent="0.25">
      <c r="A184" t="s">
        <v>559</v>
      </c>
      <c r="B184" t="s">
        <v>905</v>
      </c>
      <c r="C184" t="s">
        <v>0</v>
      </c>
      <c r="D184">
        <v>1</v>
      </c>
      <c r="E184" t="s">
        <v>11</v>
      </c>
      <c r="G184" t="s">
        <v>1</v>
      </c>
      <c r="H184">
        <v>100000</v>
      </c>
      <c r="I184" t="s">
        <v>12</v>
      </c>
      <c r="K184" t="s">
        <v>2</v>
      </c>
      <c r="M184" t="s">
        <v>3</v>
      </c>
      <c r="N184">
        <v>9</v>
      </c>
      <c r="O184">
        <v>7</v>
      </c>
      <c r="P184" t="s">
        <v>65</v>
      </c>
      <c r="Q184" t="s">
        <v>586</v>
      </c>
      <c r="R184">
        <v>67.585627555847168</v>
      </c>
      <c r="S184">
        <v>1749221953.6939116</v>
      </c>
      <c r="T184">
        <v>1749222021.2795391</v>
      </c>
      <c r="U184" t="s">
        <v>5</v>
      </c>
      <c r="V184" t="s">
        <v>66</v>
      </c>
      <c r="W184" t="s">
        <v>7</v>
      </c>
      <c r="X184" t="s">
        <v>196</v>
      </c>
      <c r="Y184">
        <v>1815.9675236806495</v>
      </c>
      <c r="Z184">
        <v>4</v>
      </c>
      <c r="AA184">
        <v>70.48</v>
      </c>
      <c r="AB184">
        <v>1342</v>
      </c>
      <c r="AC184">
        <v>739</v>
      </c>
    </row>
    <row r="185" spans="1:36" x14ac:dyDescent="0.25">
      <c r="A185" t="s">
        <v>559</v>
      </c>
      <c r="B185" t="s">
        <v>905</v>
      </c>
      <c r="C185" t="s">
        <v>0</v>
      </c>
      <c r="D185">
        <v>1</v>
      </c>
      <c r="E185" t="s">
        <v>11</v>
      </c>
      <c r="G185" t="s">
        <v>1</v>
      </c>
      <c r="H185">
        <v>100000</v>
      </c>
      <c r="I185" t="s">
        <v>15</v>
      </c>
      <c r="J185" t="s">
        <v>16</v>
      </c>
      <c r="K185" t="s">
        <v>2</v>
      </c>
      <c r="M185" t="s">
        <v>3</v>
      </c>
      <c r="N185">
        <v>9</v>
      </c>
      <c r="O185">
        <v>7</v>
      </c>
      <c r="P185" t="s">
        <v>67</v>
      </c>
      <c r="Q185" t="s">
        <v>587</v>
      </c>
      <c r="R185">
        <v>80.550855398178101</v>
      </c>
      <c r="S185">
        <v>1749222021.4255214</v>
      </c>
      <c r="T185">
        <v>1749222101.9763768</v>
      </c>
      <c r="U185" t="s">
        <v>5</v>
      </c>
      <c r="V185" t="s">
        <v>68</v>
      </c>
      <c r="W185" t="s">
        <v>7</v>
      </c>
      <c r="X185" t="s">
        <v>196</v>
      </c>
      <c r="Y185">
        <v>3077.2758541618896</v>
      </c>
      <c r="Z185">
        <v>4</v>
      </c>
      <c r="AA185">
        <v>41.59</v>
      </c>
      <c r="AB185">
        <v>1342</v>
      </c>
      <c r="AC185">
        <v>436.1</v>
      </c>
    </row>
    <row r="186" spans="1:36" x14ac:dyDescent="0.25">
      <c r="A186" t="s">
        <v>559</v>
      </c>
      <c r="B186" t="s">
        <v>905</v>
      </c>
      <c r="C186" t="s">
        <v>0</v>
      </c>
      <c r="D186">
        <v>1</v>
      </c>
      <c r="E186" t="s">
        <v>11</v>
      </c>
      <c r="G186" t="s">
        <v>1</v>
      </c>
      <c r="H186">
        <v>100000</v>
      </c>
      <c r="I186" t="s">
        <v>15</v>
      </c>
      <c r="J186" t="s">
        <v>19</v>
      </c>
      <c r="K186" t="s">
        <v>2</v>
      </c>
      <c r="M186" t="s">
        <v>3</v>
      </c>
      <c r="N186">
        <v>9</v>
      </c>
      <c r="O186">
        <v>7</v>
      </c>
      <c r="P186" t="s">
        <v>69</v>
      </c>
      <c r="Q186" t="s">
        <v>588</v>
      </c>
      <c r="R186">
        <v>79.823138952255249</v>
      </c>
      <c r="S186">
        <v>1749222102.1358981</v>
      </c>
      <c r="T186">
        <v>1749222181.9590368</v>
      </c>
      <c r="U186" t="s">
        <v>5</v>
      </c>
      <c r="V186" t="s">
        <v>70</v>
      </c>
      <c r="W186" t="s">
        <v>7</v>
      </c>
      <c r="X186" t="s">
        <v>196</v>
      </c>
      <c r="Y186">
        <v>3484.8091404829911</v>
      </c>
      <c r="Z186">
        <v>4</v>
      </c>
      <c r="AA186">
        <v>36.72</v>
      </c>
      <c r="AB186">
        <v>1342</v>
      </c>
      <c r="AC186">
        <v>385.1</v>
      </c>
    </row>
    <row r="187" spans="1:36" x14ac:dyDescent="0.25">
      <c r="A187" t="s">
        <v>559</v>
      </c>
      <c r="B187" t="s">
        <v>905</v>
      </c>
      <c r="C187" t="s">
        <v>0</v>
      </c>
      <c r="D187">
        <v>1</v>
      </c>
      <c r="E187" t="s">
        <v>22</v>
      </c>
      <c r="G187" t="s">
        <v>1</v>
      </c>
      <c r="H187">
        <v>100000</v>
      </c>
      <c r="I187" t="s">
        <v>12</v>
      </c>
      <c r="K187" t="s">
        <v>2</v>
      </c>
      <c r="M187" t="s">
        <v>3</v>
      </c>
      <c r="N187">
        <v>9</v>
      </c>
      <c r="O187">
        <v>7</v>
      </c>
      <c r="P187" t="s">
        <v>71</v>
      </c>
      <c r="Q187" t="s">
        <v>589</v>
      </c>
      <c r="R187">
        <v>63.907898187637329</v>
      </c>
      <c r="S187">
        <v>1749222182.1206758</v>
      </c>
      <c r="T187">
        <v>1749222246.028574</v>
      </c>
      <c r="U187" t="s">
        <v>5</v>
      </c>
      <c r="V187" t="s">
        <v>72</v>
      </c>
      <c r="W187" t="s">
        <v>7</v>
      </c>
      <c r="X187" t="s">
        <v>196</v>
      </c>
      <c r="Y187">
        <v>1877.9736915757069</v>
      </c>
      <c r="Z187">
        <v>4</v>
      </c>
      <c r="AA187">
        <v>68.150000000000006</v>
      </c>
      <c r="AB187">
        <v>1342</v>
      </c>
      <c r="AC187">
        <v>714.6</v>
      </c>
    </row>
    <row r="188" spans="1:36" x14ac:dyDescent="0.25">
      <c r="A188" t="s">
        <v>559</v>
      </c>
      <c r="B188" t="s">
        <v>905</v>
      </c>
      <c r="C188" t="s">
        <v>0</v>
      </c>
      <c r="D188">
        <v>1</v>
      </c>
      <c r="E188" t="s">
        <v>22</v>
      </c>
      <c r="G188" t="s">
        <v>1</v>
      </c>
      <c r="H188">
        <v>100000</v>
      </c>
      <c r="I188" t="s">
        <v>15</v>
      </c>
      <c r="J188" t="s">
        <v>16</v>
      </c>
      <c r="K188" t="s">
        <v>2</v>
      </c>
      <c r="M188" t="s">
        <v>3</v>
      </c>
      <c r="N188">
        <v>9</v>
      </c>
      <c r="O188">
        <v>7</v>
      </c>
      <c r="P188" t="s">
        <v>73</v>
      </c>
      <c r="Q188" t="s">
        <v>590</v>
      </c>
      <c r="R188">
        <v>77.954838037490845</v>
      </c>
      <c r="S188">
        <v>1749222246.1940694</v>
      </c>
      <c r="T188">
        <v>1749222324.1489074</v>
      </c>
      <c r="U188" t="s">
        <v>5</v>
      </c>
      <c r="V188" t="s">
        <v>74</v>
      </c>
      <c r="W188" t="s">
        <v>7</v>
      </c>
      <c r="X188" t="s">
        <v>196</v>
      </c>
      <c r="Y188">
        <v>3319.3173386099429</v>
      </c>
      <c r="Z188">
        <v>4</v>
      </c>
      <c r="AA188">
        <v>38.56</v>
      </c>
      <c r="AB188">
        <v>1342</v>
      </c>
      <c r="AC188">
        <v>404.3</v>
      </c>
    </row>
    <row r="189" spans="1:36" x14ac:dyDescent="0.25">
      <c r="A189" t="s">
        <v>559</v>
      </c>
      <c r="B189" t="s">
        <v>905</v>
      </c>
      <c r="C189" t="s">
        <v>0</v>
      </c>
      <c r="D189">
        <v>1</v>
      </c>
      <c r="E189" t="s">
        <v>22</v>
      </c>
      <c r="G189" t="s">
        <v>1</v>
      </c>
      <c r="H189">
        <v>100000</v>
      </c>
      <c r="I189" t="s">
        <v>15</v>
      </c>
      <c r="J189" t="s">
        <v>19</v>
      </c>
      <c r="K189" t="s">
        <v>2</v>
      </c>
      <c r="M189" t="s">
        <v>3</v>
      </c>
      <c r="N189">
        <v>9</v>
      </c>
      <c r="O189">
        <v>7</v>
      </c>
      <c r="P189" t="s">
        <v>75</v>
      </c>
      <c r="Q189" t="s">
        <v>591</v>
      </c>
      <c r="R189">
        <v>78.130860805511475</v>
      </c>
      <c r="S189">
        <v>1749222324.3110003</v>
      </c>
      <c r="T189">
        <v>1749222402.4418612</v>
      </c>
      <c r="U189" t="s">
        <v>5</v>
      </c>
      <c r="V189" t="s">
        <v>76</v>
      </c>
      <c r="W189" t="s">
        <v>7</v>
      </c>
      <c r="X189" t="s">
        <v>196</v>
      </c>
      <c r="Y189">
        <v>3312.7622809182917</v>
      </c>
      <c r="Z189">
        <v>4</v>
      </c>
      <c r="AA189">
        <v>38.630000000000003</v>
      </c>
      <c r="AB189">
        <v>1342</v>
      </c>
      <c r="AC189">
        <v>405.1</v>
      </c>
    </row>
    <row r="190" spans="1:36" x14ac:dyDescent="0.25">
      <c r="A190" t="s">
        <v>559</v>
      </c>
      <c r="B190" t="s">
        <v>905</v>
      </c>
      <c r="C190" t="s">
        <v>0</v>
      </c>
      <c r="D190">
        <v>1</v>
      </c>
      <c r="G190" t="s">
        <v>1</v>
      </c>
      <c r="K190" t="s">
        <v>2</v>
      </c>
      <c r="M190" t="s">
        <v>3</v>
      </c>
      <c r="N190">
        <v>9</v>
      </c>
      <c r="O190">
        <v>7</v>
      </c>
      <c r="P190" t="s">
        <v>77</v>
      </c>
      <c r="Q190" t="s">
        <v>592</v>
      </c>
      <c r="R190">
        <v>70.627550840377808</v>
      </c>
      <c r="S190">
        <v>1749222402.566844</v>
      </c>
      <c r="T190">
        <v>1749222473.1943948</v>
      </c>
      <c r="U190" t="s">
        <v>5</v>
      </c>
      <c r="V190" t="s">
        <v>78</v>
      </c>
      <c r="W190" t="s">
        <v>7</v>
      </c>
      <c r="X190" t="s">
        <v>196</v>
      </c>
      <c r="Y190">
        <v>8120.9990294810268</v>
      </c>
      <c r="Z190">
        <v>4</v>
      </c>
      <c r="AA190">
        <v>15.76</v>
      </c>
      <c r="AB190">
        <v>1342177</v>
      </c>
      <c r="AC190">
        <v>165272.4</v>
      </c>
    </row>
    <row r="191" spans="1:36" x14ac:dyDescent="0.25">
      <c r="A191" t="s">
        <v>559</v>
      </c>
      <c r="B191" t="s">
        <v>905</v>
      </c>
      <c r="C191" t="s">
        <v>0</v>
      </c>
      <c r="D191">
        <v>1</v>
      </c>
      <c r="G191" t="s">
        <v>1</v>
      </c>
      <c r="K191" t="s">
        <v>2</v>
      </c>
      <c r="L191">
        <v>3</v>
      </c>
      <c r="M191" t="s">
        <v>3</v>
      </c>
      <c r="N191">
        <v>9</v>
      </c>
      <c r="O191">
        <v>9</v>
      </c>
      <c r="P191" t="s">
        <v>79</v>
      </c>
      <c r="Q191" t="s">
        <v>593</v>
      </c>
      <c r="R191">
        <v>92.085422277450562</v>
      </c>
      <c r="S191">
        <v>1749222473.357342</v>
      </c>
      <c r="T191">
        <v>1749222565.4427643</v>
      </c>
      <c r="U191" t="s">
        <v>5</v>
      </c>
      <c r="V191" t="s">
        <v>80</v>
      </c>
      <c r="W191" t="s">
        <v>7</v>
      </c>
      <c r="X191" t="s">
        <v>196</v>
      </c>
      <c r="Y191">
        <v>17413.283467389865</v>
      </c>
      <c r="Z191">
        <v>4</v>
      </c>
      <c r="AA191">
        <v>22.05</v>
      </c>
      <c r="AB191">
        <v>4026531</v>
      </c>
      <c r="AC191">
        <v>231233.3</v>
      </c>
    </row>
    <row r="192" spans="1:36" x14ac:dyDescent="0.25">
      <c r="A192" t="s">
        <v>559</v>
      </c>
      <c r="B192" t="s">
        <v>905</v>
      </c>
      <c r="C192" t="s">
        <v>237</v>
      </c>
      <c r="E192" t="s">
        <v>11</v>
      </c>
      <c r="G192" t="s">
        <v>1</v>
      </c>
      <c r="I192" t="s">
        <v>12</v>
      </c>
      <c r="M192" t="s">
        <v>3</v>
      </c>
      <c r="N192">
        <v>8</v>
      </c>
      <c r="O192">
        <v>7</v>
      </c>
      <c r="P192" t="s">
        <v>238</v>
      </c>
      <c r="Q192" t="s">
        <v>594</v>
      </c>
      <c r="R192">
        <v>79.173358201980591</v>
      </c>
      <c r="S192">
        <v>1749223474.6261642</v>
      </c>
      <c r="T192">
        <v>1749223553.7995224</v>
      </c>
      <c r="U192" t="s">
        <v>5</v>
      </c>
      <c r="V192" t="s">
        <v>240</v>
      </c>
      <c r="W192" t="s">
        <v>7</v>
      </c>
      <c r="X192" t="s">
        <v>196</v>
      </c>
      <c r="Z192">
        <v>4</v>
      </c>
      <c r="AH192">
        <v>1</v>
      </c>
      <c r="AI192">
        <v>11</v>
      </c>
      <c r="AJ192">
        <v>20</v>
      </c>
    </row>
    <row r="193" spans="1:36" x14ac:dyDescent="0.25">
      <c r="A193" t="s">
        <v>559</v>
      </c>
      <c r="B193" t="s">
        <v>905</v>
      </c>
      <c r="C193" t="s">
        <v>237</v>
      </c>
      <c r="E193" t="s">
        <v>22</v>
      </c>
      <c r="G193" t="s">
        <v>1</v>
      </c>
      <c r="I193" t="s">
        <v>12</v>
      </c>
      <c r="M193" t="s">
        <v>3</v>
      </c>
      <c r="N193">
        <v>8</v>
      </c>
      <c r="O193">
        <v>7</v>
      </c>
      <c r="P193" t="s">
        <v>241</v>
      </c>
      <c r="Q193" t="s">
        <v>595</v>
      </c>
      <c r="R193">
        <v>76.47553825378418</v>
      </c>
      <c r="S193">
        <v>1749223553.9589467</v>
      </c>
      <c r="T193">
        <v>1749223630.434485</v>
      </c>
      <c r="U193" t="s">
        <v>5</v>
      </c>
      <c r="V193" t="s">
        <v>243</v>
      </c>
      <c r="W193" t="s">
        <v>7</v>
      </c>
      <c r="X193" t="s">
        <v>196</v>
      </c>
      <c r="Z193">
        <v>4</v>
      </c>
      <c r="AH193">
        <v>1</v>
      </c>
      <c r="AI193">
        <v>10</v>
      </c>
      <c r="AJ193">
        <v>17</v>
      </c>
    </row>
    <row r="194" spans="1:36" x14ac:dyDescent="0.25">
      <c r="A194" t="s">
        <v>559</v>
      </c>
      <c r="B194" t="s">
        <v>905</v>
      </c>
      <c r="C194" t="s">
        <v>237</v>
      </c>
      <c r="E194" t="s">
        <v>11</v>
      </c>
      <c r="F194" t="s">
        <v>12</v>
      </c>
      <c r="G194" t="s">
        <v>1</v>
      </c>
      <c r="I194" t="s">
        <v>15</v>
      </c>
      <c r="J194" t="s">
        <v>16</v>
      </c>
      <c r="M194" t="s">
        <v>3</v>
      </c>
      <c r="N194">
        <v>8</v>
      </c>
      <c r="O194">
        <v>7</v>
      </c>
      <c r="P194" t="s">
        <v>244</v>
      </c>
      <c r="Q194" t="s">
        <v>596</v>
      </c>
      <c r="R194">
        <v>87.518594026565552</v>
      </c>
      <c r="S194">
        <v>1749223630.5970359</v>
      </c>
      <c r="T194">
        <v>1749223718.1156299</v>
      </c>
      <c r="U194" t="s">
        <v>5</v>
      </c>
      <c r="V194" t="s">
        <v>246</v>
      </c>
      <c r="W194" t="s">
        <v>7</v>
      </c>
      <c r="X194" t="s">
        <v>196</v>
      </c>
      <c r="Z194">
        <v>4</v>
      </c>
      <c r="AH194">
        <v>1</v>
      </c>
      <c r="AI194">
        <v>11</v>
      </c>
      <c r="AJ194">
        <v>20</v>
      </c>
    </row>
    <row r="195" spans="1:36" x14ac:dyDescent="0.25">
      <c r="A195" t="s">
        <v>559</v>
      </c>
      <c r="B195" t="s">
        <v>905</v>
      </c>
      <c r="C195" t="s">
        <v>237</v>
      </c>
      <c r="E195" t="s">
        <v>22</v>
      </c>
      <c r="F195" t="s">
        <v>12</v>
      </c>
      <c r="G195" t="s">
        <v>1</v>
      </c>
      <c r="I195" t="s">
        <v>15</v>
      </c>
      <c r="J195" t="s">
        <v>16</v>
      </c>
      <c r="M195" t="s">
        <v>3</v>
      </c>
      <c r="N195">
        <v>8</v>
      </c>
      <c r="O195">
        <v>7</v>
      </c>
      <c r="P195" t="s">
        <v>247</v>
      </c>
      <c r="Q195" t="s">
        <v>597</v>
      </c>
      <c r="R195">
        <v>85.993233442306519</v>
      </c>
      <c r="S195">
        <v>1749223718.2762206</v>
      </c>
      <c r="T195">
        <v>1749223804.269454</v>
      </c>
      <c r="U195" t="s">
        <v>5</v>
      </c>
      <c r="V195" t="s">
        <v>249</v>
      </c>
      <c r="W195" t="s">
        <v>7</v>
      </c>
      <c r="X195" t="s">
        <v>196</v>
      </c>
      <c r="Z195">
        <v>4</v>
      </c>
      <c r="AH195">
        <v>1</v>
      </c>
      <c r="AI195">
        <v>11</v>
      </c>
      <c r="AJ195">
        <v>21</v>
      </c>
    </row>
    <row r="196" spans="1:36" x14ac:dyDescent="0.25">
      <c r="A196" t="s">
        <v>559</v>
      </c>
      <c r="B196" t="s">
        <v>905</v>
      </c>
      <c r="C196" t="s">
        <v>237</v>
      </c>
      <c r="E196" t="s">
        <v>11</v>
      </c>
      <c r="F196" t="s">
        <v>12</v>
      </c>
      <c r="G196" t="s">
        <v>1</v>
      </c>
      <c r="I196" t="s">
        <v>15</v>
      </c>
      <c r="J196" t="s">
        <v>19</v>
      </c>
      <c r="M196" t="s">
        <v>3</v>
      </c>
      <c r="N196">
        <v>8</v>
      </c>
      <c r="O196">
        <v>7</v>
      </c>
      <c r="P196" t="s">
        <v>250</v>
      </c>
      <c r="Q196" t="s">
        <v>598</v>
      </c>
      <c r="R196">
        <v>88.42667818069458</v>
      </c>
      <c r="S196">
        <v>1749223804.4294922</v>
      </c>
      <c r="T196">
        <v>1749223892.8561704</v>
      </c>
      <c r="U196" t="s">
        <v>5</v>
      </c>
      <c r="V196" t="s">
        <v>252</v>
      </c>
      <c r="W196" t="s">
        <v>7</v>
      </c>
      <c r="X196" t="s">
        <v>196</v>
      </c>
      <c r="Z196">
        <v>4</v>
      </c>
      <c r="AH196">
        <v>1</v>
      </c>
      <c r="AI196">
        <v>14</v>
      </c>
      <c r="AJ196">
        <v>24</v>
      </c>
    </row>
    <row r="197" spans="1:36" x14ac:dyDescent="0.25">
      <c r="A197" t="s">
        <v>559</v>
      </c>
      <c r="B197" t="s">
        <v>905</v>
      </c>
      <c r="C197" t="s">
        <v>237</v>
      </c>
      <c r="E197" t="s">
        <v>22</v>
      </c>
      <c r="F197" t="s">
        <v>12</v>
      </c>
      <c r="G197" t="s">
        <v>1</v>
      </c>
      <c r="I197" t="s">
        <v>15</v>
      </c>
      <c r="J197" t="s">
        <v>19</v>
      </c>
      <c r="M197" t="s">
        <v>3</v>
      </c>
      <c r="N197">
        <v>8</v>
      </c>
      <c r="O197">
        <v>7</v>
      </c>
      <c r="P197" t="s">
        <v>253</v>
      </c>
      <c r="Q197" t="s">
        <v>599</v>
      </c>
      <c r="R197">
        <v>86.757639169692993</v>
      </c>
      <c r="S197">
        <v>1749223893.0213993</v>
      </c>
      <c r="T197">
        <v>1749223979.7790384</v>
      </c>
      <c r="U197" t="s">
        <v>5</v>
      </c>
      <c r="V197" t="s">
        <v>255</v>
      </c>
      <c r="W197" t="s">
        <v>7</v>
      </c>
      <c r="X197" t="s">
        <v>196</v>
      </c>
      <c r="Z197">
        <v>4</v>
      </c>
      <c r="AH197">
        <v>1</v>
      </c>
      <c r="AI197">
        <v>12</v>
      </c>
      <c r="AJ197">
        <v>20</v>
      </c>
    </row>
    <row r="198" spans="1:36" x14ac:dyDescent="0.25">
      <c r="A198" t="s">
        <v>559</v>
      </c>
      <c r="B198" t="s">
        <v>905</v>
      </c>
      <c r="C198" t="s">
        <v>256</v>
      </c>
      <c r="E198" t="s">
        <v>11</v>
      </c>
      <c r="G198" t="s">
        <v>1</v>
      </c>
      <c r="I198" t="s">
        <v>12</v>
      </c>
      <c r="M198" t="s">
        <v>3</v>
      </c>
      <c r="N198">
        <v>8</v>
      </c>
      <c r="O198">
        <v>8</v>
      </c>
      <c r="P198" t="s">
        <v>257</v>
      </c>
      <c r="Q198" t="s">
        <v>600</v>
      </c>
      <c r="R198">
        <v>127.87091660499571</v>
      </c>
      <c r="S198">
        <v>1749223979.9399514</v>
      </c>
      <c r="T198">
        <v>1749224107.810868</v>
      </c>
      <c r="U198" t="s">
        <v>5</v>
      </c>
      <c r="V198" t="s">
        <v>259</v>
      </c>
      <c r="W198" t="s">
        <v>7</v>
      </c>
      <c r="X198" t="s">
        <v>196</v>
      </c>
      <c r="Y198">
        <v>38582.003347374608</v>
      </c>
      <c r="Z198">
        <v>4</v>
      </c>
      <c r="AA198">
        <v>24.72</v>
      </c>
      <c r="AB198">
        <v>10000000</v>
      </c>
      <c r="AC198">
        <v>259188.2</v>
      </c>
      <c r="AD198">
        <v>66205.000002201312</v>
      </c>
      <c r="AE198">
        <v>14.4049</v>
      </c>
      <c r="AF198">
        <v>10000000</v>
      </c>
      <c r="AG198">
        <v>151045.99350000001</v>
      </c>
    </row>
    <row r="199" spans="1:36" x14ac:dyDescent="0.25">
      <c r="A199" t="s">
        <v>559</v>
      </c>
      <c r="B199" t="s">
        <v>905</v>
      </c>
      <c r="C199" t="s">
        <v>256</v>
      </c>
      <c r="E199" t="s">
        <v>22</v>
      </c>
      <c r="G199" t="s">
        <v>1</v>
      </c>
      <c r="I199" t="s">
        <v>12</v>
      </c>
      <c r="M199" t="s">
        <v>3</v>
      </c>
      <c r="N199">
        <v>8</v>
      </c>
      <c r="O199">
        <v>8</v>
      </c>
      <c r="P199" t="s">
        <v>260</v>
      </c>
      <c r="Q199" t="s">
        <v>601</v>
      </c>
      <c r="R199">
        <v>152.0852210521698</v>
      </c>
      <c r="S199">
        <v>1749224107.9724526</v>
      </c>
      <c r="T199">
        <v>1749224260.0576737</v>
      </c>
      <c r="U199" t="s">
        <v>5</v>
      </c>
      <c r="V199" t="s">
        <v>262</v>
      </c>
      <c r="W199" t="s">
        <v>7</v>
      </c>
      <c r="X199" t="s">
        <v>196</v>
      </c>
      <c r="Y199">
        <v>44797.006843190771</v>
      </c>
      <c r="Z199">
        <v>4</v>
      </c>
      <c r="AA199">
        <v>21.29</v>
      </c>
      <c r="AB199">
        <v>10000000</v>
      </c>
      <c r="AC199">
        <v>223229.2</v>
      </c>
      <c r="AD199">
        <v>87210.000030933385</v>
      </c>
      <c r="AE199">
        <v>10.9354</v>
      </c>
      <c r="AF199">
        <v>10000000</v>
      </c>
      <c r="AG199">
        <v>114665.7493</v>
      </c>
    </row>
    <row r="200" spans="1:36" x14ac:dyDescent="0.25">
      <c r="A200" t="s">
        <v>559</v>
      </c>
      <c r="B200" t="s">
        <v>905</v>
      </c>
      <c r="C200" t="s">
        <v>256</v>
      </c>
      <c r="E200" t="s">
        <v>11</v>
      </c>
      <c r="F200" t="s">
        <v>12</v>
      </c>
      <c r="G200" t="s">
        <v>1</v>
      </c>
      <c r="I200" t="s">
        <v>15</v>
      </c>
      <c r="J200" t="s">
        <v>16</v>
      </c>
      <c r="M200" t="s">
        <v>3</v>
      </c>
      <c r="N200">
        <v>8</v>
      </c>
      <c r="O200">
        <v>8</v>
      </c>
      <c r="P200" t="s">
        <v>263</v>
      </c>
      <c r="Q200" t="s">
        <v>602</v>
      </c>
      <c r="R200">
        <v>161.41058588027954</v>
      </c>
      <c r="S200">
        <v>1749224260.2210083</v>
      </c>
      <c r="T200">
        <v>1749224421.6315944</v>
      </c>
      <c r="U200" t="s">
        <v>5</v>
      </c>
      <c r="V200" t="s">
        <v>265</v>
      </c>
      <c r="W200" t="s">
        <v>7</v>
      </c>
      <c r="X200" t="s">
        <v>196</v>
      </c>
      <c r="Y200">
        <v>48177.00617484688</v>
      </c>
      <c r="Z200">
        <v>4</v>
      </c>
      <c r="AA200">
        <v>19.8</v>
      </c>
      <c r="AB200">
        <v>10000000</v>
      </c>
      <c r="AC200">
        <v>207567.9</v>
      </c>
      <c r="AD200">
        <v>83123.000002433837</v>
      </c>
      <c r="AE200">
        <v>11.473000000000001</v>
      </c>
      <c r="AF200">
        <v>10000000</v>
      </c>
      <c r="AG200">
        <v>120303.6464</v>
      </c>
    </row>
    <row r="201" spans="1:36" x14ac:dyDescent="0.25">
      <c r="A201" t="s">
        <v>559</v>
      </c>
      <c r="B201" t="s">
        <v>905</v>
      </c>
      <c r="C201" t="s">
        <v>256</v>
      </c>
      <c r="E201" t="s">
        <v>22</v>
      </c>
      <c r="F201" t="s">
        <v>12</v>
      </c>
      <c r="G201" t="s">
        <v>1</v>
      </c>
      <c r="I201" t="s">
        <v>15</v>
      </c>
      <c r="J201" t="s">
        <v>16</v>
      </c>
      <c r="M201" t="s">
        <v>3</v>
      </c>
      <c r="N201">
        <v>8</v>
      </c>
      <c r="O201">
        <v>8</v>
      </c>
      <c r="P201" t="s">
        <v>266</v>
      </c>
      <c r="Q201" t="s">
        <v>603</v>
      </c>
      <c r="R201">
        <v>156.18086338043213</v>
      </c>
      <c r="S201">
        <v>1749224421.7883592</v>
      </c>
      <c r="T201">
        <v>1749224577.9692223</v>
      </c>
      <c r="U201" t="s">
        <v>5</v>
      </c>
      <c r="V201" t="s">
        <v>268</v>
      </c>
      <c r="W201" t="s">
        <v>7</v>
      </c>
      <c r="X201" t="s">
        <v>196</v>
      </c>
      <c r="Y201">
        <v>46726.002459656767</v>
      </c>
      <c r="Z201">
        <v>4</v>
      </c>
      <c r="AA201">
        <v>20.41</v>
      </c>
      <c r="AB201">
        <v>10000000</v>
      </c>
      <c r="AC201">
        <v>214013.6</v>
      </c>
      <c r="AD201">
        <v>81959.000016798309</v>
      </c>
      <c r="AE201">
        <v>11.635999999999999</v>
      </c>
      <c r="AF201">
        <v>10000000</v>
      </c>
      <c r="AG201">
        <v>122012.22560000001</v>
      </c>
    </row>
    <row r="202" spans="1:36" x14ac:dyDescent="0.25">
      <c r="A202" t="s">
        <v>559</v>
      </c>
      <c r="B202" t="s">
        <v>905</v>
      </c>
      <c r="C202" t="s">
        <v>256</v>
      </c>
      <c r="E202" t="s">
        <v>11</v>
      </c>
      <c r="F202" t="s">
        <v>12</v>
      </c>
      <c r="G202" t="s">
        <v>1</v>
      </c>
      <c r="I202" t="s">
        <v>15</v>
      </c>
      <c r="J202" t="s">
        <v>19</v>
      </c>
      <c r="M202" t="s">
        <v>3</v>
      </c>
      <c r="N202">
        <v>8</v>
      </c>
      <c r="O202">
        <v>8</v>
      </c>
      <c r="P202" t="s">
        <v>269</v>
      </c>
      <c r="Q202" t="s">
        <v>604</v>
      </c>
      <c r="R202">
        <v>160.78253388404846</v>
      </c>
      <c r="S202">
        <v>1749224578.1263049</v>
      </c>
      <c r="T202">
        <v>1749224738.9088387</v>
      </c>
      <c r="U202" t="s">
        <v>5</v>
      </c>
      <c r="V202" t="s">
        <v>271</v>
      </c>
      <c r="W202" t="s">
        <v>7</v>
      </c>
      <c r="X202" t="s">
        <v>196</v>
      </c>
      <c r="Y202">
        <v>51252.009719431131</v>
      </c>
      <c r="Z202">
        <v>4</v>
      </c>
      <c r="AA202">
        <v>18.61</v>
      </c>
      <c r="AB202">
        <v>10000000</v>
      </c>
      <c r="AC202">
        <v>195114.3</v>
      </c>
      <c r="AD202">
        <v>89579.000010793374</v>
      </c>
      <c r="AE202">
        <v>10.6462</v>
      </c>
      <c r="AF202">
        <v>10000000</v>
      </c>
      <c r="AG202">
        <v>111633.3069</v>
      </c>
    </row>
    <row r="203" spans="1:36" x14ac:dyDescent="0.25">
      <c r="A203" t="s">
        <v>559</v>
      </c>
      <c r="B203" t="s">
        <v>905</v>
      </c>
      <c r="C203" t="s">
        <v>256</v>
      </c>
      <c r="E203" t="s">
        <v>22</v>
      </c>
      <c r="F203" t="s">
        <v>12</v>
      </c>
      <c r="G203" t="s">
        <v>1</v>
      </c>
      <c r="I203" t="s">
        <v>15</v>
      </c>
      <c r="J203" t="s">
        <v>19</v>
      </c>
      <c r="M203" t="s">
        <v>3</v>
      </c>
      <c r="N203">
        <v>8</v>
      </c>
      <c r="O203">
        <v>8</v>
      </c>
      <c r="P203" t="s">
        <v>272</v>
      </c>
      <c r="Q203" t="s">
        <v>605</v>
      </c>
      <c r="R203">
        <v>153.09080457687378</v>
      </c>
      <c r="S203">
        <v>1749224739.0691073</v>
      </c>
      <c r="T203">
        <v>1749224892.1599121</v>
      </c>
      <c r="U203" t="s">
        <v>5</v>
      </c>
      <c r="V203" t="s">
        <v>274</v>
      </c>
      <c r="W203" t="s">
        <v>7</v>
      </c>
      <c r="X203" t="s">
        <v>196</v>
      </c>
      <c r="Y203">
        <v>46519.006037701794</v>
      </c>
      <c r="Z203">
        <v>4</v>
      </c>
      <c r="AA203">
        <v>20.5</v>
      </c>
      <c r="AB203">
        <v>10000000</v>
      </c>
      <c r="AC203">
        <v>214965.9</v>
      </c>
      <c r="AD203">
        <v>81258.000017696366</v>
      </c>
      <c r="AE203">
        <v>11.7364</v>
      </c>
      <c r="AF203">
        <v>10000000</v>
      </c>
      <c r="AG203">
        <v>123064.80590000001</v>
      </c>
    </row>
    <row r="204" spans="1:36" x14ac:dyDescent="0.25">
      <c r="A204" t="s">
        <v>559</v>
      </c>
      <c r="B204" t="s">
        <v>905</v>
      </c>
      <c r="C204" t="s">
        <v>170</v>
      </c>
      <c r="E204" t="s">
        <v>11</v>
      </c>
      <c r="G204" t="s">
        <v>1</v>
      </c>
      <c r="I204" t="s">
        <v>12</v>
      </c>
      <c r="M204" t="s">
        <v>3</v>
      </c>
      <c r="N204">
        <v>7</v>
      </c>
      <c r="O204">
        <v>7</v>
      </c>
      <c r="P204" t="s">
        <v>275</v>
      </c>
      <c r="Q204" t="s">
        <v>606</v>
      </c>
      <c r="R204">
        <v>144.82013845443726</v>
      </c>
      <c r="S204">
        <v>1749224892.3225429</v>
      </c>
      <c r="T204">
        <v>1749225037.1426814</v>
      </c>
      <c r="U204" t="s">
        <v>5</v>
      </c>
      <c r="V204" t="s">
        <v>171</v>
      </c>
      <c r="W204" t="s">
        <v>7</v>
      </c>
      <c r="X204" t="s">
        <v>172</v>
      </c>
      <c r="Y204">
        <v>36659.995769436486</v>
      </c>
      <c r="Z204">
        <v>4</v>
      </c>
      <c r="AA204">
        <v>26.01</v>
      </c>
      <c r="AB204">
        <v>10000000</v>
      </c>
      <c r="AC204">
        <v>272776.90000000002</v>
      </c>
    </row>
    <row r="205" spans="1:36" x14ac:dyDescent="0.25">
      <c r="A205" t="s">
        <v>559</v>
      </c>
      <c r="B205" t="s">
        <v>905</v>
      </c>
      <c r="C205" t="s">
        <v>170</v>
      </c>
      <c r="E205" t="s">
        <v>22</v>
      </c>
      <c r="G205" t="s">
        <v>1</v>
      </c>
      <c r="I205" t="s">
        <v>12</v>
      </c>
      <c r="M205" t="s">
        <v>3</v>
      </c>
      <c r="N205">
        <v>7</v>
      </c>
      <c r="O205">
        <v>7</v>
      </c>
      <c r="P205" t="s">
        <v>277</v>
      </c>
      <c r="Q205" t="s">
        <v>607</v>
      </c>
      <c r="R205">
        <v>143.35509991645813</v>
      </c>
      <c r="S205">
        <v>1749225037.3045709</v>
      </c>
      <c r="T205">
        <v>1749225180.6596706</v>
      </c>
      <c r="U205" t="s">
        <v>5</v>
      </c>
      <c r="V205" t="s">
        <v>173</v>
      </c>
      <c r="W205" t="s">
        <v>7</v>
      </c>
      <c r="X205" t="s">
        <v>172</v>
      </c>
      <c r="Y205">
        <v>42924.000053225762</v>
      </c>
      <c r="Z205">
        <v>4</v>
      </c>
      <c r="AA205">
        <v>22.22</v>
      </c>
      <c r="AB205">
        <v>10000000</v>
      </c>
      <c r="AC205">
        <v>232969.9</v>
      </c>
    </row>
    <row r="206" spans="1:36" x14ac:dyDescent="0.25">
      <c r="A206" t="s">
        <v>559</v>
      </c>
      <c r="B206" t="s">
        <v>905</v>
      </c>
      <c r="C206" t="s">
        <v>170</v>
      </c>
      <c r="E206" t="s">
        <v>11</v>
      </c>
      <c r="F206" t="s">
        <v>12</v>
      </c>
      <c r="G206" t="s">
        <v>1</v>
      </c>
      <c r="I206" t="s">
        <v>15</v>
      </c>
      <c r="J206" t="s">
        <v>16</v>
      </c>
      <c r="M206" t="s">
        <v>3</v>
      </c>
      <c r="N206">
        <v>7</v>
      </c>
      <c r="O206">
        <v>7</v>
      </c>
      <c r="P206" t="s">
        <v>279</v>
      </c>
      <c r="Q206" t="s">
        <v>608</v>
      </c>
      <c r="R206">
        <v>144.80760073661804</v>
      </c>
      <c r="S206">
        <v>1749225180.8241482</v>
      </c>
      <c r="T206">
        <v>1749225325.6317489</v>
      </c>
      <c r="U206" t="s">
        <v>5</v>
      </c>
      <c r="V206" t="s">
        <v>174</v>
      </c>
      <c r="W206" t="s">
        <v>7</v>
      </c>
      <c r="X206" t="s">
        <v>172</v>
      </c>
      <c r="Y206">
        <v>38577.999506973167</v>
      </c>
      <c r="Z206">
        <v>4</v>
      </c>
      <c r="AA206">
        <v>24.72</v>
      </c>
      <c r="AB206">
        <v>10000000</v>
      </c>
      <c r="AC206">
        <v>259215.1</v>
      </c>
    </row>
    <row r="207" spans="1:36" x14ac:dyDescent="0.25">
      <c r="A207" t="s">
        <v>559</v>
      </c>
      <c r="B207" t="s">
        <v>905</v>
      </c>
      <c r="C207" t="s">
        <v>170</v>
      </c>
      <c r="E207" t="s">
        <v>22</v>
      </c>
      <c r="F207" t="s">
        <v>12</v>
      </c>
      <c r="G207" t="s">
        <v>1</v>
      </c>
      <c r="I207" t="s">
        <v>15</v>
      </c>
      <c r="J207" t="s">
        <v>16</v>
      </c>
      <c r="M207" t="s">
        <v>3</v>
      </c>
      <c r="N207">
        <v>7</v>
      </c>
      <c r="O207">
        <v>7</v>
      </c>
      <c r="P207" t="s">
        <v>281</v>
      </c>
      <c r="Q207" t="s">
        <v>609</v>
      </c>
      <c r="R207">
        <v>152.17827129364014</v>
      </c>
      <c r="S207">
        <v>1749225325.7972963</v>
      </c>
      <c r="T207">
        <v>1749225477.9755678</v>
      </c>
      <c r="U207" t="s">
        <v>5</v>
      </c>
      <c r="V207" t="s">
        <v>175</v>
      </c>
      <c r="W207" t="s">
        <v>7</v>
      </c>
      <c r="X207" t="s">
        <v>172</v>
      </c>
      <c r="Y207">
        <v>42580.007834721437</v>
      </c>
      <c r="Z207">
        <v>4</v>
      </c>
      <c r="AA207">
        <v>22.4</v>
      </c>
      <c r="AB207">
        <v>10000000</v>
      </c>
      <c r="AC207">
        <v>234852</v>
      </c>
    </row>
    <row r="208" spans="1:36" x14ac:dyDescent="0.25">
      <c r="A208" t="s">
        <v>559</v>
      </c>
      <c r="B208" t="s">
        <v>905</v>
      </c>
      <c r="C208" t="s">
        <v>170</v>
      </c>
      <c r="E208" t="s">
        <v>11</v>
      </c>
      <c r="F208" t="s">
        <v>12</v>
      </c>
      <c r="G208" t="s">
        <v>1</v>
      </c>
      <c r="I208" t="s">
        <v>15</v>
      </c>
      <c r="J208" t="s">
        <v>19</v>
      </c>
      <c r="M208" t="s">
        <v>3</v>
      </c>
      <c r="N208">
        <v>7</v>
      </c>
      <c r="O208">
        <v>7</v>
      </c>
      <c r="P208" t="s">
        <v>283</v>
      </c>
      <c r="Q208" t="s">
        <v>610</v>
      </c>
      <c r="R208">
        <v>146.43280696868896</v>
      </c>
      <c r="S208">
        <v>1749225478.1359806</v>
      </c>
      <c r="T208">
        <v>1749225624.5687876</v>
      </c>
      <c r="U208" t="s">
        <v>5</v>
      </c>
      <c r="V208" t="s">
        <v>176</v>
      </c>
      <c r="W208" t="s">
        <v>7</v>
      </c>
      <c r="X208" t="s">
        <v>172</v>
      </c>
      <c r="Y208">
        <v>39583.001001054094</v>
      </c>
      <c r="Z208">
        <v>4</v>
      </c>
      <c r="AA208">
        <v>24.09</v>
      </c>
      <c r="AB208">
        <v>10000000</v>
      </c>
      <c r="AC208">
        <v>252633.7</v>
      </c>
    </row>
    <row r="209" spans="1:29" x14ac:dyDescent="0.25">
      <c r="A209" t="s">
        <v>559</v>
      </c>
      <c r="B209" t="s">
        <v>905</v>
      </c>
      <c r="C209" t="s">
        <v>170</v>
      </c>
      <c r="E209" t="s">
        <v>22</v>
      </c>
      <c r="F209" t="s">
        <v>12</v>
      </c>
      <c r="G209" t="s">
        <v>1</v>
      </c>
      <c r="I209" t="s">
        <v>15</v>
      </c>
      <c r="J209" t="s">
        <v>19</v>
      </c>
      <c r="M209" t="s">
        <v>3</v>
      </c>
      <c r="N209">
        <v>7</v>
      </c>
      <c r="O209">
        <v>7</v>
      </c>
      <c r="P209" t="s">
        <v>285</v>
      </c>
      <c r="Q209" t="s">
        <v>611</v>
      </c>
      <c r="R209">
        <v>144.58830595016479</v>
      </c>
      <c r="S209">
        <v>1749225624.734442</v>
      </c>
      <c r="T209">
        <v>1749225769.3227479</v>
      </c>
      <c r="U209" t="s">
        <v>5</v>
      </c>
      <c r="V209" t="s">
        <v>177</v>
      </c>
      <c r="W209" t="s">
        <v>7</v>
      </c>
      <c r="X209" t="s">
        <v>172</v>
      </c>
      <c r="Y209">
        <v>43683.001196914243</v>
      </c>
      <c r="Z209">
        <v>4</v>
      </c>
      <c r="AA209">
        <v>21.83</v>
      </c>
      <c r="AB209">
        <v>10000000</v>
      </c>
      <c r="AC209">
        <v>228922</v>
      </c>
    </row>
    <row r="210" spans="1:29" x14ac:dyDescent="0.25">
      <c r="A210" t="s">
        <v>612</v>
      </c>
      <c r="B210" t="s">
        <v>905</v>
      </c>
      <c r="C210" t="s">
        <v>0</v>
      </c>
      <c r="D210">
        <v>-1</v>
      </c>
      <c r="G210" t="s">
        <v>1</v>
      </c>
      <c r="K210" t="s">
        <v>2</v>
      </c>
      <c r="M210" t="s">
        <v>3</v>
      </c>
      <c r="N210">
        <v>9</v>
      </c>
      <c r="O210">
        <v>7</v>
      </c>
      <c r="P210" t="s">
        <v>4</v>
      </c>
      <c r="Q210" t="s">
        <v>613</v>
      </c>
      <c r="R210">
        <v>75.774811506271362</v>
      </c>
      <c r="S210">
        <v>1749231620.0523992</v>
      </c>
      <c r="T210">
        <v>1749231695.8272109</v>
      </c>
      <c r="U210" t="s">
        <v>5</v>
      </c>
      <c r="V210" t="s">
        <v>6</v>
      </c>
      <c r="W210" t="s">
        <v>7</v>
      </c>
      <c r="X210" t="s">
        <v>196</v>
      </c>
      <c r="Y210">
        <v>13486.003836272164</v>
      </c>
      <c r="Z210">
        <v>5</v>
      </c>
      <c r="AA210">
        <v>9.49</v>
      </c>
      <c r="AB210">
        <v>1342177</v>
      </c>
      <c r="AC210">
        <v>99523.7</v>
      </c>
    </row>
    <row r="211" spans="1:29" x14ac:dyDescent="0.25">
      <c r="A211" t="s">
        <v>612</v>
      </c>
      <c r="B211" t="s">
        <v>905</v>
      </c>
      <c r="C211" t="s">
        <v>0</v>
      </c>
      <c r="D211">
        <v>1</v>
      </c>
      <c r="G211" t="s">
        <v>1</v>
      </c>
      <c r="K211" t="s">
        <v>8</v>
      </c>
      <c r="M211" t="s">
        <v>3</v>
      </c>
      <c r="N211">
        <v>9</v>
      </c>
      <c r="O211">
        <v>7</v>
      </c>
      <c r="P211" t="s">
        <v>9</v>
      </c>
      <c r="Q211" t="s">
        <v>614</v>
      </c>
      <c r="R211">
        <v>64.912266969680786</v>
      </c>
      <c r="S211">
        <v>1749231696.0628357</v>
      </c>
      <c r="T211">
        <v>1749231760.9751024</v>
      </c>
      <c r="U211" t="s">
        <v>5</v>
      </c>
      <c r="V211" t="s">
        <v>10</v>
      </c>
      <c r="W211" t="s">
        <v>7</v>
      </c>
      <c r="X211" t="s">
        <v>196</v>
      </c>
      <c r="Y211">
        <v>5418.0009728509986</v>
      </c>
      <c r="Z211">
        <v>5</v>
      </c>
      <c r="AA211">
        <v>23.62</v>
      </c>
      <c r="AB211">
        <v>1342177</v>
      </c>
      <c r="AC211">
        <v>247725.5</v>
      </c>
    </row>
    <row r="212" spans="1:29" x14ac:dyDescent="0.25">
      <c r="A212" t="s">
        <v>612</v>
      </c>
      <c r="B212" t="s">
        <v>905</v>
      </c>
      <c r="C212" t="s">
        <v>0</v>
      </c>
      <c r="D212">
        <v>1</v>
      </c>
      <c r="E212" t="s">
        <v>11</v>
      </c>
      <c r="G212" t="s">
        <v>1</v>
      </c>
      <c r="H212">
        <v>10</v>
      </c>
      <c r="I212" t="s">
        <v>12</v>
      </c>
      <c r="K212" t="s">
        <v>2</v>
      </c>
      <c r="M212" t="s">
        <v>3</v>
      </c>
      <c r="N212">
        <v>9</v>
      </c>
      <c r="O212">
        <v>7</v>
      </c>
      <c r="P212" t="s">
        <v>13</v>
      </c>
      <c r="Q212" t="s">
        <v>615</v>
      </c>
      <c r="R212">
        <v>75.944646835327148</v>
      </c>
      <c r="S212">
        <v>1749231761.1389349</v>
      </c>
      <c r="T212">
        <v>1749231837.0835817</v>
      </c>
      <c r="U212" t="s">
        <v>5</v>
      </c>
      <c r="V212" t="s">
        <v>14</v>
      </c>
      <c r="W212" t="s">
        <v>7</v>
      </c>
      <c r="X212" t="s">
        <v>196</v>
      </c>
      <c r="Y212">
        <v>14369.999402578163</v>
      </c>
      <c r="Z212">
        <v>5</v>
      </c>
      <c r="AA212">
        <v>8.91</v>
      </c>
      <c r="AB212">
        <v>13421772</v>
      </c>
      <c r="AC212">
        <v>934013.4</v>
      </c>
    </row>
    <row r="213" spans="1:29" x14ac:dyDescent="0.25">
      <c r="A213" t="s">
        <v>612</v>
      </c>
      <c r="B213" t="s">
        <v>905</v>
      </c>
      <c r="C213" t="s">
        <v>0</v>
      </c>
      <c r="D213">
        <v>1</v>
      </c>
      <c r="E213" t="s">
        <v>11</v>
      </c>
      <c r="G213" t="s">
        <v>1</v>
      </c>
      <c r="H213">
        <v>10</v>
      </c>
      <c r="I213" t="s">
        <v>15</v>
      </c>
      <c r="J213" t="s">
        <v>16</v>
      </c>
      <c r="K213" t="s">
        <v>2</v>
      </c>
      <c r="M213" t="s">
        <v>3</v>
      </c>
      <c r="N213">
        <v>9</v>
      </c>
      <c r="O213">
        <v>7</v>
      </c>
      <c r="P213" t="s">
        <v>17</v>
      </c>
      <c r="Q213" t="s">
        <v>616</v>
      </c>
      <c r="R213">
        <v>93.939343929290757</v>
      </c>
      <c r="S213">
        <v>1749231837.2229545</v>
      </c>
      <c r="T213">
        <v>1749231931.1622984</v>
      </c>
      <c r="U213" t="s">
        <v>5</v>
      </c>
      <c r="V213" t="s">
        <v>18</v>
      </c>
      <c r="W213" t="s">
        <v>7</v>
      </c>
      <c r="X213" t="s">
        <v>196</v>
      </c>
      <c r="Y213">
        <v>17262.001037126665</v>
      </c>
      <c r="Z213">
        <v>5</v>
      </c>
      <c r="AA213">
        <v>7.42</v>
      </c>
      <c r="AB213">
        <v>13421772</v>
      </c>
      <c r="AC213">
        <v>777532.8</v>
      </c>
    </row>
    <row r="214" spans="1:29" x14ac:dyDescent="0.25">
      <c r="A214" t="s">
        <v>612</v>
      </c>
      <c r="B214" t="s">
        <v>905</v>
      </c>
      <c r="C214" t="s">
        <v>0</v>
      </c>
      <c r="D214">
        <v>1</v>
      </c>
      <c r="E214" t="s">
        <v>11</v>
      </c>
      <c r="G214" t="s">
        <v>1</v>
      </c>
      <c r="H214">
        <v>10</v>
      </c>
      <c r="I214" t="s">
        <v>15</v>
      </c>
      <c r="J214" t="s">
        <v>19</v>
      </c>
      <c r="K214" t="s">
        <v>2</v>
      </c>
      <c r="M214" t="s">
        <v>3</v>
      </c>
      <c r="N214">
        <v>9</v>
      </c>
      <c r="O214">
        <v>7</v>
      </c>
      <c r="P214" t="s">
        <v>20</v>
      </c>
      <c r="Q214" t="s">
        <v>617</v>
      </c>
      <c r="R214">
        <v>92.956995725631714</v>
      </c>
      <c r="S214">
        <v>1749231931.3215003</v>
      </c>
      <c r="T214">
        <v>1749232024.278496</v>
      </c>
      <c r="U214" t="s">
        <v>5</v>
      </c>
      <c r="V214" t="s">
        <v>21</v>
      </c>
      <c r="W214" t="s">
        <v>7</v>
      </c>
      <c r="X214" t="s">
        <v>196</v>
      </c>
      <c r="Y214">
        <v>17004.999088414195</v>
      </c>
      <c r="Z214">
        <v>5</v>
      </c>
      <c r="AA214">
        <v>7.53</v>
      </c>
      <c r="AB214">
        <v>13421772</v>
      </c>
      <c r="AC214">
        <v>789283.9</v>
      </c>
    </row>
    <row r="215" spans="1:29" x14ac:dyDescent="0.25">
      <c r="A215" t="s">
        <v>612</v>
      </c>
      <c r="B215" t="s">
        <v>905</v>
      </c>
      <c r="C215" t="s">
        <v>0</v>
      </c>
      <c r="D215">
        <v>1</v>
      </c>
      <c r="E215" t="s">
        <v>22</v>
      </c>
      <c r="G215" t="s">
        <v>1</v>
      </c>
      <c r="H215">
        <v>10</v>
      </c>
      <c r="I215" t="s">
        <v>12</v>
      </c>
      <c r="K215" t="s">
        <v>2</v>
      </c>
      <c r="M215" t="s">
        <v>3</v>
      </c>
      <c r="N215">
        <v>9</v>
      </c>
      <c r="O215">
        <v>7</v>
      </c>
      <c r="P215" t="s">
        <v>23</v>
      </c>
      <c r="Q215" t="s">
        <v>618</v>
      </c>
      <c r="R215">
        <v>76.807698726654053</v>
      </c>
      <c r="S215">
        <v>1749232024.4438181</v>
      </c>
      <c r="T215">
        <v>1749232101.2515168</v>
      </c>
      <c r="U215" t="s">
        <v>5</v>
      </c>
      <c r="V215" t="s">
        <v>24</v>
      </c>
      <c r="W215" t="s">
        <v>7</v>
      </c>
      <c r="X215" t="s">
        <v>196</v>
      </c>
      <c r="Y215">
        <v>15736.999343401179</v>
      </c>
      <c r="Z215">
        <v>5</v>
      </c>
      <c r="AA215">
        <v>8.1300000000000008</v>
      </c>
      <c r="AB215">
        <v>13421772</v>
      </c>
      <c r="AC215">
        <v>852880</v>
      </c>
    </row>
    <row r="216" spans="1:29" x14ac:dyDescent="0.25">
      <c r="A216" t="s">
        <v>612</v>
      </c>
      <c r="B216" t="s">
        <v>905</v>
      </c>
      <c r="C216" t="s">
        <v>0</v>
      </c>
      <c r="D216">
        <v>1</v>
      </c>
      <c r="E216" t="s">
        <v>22</v>
      </c>
      <c r="G216" t="s">
        <v>1</v>
      </c>
      <c r="H216">
        <v>10</v>
      </c>
      <c r="I216" t="s">
        <v>15</v>
      </c>
      <c r="J216" t="s">
        <v>16</v>
      </c>
      <c r="K216" t="s">
        <v>2</v>
      </c>
      <c r="M216" t="s">
        <v>3</v>
      </c>
      <c r="N216">
        <v>9</v>
      </c>
      <c r="O216">
        <v>7</v>
      </c>
      <c r="P216" t="s">
        <v>25</v>
      </c>
      <c r="Q216" t="s">
        <v>619</v>
      </c>
      <c r="R216">
        <v>94.437386274337754</v>
      </c>
      <c r="S216">
        <v>1749232101.3872464</v>
      </c>
      <c r="T216">
        <v>1749232195.8246326</v>
      </c>
      <c r="U216" t="s">
        <v>5</v>
      </c>
      <c r="V216" t="s">
        <v>26</v>
      </c>
      <c r="W216" t="s">
        <v>7</v>
      </c>
      <c r="X216" t="s">
        <v>196</v>
      </c>
      <c r="Y216">
        <v>17766.998966287796</v>
      </c>
      <c r="Z216">
        <v>5</v>
      </c>
      <c r="AA216">
        <v>7.2</v>
      </c>
      <c r="AB216">
        <v>13421772</v>
      </c>
      <c r="AC216">
        <v>755432.7</v>
      </c>
    </row>
    <row r="217" spans="1:29" x14ac:dyDescent="0.25">
      <c r="A217" t="s">
        <v>612</v>
      </c>
      <c r="B217" t="s">
        <v>905</v>
      </c>
      <c r="C217" t="s">
        <v>0</v>
      </c>
      <c r="D217">
        <v>1</v>
      </c>
      <c r="E217" t="s">
        <v>22</v>
      </c>
      <c r="G217" t="s">
        <v>1</v>
      </c>
      <c r="H217">
        <v>10</v>
      </c>
      <c r="I217" t="s">
        <v>15</v>
      </c>
      <c r="J217" t="s">
        <v>19</v>
      </c>
      <c r="K217" t="s">
        <v>2</v>
      </c>
      <c r="M217" t="s">
        <v>3</v>
      </c>
      <c r="N217">
        <v>9</v>
      </c>
      <c r="O217">
        <v>7</v>
      </c>
      <c r="P217" t="s">
        <v>27</v>
      </c>
      <c r="Q217" t="s">
        <v>620</v>
      </c>
      <c r="R217">
        <v>93.565655469894395</v>
      </c>
      <c r="S217">
        <v>1749232195.9854901</v>
      </c>
      <c r="T217">
        <v>1749232289.5511456</v>
      </c>
      <c r="U217" t="s">
        <v>5</v>
      </c>
      <c r="V217" t="s">
        <v>28</v>
      </c>
      <c r="W217" t="s">
        <v>7</v>
      </c>
      <c r="X217" t="s">
        <v>196</v>
      </c>
      <c r="Y217">
        <v>17715.000631558025</v>
      </c>
      <c r="Z217">
        <v>5</v>
      </c>
      <c r="AA217">
        <v>7.23</v>
      </c>
      <c r="AB217">
        <v>13421772</v>
      </c>
      <c r="AC217">
        <v>757650.1</v>
      </c>
    </row>
    <row r="218" spans="1:29" x14ac:dyDescent="0.25">
      <c r="A218" t="s">
        <v>612</v>
      </c>
      <c r="B218" t="s">
        <v>905</v>
      </c>
      <c r="C218" t="s">
        <v>0</v>
      </c>
      <c r="D218">
        <v>1</v>
      </c>
      <c r="E218" t="s">
        <v>11</v>
      </c>
      <c r="G218" t="s">
        <v>1</v>
      </c>
      <c r="H218">
        <v>100</v>
      </c>
      <c r="I218" t="s">
        <v>12</v>
      </c>
      <c r="K218" t="s">
        <v>2</v>
      </c>
      <c r="M218" t="s">
        <v>3</v>
      </c>
      <c r="N218">
        <v>9</v>
      </c>
      <c r="O218">
        <v>7</v>
      </c>
      <c r="P218" t="s">
        <v>29</v>
      </c>
      <c r="Q218" t="s">
        <v>621</v>
      </c>
      <c r="R218">
        <v>71.472576856613159</v>
      </c>
      <c r="S218">
        <v>1749232289.6863151</v>
      </c>
      <c r="T218">
        <v>1749232361.1588919</v>
      </c>
      <c r="U218" t="s">
        <v>5</v>
      </c>
      <c r="V218" t="s">
        <v>30</v>
      </c>
      <c r="W218" t="s">
        <v>7</v>
      </c>
      <c r="X218" t="s">
        <v>196</v>
      </c>
      <c r="Y218">
        <v>8008.0009784940139</v>
      </c>
      <c r="Z218">
        <v>5</v>
      </c>
      <c r="AA218">
        <v>15.98</v>
      </c>
      <c r="AB218">
        <v>1342177</v>
      </c>
      <c r="AC218">
        <v>167604.5</v>
      </c>
    </row>
    <row r="219" spans="1:29" x14ac:dyDescent="0.25">
      <c r="A219" t="s">
        <v>612</v>
      </c>
      <c r="B219" t="s">
        <v>905</v>
      </c>
      <c r="C219" t="s">
        <v>0</v>
      </c>
      <c r="D219">
        <v>1</v>
      </c>
      <c r="E219" t="s">
        <v>11</v>
      </c>
      <c r="G219" t="s">
        <v>1</v>
      </c>
      <c r="H219">
        <v>100</v>
      </c>
      <c r="I219" t="s">
        <v>15</v>
      </c>
      <c r="J219" t="s">
        <v>16</v>
      </c>
      <c r="K219" t="s">
        <v>2</v>
      </c>
      <c r="M219" t="s">
        <v>3</v>
      </c>
      <c r="N219">
        <v>9</v>
      </c>
      <c r="O219">
        <v>7</v>
      </c>
      <c r="P219" t="s">
        <v>31</v>
      </c>
      <c r="Q219" t="s">
        <v>622</v>
      </c>
      <c r="R219">
        <v>85.36241340637207</v>
      </c>
      <c r="S219">
        <v>1749232361.323277</v>
      </c>
      <c r="T219">
        <v>1749232446.6856904</v>
      </c>
      <c r="U219" t="s">
        <v>5</v>
      </c>
      <c r="V219" t="s">
        <v>32</v>
      </c>
      <c r="W219" t="s">
        <v>7</v>
      </c>
      <c r="X219" t="s">
        <v>196</v>
      </c>
      <c r="Y219">
        <v>9762.9984600937314</v>
      </c>
      <c r="Z219">
        <v>5</v>
      </c>
      <c r="AA219">
        <v>13.11</v>
      </c>
      <c r="AB219">
        <v>1342177</v>
      </c>
      <c r="AC219">
        <v>137475.9</v>
      </c>
    </row>
    <row r="220" spans="1:29" x14ac:dyDescent="0.25">
      <c r="A220" t="s">
        <v>612</v>
      </c>
      <c r="B220" t="s">
        <v>905</v>
      </c>
      <c r="C220" t="s">
        <v>0</v>
      </c>
      <c r="D220">
        <v>1</v>
      </c>
      <c r="E220" t="s">
        <v>11</v>
      </c>
      <c r="G220" t="s">
        <v>1</v>
      </c>
      <c r="H220">
        <v>100</v>
      </c>
      <c r="I220" t="s">
        <v>15</v>
      </c>
      <c r="J220" t="s">
        <v>19</v>
      </c>
      <c r="K220" t="s">
        <v>2</v>
      </c>
      <c r="M220" t="s">
        <v>3</v>
      </c>
      <c r="N220">
        <v>9</v>
      </c>
      <c r="O220">
        <v>7</v>
      </c>
      <c r="P220" t="s">
        <v>33</v>
      </c>
      <c r="Q220" t="s">
        <v>623</v>
      </c>
      <c r="R220">
        <v>85.547196865081787</v>
      </c>
      <c r="S220">
        <v>1749232446.8477614</v>
      </c>
      <c r="T220">
        <v>1749232532.3949585</v>
      </c>
      <c r="U220" t="s">
        <v>5</v>
      </c>
      <c r="V220" t="s">
        <v>34</v>
      </c>
      <c r="W220" t="s">
        <v>7</v>
      </c>
      <c r="X220" t="s">
        <v>196</v>
      </c>
      <c r="Y220">
        <v>10273.00232910757</v>
      </c>
      <c r="Z220">
        <v>5</v>
      </c>
      <c r="AA220">
        <v>12.46</v>
      </c>
      <c r="AB220">
        <v>1342177</v>
      </c>
      <c r="AC220">
        <v>130650.9</v>
      </c>
    </row>
    <row r="221" spans="1:29" x14ac:dyDescent="0.25">
      <c r="A221" t="s">
        <v>612</v>
      </c>
      <c r="B221" t="s">
        <v>905</v>
      </c>
      <c r="C221" t="s">
        <v>0</v>
      </c>
      <c r="D221">
        <v>1</v>
      </c>
      <c r="E221" t="s">
        <v>22</v>
      </c>
      <c r="G221" t="s">
        <v>1</v>
      </c>
      <c r="H221">
        <v>100</v>
      </c>
      <c r="I221" t="s">
        <v>12</v>
      </c>
      <c r="K221" t="s">
        <v>2</v>
      </c>
      <c r="M221" t="s">
        <v>3</v>
      </c>
      <c r="N221">
        <v>9</v>
      </c>
      <c r="O221">
        <v>7</v>
      </c>
      <c r="P221" t="s">
        <v>35</v>
      </c>
      <c r="Q221" t="s">
        <v>624</v>
      </c>
      <c r="R221">
        <v>69.376060485839844</v>
      </c>
      <c r="S221">
        <v>1749232532.5573485</v>
      </c>
      <c r="T221">
        <v>1749232601.933409</v>
      </c>
      <c r="U221" t="s">
        <v>5</v>
      </c>
      <c r="V221" t="s">
        <v>36</v>
      </c>
      <c r="W221" t="s">
        <v>7</v>
      </c>
      <c r="X221" t="s">
        <v>196</v>
      </c>
      <c r="Y221">
        <v>8826.9991634528869</v>
      </c>
      <c r="Z221">
        <v>5</v>
      </c>
      <c r="AA221">
        <v>14.5</v>
      </c>
      <c r="AB221">
        <v>1342177</v>
      </c>
      <c r="AC221">
        <v>152053.6</v>
      </c>
    </row>
    <row r="222" spans="1:29" x14ac:dyDescent="0.25">
      <c r="A222" t="s">
        <v>612</v>
      </c>
      <c r="B222" t="s">
        <v>905</v>
      </c>
      <c r="C222" t="s">
        <v>0</v>
      </c>
      <c r="D222">
        <v>1</v>
      </c>
      <c r="E222" t="s">
        <v>22</v>
      </c>
      <c r="G222" t="s">
        <v>1</v>
      </c>
      <c r="H222">
        <v>100</v>
      </c>
      <c r="I222" t="s">
        <v>15</v>
      </c>
      <c r="J222" t="s">
        <v>16</v>
      </c>
      <c r="K222" t="s">
        <v>2</v>
      </c>
      <c r="M222" t="s">
        <v>3</v>
      </c>
      <c r="N222">
        <v>9</v>
      </c>
      <c r="O222">
        <v>7</v>
      </c>
      <c r="P222" t="s">
        <v>37</v>
      </c>
      <c r="Q222" t="s">
        <v>625</v>
      </c>
      <c r="R222">
        <v>86.99697470664978</v>
      </c>
      <c r="S222">
        <v>1749232602.0986085</v>
      </c>
      <c r="T222">
        <v>1749232689.0955832</v>
      </c>
      <c r="U222" t="s">
        <v>5</v>
      </c>
      <c r="V222" t="s">
        <v>38</v>
      </c>
      <c r="W222" t="s">
        <v>7</v>
      </c>
      <c r="X222" t="s">
        <v>196</v>
      </c>
      <c r="Y222">
        <v>10658.001102187383</v>
      </c>
      <c r="Z222">
        <v>5</v>
      </c>
      <c r="AA222">
        <v>12.01</v>
      </c>
      <c r="AB222">
        <v>1342177</v>
      </c>
      <c r="AC222">
        <v>125931.4</v>
      </c>
    </row>
    <row r="223" spans="1:29" x14ac:dyDescent="0.25">
      <c r="A223" t="s">
        <v>612</v>
      </c>
      <c r="B223" t="s">
        <v>905</v>
      </c>
      <c r="C223" t="s">
        <v>0</v>
      </c>
      <c r="D223">
        <v>1</v>
      </c>
      <c r="E223" t="s">
        <v>22</v>
      </c>
      <c r="G223" t="s">
        <v>1</v>
      </c>
      <c r="H223">
        <v>100</v>
      </c>
      <c r="I223" t="s">
        <v>15</v>
      </c>
      <c r="J223" t="s">
        <v>19</v>
      </c>
      <c r="K223" t="s">
        <v>2</v>
      </c>
      <c r="M223" t="s">
        <v>3</v>
      </c>
      <c r="N223">
        <v>9</v>
      </c>
      <c r="O223">
        <v>7</v>
      </c>
      <c r="P223" t="s">
        <v>39</v>
      </c>
      <c r="Q223" t="s">
        <v>626</v>
      </c>
      <c r="R223">
        <v>84.40773868560791</v>
      </c>
      <c r="S223">
        <v>1749232689.2601449</v>
      </c>
      <c r="T223">
        <v>1749232773.6678836</v>
      </c>
      <c r="U223" t="s">
        <v>5</v>
      </c>
      <c r="V223" t="s">
        <v>40</v>
      </c>
      <c r="W223" t="s">
        <v>7</v>
      </c>
      <c r="X223" t="s">
        <v>196</v>
      </c>
      <c r="Y223">
        <v>10813.996396884177</v>
      </c>
      <c r="Z223">
        <v>5</v>
      </c>
      <c r="AA223">
        <v>11.84</v>
      </c>
      <c r="AB223">
        <v>1342177</v>
      </c>
      <c r="AC223">
        <v>124114.8</v>
      </c>
    </row>
    <row r="224" spans="1:29" x14ac:dyDescent="0.25">
      <c r="A224" t="s">
        <v>612</v>
      </c>
      <c r="B224" t="s">
        <v>905</v>
      </c>
      <c r="C224" t="s">
        <v>0</v>
      </c>
      <c r="D224">
        <v>1</v>
      </c>
      <c r="E224" t="s">
        <v>11</v>
      </c>
      <c r="G224" t="s">
        <v>1</v>
      </c>
      <c r="H224">
        <v>1000</v>
      </c>
      <c r="I224" t="s">
        <v>12</v>
      </c>
      <c r="K224" t="s">
        <v>2</v>
      </c>
      <c r="M224" t="s">
        <v>3</v>
      </c>
      <c r="N224">
        <v>9</v>
      </c>
      <c r="O224">
        <v>7</v>
      </c>
      <c r="P224" t="s">
        <v>41</v>
      </c>
      <c r="Q224" t="s">
        <v>627</v>
      </c>
      <c r="R224">
        <v>68.919792175292969</v>
      </c>
      <c r="S224">
        <v>1749232773.8314371</v>
      </c>
      <c r="T224">
        <v>1749232842.7512295</v>
      </c>
      <c r="U224" t="s">
        <v>5</v>
      </c>
      <c r="V224" t="s">
        <v>42</v>
      </c>
      <c r="W224" t="s">
        <v>7</v>
      </c>
      <c r="X224" t="s">
        <v>196</v>
      </c>
      <c r="Y224">
        <v>6996.0072557441317</v>
      </c>
      <c r="Z224">
        <v>5</v>
      </c>
      <c r="AA224">
        <v>18.3</v>
      </c>
      <c r="AB224">
        <v>134217</v>
      </c>
      <c r="AC224">
        <v>19184.8</v>
      </c>
    </row>
    <row r="225" spans="1:29" x14ac:dyDescent="0.25">
      <c r="A225" t="s">
        <v>612</v>
      </c>
      <c r="B225" t="s">
        <v>905</v>
      </c>
      <c r="C225" t="s">
        <v>0</v>
      </c>
      <c r="D225">
        <v>1</v>
      </c>
      <c r="E225" t="s">
        <v>11</v>
      </c>
      <c r="G225" t="s">
        <v>1</v>
      </c>
      <c r="H225">
        <v>1000</v>
      </c>
      <c r="I225" t="s">
        <v>15</v>
      </c>
      <c r="J225" t="s">
        <v>16</v>
      </c>
      <c r="K225" t="s">
        <v>2</v>
      </c>
      <c r="M225" t="s">
        <v>3</v>
      </c>
      <c r="N225">
        <v>9</v>
      </c>
      <c r="O225">
        <v>7</v>
      </c>
      <c r="P225" t="s">
        <v>43</v>
      </c>
      <c r="Q225" t="s">
        <v>628</v>
      </c>
      <c r="R225">
        <v>83.342085838317871</v>
      </c>
      <c r="S225">
        <v>1749232842.8907585</v>
      </c>
      <c r="T225">
        <v>1749232926.2328444</v>
      </c>
      <c r="U225" t="s">
        <v>5</v>
      </c>
      <c r="V225" t="s">
        <v>44</v>
      </c>
      <c r="W225" t="s">
        <v>7</v>
      </c>
      <c r="X225" t="s">
        <v>196</v>
      </c>
      <c r="Y225">
        <v>9259.0267525766103</v>
      </c>
      <c r="Z225">
        <v>5</v>
      </c>
      <c r="AA225">
        <v>13.82</v>
      </c>
      <c r="AB225">
        <v>134217</v>
      </c>
      <c r="AC225">
        <v>14495.8</v>
      </c>
    </row>
    <row r="226" spans="1:29" x14ac:dyDescent="0.25">
      <c r="A226" t="s">
        <v>612</v>
      </c>
      <c r="B226" t="s">
        <v>905</v>
      </c>
      <c r="C226" t="s">
        <v>0</v>
      </c>
      <c r="D226">
        <v>1</v>
      </c>
      <c r="E226" t="s">
        <v>11</v>
      </c>
      <c r="G226" t="s">
        <v>1</v>
      </c>
      <c r="H226">
        <v>1000</v>
      </c>
      <c r="I226" t="s">
        <v>15</v>
      </c>
      <c r="J226" t="s">
        <v>19</v>
      </c>
      <c r="K226" t="s">
        <v>2</v>
      </c>
      <c r="M226" t="s">
        <v>3</v>
      </c>
      <c r="N226">
        <v>9</v>
      </c>
      <c r="O226">
        <v>7</v>
      </c>
      <c r="P226" t="s">
        <v>45</v>
      </c>
      <c r="Q226" t="s">
        <v>629</v>
      </c>
      <c r="R226">
        <v>83.137496471405029</v>
      </c>
      <c r="S226">
        <v>1749232926.387346</v>
      </c>
      <c r="T226">
        <v>1749233009.5248425</v>
      </c>
      <c r="U226" t="s">
        <v>5</v>
      </c>
      <c r="V226" t="s">
        <v>46</v>
      </c>
      <c r="W226" t="s">
        <v>7</v>
      </c>
      <c r="X226" t="s">
        <v>196</v>
      </c>
      <c r="Y226">
        <v>8893.0190029418791</v>
      </c>
      <c r="Z226">
        <v>5</v>
      </c>
      <c r="AA226">
        <v>14.39</v>
      </c>
      <c r="AB226">
        <v>134217</v>
      </c>
      <c r="AC226">
        <v>15092.4</v>
      </c>
    </row>
    <row r="227" spans="1:29" x14ac:dyDescent="0.25">
      <c r="A227" t="s">
        <v>612</v>
      </c>
      <c r="B227" t="s">
        <v>905</v>
      </c>
      <c r="C227" t="s">
        <v>0</v>
      </c>
      <c r="D227">
        <v>1</v>
      </c>
      <c r="E227" t="s">
        <v>22</v>
      </c>
      <c r="G227" t="s">
        <v>1</v>
      </c>
      <c r="H227">
        <v>1000</v>
      </c>
      <c r="I227" t="s">
        <v>12</v>
      </c>
      <c r="K227" t="s">
        <v>2</v>
      </c>
      <c r="M227" t="s">
        <v>3</v>
      </c>
      <c r="N227">
        <v>9</v>
      </c>
      <c r="O227">
        <v>7</v>
      </c>
      <c r="P227" t="s">
        <v>47</v>
      </c>
      <c r="Q227" t="s">
        <v>630</v>
      </c>
      <c r="R227">
        <v>69.738404273986816</v>
      </c>
      <c r="S227">
        <v>1749233009.6916451</v>
      </c>
      <c r="T227">
        <v>1749233079.4300494</v>
      </c>
      <c r="U227" t="s">
        <v>5</v>
      </c>
      <c r="V227" t="s">
        <v>48</v>
      </c>
      <c r="W227" t="s">
        <v>7</v>
      </c>
      <c r="X227" t="s">
        <v>196</v>
      </c>
      <c r="Y227">
        <v>8089.0161217417499</v>
      </c>
      <c r="Z227">
        <v>5</v>
      </c>
      <c r="AA227">
        <v>15.82</v>
      </c>
      <c r="AB227">
        <v>134217</v>
      </c>
      <c r="AC227">
        <v>16592.5</v>
      </c>
    </row>
    <row r="228" spans="1:29" x14ac:dyDescent="0.25">
      <c r="A228" t="s">
        <v>612</v>
      </c>
      <c r="B228" t="s">
        <v>905</v>
      </c>
      <c r="C228" t="s">
        <v>0</v>
      </c>
      <c r="D228">
        <v>1</v>
      </c>
      <c r="E228" t="s">
        <v>22</v>
      </c>
      <c r="G228" t="s">
        <v>1</v>
      </c>
      <c r="H228">
        <v>1000</v>
      </c>
      <c r="I228" t="s">
        <v>15</v>
      </c>
      <c r="J228" t="s">
        <v>16</v>
      </c>
      <c r="K228" t="s">
        <v>2</v>
      </c>
      <c r="M228" t="s">
        <v>3</v>
      </c>
      <c r="N228">
        <v>9</v>
      </c>
      <c r="O228">
        <v>7</v>
      </c>
      <c r="P228" t="s">
        <v>49</v>
      </c>
      <c r="Q228" t="s">
        <v>631</v>
      </c>
      <c r="R228">
        <v>83.125896215438843</v>
      </c>
      <c r="S228">
        <v>1749233079.5777807</v>
      </c>
      <c r="T228">
        <v>1749233162.7036769</v>
      </c>
      <c r="U228" t="s">
        <v>5</v>
      </c>
      <c r="V228" t="s">
        <v>50</v>
      </c>
      <c r="W228" t="s">
        <v>7</v>
      </c>
      <c r="X228" t="s">
        <v>196</v>
      </c>
      <c r="Y228">
        <v>9922.0089892956403</v>
      </c>
      <c r="Z228">
        <v>5</v>
      </c>
      <c r="AA228">
        <v>12.9</v>
      </c>
      <c r="AB228">
        <v>134217</v>
      </c>
      <c r="AC228">
        <v>13527.2</v>
      </c>
    </row>
    <row r="229" spans="1:29" x14ac:dyDescent="0.25">
      <c r="A229" t="s">
        <v>612</v>
      </c>
      <c r="B229" t="s">
        <v>905</v>
      </c>
      <c r="C229" t="s">
        <v>0</v>
      </c>
      <c r="D229">
        <v>1</v>
      </c>
      <c r="E229" t="s">
        <v>22</v>
      </c>
      <c r="G229" t="s">
        <v>1</v>
      </c>
      <c r="H229">
        <v>1000</v>
      </c>
      <c r="I229" t="s">
        <v>15</v>
      </c>
      <c r="J229" t="s">
        <v>19</v>
      </c>
      <c r="K229" t="s">
        <v>2</v>
      </c>
      <c r="M229" t="s">
        <v>3</v>
      </c>
      <c r="N229">
        <v>9</v>
      </c>
      <c r="O229">
        <v>7</v>
      </c>
      <c r="P229" t="s">
        <v>51</v>
      </c>
      <c r="Q229" t="s">
        <v>632</v>
      </c>
      <c r="R229">
        <v>85.852087259292603</v>
      </c>
      <c r="S229">
        <v>1749233162.8671229</v>
      </c>
      <c r="T229">
        <v>1749233248.7192099</v>
      </c>
      <c r="U229" t="s">
        <v>5</v>
      </c>
      <c r="V229" t="s">
        <v>52</v>
      </c>
      <c r="W229" t="s">
        <v>7</v>
      </c>
      <c r="X229" t="s">
        <v>196</v>
      </c>
      <c r="Y229">
        <v>9680.9723023658407</v>
      </c>
      <c r="Z229">
        <v>5</v>
      </c>
      <c r="AA229">
        <v>13.22</v>
      </c>
      <c r="AB229">
        <v>134217</v>
      </c>
      <c r="AC229">
        <v>13864</v>
      </c>
    </row>
    <row r="230" spans="1:29" x14ac:dyDescent="0.25">
      <c r="A230" t="s">
        <v>612</v>
      </c>
      <c r="B230" t="s">
        <v>905</v>
      </c>
      <c r="C230" t="s">
        <v>0</v>
      </c>
      <c r="D230">
        <v>1</v>
      </c>
      <c r="E230" t="s">
        <v>11</v>
      </c>
      <c r="G230" t="s">
        <v>1</v>
      </c>
      <c r="H230">
        <v>10000</v>
      </c>
      <c r="I230" t="s">
        <v>12</v>
      </c>
      <c r="K230" t="s">
        <v>2</v>
      </c>
      <c r="M230" t="s">
        <v>3</v>
      </c>
      <c r="N230">
        <v>9</v>
      </c>
      <c r="O230">
        <v>7</v>
      </c>
      <c r="P230" t="s">
        <v>53</v>
      </c>
      <c r="Q230" t="s">
        <v>633</v>
      </c>
      <c r="R230">
        <v>69.004312515258789</v>
      </c>
      <c r="S230">
        <v>1749233248.8828783</v>
      </c>
      <c r="T230">
        <v>1749233317.8871908</v>
      </c>
      <c r="U230" t="s">
        <v>5</v>
      </c>
      <c r="V230" t="s">
        <v>54</v>
      </c>
      <c r="W230" t="s">
        <v>7</v>
      </c>
      <c r="X230" t="s">
        <v>196</v>
      </c>
      <c r="Y230">
        <v>6357.9515846321474</v>
      </c>
      <c r="Z230">
        <v>5</v>
      </c>
      <c r="AA230">
        <v>20.13</v>
      </c>
      <c r="AB230">
        <v>13421</v>
      </c>
      <c r="AC230">
        <v>2110.9</v>
      </c>
    </row>
    <row r="231" spans="1:29" x14ac:dyDescent="0.25">
      <c r="A231" t="s">
        <v>612</v>
      </c>
      <c r="B231" t="s">
        <v>905</v>
      </c>
      <c r="C231" t="s">
        <v>0</v>
      </c>
      <c r="D231">
        <v>1</v>
      </c>
      <c r="E231" t="s">
        <v>11</v>
      </c>
      <c r="G231" t="s">
        <v>1</v>
      </c>
      <c r="H231">
        <v>10000</v>
      </c>
      <c r="I231" t="s">
        <v>15</v>
      </c>
      <c r="J231" t="s">
        <v>16</v>
      </c>
      <c r="K231" t="s">
        <v>2</v>
      </c>
      <c r="M231" t="s">
        <v>3</v>
      </c>
      <c r="N231">
        <v>9</v>
      </c>
      <c r="O231">
        <v>7</v>
      </c>
      <c r="P231" t="s">
        <v>55</v>
      </c>
      <c r="Q231" t="s">
        <v>634</v>
      </c>
      <c r="R231">
        <v>81.700084924697876</v>
      </c>
      <c r="S231">
        <v>1749233318.0448194</v>
      </c>
      <c r="T231">
        <v>1749233399.7449045</v>
      </c>
      <c r="U231" t="s">
        <v>5</v>
      </c>
      <c r="V231" t="s">
        <v>56</v>
      </c>
      <c r="W231" t="s">
        <v>7</v>
      </c>
      <c r="X231" t="s">
        <v>196</v>
      </c>
      <c r="Y231">
        <v>8733.0817282665284</v>
      </c>
      <c r="Z231">
        <v>5</v>
      </c>
      <c r="AA231">
        <v>14.66</v>
      </c>
      <c r="AB231">
        <v>13421</v>
      </c>
      <c r="AC231">
        <v>1536.8</v>
      </c>
    </row>
    <row r="232" spans="1:29" x14ac:dyDescent="0.25">
      <c r="A232" t="s">
        <v>612</v>
      </c>
      <c r="B232" t="s">
        <v>905</v>
      </c>
      <c r="C232" t="s">
        <v>0</v>
      </c>
      <c r="D232">
        <v>1</v>
      </c>
      <c r="E232" t="s">
        <v>11</v>
      </c>
      <c r="G232" t="s">
        <v>1</v>
      </c>
      <c r="H232">
        <v>10000</v>
      </c>
      <c r="I232" t="s">
        <v>15</v>
      </c>
      <c r="J232" t="s">
        <v>19</v>
      </c>
      <c r="K232" t="s">
        <v>2</v>
      </c>
      <c r="M232" t="s">
        <v>3</v>
      </c>
      <c r="N232">
        <v>9</v>
      </c>
      <c r="O232">
        <v>7</v>
      </c>
      <c r="P232" t="s">
        <v>57</v>
      </c>
      <c r="Q232" t="s">
        <v>635</v>
      </c>
      <c r="R232">
        <v>84.751286268234253</v>
      </c>
      <c r="S232">
        <v>1749233399.9020877</v>
      </c>
      <c r="T232">
        <v>1749233484.653374</v>
      </c>
      <c r="U232" t="s">
        <v>5</v>
      </c>
      <c r="V232" t="s">
        <v>58</v>
      </c>
      <c r="W232" t="s">
        <v>7</v>
      </c>
      <c r="X232" t="s">
        <v>196</v>
      </c>
      <c r="Y232">
        <v>8062.1132936865506</v>
      </c>
      <c r="Z232">
        <v>5</v>
      </c>
      <c r="AA232">
        <v>15.88</v>
      </c>
      <c r="AB232">
        <v>13421</v>
      </c>
      <c r="AC232">
        <v>1664.7</v>
      </c>
    </row>
    <row r="233" spans="1:29" x14ac:dyDescent="0.25">
      <c r="A233" t="s">
        <v>612</v>
      </c>
      <c r="B233" t="s">
        <v>905</v>
      </c>
      <c r="C233" t="s">
        <v>0</v>
      </c>
      <c r="D233">
        <v>1</v>
      </c>
      <c r="E233" t="s">
        <v>22</v>
      </c>
      <c r="G233" t="s">
        <v>1</v>
      </c>
      <c r="H233">
        <v>10000</v>
      </c>
      <c r="I233" t="s">
        <v>12</v>
      </c>
      <c r="K233" t="s">
        <v>2</v>
      </c>
      <c r="M233" t="s">
        <v>3</v>
      </c>
      <c r="N233">
        <v>9</v>
      </c>
      <c r="O233">
        <v>7</v>
      </c>
      <c r="P233" t="s">
        <v>59</v>
      </c>
      <c r="Q233" t="s">
        <v>636</v>
      </c>
      <c r="R233">
        <v>66.464850425720215</v>
      </c>
      <c r="S233">
        <v>1749233484.8162038</v>
      </c>
      <c r="T233">
        <v>1749233551.2810545</v>
      </c>
      <c r="U233" t="s">
        <v>5</v>
      </c>
      <c r="V233" t="s">
        <v>60</v>
      </c>
      <c r="W233" t="s">
        <v>7</v>
      </c>
      <c r="X233" t="s">
        <v>196</v>
      </c>
      <c r="Y233">
        <v>6420.9166586929487</v>
      </c>
      <c r="Z233">
        <v>5</v>
      </c>
      <c r="AA233">
        <v>19.93</v>
      </c>
      <c r="AB233">
        <v>13421</v>
      </c>
      <c r="AC233">
        <v>2090.1999999999998</v>
      </c>
    </row>
    <row r="234" spans="1:29" x14ac:dyDescent="0.25">
      <c r="A234" t="s">
        <v>612</v>
      </c>
      <c r="B234" t="s">
        <v>905</v>
      </c>
      <c r="C234" t="s">
        <v>0</v>
      </c>
      <c r="D234">
        <v>1</v>
      </c>
      <c r="E234" t="s">
        <v>22</v>
      </c>
      <c r="G234" t="s">
        <v>1</v>
      </c>
      <c r="H234">
        <v>10000</v>
      </c>
      <c r="I234" t="s">
        <v>15</v>
      </c>
      <c r="J234" t="s">
        <v>16</v>
      </c>
      <c r="K234" t="s">
        <v>2</v>
      </c>
      <c r="M234" t="s">
        <v>3</v>
      </c>
      <c r="N234">
        <v>9</v>
      </c>
      <c r="O234">
        <v>7</v>
      </c>
      <c r="P234" t="s">
        <v>61</v>
      </c>
      <c r="Q234" t="s">
        <v>637</v>
      </c>
      <c r="R234">
        <v>82.687573432922363</v>
      </c>
      <c r="S234">
        <v>1749233551.4385209</v>
      </c>
      <c r="T234">
        <v>1749233634.1260943</v>
      </c>
      <c r="U234" t="s">
        <v>5</v>
      </c>
      <c r="V234" t="s">
        <v>62</v>
      </c>
      <c r="W234" t="s">
        <v>7</v>
      </c>
      <c r="X234" t="s">
        <v>196</v>
      </c>
      <c r="Y234">
        <v>8027.8741476253135</v>
      </c>
      <c r="Z234">
        <v>5</v>
      </c>
      <c r="AA234">
        <v>15.94</v>
      </c>
      <c r="AB234">
        <v>13421</v>
      </c>
      <c r="AC234">
        <v>1671.8</v>
      </c>
    </row>
    <row r="235" spans="1:29" x14ac:dyDescent="0.25">
      <c r="A235" t="s">
        <v>612</v>
      </c>
      <c r="B235" t="s">
        <v>905</v>
      </c>
      <c r="C235" t="s">
        <v>0</v>
      </c>
      <c r="D235">
        <v>1</v>
      </c>
      <c r="E235" t="s">
        <v>22</v>
      </c>
      <c r="G235" t="s">
        <v>1</v>
      </c>
      <c r="H235">
        <v>10000</v>
      </c>
      <c r="I235" t="s">
        <v>15</v>
      </c>
      <c r="J235" t="s">
        <v>19</v>
      </c>
      <c r="K235" t="s">
        <v>2</v>
      </c>
      <c r="M235" t="s">
        <v>3</v>
      </c>
      <c r="N235">
        <v>9</v>
      </c>
      <c r="O235">
        <v>7</v>
      </c>
      <c r="P235" t="s">
        <v>63</v>
      </c>
      <c r="Q235" t="s">
        <v>638</v>
      </c>
      <c r="R235">
        <v>81.801650762557983</v>
      </c>
      <c r="S235">
        <v>1749233634.29245</v>
      </c>
      <c r="T235">
        <v>1749233716.0941007</v>
      </c>
      <c r="U235" t="s">
        <v>5</v>
      </c>
      <c r="V235" t="s">
        <v>64</v>
      </c>
      <c r="W235" t="s">
        <v>7</v>
      </c>
      <c r="X235" t="s">
        <v>196</v>
      </c>
      <c r="Y235">
        <v>8365.1209174769374</v>
      </c>
      <c r="Z235">
        <v>5</v>
      </c>
      <c r="AA235">
        <v>15.3</v>
      </c>
      <c r="AB235">
        <v>13421</v>
      </c>
      <c r="AC235">
        <v>1604.4</v>
      </c>
    </row>
    <row r="236" spans="1:29" x14ac:dyDescent="0.25">
      <c r="A236" t="s">
        <v>612</v>
      </c>
      <c r="B236" t="s">
        <v>905</v>
      </c>
      <c r="C236" t="s">
        <v>0</v>
      </c>
      <c r="D236">
        <v>1</v>
      </c>
      <c r="E236" t="s">
        <v>11</v>
      </c>
      <c r="G236" t="s">
        <v>1</v>
      </c>
      <c r="H236">
        <v>100000</v>
      </c>
      <c r="I236" t="s">
        <v>12</v>
      </c>
      <c r="K236" t="s">
        <v>2</v>
      </c>
      <c r="M236" t="s">
        <v>3</v>
      </c>
      <c r="N236">
        <v>9</v>
      </c>
      <c r="O236">
        <v>7</v>
      </c>
      <c r="P236" t="s">
        <v>65</v>
      </c>
      <c r="Q236" t="s">
        <v>639</v>
      </c>
      <c r="R236">
        <v>66.71104907989502</v>
      </c>
      <c r="S236">
        <v>1749233716.2242982</v>
      </c>
      <c r="T236">
        <v>1749233782.9353473</v>
      </c>
      <c r="U236" t="s">
        <v>5</v>
      </c>
      <c r="V236" t="s">
        <v>66</v>
      </c>
      <c r="W236" t="s">
        <v>7</v>
      </c>
      <c r="X236" t="s">
        <v>196</v>
      </c>
      <c r="Y236">
        <v>1881.9239938297576</v>
      </c>
      <c r="Z236">
        <v>5</v>
      </c>
      <c r="AA236">
        <v>68</v>
      </c>
      <c r="AB236">
        <v>1342</v>
      </c>
      <c r="AC236">
        <v>713.1</v>
      </c>
    </row>
    <row r="237" spans="1:29" x14ac:dyDescent="0.25">
      <c r="A237" t="s">
        <v>612</v>
      </c>
      <c r="B237" t="s">
        <v>905</v>
      </c>
      <c r="C237" t="s">
        <v>0</v>
      </c>
      <c r="D237">
        <v>1</v>
      </c>
      <c r="E237" t="s">
        <v>11</v>
      </c>
      <c r="G237" t="s">
        <v>1</v>
      </c>
      <c r="H237">
        <v>100000</v>
      </c>
      <c r="I237" t="s">
        <v>15</v>
      </c>
      <c r="J237" t="s">
        <v>16</v>
      </c>
      <c r="K237" t="s">
        <v>2</v>
      </c>
      <c r="M237" t="s">
        <v>3</v>
      </c>
      <c r="N237">
        <v>9</v>
      </c>
      <c r="O237">
        <v>7</v>
      </c>
      <c r="P237" t="s">
        <v>67</v>
      </c>
      <c r="Q237" t="s">
        <v>640</v>
      </c>
      <c r="R237">
        <v>75.723666429519653</v>
      </c>
      <c r="S237">
        <v>1749233783.0955698</v>
      </c>
      <c r="T237">
        <v>1749233858.8192365</v>
      </c>
      <c r="U237" t="s">
        <v>5</v>
      </c>
      <c r="V237" t="s">
        <v>68</v>
      </c>
      <c r="W237" t="s">
        <v>7</v>
      </c>
      <c r="X237" t="s">
        <v>196</v>
      </c>
      <c r="Y237">
        <v>3107.9203334877261</v>
      </c>
      <c r="Z237">
        <v>5</v>
      </c>
      <c r="AA237">
        <v>41.18</v>
      </c>
      <c r="AB237">
        <v>1342</v>
      </c>
      <c r="AC237">
        <v>431.8</v>
      </c>
    </row>
    <row r="238" spans="1:29" x14ac:dyDescent="0.25">
      <c r="A238" t="s">
        <v>612</v>
      </c>
      <c r="B238" t="s">
        <v>905</v>
      </c>
      <c r="C238" t="s">
        <v>0</v>
      </c>
      <c r="D238">
        <v>1</v>
      </c>
      <c r="E238" t="s">
        <v>11</v>
      </c>
      <c r="G238" t="s">
        <v>1</v>
      </c>
      <c r="H238">
        <v>100000</v>
      </c>
      <c r="I238" t="s">
        <v>15</v>
      </c>
      <c r="J238" t="s">
        <v>19</v>
      </c>
      <c r="K238" t="s">
        <v>2</v>
      </c>
      <c r="M238" t="s">
        <v>3</v>
      </c>
      <c r="N238">
        <v>9</v>
      </c>
      <c r="O238">
        <v>7</v>
      </c>
      <c r="P238" t="s">
        <v>69</v>
      </c>
      <c r="Q238" t="s">
        <v>641</v>
      </c>
      <c r="R238">
        <v>78.51682186126709</v>
      </c>
      <c r="S238">
        <v>1749233858.9851537</v>
      </c>
      <c r="T238">
        <v>1749233937.5019755</v>
      </c>
      <c r="U238" t="s">
        <v>5</v>
      </c>
      <c r="V238" t="s">
        <v>70</v>
      </c>
      <c r="W238" t="s">
        <v>7</v>
      </c>
      <c r="X238" t="s">
        <v>196</v>
      </c>
      <c r="Y238">
        <v>3281.1735941320294</v>
      </c>
      <c r="Z238">
        <v>5</v>
      </c>
      <c r="AA238">
        <v>39.01</v>
      </c>
      <c r="AB238">
        <v>1342</v>
      </c>
      <c r="AC238">
        <v>409</v>
      </c>
    </row>
    <row r="239" spans="1:29" x14ac:dyDescent="0.25">
      <c r="A239" t="s">
        <v>612</v>
      </c>
      <c r="B239" t="s">
        <v>905</v>
      </c>
      <c r="C239" t="s">
        <v>0</v>
      </c>
      <c r="D239">
        <v>1</v>
      </c>
      <c r="E239" t="s">
        <v>22</v>
      </c>
      <c r="G239" t="s">
        <v>1</v>
      </c>
      <c r="H239">
        <v>100000</v>
      </c>
      <c r="I239" t="s">
        <v>12</v>
      </c>
      <c r="K239" t="s">
        <v>2</v>
      </c>
      <c r="M239" t="s">
        <v>3</v>
      </c>
      <c r="N239">
        <v>9</v>
      </c>
      <c r="O239">
        <v>7</v>
      </c>
      <c r="P239" t="s">
        <v>71</v>
      </c>
      <c r="Q239" t="s">
        <v>642</v>
      </c>
      <c r="R239">
        <v>66.050579071044922</v>
      </c>
      <c r="S239">
        <v>1749233937.6621983</v>
      </c>
      <c r="T239">
        <v>1749234003.7127776</v>
      </c>
      <c r="U239" t="s">
        <v>5</v>
      </c>
      <c r="V239" t="s">
        <v>72</v>
      </c>
      <c r="W239" t="s">
        <v>7</v>
      </c>
      <c r="X239" t="s">
        <v>196</v>
      </c>
      <c r="Y239">
        <v>1996.1326788636029</v>
      </c>
      <c r="Z239">
        <v>5</v>
      </c>
      <c r="AA239">
        <v>64.12</v>
      </c>
      <c r="AB239">
        <v>1342</v>
      </c>
      <c r="AC239">
        <v>672.3</v>
      </c>
    </row>
    <row r="240" spans="1:29" x14ac:dyDescent="0.25">
      <c r="A240" t="s">
        <v>612</v>
      </c>
      <c r="B240" t="s">
        <v>905</v>
      </c>
      <c r="C240" t="s">
        <v>0</v>
      </c>
      <c r="D240">
        <v>1</v>
      </c>
      <c r="E240" t="s">
        <v>22</v>
      </c>
      <c r="G240" t="s">
        <v>1</v>
      </c>
      <c r="H240">
        <v>100000</v>
      </c>
      <c r="I240" t="s">
        <v>15</v>
      </c>
      <c r="J240" t="s">
        <v>16</v>
      </c>
      <c r="K240" t="s">
        <v>2</v>
      </c>
      <c r="M240" t="s">
        <v>3</v>
      </c>
      <c r="N240">
        <v>9</v>
      </c>
      <c r="O240">
        <v>7</v>
      </c>
      <c r="P240" t="s">
        <v>73</v>
      </c>
      <c r="Q240" t="s">
        <v>643</v>
      </c>
      <c r="R240">
        <v>77.741724014282227</v>
      </c>
      <c r="S240">
        <v>1749234003.874943</v>
      </c>
      <c r="T240">
        <v>1749234081.616667</v>
      </c>
      <c r="U240" t="s">
        <v>5</v>
      </c>
      <c r="V240" t="s">
        <v>74</v>
      </c>
      <c r="W240" t="s">
        <v>7</v>
      </c>
      <c r="X240" t="s">
        <v>196</v>
      </c>
      <c r="Y240">
        <v>3310.3108041440555</v>
      </c>
      <c r="Z240">
        <v>5</v>
      </c>
      <c r="AA240">
        <v>38.67</v>
      </c>
      <c r="AB240">
        <v>1342</v>
      </c>
      <c r="AC240">
        <v>405.4</v>
      </c>
    </row>
    <row r="241" spans="1:36" x14ac:dyDescent="0.25">
      <c r="A241" t="s">
        <v>612</v>
      </c>
      <c r="B241" t="s">
        <v>905</v>
      </c>
      <c r="C241" t="s">
        <v>0</v>
      </c>
      <c r="D241">
        <v>1</v>
      </c>
      <c r="E241" t="s">
        <v>22</v>
      </c>
      <c r="G241" t="s">
        <v>1</v>
      </c>
      <c r="H241">
        <v>100000</v>
      </c>
      <c r="I241" t="s">
        <v>15</v>
      </c>
      <c r="J241" t="s">
        <v>19</v>
      </c>
      <c r="K241" t="s">
        <v>2</v>
      </c>
      <c r="M241" t="s">
        <v>3</v>
      </c>
      <c r="N241">
        <v>9</v>
      </c>
      <c r="O241">
        <v>7</v>
      </c>
      <c r="P241" t="s">
        <v>75</v>
      </c>
      <c r="Q241" t="s">
        <v>644</v>
      </c>
      <c r="R241">
        <v>77.254979848861694</v>
      </c>
      <c r="S241">
        <v>1749234081.7769897</v>
      </c>
      <c r="T241">
        <v>1749234159.0319693</v>
      </c>
      <c r="U241" t="s">
        <v>5</v>
      </c>
      <c r="V241" t="s">
        <v>76</v>
      </c>
      <c r="W241" t="s">
        <v>7</v>
      </c>
      <c r="X241" t="s">
        <v>196</v>
      </c>
      <c r="Y241">
        <v>3410.4193138500632</v>
      </c>
      <c r="Z241">
        <v>5</v>
      </c>
      <c r="AA241">
        <v>37.53</v>
      </c>
      <c r="AB241">
        <v>1342</v>
      </c>
      <c r="AC241">
        <v>393.5</v>
      </c>
    </row>
    <row r="242" spans="1:36" x14ac:dyDescent="0.25">
      <c r="A242" t="s">
        <v>612</v>
      </c>
      <c r="B242" t="s">
        <v>905</v>
      </c>
      <c r="C242" t="s">
        <v>0</v>
      </c>
      <c r="D242">
        <v>1</v>
      </c>
      <c r="G242" t="s">
        <v>1</v>
      </c>
      <c r="K242" t="s">
        <v>2</v>
      </c>
      <c r="M242" t="s">
        <v>3</v>
      </c>
      <c r="N242">
        <v>9</v>
      </c>
      <c r="O242">
        <v>7</v>
      </c>
      <c r="P242" t="s">
        <v>77</v>
      </c>
      <c r="Q242" t="s">
        <v>645</v>
      </c>
      <c r="R242">
        <v>72.484130382537842</v>
      </c>
      <c r="S242">
        <v>1749234159.1833408</v>
      </c>
      <c r="T242">
        <v>1749234231.6674712</v>
      </c>
      <c r="U242" t="s">
        <v>5</v>
      </c>
      <c r="V242" t="s">
        <v>78</v>
      </c>
      <c r="W242" t="s">
        <v>7</v>
      </c>
      <c r="X242" t="s">
        <v>196</v>
      </c>
      <c r="Y242">
        <v>7902.001026771416</v>
      </c>
      <c r="Z242">
        <v>5</v>
      </c>
      <c r="AA242">
        <v>16.2</v>
      </c>
      <c r="AB242">
        <v>1342177</v>
      </c>
      <c r="AC242">
        <v>169852.79999999999</v>
      </c>
    </row>
    <row r="243" spans="1:36" x14ac:dyDescent="0.25">
      <c r="A243" t="s">
        <v>612</v>
      </c>
      <c r="B243" t="s">
        <v>905</v>
      </c>
      <c r="C243" t="s">
        <v>0</v>
      </c>
      <c r="D243">
        <v>1</v>
      </c>
      <c r="G243" t="s">
        <v>1</v>
      </c>
      <c r="K243" t="s">
        <v>2</v>
      </c>
      <c r="L243">
        <v>3</v>
      </c>
      <c r="M243" t="s">
        <v>3</v>
      </c>
      <c r="N243">
        <v>9</v>
      </c>
      <c r="O243">
        <v>9</v>
      </c>
      <c r="P243" t="s">
        <v>79</v>
      </c>
      <c r="Q243" t="s">
        <v>646</v>
      </c>
      <c r="R243">
        <v>87.416800260543823</v>
      </c>
      <c r="S243">
        <v>1749234231.8256106</v>
      </c>
      <c r="T243">
        <v>1749234319.2424109</v>
      </c>
      <c r="U243" t="s">
        <v>5</v>
      </c>
      <c r="V243" t="s">
        <v>80</v>
      </c>
      <c r="W243" t="s">
        <v>7</v>
      </c>
      <c r="X243" t="s">
        <v>196</v>
      </c>
      <c r="Y243">
        <v>16202.072674377663</v>
      </c>
      <c r="Z243">
        <v>5</v>
      </c>
      <c r="AA243">
        <v>23.700000000000003</v>
      </c>
      <c r="AB243">
        <v>4026531</v>
      </c>
      <c r="AC243">
        <v>248519.5</v>
      </c>
    </row>
    <row r="244" spans="1:36" x14ac:dyDescent="0.25">
      <c r="A244" t="s">
        <v>612</v>
      </c>
      <c r="B244" t="s">
        <v>905</v>
      </c>
      <c r="C244" t="s">
        <v>237</v>
      </c>
      <c r="E244" t="s">
        <v>11</v>
      </c>
      <c r="G244" t="s">
        <v>1</v>
      </c>
      <c r="I244" t="s">
        <v>12</v>
      </c>
      <c r="M244" t="s">
        <v>3</v>
      </c>
      <c r="N244">
        <v>8</v>
      </c>
      <c r="O244">
        <v>7</v>
      </c>
      <c r="P244" t="s">
        <v>238</v>
      </c>
      <c r="Q244" t="s">
        <v>647</v>
      </c>
      <c r="R244">
        <v>75.043067932128906</v>
      </c>
      <c r="S244">
        <v>1749235219.2627499</v>
      </c>
      <c r="T244">
        <v>1749235294.3058178</v>
      </c>
      <c r="U244" t="s">
        <v>5</v>
      </c>
      <c r="V244" t="s">
        <v>240</v>
      </c>
      <c r="W244" t="s">
        <v>7</v>
      </c>
      <c r="X244" t="s">
        <v>196</v>
      </c>
      <c r="Z244">
        <v>5</v>
      </c>
      <c r="AH244">
        <v>1</v>
      </c>
      <c r="AI244">
        <v>10</v>
      </c>
      <c r="AJ244">
        <v>17</v>
      </c>
    </row>
    <row r="245" spans="1:36" x14ac:dyDescent="0.25">
      <c r="A245" t="s">
        <v>612</v>
      </c>
      <c r="B245" t="s">
        <v>905</v>
      </c>
      <c r="C245" t="s">
        <v>237</v>
      </c>
      <c r="E245" t="s">
        <v>22</v>
      </c>
      <c r="G245" t="s">
        <v>1</v>
      </c>
      <c r="I245" t="s">
        <v>12</v>
      </c>
      <c r="M245" t="s">
        <v>3</v>
      </c>
      <c r="N245">
        <v>8</v>
      </c>
      <c r="O245">
        <v>7</v>
      </c>
      <c r="P245" t="s">
        <v>241</v>
      </c>
      <c r="Q245" t="s">
        <v>648</v>
      </c>
      <c r="R245">
        <v>76.294977903366089</v>
      </c>
      <c r="S245">
        <v>1749235294.4656279</v>
      </c>
      <c r="T245">
        <v>1749235370.7606058</v>
      </c>
      <c r="U245" t="s">
        <v>5</v>
      </c>
      <c r="V245" t="s">
        <v>243</v>
      </c>
      <c r="W245" t="s">
        <v>7</v>
      </c>
      <c r="X245" t="s">
        <v>196</v>
      </c>
      <c r="Z245">
        <v>5</v>
      </c>
      <c r="AH245">
        <v>1</v>
      </c>
      <c r="AI245">
        <v>10</v>
      </c>
      <c r="AJ245">
        <v>21</v>
      </c>
    </row>
    <row r="246" spans="1:36" x14ac:dyDescent="0.25">
      <c r="A246" t="s">
        <v>612</v>
      </c>
      <c r="B246" t="s">
        <v>905</v>
      </c>
      <c r="C246" t="s">
        <v>237</v>
      </c>
      <c r="E246" t="s">
        <v>11</v>
      </c>
      <c r="F246" t="s">
        <v>12</v>
      </c>
      <c r="G246" t="s">
        <v>1</v>
      </c>
      <c r="I246" t="s">
        <v>15</v>
      </c>
      <c r="J246" t="s">
        <v>16</v>
      </c>
      <c r="M246" t="s">
        <v>3</v>
      </c>
      <c r="N246">
        <v>8</v>
      </c>
      <c r="O246">
        <v>7</v>
      </c>
      <c r="P246" t="s">
        <v>244</v>
      </c>
      <c r="Q246" t="s">
        <v>649</v>
      </c>
      <c r="R246">
        <v>85.828394889831543</v>
      </c>
      <c r="S246">
        <v>1749235370.9236517</v>
      </c>
      <c r="T246">
        <v>1749235456.7520466</v>
      </c>
      <c r="U246" t="s">
        <v>5</v>
      </c>
      <c r="V246" t="s">
        <v>246</v>
      </c>
      <c r="W246" t="s">
        <v>7</v>
      </c>
      <c r="X246" t="s">
        <v>196</v>
      </c>
      <c r="Z246">
        <v>5</v>
      </c>
      <c r="AH246">
        <v>1</v>
      </c>
      <c r="AI246">
        <v>11</v>
      </c>
      <c r="AJ246">
        <v>21</v>
      </c>
    </row>
    <row r="247" spans="1:36" x14ac:dyDescent="0.25">
      <c r="A247" t="s">
        <v>612</v>
      </c>
      <c r="B247" t="s">
        <v>905</v>
      </c>
      <c r="C247" t="s">
        <v>237</v>
      </c>
      <c r="E247" t="s">
        <v>22</v>
      </c>
      <c r="F247" t="s">
        <v>12</v>
      </c>
      <c r="G247" t="s">
        <v>1</v>
      </c>
      <c r="I247" t="s">
        <v>15</v>
      </c>
      <c r="J247" t="s">
        <v>16</v>
      </c>
      <c r="M247" t="s">
        <v>3</v>
      </c>
      <c r="N247">
        <v>8</v>
      </c>
      <c r="O247">
        <v>7</v>
      </c>
      <c r="P247" t="s">
        <v>247</v>
      </c>
      <c r="Q247" t="s">
        <v>650</v>
      </c>
      <c r="R247">
        <v>85.86275577545166</v>
      </c>
      <c r="S247">
        <v>1749235456.9097297</v>
      </c>
      <c r="T247">
        <v>1749235542.7724855</v>
      </c>
      <c r="U247" t="s">
        <v>5</v>
      </c>
      <c r="V247" t="s">
        <v>249</v>
      </c>
      <c r="W247" t="s">
        <v>7</v>
      </c>
      <c r="X247" t="s">
        <v>196</v>
      </c>
      <c r="Z247">
        <v>5</v>
      </c>
      <c r="AH247">
        <v>1</v>
      </c>
      <c r="AI247">
        <v>11</v>
      </c>
      <c r="AJ247">
        <v>21</v>
      </c>
    </row>
    <row r="248" spans="1:36" x14ac:dyDescent="0.25">
      <c r="A248" t="s">
        <v>612</v>
      </c>
      <c r="B248" t="s">
        <v>905</v>
      </c>
      <c r="C248" t="s">
        <v>237</v>
      </c>
      <c r="E248" t="s">
        <v>11</v>
      </c>
      <c r="F248" t="s">
        <v>12</v>
      </c>
      <c r="G248" t="s">
        <v>1</v>
      </c>
      <c r="I248" t="s">
        <v>15</v>
      </c>
      <c r="J248" t="s">
        <v>19</v>
      </c>
      <c r="M248" t="s">
        <v>3</v>
      </c>
      <c r="N248">
        <v>8</v>
      </c>
      <c r="O248">
        <v>7</v>
      </c>
      <c r="P248" t="s">
        <v>250</v>
      </c>
      <c r="Q248" t="s">
        <v>651</v>
      </c>
      <c r="R248">
        <v>86.896566390991211</v>
      </c>
      <c r="S248">
        <v>1749235542.9363215</v>
      </c>
      <c r="T248">
        <v>1749235629.8328879</v>
      </c>
      <c r="U248" t="s">
        <v>5</v>
      </c>
      <c r="V248" t="s">
        <v>252</v>
      </c>
      <c r="W248" t="s">
        <v>7</v>
      </c>
      <c r="X248" t="s">
        <v>196</v>
      </c>
      <c r="Z248">
        <v>5</v>
      </c>
      <c r="AH248">
        <v>1</v>
      </c>
      <c r="AI248">
        <v>12</v>
      </c>
      <c r="AJ248">
        <v>21</v>
      </c>
    </row>
    <row r="249" spans="1:36" x14ac:dyDescent="0.25">
      <c r="A249" t="s">
        <v>612</v>
      </c>
      <c r="B249" t="s">
        <v>905</v>
      </c>
      <c r="C249" t="s">
        <v>237</v>
      </c>
      <c r="E249" t="s">
        <v>22</v>
      </c>
      <c r="F249" t="s">
        <v>12</v>
      </c>
      <c r="G249" t="s">
        <v>1</v>
      </c>
      <c r="I249" t="s">
        <v>15</v>
      </c>
      <c r="J249" t="s">
        <v>19</v>
      </c>
      <c r="M249" t="s">
        <v>3</v>
      </c>
      <c r="N249">
        <v>8</v>
      </c>
      <c r="O249">
        <v>7</v>
      </c>
      <c r="P249" t="s">
        <v>253</v>
      </c>
      <c r="Q249" t="s">
        <v>652</v>
      </c>
      <c r="R249">
        <v>85.998268127441406</v>
      </c>
      <c r="S249">
        <v>1749235629.9959619</v>
      </c>
      <c r="T249">
        <v>1749235715.9942305</v>
      </c>
      <c r="U249" t="s">
        <v>5</v>
      </c>
      <c r="V249" t="s">
        <v>255</v>
      </c>
      <c r="W249" t="s">
        <v>7</v>
      </c>
      <c r="X249" t="s">
        <v>196</v>
      </c>
      <c r="Z249">
        <v>5</v>
      </c>
      <c r="AH249">
        <v>1</v>
      </c>
      <c r="AI249">
        <v>12</v>
      </c>
      <c r="AJ249">
        <v>20</v>
      </c>
    </row>
    <row r="250" spans="1:36" x14ac:dyDescent="0.25">
      <c r="A250" t="s">
        <v>612</v>
      </c>
      <c r="B250" t="s">
        <v>905</v>
      </c>
      <c r="C250" t="s">
        <v>256</v>
      </c>
      <c r="E250" t="s">
        <v>11</v>
      </c>
      <c r="G250" t="s">
        <v>1</v>
      </c>
      <c r="I250" t="s">
        <v>12</v>
      </c>
      <c r="M250" t="s">
        <v>3</v>
      </c>
      <c r="N250">
        <v>8</v>
      </c>
      <c r="O250">
        <v>8</v>
      </c>
      <c r="P250" t="s">
        <v>257</v>
      </c>
      <c r="Q250" t="s">
        <v>653</v>
      </c>
      <c r="R250">
        <v>126.52386546134947</v>
      </c>
      <c r="S250">
        <v>1749235716.155334</v>
      </c>
      <c r="T250">
        <v>1749235842.6791997</v>
      </c>
      <c r="U250" t="s">
        <v>5</v>
      </c>
      <c r="V250" t="s">
        <v>259</v>
      </c>
      <c r="W250" t="s">
        <v>7</v>
      </c>
      <c r="X250" t="s">
        <v>196</v>
      </c>
      <c r="Y250">
        <v>36233.997707837305</v>
      </c>
      <c r="Z250">
        <v>5</v>
      </c>
      <c r="AA250">
        <v>26.32</v>
      </c>
      <c r="AB250">
        <v>10000000</v>
      </c>
      <c r="AC250">
        <v>275983.90000000002</v>
      </c>
      <c r="AD250">
        <v>64724.999989627817</v>
      </c>
      <c r="AE250">
        <v>14.7342</v>
      </c>
      <c r="AF250">
        <v>10000000</v>
      </c>
      <c r="AG250">
        <v>154499.8069</v>
      </c>
    </row>
    <row r="251" spans="1:36" x14ac:dyDescent="0.25">
      <c r="A251" t="s">
        <v>612</v>
      </c>
      <c r="B251" t="s">
        <v>905</v>
      </c>
      <c r="C251" t="s">
        <v>256</v>
      </c>
      <c r="E251" t="s">
        <v>22</v>
      </c>
      <c r="G251" t="s">
        <v>1</v>
      </c>
      <c r="I251" t="s">
        <v>12</v>
      </c>
      <c r="M251" t="s">
        <v>3</v>
      </c>
      <c r="N251">
        <v>8</v>
      </c>
      <c r="O251">
        <v>8</v>
      </c>
      <c r="P251" t="s">
        <v>260</v>
      </c>
      <c r="Q251" t="s">
        <v>654</v>
      </c>
      <c r="R251">
        <v>140.52931952476499</v>
      </c>
      <c r="S251">
        <v>1749235842.8382254</v>
      </c>
      <c r="T251">
        <v>1749235983.3675449</v>
      </c>
      <c r="U251" t="s">
        <v>5</v>
      </c>
      <c r="V251" t="s">
        <v>262</v>
      </c>
      <c r="W251" t="s">
        <v>7</v>
      </c>
      <c r="X251" t="s">
        <v>196</v>
      </c>
      <c r="Y251">
        <v>48600.003985200332</v>
      </c>
      <c r="Z251">
        <v>5</v>
      </c>
      <c r="AA251">
        <v>19.62</v>
      </c>
      <c r="AB251">
        <v>10000000</v>
      </c>
      <c r="AC251">
        <v>205761.3</v>
      </c>
      <c r="AD251">
        <v>80190.000004843489</v>
      </c>
      <c r="AE251">
        <v>11.8927</v>
      </c>
      <c r="AF251">
        <v>10000000</v>
      </c>
      <c r="AG251">
        <v>124703.8284</v>
      </c>
    </row>
    <row r="252" spans="1:36" x14ac:dyDescent="0.25">
      <c r="A252" t="s">
        <v>612</v>
      </c>
      <c r="B252" t="s">
        <v>905</v>
      </c>
      <c r="C252" t="s">
        <v>256</v>
      </c>
      <c r="E252" t="s">
        <v>11</v>
      </c>
      <c r="F252" t="s">
        <v>12</v>
      </c>
      <c r="G252" t="s">
        <v>1</v>
      </c>
      <c r="I252" t="s">
        <v>15</v>
      </c>
      <c r="J252" t="s">
        <v>16</v>
      </c>
      <c r="M252" t="s">
        <v>3</v>
      </c>
      <c r="N252">
        <v>8</v>
      </c>
      <c r="O252">
        <v>8</v>
      </c>
      <c r="P252" t="s">
        <v>263</v>
      </c>
      <c r="Q252" t="s">
        <v>655</v>
      </c>
      <c r="R252">
        <v>156.28257274627686</v>
      </c>
      <c r="S252">
        <v>1749235983.5259695</v>
      </c>
      <c r="T252">
        <v>1749236139.8085425</v>
      </c>
      <c r="U252" t="s">
        <v>5</v>
      </c>
      <c r="V252" t="s">
        <v>265</v>
      </c>
      <c r="W252" t="s">
        <v>7</v>
      </c>
      <c r="X252" t="s">
        <v>196</v>
      </c>
      <c r="Y252">
        <v>52806.005521395942</v>
      </c>
      <c r="Z252">
        <v>5</v>
      </c>
      <c r="AA252">
        <v>18.059999999999999</v>
      </c>
      <c r="AB252">
        <v>10000000</v>
      </c>
      <c r="AC252">
        <v>189372.4</v>
      </c>
      <c r="AD252">
        <v>83917.999969416924</v>
      </c>
      <c r="AE252">
        <v>11.3644</v>
      </c>
      <c r="AF252">
        <v>10000000</v>
      </c>
      <c r="AG252">
        <v>119163.9458</v>
      </c>
    </row>
    <row r="253" spans="1:36" x14ac:dyDescent="0.25">
      <c r="A253" t="s">
        <v>612</v>
      </c>
      <c r="B253" t="s">
        <v>905</v>
      </c>
      <c r="C253" t="s">
        <v>256</v>
      </c>
      <c r="E253" t="s">
        <v>22</v>
      </c>
      <c r="F253" t="s">
        <v>12</v>
      </c>
      <c r="G253" t="s">
        <v>1</v>
      </c>
      <c r="I253" t="s">
        <v>15</v>
      </c>
      <c r="J253" t="s">
        <v>16</v>
      </c>
      <c r="M253" t="s">
        <v>3</v>
      </c>
      <c r="N253">
        <v>8</v>
      </c>
      <c r="O253">
        <v>8</v>
      </c>
      <c r="P253" t="s">
        <v>266</v>
      </c>
      <c r="Q253" t="s">
        <v>656</v>
      </c>
      <c r="R253">
        <v>157.83118772506714</v>
      </c>
      <c r="S253">
        <v>1749236139.9723215</v>
      </c>
      <c r="T253">
        <v>1749236297.8035092</v>
      </c>
      <c r="U253" t="s">
        <v>5</v>
      </c>
      <c r="V253" t="s">
        <v>268</v>
      </c>
      <c r="W253" t="s">
        <v>7</v>
      </c>
      <c r="X253" t="s">
        <v>196</v>
      </c>
      <c r="Y253">
        <v>50254.008887924007</v>
      </c>
      <c r="Z253">
        <v>5</v>
      </c>
      <c r="AA253">
        <v>18.98</v>
      </c>
      <c r="AB253">
        <v>10000000</v>
      </c>
      <c r="AC253">
        <v>198989.1</v>
      </c>
      <c r="AD253">
        <v>91305.000013732264</v>
      </c>
      <c r="AE253">
        <v>10.444900000000001</v>
      </c>
      <c r="AF253">
        <v>10000000</v>
      </c>
      <c r="AG253">
        <v>109523.0272</v>
      </c>
    </row>
    <row r="254" spans="1:36" x14ac:dyDescent="0.25">
      <c r="A254" t="s">
        <v>612</v>
      </c>
      <c r="B254" t="s">
        <v>905</v>
      </c>
      <c r="C254" t="s">
        <v>256</v>
      </c>
      <c r="E254" t="s">
        <v>11</v>
      </c>
      <c r="F254" t="s">
        <v>12</v>
      </c>
      <c r="G254" t="s">
        <v>1</v>
      </c>
      <c r="I254" t="s">
        <v>15</v>
      </c>
      <c r="J254" t="s">
        <v>19</v>
      </c>
      <c r="M254" t="s">
        <v>3</v>
      </c>
      <c r="N254">
        <v>8</v>
      </c>
      <c r="O254">
        <v>8</v>
      </c>
      <c r="P254" t="s">
        <v>269</v>
      </c>
      <c r="Q254" t="s">
        <v>657</v>
      </c>
      <c r="R254">
        <v>154.0963773727417</v>
      </c>
      <c r="S254">
        <v>1749236297.9633863</v>
      </c>
      <c r="T254">
        <v>1749236452.0597637</v>
      </c>
      <c r="U254" t="s">
        <v>5</v>
      </c>
      <c r="V254" t="s">
        <v>271</v>
      </c>
      <c r="W254" t="s">
        <v>7</v>
      </c>
      <c r="X254" t="s">
        <v>196</v>
      </c>
      <c r="Y254">
        <v>52289.987722310885</v>
      </c>
      <c r="Z254">
        <v>5</v>
      </c>
      <c r="AA254">
        <v>18.239999999999998</v>
      </c>
      <c r="AB254">
        <v>10000000</v>
      </c>
      <c r="AC254">
        <v>191241.2</v>
      </c>
      <c r="AD254">
        <v>83388.00000449628</v>
      </c>
      <c r="AE254">
        <v>11.4366</v>
      </c>
      <c r="AF254">
        <v>10000000</v>
      </c>
      <c r="AG254">
        <v>119921.3316</v>
      </c>
    </row>
    <row r="255" spans="1:36" x14ac:dyDescent="0.25">
      <c r="A255" t="s">
        <v>612</v>
      </c>
      <c r="B255" t="s">
        <v>905</v>
      </c>
      <c r="C255" t="s">
        <v>256</v>
      </c>
      <c r="E255" t="s">
        <v>22</v>
      </c>
      <c r="F255" t="s">
        <v>12</v>
      </c>
      <c r="G255" t="s">
        <v>1</v>
      </c>
      <c r="I255" t="s">
        <v>15</v>
      </c>
      <c r="J255" t="s">
        <v>19</v>
      </c>
      <c r="M255" t="s">
        <v>3</v>
      </c>
      <c r="N255">
        <v>8</v>
      </c>
      <c r="O255">
        <v>8</v>
      </c>
      <c r="P255" t="s">
        <v>272</v>
      </c>
      <c r="Q255" t="s">
        <v>658</v>
      </c>
      <c r="R255">
        <v>154.79390597343445</v>
      </c>
      <c r="S255">
        <v>1749236452.2193069</v>
      </c>
      <c r="T255">
        <v>1749236607.0132129</v>
      </c>
      <c r="U255" t="s">
        <v>5</v>
      </c>
      <c r="V255" t="s">
        <v>274</v>
      </c>
      <c r="W255" t="s">
        <v>7</v>
      </c>
      <c r="X255" t="s">
        <v>196</v>
      </c>
      <c r="Y255">
        <v>50687.011757359243</v>
      </c>
      <c r="Z255">
        <v>5</v>
      </c>
      <c r="AA255">
        <v>18.809999999999999</v>
      </c>
      <c r="AB255">
        <v>10000000</v>
      </c>
      <c r="AC255">
        <v>197289.2</v>
      </c>
      <c r="AD255">
        <v>78105.999983260321</v>
      </c>
      <c r="AE255">
        <v>12.21</v>
      </c>
      <c r="AF255">
        <v>10000000</v>
      </c>
      <c r="AG255">
        <v>128031.1372</v>
      </c>
    </row>
    <row r="256" spans="1:36" x14ac:dyDescent="0.25">
      <c r="A256" t="s">
        <v>612</v>
      </c>
      <c r="B256" t="s">
        <v>905</v>
      </c>
      <c r="C256" t="s">
        <v>170</v>
      </c>
      <c r="E256" t="s">
        <v>11</v>
      </c>
      <c r="G256" t="s">
        <v>1</v>
      </c>
      <c r="I256" t="s">
        <v>12</v>
      </c>
      <c r="M256" t="s">
        <v>3</v>
      </c>
      <c r="N256">
        <v>7</v>
      </c>
      <c r="O256">
        <v>7</v>
      </c>
      <c r="P256" t="s">
        <v>275</v>
      </c>
      <c r="Q256" t="s">
        <v>659</v>
      </c>
      <c r="R256">
        <v>133.30420255661011</v>
      </c>
      <c r="S256">
        <v>1749236607.1780558</v>
      </c>
      <c r="T256">
        <v>1749236740.4822583</v>
      </c>
      <c r="U256" t="s">
        <v>5</v>
      </c>
      <c r="V256" t="s">
        <v>171</v>
      </c>
      <c r="W256" t="s">
        <v>7</v>
      </c>
      <c r="X256" t="s">
        <v>172</v>
      </c>
      <c r="Y256">
        <v>36133.002692270034</v>
      </c>
      <c r="Z256">
        <v>5</v>
      </c>
      <c r="AA256">
        <v>26.39</v>
      </c>
      <c r="AB256">
        <v>10000000</v>
      </c>
      <c r="AC256">
        <v>276755.3</v>
      </c>
    </row>
    <row r="257" spans="1:33" x14ac:dyDescent="0.25">
      <c r="A257" t="s">
        <v>612</v>
      </c>
      <c r="B257" t="s">
        <v>905</v>
      </c>
      <c r="C257" t="s">
        <v>170</v>
      </c>
      <c r="E257" t="s">
        <v>22</v>
      </c>
      <c r="G257" t="s">
        <v>1</v>
      </c>
      <c r="I257" t="s">
        <v>12</v>
      </c>
      <c r="M257" t="s">
        <v>3</v>
      </c>
      <c r="N257">
        <v>7</v>
      </c>
      <c r="O257">
        <v>7</v>
      </c>
      <c r="P257" t="s">
        <v>277</v>
      </c>
      <c r="Q257" t="s">
        <v>660</v>
      </c>
      <c r="R257">
        <v>140.26113271713257</v>
      </c>
      <c r="S257">
        <v>1749236740.6420891</v>
      </c>
      <c r="T257">
        <v>1749236880.9032218</v>
      </c>
      <c r="U257" t="s">
        <v>5</v>
      </c>
      <c r="V257" t="s">
        <v>173</v>
      </c>
      <c r="W257" t="s">
        <v>7</v>
      </c>
      <c r="X257" t="s">
        <v>172</v>
      </c>
      <c r="Y257">
        <v>39972.994245088019</v>
      </c>
      <c r="Z257">
        <v>5</v>
      </c>
      <c r="AA257">
        <v>23.86</v>
      </c>
      <c r="AB257">
        <v>10000000</v>
      </c>
      <c r="AC257">
        <v>250168.9</v>
      </c>
    </row>
    <row r="258" spans="1:33" x14ac:dyDescent="0.25">
      <c r="A258" t="s">
        <v>612</v>
      </c>
      <c r="B258" t="s">
        <v>905</v>
      </c>
      <c r="C258" t="s">
        <v>170</v>
      </c>
      <c r="E258" t="s">
        <v>11</v>
      </c>
      <c r="F258" t="s">
        <v>12</v>
      </c>
      <c r="G258" t="s">
        <v>1</v>
      </c>
      <c r="I258" t="s">
        <v>15</v>
      </c>
      <c r="J258" t="s">
        <v>16</v>
      </c>
      <c r="M258" t="s">
        <v>3</v>
      </c>
      <c r="N258">
        <v>7</v>
      </c>
      <c r="O258">
        <v>7</v>
      </c>
      <c r="P258" t="s">
        <v>279</v>
      </c>
      <c r="Q258" t="s">
        <v>661</v>
      </c>
      <c r="R258">
        <v>135.3632915019989</v>
      </c>
      <c r="S258">
        <v>1749236881.0667324</v>
      </c>
      <c r="T258">
        <v>1749237016.4300239</v>
      </c>
      <c r="U258" t="s">
        <v>5</v>
      </c>
      <c r="V258" t="s">
        <v>174</v>
      </c>
      <c r="W258" t="s">
        <v>7</v>
      </c>
      <c r="X258" t="s">
        <v>172</v>
      </c>
      <c r="Y258">
        <v>37494.00564584737</v>
      </c>
      <c r="Z258">
        <v>5</v>
      </c>
      <c r="AA258">
        <v>25.44</v>
      </c>
      <c r="AB258">
        <v>10000000</v>
      </c>
      <c r="AC258">
        <v>266709.3</v>
      </c>
    </row>
    <row r="259" spans="1:33" x14ac:dyDescent="0.25">
      <c r="A259" t="s">
        <v>612</v>
      </c>
      <c r="B259" t="s">
        <v>905</v>
      </c>
      <c r="C259" t="s">
        <v>170</v>
      </c>
      <c r="E259" t="s">
        <v>22</v>
      </c>
      <c r="F259" t="s">
        <v>12</v>
      </c>
      <c r="G259" t="s">
        <v>1</v>
      </c>
      <c r="I259" t="s">
        <v>15</v>
      </c>
      <c r="J259" t="s">
        <v>16</v>
      </c>
      <c r="M259" t="s">
        <v>3</v>
      </c>
      <c r="N259">
        <v>7</v>
      </c>
      <c r="O259">
        <v>7</v>
      </c>
      <c r="P259" t="s">
        <v>281</v>
      </c>
      <c r="Q259" t="s">
        <v>662</v>
      </c>
      <c r="R259">
        <v>140.68481731414795</v>
      </c>
      <c r="S259">
        <v>1749237016.595124</v>
      </c>
      <c r="T259">
        <v>1749237157.2799411</v>
      </c>
      <c r="U259" t="s">
        <v>5</v>
      </c>
      <c r="V259" t="s">
        <v>175</v>
      </c>
      <c r="W259" t="s">
        <v>7</v>
      </c>
      <c r="X259" t="s">
        <v>172</v>
      </c>
      <c r="Y259">
        <v>41136.993593324616</v>
      </c>
      <c r="Z259">
        <v>5</v>
      </c>
      <c r="AA259">
        <v>23.18</v>
      </c>
      <c r="AB259">
        <v>10000000</v>
      </c>
      <c r="AC259">
        <v>243090.2</v>
      </c>
    </row>
    <row r="260" spans="1:33" x14ac:dyDescent="0.25">
      <c r="A260" t="s">
        <v>612</v>
      </c>
      <c r="B260" t="s">
        <v>905</v>
      </c>
      <c r="C260" t="s">
        <v>170</v>
      </c>
      <c r="E260" t="s">
        <v>11</v>
      </c>
      <c r="F260" t="s">
        <v>12</v>
      </c>
      <c r="G260" t="s">
        <v>1</v>
      </c>
      <c r="I260" t="s">
        <v>15</v>
      </c>
      <c r="J260" t="s">
        <v>19</v>
      </c>
      <c r="M260" t="s">
        <v>3</v>
      </c>
      <c r="N260">
        <v>7</v>
      </c>
      <c r="O260">
        <v>7</v>
      </c>
      <c r="P260" t="s">
        <v>283</v>
      </c>
      <c r="Q260" t="s">
        <v>663</v>
      </c>
      <c r="R260">
        <v>131.35784387588501</v>
      </c>
      <c r="S260">
        <v>1749237157.4395001</v>
      </c>
      <c r="T260">
        <v>1749237288.7973435</v>
      </c>
      <c r="U260" t="s">
        <v>5</v>
      </c>
      <c r="V260" t="s">
        <v>176</v>
      </c>
      <c r="W260" t="s">
        <v>7</v>
      </c>
      <c r="X260" t="s">
        <v>172</v>
      </c>
      <c r="Y260">
        <v>36769.004611568555</v>
      </c>
      <c r="Z260">
        <v>5</v>
      </c>
      <c r="AA260">
        <v>25.94</v>
      </c>
      <c r="AB260">
        <v>10000000</v>
      </c>
      <c r="AC260">
        <v>271968.2</v>
      </c>
    </row>
    <row r="261" spans="1:33" x14ac:dyDescent="0.25">
      <c r="A261" t="s">
        <v>612</v>
      </c>
      <c r="B261" t="s">
        <v>905</v>
      </c>
      <c r="C261" t="s">
        <v>170</v>
      </c>
      <c r="E261" t="s">
        <v>22</v>
      </c>
      <c r="F261" t="s">
        <v>12</v>
      </c>
      <c r="G261" t="s">
        <v>1</v>
      </c>
      <c r="I261" t="s">
        <v>15</v>
      </c>
      <c r="J261" t="s">
        <v>19</v>
      </c>
      <c r="M261" t="s">
        <v>3</v>
      </c>
      <c r="N261">
        <v>7</v>
      </c>
      <c r="O261">
        <v>7</v>
      </c>
      <c r="P261" t="s">
        <v>285</v>
      </c>
      <c r="Q261" t="s">
        <v>664</v>
      </c>
      <c r="R261">
        <v>136.59848070144653</v>
      </c>
      <c r="S261">
        <v>1749237288.960572</v>
      </c>
      <c r="T261">
        <v>1749237425.5590527</v>
      </c>
      <c r="U261" t="s">
        <v>5</v>
      </c>
      <c r="V261" t="s">
        <v>177</v>
      </c>
      <c r="W261" t="s">
        <v>7</v>
      </c>
      <c r="X261" t="s">
        <v>172</v>
      </c>
      <c r="Y261">
        <v>44024.005409669793</v>
      </c>
      <c r="Z261">
        <v>5</v>
      </c>
      <c r="AA261">
        <v>21.66</v>
      </c>
      <c r="AB261">
        <v>10000000</v>
      </c>
      <c r="AC261">
        <v>227148.79999999999</v>
      </c>
    </row>
    <row r="262" spans="1:33" x14ac:dyDescent="0.25">
      <c r="A262" t="s">
        <v>988</v>
      </c>
      <c r="B262" t="s">
        <v>905</v>
      </c>
      <c r="C262" t="s">
        <v>230</v>
      </c>
      <c r="E262" t="s">
        <v>11</v>
      </c>
      <c r="G262" t="s">
        <v>1</v>
      </c>
      <c r="I262" t="s">
        <v>12</v>
      </c>
      <c r="M262" t="s">
        <v>3</v>
      </c>
      <c r="N262">
        <v>8</v>
      </c>
      <c r="O262">
        <v>8</v>
      </c>
      <c r="P262" t="s">
        <v>989</v>
      </c>
      <c r="Q262" t="s">
        <v>990</v>
      </c>
      <c r="R262">
        <v>212.96246671676636</v>
      </c>
      <c r="S262">
        <v>1749716004.6039121</v>
      </c>
      <c r="T262">
        <v>1749716217.5663786</v>
      </c>
      <c r="U262" t="s">
        <v>5</v>
      </c>
      <c r="V262" t="s">
        <v>231</v>
      </c>
      <c r="W262" t="s">
        <v>7</v>
      </c>
      <c r="X262" t="s">
        <v>196</v>
      </c>
      <c r="Z262">
        <v>1</v>
      </c>
      <c r="AD262">
        <v>12638.999999812437</v>
      </c>
      <c r="AE262">
        <v>75.454899999999995</v>
      </c>
      <c r="AF262">
        <v>10000000</v>
      </c>
      <c r="AG262">
        <v>791201.83559999999</v>
      </c>
    </row>
    <row r="263" spans="1:33" x14ac:dyDescent="0.25">
      <c r="A263" t="s">
        <v>988</v>
      </c>
      <c r="B263" t="s">
        <v>905</v>
      </c>
      <c r="C263" t="s">
        <v>230</v>
      </c>
      <c r="E263" t="s">
        <v>22</v>
      </c>
      <c r="G263" t="s">
        <v>1</v>
      </c>
      <c r="I263" t="s">
        <v>12</v>
      </c>
      <c r="M263" t="s">
        <v>3</v>
      </c>
      <c r="N263">
        <v>8</v>
      </c>
      <c r="O263">
        <v>8</v>
      </c>
      <c r="P263" t="s">
        <v>991</v>
      </c>
      <c r="Q263" t="s">
        <v>992</v>
      </c>
      <c r="R263">
        <v>208.79804682731628</v>
      </c>
      <c r="S263">
        <v>1749716217.8447006</v>
      </c>
      <c r="T263">
        <v>1749716426.6427474</v>
      </c>
      <c r="U263" t="s">
        <v>5</v>
      </c>
      <c r="V263" t="s">
        <v>232</v>
      </c>
      <c r="W263" t="s">
        <v>7</v>
      </c>
      <c r="X263" t="s">
        <v>196</v>
      </c>
      <c r="Z263">
        <v>1</v>
      </c>
      <c r="AD263">
        <v>14060.000000846412</v>
      </c>
      <c r="AE263">
        <v>67.828900000000004</v>
      </c>
      <c r="AF263">
        <v>10000000</v>
      </c>
      <c r="AG263">
        <v>711237.55330000003</v>
      </c>
    </row>
    <row r="264" spans="1:33" x14ac:dyDescent="0.25">
      <c r="A264" t="s">
        <v>988</v>
      </c>
      <c r="B264" t="s">
        <v>905</v>
      </c>
      <c r="C264" t="s">
        <v>230</v>
      </c>
      <c r="E264" t="s">
        <v>11</v>
      </c>
      <c r="F264" t="s">
        <v>12</v>
      </c>
      <c r="G264" t="s">
        <v>1</v>
      </c>
      <c r="I264" t="s">
        <v>15</v>
      </c>
      <c r="J264" t="s">
        <v>16</v>
      </c>
      <c r="M264" t="s">
        <v>3</v>
      </c>
      <c r="N264">
        <v>8</v>
      </c>
      <c r="O264">
        <v>8</v>
      </c>
      <c r="P264" t="s">
        <v>993</v>
      </c>
      <c r="Q264" t="s">
        <v>994</v>
      </c>
      <c r="R264">
        <v>231.91916537284851</v>
      </c>
      <c r="S264">
        <v>1749716426.7994626</v>
      </c>
      <c r="T264">
        <v>1749716658.7186279</v>
      </c>
      <c r="U264" t="s">
        <v>5</v>
      </c>
      <c r="V264" t="s">
        <v>233</v>
      </c>
      <c r="W264" t="s">
        <v>7</v>
      </c>
      <c r="X264" t="s">
        <v>196</v>
      </c>
      <c r="Z264">
        <v>1</v>
      </c>
      <c r="AD264">
        <v>11602.999999880603</v>
      </c>
      <c r="AE264">
        <v>82.191999999999993</v>
      </c>
      <c r="AF264">
        <v>10000000</v>
      </c>
      <c r="AG264">
        <v>861846.07429999998</v>
      </c>
    </row>
    <row r="265" spans="1:33" x14ac:dyDescent="0.25">
      <c r="A265" t="s">
        <v>988</v>
      </c>
      <c r="B265" t="s">
        <v>905</v>
      </c>
      <c r="C265" t="s">
        <v>230</v>
      </c>
      <c r="E265" t="s">
        <v>22</v>
      </c>
      <c r="F265" t="s">
        <v>12</v>
      </c>
      <c r="G265" t="s">
        <v>1</v>
      </c>
      <c r="I265" t="s">
        <v>15</v>
      </c>
      <c r="J265" t="s">
        <v>16</v>
      </c>
      <c r="M265" t="s">
        <v>3</v>
      </c>
      <c r="N265">
        <v>8</v>
      </c>
      <c r="O265">
        <v>8</v>
      </c>
      <c r="P265" t="s">
        <v>995</v>
      </c>
      <c r="Q265" t="s">
        <v>996</v>
      </c>
      <c r="R265">
        <v>213.95917129516599</v>
      </c>
      <c r="S265">
        <v>1749716658.8707831</v>
      </c>
      <c r="T265">
        <v>1749716872.8299546</v>
      </c>
      <c r="U265" t="s">
        <v>5</v>
      </c>
      <c r="V265" t="s">
        <v>234</v>
      </c>
      <c r="W265" t="s">
        <v>7</v>
      </c>
      <c r="X265" t="s">
        <v>196</v>
      </c>
      <c r="Z265">
        <v>1</v>
      </c>
      <c r="AD265">
        <v>19257.999998325329</v>
      </c>
      <c r="AE265">
        <v>49.520899999999997</v>
      </c>
      <c r="AF265">
        <v>10000000</v>
      </c>
      <c r="AG265">
        <v>519264.72120000003</v>
      </c>
    </row>
    <row r="266" spans="1:33" x14ac:dyDescent="0.25">
      <c r="A266" t="s">
        <v>988</v>
      </c>
      <c r="B266" t="s">
        <v>905</v>
      </c>
      <c r="C266" t="s">
        <v>230</v>
      </c>
      <c r="E266" t="s">
        <v>11</v>
      </c>
      <c r="F266" t="s">
        <v>12</v>
      </c>
      <c r="G266" t="s">
        <v>1</v>
      </c>
      <c r="I266" t="s">
        <v>15</v>
      </c>
      <c r="J266" t="s">
        <v>19</v>
      </c>
      <c r="M266" t="s">
        <v>3</v>
      </c>
      <c r="N266">
        <v>8</v>
      </c>
      <c r="O266">
        <v>8</v>
      </c>
      <c r="P266" t="s">
        <v>997</v>
      </c>
      <c r="Q266" t="s">
        <v>998</v>
      </c>
      <c r="R266">
        <v>213.94561386108401</v>
      </c>
      <c r="S266">
        <v>1749716872.9596312</v>
      </c>
      <c r="T266">
        <v>1749717086.9052451</v>
      </c>
      <c r="U266" t="s">
        <v>5</v>
      </c>
      <c r="V266" t="s">
        <v>235</v>
      </c>
      <c r="W266" t="s">
        <v>7</v>
      </c>
      <c r="X266" t="s">
        <v>196</v>
      </c>
      <c r="Z266">
        <v>1</v>
      </c>
      <c r="AD266">
        <v>13273.99999931745</v>
      </c>
      <c r="AE266">
        <v>71.845299999999995</v>
      </c>
      <c r="AF266">
        <v>10000000</v>
      </c>
      <c r="AG266">
        <v>753352.41830000002</v>
      </c>
    </row>
    <row r="267" spans="1:33" x14ac:dyDescent="0.25">
      <c r="A267" t="s">
        <v>988</v>
      </c>
      <c r="B267" t="s">
        <v>905</v>
      </c>
      <c r="C267" t="s">
        <v>230</v>
      </c>
      <c r="E267" t="s">
        <v>22</v>
      </c>
      <c r="F267" t="s">
        <v>12</v>
      </c>
      <c r="G267" t="s">
        <v>1</v>
      </c>
      <c r="I267" t="s">
        <v>15</v>
      </c>
      <c r="J267" t="s">
        <v>19</v>
      </c>
      <c r="M267" t="s">
        <v>3</v>
      </c>
      <c r="N267">
        <v>8</v>
      </c>
      <c r="O267">
        <v>8</v>
      </c>
      <c r="P267" t="s">
        <v>999</v>
      </c>
      <c r="Q267" t="s">
        <v>1000</v>
      </c>
      <c r="R267">
        <v>216.13319897651672</v>
      </c>
      <c r="S267">
        <v>1749717087.0276656</v>
      </c>
      <c r="T267">
        <v>1749717303.1608646</v>
      </c>
      <c r="U267" t="s">
        <v>5</v>
      </c>
      <c r="V267" t="s">
        <v>236</v>
      </c>
      <c r="W267" t="s">
        <v>7</v>
      </c>
      <c r="X267" t="s">
        <v>196</v>
      </c>
      <c r="Z267">
        <v>1</v>
      </c>
      <c r="AD267">
        <v>14051.000000543916</v>
      </c>
      <c r="AE267">
        <v>67.872299999999996</v>
      </c>
      <c r="AF267">
        <v>10000000</v>
      </c>
      <c r="AG267">
        <v>711693.11789999995</v>
      </c>
    </row>
    <row r="268" spans="1:33" x14ac:dyDescent="0.25">
      <c r="A268" t="s">
        <v>1001</v>
      </c>
      <c r="B268" t="s">
        <v>905</v>
      </c>
      <c r="C268" t="s">
        <v>230</v>
      </c>
      <c r="E268" t="s">
        <v>11</v>
      </c>
      <c r="G268" t="s">
        <v>1</v>
      </c>
      <c r="I268" t="s">
        <v>12</v>
      </c>
      <c r="M268" t="s">
        <v>3</v>
      </c>
      <c r="N268">
        <v>8</v>
      </c>
      <c r="O268">
        <v>8</v>
      </c>
      <c r="P268" t="s">
        <v>989</v>
      </c>
      <c r="Q268" t="s">
        <v>1002</v>
      </c>
      <c r="R268">
        <v>403.6959691047669</v>
      </c>
      <c r="S268">
        <v>1749727230.7060738</v>
      </c>
      <c r="T268">
        <v>1749727634.4020429</v>
      </c>
      <c r="U268" t="s">
        <v>5</v>
      </c>
      <c r="V268" t="s">
        <v>231</v>
      </c>
      <c r="W268" t="s">
        <v>7</v>
      </c>
      <c r="X268" t="s">
        <v>196</v>
      </c>
      <c r="Z268">
        <v>2</v>
      </c>
      <c r="AD268">
        <v>18985.000001239721</v>
      </c>
      <c r="AE268">
        <v>50.232999999999997</v>
      </c>
      <c r="AF268">
        <v>10000000</v>
      </c>
      <c r="AG268">
        <v>526731.63020000001</v>
      </c>
    </row>
    <row r="269" spans="1:33" x14ac:dyDescent="0.25">
      <c r="A269" t="s">
        <v>1001</v>
      </c>
      <c r="B269" t="s">
        <v>905</v>
      </c>
      <c r="C269" t="s">
        <v>230</v>
      </c>
      <c r="E269" t="s">
        <v>22</v>
      </c>
      <c r="G269" t="s">
        <v>1</v>
      </c>
      <c r="I269" t="s">
        <v>12</v>
      </c>
      <c r="M269" t="s">
        <v>3</v>
      </c>
      <c r="N269">
        <v>8</v>
      </c>
      <c r="O269">
        <v>8</v>
      </c>
      <c r="P269" t="s">
        <v>991</v>
      </c>
      <c r="Q269" t="s">
        <v>1003</v>
      </c>
      <c r="R269">
        <v>240.20269083976743</v>
      </c>
      <c r="S269">
        <v>1749727635.4941823</v>
      </c>
      <c r="T269">
        <v>1749727875.6968732</v>
      </c>
      <c r="U269" t="s">
        <v>5</v>
      </c>
      <c r="V269" t="s">
        <v>232</v>
      </c>
      <c r="W269" t="s">
        <v>7</v>
      </c>
      <c r="X269" t="s">
        <v>196</v>
      </c>
      <c r="Z269">
        <v>2</v>
      </c>
      <c r="AD269">
        <v>12834.000000361662</v>
      </c>
      <c r="AE269">
        <v>74.308400000000006</v>
      </c>
      <c r="AF269">
        <v>10000000</v>
      </c>
      <c r="AG269">
        <v>779180.30229999998</v>
      </c>
    </row>
    <row r="270" spans="1:33" x14ac:dyDescent="0.25">
      <c r="A270" t="s">
        <v>1001</v>
      </c>
      <c r="B270" t="s">
        <v>905</v>
      </c>
      <c r="C270" t="s">
        <v>230</v>
      </c>
      <c r="E270" t="s">
        <v>11</v>
      </c>
      <c r="F270" t="s">
        <v>12</v>
      </c>
      <c r="G270" t="s">
        <v>1</v>
      </c>
      <c r="I270" t="s">
        <v>15</v>
      </c>
      <c r="J270" t="s">
        <v>16</v>
      </c>
      <c r="M270" t="s">
        <v>3</v>
      </c>
      <c r="N270">
        <v>8</v>
      </c>
      <c r="O270">
        <v>8</v>
      </c>
      <c r="P270" t="s">
        <v>993</v>
      </c>
      <c r="Q270" t="s">
        <v>1004</v>
      </c>
      <c r="R270">
        <v>281.7331371307373</v>
      </c>
      <c r="S270">
        <v>1749727875.837245</v>
      </c>
      <c r="T270">
        <v>1749728157.5703821</v>
      </c>
      <c r="U270" t="s">
        <v>5</v>
      </c>
      <c r="V270" t="s">
        <v>233</v>
      </c>
      <c r="W270" t="s">
        <v>7</v>
      </c>
      <c r="X270" t="s">
        <v>196</v>
      </c>
      <c r="Z270">
        <v>2</v>
      </c>
      <c r="AD270">
        <v>15637.999998901274</v>
      </c>
      <c r="AE270">
        <v>60.984400000000001</v>
      </c>
      <c r="AF270">
        <v>10000000</v>
      </c>
      <c r="AG270">
        <v>639467.96270000003</v>
      </c>
    </row>
    <row r="271" spans="1:33" x14ac:dyDescent="0.25">
      <c r="A271" t="s">
        <v>1001</v>
      </c>
      <c r="B271" t="s">
        <v>905</v>
      </c>
      <c r="C271" t="s">
        <v>230</v>
      </c>
      <c r="E271" t="s">
        <v>22</v>
      </c>
      <c r="F271" t="s">
        <v>12</v>
      </c>
      <c r="G271" t="s">
        <v>1</v>
      </c>
      <c r="I271" t="s">
        <v>15</v>
      </c>
      <c r="J271" t="s">
        <v>16</v>
      </c>
      <c r="M271" t="s">
        <v>3</v>
      </c>
      <c r="N271">
        <v>8</v>
      </c>
      <c r="O271">
        <v>8</v>
      </c>
      <c r="P271" t="s">
        <v>995</v>
      </c>
      <c r="Q271" t="s">
        <v>1005</v>
      </c>
      <c r="R271">
        <v>247.2995719909668</v>
      </c>
      <c r="S271">
        <v>1749728157.7312286</v>
      </c>
      <c r="T271">
        <v>1749728405.0308006</v>
      </c>
      <c r="U271" t="s">
        <v>5</v>
      </c>
      <c r="V271" t="s">
        <v>234</v>
      </c>
      <c r="W271" t="s">
        <v>7</v>
      </c>
      <c r="X271" t="s">
        <v>196</v>
      </c>
      <c r="Z271">
        <v>2</v>
      </c>
      <c r="AD271">
        <v>19218.999999340595</v>
      </c>
      <c r="AE271">
        <v>49.621400000000001</v>
      </c>
      <c r="AF271">
        <v>10000000</v>
      </c>
      <c r="AG271">
        <v>520318.43489999999</v>
      </c>
    </row>
    <row r="272" spans="1:33" x14ac:dyDescent="0.25">
      <c r="A272" t="s">
        <v>1001</v>
      </c>
      <c r="B272" t="s">
        <v>905</v>
      </c>
      <c r="C272" t="s">
        <v>230</v>
      </c>
      <c r="E272" t="s">
        <v>11</v>
      </c>
      <c r="F272" t="s">
        <v>12</v>
      </c>
      <c r="G272" t="s">
        <v>1</v>
      </c>
      <c r="I272" t="s">
        <v>15</v>
      </c>
      <c r="J272" t="s">
        <v>19</v>
      </c>
      <c r="M272" t="s">
        <v>3</v>
      </c>
      <c r="N272">
        <v>8</v>
      </c>
      <c r="O272">
        <v>8</v>
      </c>
      <c r="P272" t="s">
        <v>997</v>
      </c>
      <c r="Q272" t="s">
        <v>1006</v>
      </c>
      <c r="R272">
        <v>216.28535938262939</v>
      </c>
      <c r="S272">
        <v>1749728405.171803</v>
      </c>
      <c r="T272">
        <v>1749728621.4571624</v>
      </c>
      <c r="U272" t="s">
        <v>5</v>
      </c>
      <c r="V272" t="s">
        <v>235</v>
      </c>
      <c r="W272" t="s">
        <v>7</v>
      </c>
      <c r="X272" t="s">
        <v>196</v>
      </c>
      <c r="Z272">
        <v>2</v>
      </c>
      <c r="AD272">
        <v>14157.000000560758</v>
      </c>
      <c r="AE272">
        <v>67.364199999999997</v>
      </c>
      <c r="AF272">
        <v>10000000</v>
      </c>
      <c r="AG272">
        <v>706364.34270000004</v>
      </c>
    </row>
    <row r="273" spans="1:33" x14ac:dyDescent="0.25">
      <c r="A273" t="s">
        <v>1001</v>
      </c>
      <c r="B273" t="s">
        <v>905</v>
      </c>
      <c r="C273" t="s">
        <v>230</v>
      </c>
      <c r="E273" t="s">
        <v>22</v>
      </c>
      <c r="F273" t="s">
        <v>12</v>
      </c>
      <c r="G273" t="s">
        <v>1</v>
      </c>
      <c r="I273" t="s">
        <v>15</v>
      </c>
      <c r="J273" t="s">
        <v>19</v>
      </c>
      <c r="M273" t="s">
        <v>3</v>
      </c>
      <c r="N273">
        <v>8</v>
      </c>
      <c r="O273">
        <v>8</v>
      </c>
      <c r="P273" t="s">
        <v>999</v>
      </c>
      <c r="Q273" t="s">
        <v>1007</v>
      </c>
      <c r="R273">
        <v>231.66081213951111</v>
      </c>
      <c r="S273">
        <v>1749728621.6023169</v>
      </c>
      <c r="T273">
        <v>1749728853.263129</v>
      </c>
      <c r="U273" t="s">
        <v>5</v>
      </c>
      <c r="V273" t="s">
        <v>236</v>
      </c>
      <c r="W273" t="s">
        <v>7</v>
      </c>
      <c r="X273" t="s">
        <v>196</v>
      </c>
      <c r="Z273">
        <v>2</v>
      </c>
      <c r="AD273">
        <v>16336.000000682194</v>
      </c>
      <c r="AE273">
        <v>58.378700000000002</v>
      </c>
      <c r="AF273">
        <v>10000000</v>
      </c>
      <c r="AG273">
        <v>612144.95589999994</v>
      </c>
    </row>
    <row r="274" spans="1:33" x14ac:dyDescent="0.25">
      <c r="A274" t="s">
        <v>1008</v>
      </c>
      <c r="B274" t="s">
        <v>905</v>
      </c>
      <c r="C274" t="s">
        <v>230</v>
      </c>
      <c r="E274" t="s">
        <v>11</v>
      </c>
      <c r="G274" t="s">
        <v>1</v>
      </c>
      <c r="I274" t="s">
        <v>12</v>
      </c>
      <c r="M274" t="s">
        <v>3</v>
      </c>
      <c r="N274">
        <v>8</v>
      </c>
      <c r="O274">
        <v>8</v>
      </c>
      <c r="P274" t="s">
        <v>989</v>
      </c>
      <c r="Q274" t="s">
        <v>1009</v>
      </c>
      <c r="R274">
        <v>293.00019097328186</v>
      </c>
      <c r="S274">
        <v>1749730804.5007646</v>
      </c>
      <c r="T274">
        <v>1749731097.5009556</v>
      </c>
      <c r="U274" t="s">
        <v>5</v>
      </c>
      <c r="V274" t="s">
        <v>231</v>
      </c>
      <c r="W274" t="s">
        <v>7</v>
      </c>
      <c r="X274" t="s">
        <v>196</v>
      </c>
      <c r="Z274">
        <v>3</v>
      </c>
      <c r="AD274">
        <v>21159.999998231026</v>
      </c>
      <c r="AE274">
        <v>45.069699999999997</v>
      </c>
      <c r="AF274">
        <v>10000000</v>
      </c>
      <c r="AG274">
        <v>472589.79210000002</v>
      </c>
    </row>
    <row r="275" spans="1:33" x14ac:dyDescent="0.25">
      <c r="A275" t="s">
        <v>1008</v>
      </c>
      <c r="B275" t="s">
        <v>905</v>
      </c>
      <c r="C275" t="s">
        <v>230</v>
      </c>
      <c r="E275" t="s">
        <v>22</v>
      </c>
      <c r="G275" t="s">
        <v>1</v>
      </c>
      <c r="I275" t="s">
        <v>12</v>
      </c>
      <c r="M275" t="s">
        <v>3</v>
      </c>
      <c r="N275">
        <v>8</v>
      </c>
      <c r="O275">
        <v>8</v>
      </c>
      <c r="P275" t="s">
        <v>991</v>
      </c>
      <c r="Q275" t="s">
        <v>1010</v>
      </c>
      <c r="R275">
        <v>254.52410650253296</v>
      </c>
      <c r="S275">
        <v>1749731097.9579494</v>
      </c>
      <c r="T275">
        <v>1749731352.4820559</v>
      </c>
      <c r="U275" t="s">
        <v>5</v>
      </c>
      <c r="V275" t="s">
        <v>232</v>
      </c>
      <c r="W275" t="s">
        <v>7</v>
      </c>
      <c r="X275" t="s">
        <v>196</v>
      </c>
      <c r="Z275">
        <v>3</v>
      </c>
      <c r="AD275">
        <v>16069.999999508258</v>
      </c>
      <c r="AE275">
        <v>59.344999999999999</v>
      </c>
      <c r="AF275">
        <v>10000000</v>
      </c>
      <c r="AG275">
        <v>622277.53579999995</v>
      </c>
    </row>
    <row r="276" spans="1:33" x14ac:dyDescent="0.25">
      <c r="A276" t="s">
        <v>1008</v>
      </c>
      <c r="B276" t="s">
        <v>905</v>
      </c>
      <c r="C276" t="s">
        <v>230</v>
      </c>
      <c r="E276" t="s">
        <v>11</v>
      </c>
      <c r="F276" t="s">
        <v>12</v>
      </c>
      <c r="G276" t="s">
        <v>1</v>
      </c>
      <c r="I276" t="s">
        <v>15</v>
      </c>
      <c r="J276" t="s">
        <v>16</v>
      </c>
      <c r="M276" t="s">
        <v>3</v>
      </c>
      <c r="N276">
        <v>8</v>
      </c>
      <c r="O276">
        <v>8</v>
      </c>
      <c r="P276" t="s">
        <v>993</v>
      </c>
      <c r="Q276" t="s">
        <v>1011</v>
      </c>
      <c r="R276">
        <v>281.43293571472168</v>
      </c>
      <c r="S276">
        <v>1749731352.6604769</v>
      </c>
      <c r="T276">
        <v>1749731634.0934126</v>
      </c>
      <c r="U276" t="s">
        <v>5</v>
      </c>
      <c r="V276" t="s">
        <v>233</v>
      </c>
      <c r="W276" t="s">
        <v>7</v>
      </c>
      <c r="X276" t="s">
        <v>196</v>
      </c>
      <c r="Z276">
        <v>3</v>
      </c>
      <c r="AD276">
        <v>19136.000001322682</v>
      </c>
      <c r="AE276">
        <v>49.8367</v>
      </c>
      <c r="AF276">
        <v>10000000</v>
      </c>
      <c r="AG276">
        <v>522575.25079999998</v>
      </c>
    </row>
    <row r="277" spans="1:33" x14ac:dyDescent="0.25">
      <c r="A277" t="s">
        <v>1008</v>
      </c>
      <c r="B277" t="s">
        <v>905</v>
      </c>
      <c r="C277" t="s">
        <v>230</v>
      </c>
      <c r="E277" t="s">
        <v>22</v>
      </c>
      <c r="F277" t="s">
        <v>12</v>
      </c>
      <c r="G277" t="s">
        <v>1</v>
      </c>
      <c r="I277" t="s">
        <v>15</v>
      </c>
      <c r="J277" t="s">
        <v>16</v>
      </c>
      <c r="M277" t="s">
        <v>3</v>
      </c>
      <c r="N277">
        <v>8</v>
      </c>
      <c r="O277">
        <v>8</v>
      </c>
      <c r="P277" t="s">
        <v>995</v>
      </c>
      <c r="Q277" t="s">
        <v>1012</v>
      </c>
      <c r="R277">
        <v>331.59522676467896</v>
      </c>
      <c r="S277">
        <v>1749731634.2568569</v>
      </c>
      <c r="T277">
        <v>1749731965.8520834</v>
      </c>
      <c r="U277" t="s">
        <v>5</v>
      </c>
      <c r="V277" t="s">
        <v>234</v>
      </c>
      <c r="W277" t="s">
        <v>7</v>
      </c>
      <c r="X277" t="s">
        <v>196</v>
      </c>
      <c r="Z277">
        <v>3</v>
      </c>
      <c r="AD277">
        <v>29961.000002988007</v>
      </c>
      <c r="AE277">
        <v>31.830500000000001</v>
      </c>
      <c r="AF277">
        <v>10000000</v>
      </c>
      <c r="AG277">
        <v>333767.23070000001</v>
      </c>
    </row>
    <row r="278" spans="1:33" x14ac:dyDescent="0.25">
      <c r="A278" t="s">
        <v>1008</v>
      </c>
      <c r="B278" t="s">
        <v>905</v>
      </c>
      <c r="C278" t="s">
        <v>230</v>
      </c>
      <c r="E278" t="s">
        <v>11</v>
      </c>
      <c r="F278" t="s">
        <v>12</v>
      </c>
      <c r="G278" t="s">
        <v>1</v>
      </c>
      <c r="I278" t="s">
        <v>15</v>
      </c>
      <c r="J278" t="s">
        <v>19</v>
      </c>
      <c r="M278" t="s">
        <v>3</v>
      </c>
      <c r="N278">
        <v>8</v>
      </c>
      <c r="O278">
        <v>8</v>
      </c>
      <c r="P278" t="s">
        <v>997</v>
      </c>
      <c r="Q278" t="s">
        <v>1013</v>
      </c>
      <c r="R278">
        <v>308.19500637054443</v>
      </c>
      <c r="S278">
        <v>1749731966.0109937</v>
      </c>
      <c r="T278">
        <v>1749732274.2060001</v>
      </c>
      <c r="U278" t="s">
        <v>5</v>
      </c>
      <c r="V278" t="s">
        <v>235</v>
      </c>
      <c r="W278" t="s">
        <v>7</v>
      </c>
      <c r="X278" t="s">
        <v>196</v>
      </c>
      <c r="Z278">
        <v>3</v>
      </c>
      <c r="AD278">
        <v>19498.999998367348</v>
      </c>
      <c r="AE278">
        <v>48.908900000000003</v>
      </c>
      <c r="AF278">
        <v>10000000</v>
      </c>
      <c r="AG278">
        <v>512846.81270000001</v>
      </c>
    </row>
    <row r="279" spans="1:33" x14ac:dyDescent="0.25">
      <c r="A279" t="s">
        <v>1008</v>
      </c>
      <c r="B279" t="s">
        <v>905</v>
      </c>
      <c r="C279" t="s">
        <v>230</v>
      </c>
      <c r="E279" t="s">
        <v>22</v>
      </c>
      <c r="F279" t="s">
        <v>12</v>
      </c>
      <c r="G279" t="s">
        <v>1</v>
      </c>
      <c r="I279" t="s">
        <v>15</v>
      </c>
      <c r="J279" t="s">
        <v>19</v>
      </c>
      <c r="M279" t="s">
        <v>3</v>
      </c>
      <c r="N279">
        <v>8</v>
      </c>
      <c r="O279">
        <v>8</v>
      </c>
      <c r="P279" t="s">
        <v>999</v>
      </c>
      <c r="Q279" t="s">
        <v>1014</v>
      </c>
      <c r="R279">
        <v>276.27411222457886</v>
      </c>
      <c r="S279">
        <v>1749732274.357394</v>
      </c>
      <c r="T279">
        <v>1749732550.6315062</v>
      </c>
      <c r="U279" t="s">
        <v>5</v>
      </c>
      <c r="V279" t="s">
        <v>236</v>
      </c>
      <c r="W279" t="s">
        <v>7</v>
      </c>
      <c r="X279" t="s">
        <v>196</v>
      </c>
      <c r="Z279">
        <v>3</v>
      </c>
      <c r="AD279">
        <v>19918.000000094016</v>
      </c>
      <c r="AE279">
        <v>47.88</v>
      </c>
      <c r="AF279">
        <v>10000000</v>
      </c>
      <c r="AG279">
        <v>502058.43959999998</v>
      </c>
    </row>
    <row r="280" spans="1:33" x14ac:dyDescent="0.25">
      <c r="A280" t="s">
        <v>1015</v>
      </c>
      <c r="B280" t="s">
        <v>905</v>
      </c>
      <c r="C280" t="s">
        <v>230</v>
      </c>
      <c r="E280" t="s">
        <v>11</v>
      </c>
      <c r="G280" t="s">
        <v>1</v>
      </c>
      <c r="I280" t="s">
        <v>12</v>
      </c>
      <c r="M280" t="s">
        <v>3</v>
      </c>
      <c r="N280">
        <v>8</v>
      </c>
      <c r="O280">
        <v>8</v>
      </c>
      <c r="P280" t="s">
        <v>989</v>
      </c>
      <c r="Q280" t="s">
        <v>1016</v>
      </c>
      <c r="R280">
        <v>242.78696608543396</v>
      </c>
      <c r="S280">
        <v>1750861468.9587522</v>
      </c>
      <c r="T280">
        <v>1750861711.7457182</v>
      </c>
      <c r="U280" t="s">
        <v>5</v>
      </c>
      <c r="V280" t="s">
        <v>231</v>
      </c>
      <c r="W280" t="s">
        <v>7</v>
      </c>
      <c r="X280" t="s">
        <v>196</v>
      </c>
      <c r="Z280">
        <v>4</v>
      </c>
      <c r="AD280">
        <v>13276.999999522561</v>
      </c>
      <c r="AE280">
        <v>71.829099999999997</v>
      </c>
      <c r="AF280">
        <v>10000000</v>
      </c>
      <c r="AG280">
        <v>753182.19480000006</v>
      </c>
    </row>
    <row r="281" spans="1:33" x14ac:dyDescent="0.25">
      <c r="A281" t="s">
        <v>1015</v>
      </c>
      <c r="B281" t="s">
        <v>905</v>
      </c>
      <c r="C281" t="s">
        <v>230</v>
      </c>
      <c r="E281" t="s">
        <v>22</v>
      </c>
      <c r="G281" t="s">
        <v>1</v>
      </c>
      <c r="I281" t="s">
        <v>12</v>
      </c>
      <c r="M281" t="s">
        <v>3</v>
      </c>
      <c r="N281">
        <v>8</v>
      </c>
      <c r="O281">
        <v>8</v>
      </c>
      <c r="P281" t="s">
        <v>991</v>
      </c>
      <c r="Q281" t="s">
        <v>1017</v>
      </c>
      <c r="R281">
        <v>268.5607316493988</v>
      </c>
      <c r="S281">
        <v>1750861712.0686529</v>
      </c>
      <c r="T281">
        <v>1750861980.6293845</v>
      </c>
      <c r="U281" t="s">
        <v>5</v>
      </c>
      <c r="V281" t="s">
        <v>232</v>
      </c>
      <c r="W281" t="s">
        <v>7</v>
      </c>
      <c r="X281" t="s">
        <v>196</v>
      </c>
      <c r="Z281">
        <v>4</v>
      </c>
      <c r="AD281">
        <v>31534.999996576877</v>
      </c>
      <c r="AE281">
        <v>30.241800000000001</v>
      </c>
      <c r="AF281">
        <v>10000000</v>
      </c>
      <c r="AG281">
        <v>317107.97529999999</v>
      </c>
    </row>
    <row r="282" spans="1:33" x14ac:dyDescent="0.25">
      <c r="A282" t="s">
        <v>1015</v>
      </c>
      <c r="B282" t="s">
        <v>905</v>
      </c>
      <c r="C282" t="s">
        <v>230</v>
      </c>
      <c r="E282" t="s">
        <v>11</v>
      </c>
      <c r="F282" t="s">
        <v>12</v>
      </c>
      <c r="G282" t="s">
        <v>1</v>
      </c>
      <c r="I282" t="s">
        <v>15</v>
      </c>
      <c r="J282" t="s">
        <v>16</v>
      </c>
      <c r="M282" t="s">
        <v>3</v>
      </c>
      <c r="N282">
        <v>8</v>
      </c>
      <c r="O282">
        <v>8</v>
      </c>
      <c r="P282" t="s">
        <v>993</v>
      </c>
      <c r="Q282" t="s">
        <v>1018</v>
      </c>
      <c r="R282">
        <v>310.81102728843689</v>
      </c>
      <c r="S282">
        <v>1750861980.859828</v>
      </c>
      <c r="T282">
        <v>1750862291.6708553</v>
      </c>
      <c r="U282" t="s">
        <v>5</v>
      </c>
      <c r="V282" t="s">
        <v>233</v>
      </c>
      <c r="W282" t="s">
        <v>7</v>
      </c>
      <c r="X282" t="s">
        <v>196</v>
      </c>
      <c r="Z282">
        <v>4</v>
      </c>
      <c r="AD282">
        <v>20603.000000192838</v>
      </c>
      <c r="AE282">
        <v>46.2881</v>
      </c>
      <c r="AF282">
        <v>10000000</v>
      </c>
      <c r="AG282">
        <v>485366.20880000002</v>
      </c>
    </row>
    <row r="283" spans="1:33" x14ac:dyDescent="0.25">
      <c r="A283" t="s">
        <v>1015</v>
      </c>
      <c r="B283" t="s">
        <v>905</v>
      </c>
      <c r="C283" t="s">
        <v>230</v>
      </c>
      <c r="E283" t="s">
        <v>22</v>
      </c>
      <c r="F283" t="s">
        <v>12</v>
      </c>
      <c r="G283" t="s">
        <v>1</v>
      </c>
      <c r="I283" t="s">
        <v>15</v>
      </c>
      <c r="J283" t="s">
        <v>16</v>
      </c>
      <c r="M283" t="s">
        <v>3</v>
      </c>
      <c r="N283">
        <v>8</v>
      </c>
      <c r="O283">
        <v>8</v>
      </c>
      <c r="P283" t="s">
        <v>995</v>
      </c>
      <c r="Q283" t="s">
        <v>1019</v>
      </c>
      <c r="R283">
        <v>316.04486465454102</v>
      </c>
      <c r="S283">
        <v>1750862291.8290639</v>
      </c>
      <c r="T283">
        <v>1750862607.8739283</v>
      </c>
      <c r="U283" t="s">
        <v>5</v>
      </c>
      <c r="V283" t="s">
        <v>234</v>
      </c>
      <c r="W283" t="s">
        <v>7</v>
      </c>
      <c r="X283" t="s">
        <v>196</v>
      </c>
      <c r="Z283">
        <v>4</v>
      </c>
      <c r="AD283">
        <v>22119.000001027427</v>
      </c>
      <c r="AE283">
        <v>43.115600000000001</v>
      </c>
      <c r="AF283">
        <v>10000000</v>
      </c>
      <c r="AG283">
        <v>452100.00449999998</v>
      </c>
    </row>
    <row r="284" spans="1:33" x14ac:dyDescent="0.25">
      <c r="A284" t="s">
        <v>1015</v>
      </c>
      <c r="B284" t="s">
        <v>905</v>
      </c>
      <c r="C284" t="s">
        <v>230</v>
      </c>
      <c r="E284" t="s">
        <v>11</v>
      </c>
      <c r="F284" t="s">
        <v>12</v>
      </c>
      <c r="G284" t="s">
        <v>1</v>
      </c>
      <c r="I284" t="s">
        <v>15</v>
      </c>
      <c r="J284" t="s">
        <v>19</v>
      </c>
      <c r="M284" t="s">
        <v>3</v>
      </c>
      <c r="N284">
        <v>8</v>
      </c>
      <c r="O284">
        <v>8</v>
      </c>
      <c r="P284" t="s">
        <v>997</v>
      </c>
      <c r="Q284" t="s">
        <v>1020</v>
      </c>
      <c r="R284">
        <v>258.51517939567566</v>
      </c>
      <c r="S284">
        <v>1750862608.0149231</v>
      </c>
      <c r="T284">
        <v>1750862866.5301025</v>
      </c>
      <c r="U284" t="s">
        <v>5</v>
      </c>
      <c r="V284" t="s">
        <v>235</v>
      </c>
      <c r="W284" t="s">
        <v>7</v>
      </c>
      <c r="X284" t="s">
        <v>196</v>
      </c>
      <c r="Z284">
        <v>4</v>
      </c>
      <c r="AD284">
        <v>15031.000000537508</v>
      </c>
      <c r="AE284">
        <v>63.447200000000002</v>
      </c>
      <c r="AF284">
        <v>10000000</v>
      </c>
      <c r="AG284">
        <v>665291.7304</v>
      </c>
    </row>
    <row r="285" spans="1:33" x14ac:dyDescent="0.25">
      <c r="A285" t="s">
        <v>1015</v>
      </c>
      <c r="B285" t="s">
        <v>905</v>
      </c>
      <c r="C285" t="s">
        <v>230</v>
      </c>
      <c r="E285" t="s">
        <v>22</v>
      </c>
      <c r="F285" t="s">
        <v>12</v>
      </c>
      <c r="G285" t="s">
        <v>1</v>
      </c>
      <c r="I285" t="s">
        <v>15</v>
      </c>
      <c r="J285" t="s">
        <v>19</v>
      </c>
      <c r="M285" t="s">
        <v>3</v>
      </c>
      <c r="N285">
        <v>8</v>
      </c>
      <c r="O285">
        <v>8</v>
      </c>
      <c r="P285" t="s">
        <v>999</v>
      </c>
      <c r="Q285" t="s">
        <v>1021</v>
      </c>
      <c r="R285">
        <v>258.40111088752747</v>
      </c>
      <c r="S285">
        <v>1750862866.7010624</v>
      </c>
      <c r="T285">
        <v>1750863125.1021731</v>
      </c>
      <c r="U285" t="s">
        <v>5</v>
      </c>
      <c r="V285" t="s">
        <v>236</v>
      </c>
      <c r="W285" t="s">
        <v>7</v>
      </c>
      <c r="X285" t="s">
        <v>196</v>
      </c>
      <c r="Z285">
        <v>4</v>
      </c>
      <c r="AD285">
        <v>15385.999999160234</v>
      </c>
      <c r="AE285">
        <v>61.9833</v>
      </c>
      <c r="AF285">
        <v>10000000</v>
      </c>
      <c r="AG285">
        <v>649941.50529999996</v>
      </c>
    </row>
    <row r="286" spans="1:33" x14ac:dyDescent="0.25">
      <c r="A286" t="s">
        <v>1022</v>
      </c>
      <c r="B286" t="s">
        <v>905</v>
      </c>
      <c r="C286" t="s">
        <v>230</v>
      </c>
      <c r="E286" t="s">
        <v>11</v>
      </c>
      <c r="G286" t="s">
        <v>1</v>
      </c>
      <c r="I286" t="s">
        <v>12</v>
      </c>
      <c r="M286" t="s">
        <v>3</v>
      </c>
      <c r="N286">
        <v>8</v>
      </c>
      <c r="O286">
        <v>8</v>
      </c>
      <c r="P286" t="s">
        <v>989</v>
      </c>
      <c r="Q286" t="s">
        <v>1023</v>
      </c>
      <c r="R286">
        <v>303.5320405960083</v>
      </c>
      <c r="S286">
        <v>1750864785.4270625</v>
      </c>
      <c r="T286">
        <v>1750865088.9591029</v>
      </c>
      <c r="U286" t="s">
        <v>5</v>
      </c>
      <c r="V286" t="s">
        <v>231</v>
      </c>
      <c r="W286" t="s">
        <v>7</v>
      </c>
      <c r="X286" t="s">
        <v>196</v>
      </c>
      <c r="Z286">
        <v>5</v>
      </c>
      <c r="AD286">
        <v>17114.000000138622</v>
      </c>
      <c r="AE286">
        <v>55.724800000000002</v>
      </c>
      <c r="AF286">
        <v>10000000</v>
      </c>
      <c r="AG286">
        <v>584316.93350000004</v>
      </c>
    </row>
    <row r="287" spans="1:33" x14ac:dyDescent="0.25">
      <c r="A287" t="s">
        <v>1022</v>
      </c>
      <c r="B287" t="s">
        <v>905</v>
      </c>
      <c r="C287" t="s">
        <v>230</v>
      </c>
      <c r="E287" t="s">
        <v>22</v>
      </c>
      <c r="G287" t="s">
        <v>1</v>
      </c>
      <c r="I287" t="s">
        <v>12</v>
      </c>
      <c r="M287" t="s">
        <v>3</v>
      </c>
      <c r="N287">
        <v>8</v>
      </c>
      <c r="O287">
        <v>8</v>
      </c>
      <c r="P287" t="s">
        <v>991</v>
      </c>
      <c r="Q287" t="s">
        <v>1024</v>
      </c>
      <c r="R287">
        <v>289.5503978729248</v>
      </c>
      <c r="S287">
        <v>1750865089.6990521</v>
      </c>
      <c r="T287">
        <v>1750865379.24945</v>
      </c>
      <c r="U287" t="s">
        <v>5</v>
      </c>
      <c r="V287" t="s">
        <v>232</v>
      </c>
      <c r="W287" t="s">
        <v>7</v>
      </c>
      <c r="X287" t="s">
        <v>196</v>
      </c>
      <c r="Z287">
        <v>5</v>
      </c>
      <c r="AD287">
        <v>14778.999999271397</v>
      </c>
      <c r="AE287">
        <v>64.528999999999996</v>
      </c>
      <c r="AF287">
        <v>10000000</v>
      </c>
      <c r="AG287">
        <v>676635.76699999999</v>
      </c>
    </row>
    <row r="288" spans="1:33" x14ac:dyDescent="0.25">
      <c r="A288" t="s">
        <v>1022</v>
      </c>
      <c r="B288" t="s">
        <v>905</v>
      </c>
      <c r="C288" t="s">
        <v>230</v>
      </c>
      <c r="E288" t="s">
        <v>11</v>
      </c>
      <c r="F288" t="s">
        <v>12</v>
      </c>
      <c r="G288" t="s">
        <v>1</v>
      </c>
      <c r="I288" t="s">
        <v>15</v>
      </c>
      <c r="J288" t="s">
        <v>16</v>
      </c>
      <c r="M288" t="s">
        <v>3</v>
      </c>
      <c r="N288">
        <v>8</v>
      </c>
      <c r="O288">
        <v>8</v>
      </c>
      <c r="P288" t="s">
        <v>993</v>
      </c>
      <c r="Q288" t="s">
        <v>1025</v>
      </c>
      <c r="R288">
        <v>294.72123432159424</v>
      </c>
      <c r="S288">
        <v>1750865379.4400415</v>
      </c>
      <c r="T288">
        <v>1750865674.1612761</v>
      </c>
      <c r="U288" t="s">
        <v>5</v>
      </c>
      <c r="V288" t="s">
        <v>233</v>
      </c>
      <c r="W288" t="s">
        <v>7</v>
      </c>
      <c r="X288" t="s">
        <v>196</v>
      </c>
      <c r="Z288">
        <v>5</v>
      </c>
      <c r="AD288">
        <v>15646.999999829446</v>
      </c>
      <c r="AE288">
        <v>60.949300000000001</v>
      </c>
      <c r="AF288">
        <v>10000000</v>
      </c>
      <c r="AG288">
        <v>639100.147</v>
      </c>
    </row>
    <row r="289" spans="1:33" x14ac:dyDescent="0.25">
      <c r="A289" t="s">
        <v>1022</v>
      </c>
      <c r="B289" t="s">
        <v>905</v>
      </c>
      <c r="C289" t="s">
        <v>230</v>
      </c>
      <c r="E289" t="s">
        <v>22</v>
      </c>
      <c r="F289" t="s">
        <v>12</v>
      </c>
      <c r="G289" t="s">
        <v>1</v>
      </c>
      <c r="I289" t="s">
        <v>15</v>
      </c>
      <c r="J289" t="s">
        <v>16</v>
      </c>
      <c r="M289" t="s">
        <v>3</v>
      </c>
      <c r="N289">
        <v>8</v>
      </c>
      <c r="O289">
        <v>8</v>
      </c>
      <c r="P289" t="s">
        <v>995</v>
      </c>
      <c r="Q289" t="s">
        <v>1026</v>
      </c>
      <c r="R289">
        <v>280.41109824180603</v>
      </c>
      <c r="S289">
        <v>1750865674.3577862</v>
      </c>
      <c r="T289">
        <v>1750865954.7688844</v>
      </c>
      <c r="U289" t="s">
        <v>5</v>
      </c>
      <c r="V289" t="s">
        <v>234</v>
      </c>
      <c r="W289" t="s">
        <v>7</v>
      </c>
      <c r="X289" t="s">
        <v>196</v>
      </c>
      <c r="Z289">
        <v>5</v>
      </c>
      <c r="AD289">
        <v>22924.999997776275</v>
      </c>
      <c r="AE289">
        <v>41.599800000000002</v>
      </c>
      <c r="AF289">
        <v>10000000</v>
      </c>
      <c r="AG289">
        <v>436205.01640000002</v>
      </c>
    </row>
    <row r="290" spans="1:33" x14ac:dyDescent="0.25">
      <c r="A290" t="s">
        <v>1022</v>
      </c>
      <c r="B290" t="s">
        <v>905</v>
      </c>
      <c r="C290" t="s">
        <v>230</v>
      </c>
      <c r="E290" t="s">
        <v>11</v>
      </c>
      <c r="F290" t="s">
        <v>12</v>
      </c>
      <c r="G290" t="s">
        <v>1</v>
      </c>
      <c r="I290" t="s">
        <v>15</v>
      </c>
      <c r="J290" t="s">
        <v>19</v>
      </c>
      <c r="M290" t="s">
        <v>3</v>
      </c>
      <c r="N290">
        <v>8</v>
      </c>
      <c r="O290">
        <v>8</v>
      </c>
      <c r="P290" t="s">
        <v>997</v>
      </c>
      <c r="Q290" t="s">
        <v>1027</v>
      </c>
      <c r="R290">
        <v>244.52492022514343</v>
      </c>
      <c r="S290">
        <v>1750865954.9180188</v>
      </c>
      <c r="T290">
        <v>1750866199.442939</v>
      </c>
      <c r="U290" t="s">
        <v>5</v>
      </c>
      <c r="V290" t="s">
        <v>235</v>
      </c>
      <c r="W290" t="s">
        <v>7</v>
      </c>
      <c r="X290" t="s">
        <v>196</v>
      </c>
      <c r="Z290">
        <v>5</v>
      </c>
      <c r="AD290">
        <v>11260.000000511203</v>
      </c>
      <c r="AE290">
        <v>84.695800000000006</v>
      </c>
      <c r="AF290">
        <v>10000000</v>
      </c>
      <c r="AG290">
        <v>888099.46710000001</v>
      </c>
    </row>
    <row r="291" spans="1:33" x14ac:dyDescent="0.25">
      <c r="A291" t="s">
        <v>1022</v>
      </c>
      <c r="B291" t="s">
        <v>905</v>
      </c>
      <c r="C291" t="s">
        <v>230</v>
      </c>
      <c r="E291" t="s">
        <v>22</v>
      </c>
      <c r="F291" t="s">
        <v>12</v>
      </c>
      <c r="G291" t="s">
        <v>1</v>
      </c>
      <c r="I291" t="s">
        <v>15</v>
      </c>
      <c r="J291" t="s">
        <v>19</v>
      </c>
      <c r="M291" t="s">
        <v>3</v>
      </c>
      <c r="N291">
        <v>8</v>
      </c>
      <c r="O291">
        <v>8</v>
      </c>
      <c r="P291" t="s">
        <v>999</v>
      </c>
      <c r="Q291" t="s">
        <v>1028</v>
      </c>
      <c r="R291">
        <v>231.76306128501892</v>
      </c>
      <c r="S291">
        <v>1750866199.5917814</v>
      </c>
      <c r="T291">
        <v>1750866431.3548429</v>
      </c>
      <c r="U291" t="s">
        <v>5</v>
      </c>
      <c r="V291" t="s">
        <v>236</v>
      </c>
      <c r="W291" t="s">
        <v>7</v>
      </c>
      <c r="X291" t="s">
        <v>196</v>
      </c>
      <c r="Z291">
        <v>5</v>
      </c>
      <c r="AD291">
        <v>12808.000000576872</v>
      </c>
      <c r="AE291">
        <v>74.459299999999999</v>
      </c>
      <c r="AF291">
        <v>10000000</v>
      </c>
      <c r="AG291">
        <v>780762.02370000002</v>
      </c>
    </row>
    <row r="292" spans="1:33" x14ac:dyDescent="0.25">
      <c r="A292" t="s">
        <v>394</v>
      </c>
      <c r="B292" t="s">
        <v>906</v>
      </c>
      <c r="C292" t="s">
        <v>0</v>
      </c>
      <c r="D292">
        <v>-1</v>
      </c>
      <c r="G292" t="s">
        <v>1</v>
      </c>
      <c r="K292" t="s">
        <v>2</v>
      </c>
      <c r="M292" t="s">
        <v>81</v>
      </c>
      <c r="N292">
        <v>9</v>
      </c>
      <c r="O292">
        <v>7</v>
      </c>
      <c r="P292" t="s">
        <v>82</v>
      </c>
      <c r="Q292" t="s">
        <v>395</v>
      </c>
      <c r="R292">
        <v>78.80850887298584</v>
      </c>
      <c r="S292">
        <v>1749185988.3784316</v>
      </c>
      <c r="T292">
        <v>1749186067.1869404</v>
      </c>
      <c r="U292" t="s">
        <v>5</v>
      </c>
      <c r="V292" t="s">
        <v>83</v>
      </c>
      <c r="W292" t="s">
        <v>7</v>
      </c>
      <c r="X292" t="s">
        <v>196</v>
      </c>
      <c r="Y292">
        <v>14201</v>
      </c>
      <c r="Z292">
        <v>1</v>
      </c>
      <c r="AA292">
        <v>9.4499999999999993</v>
      </c>
      <c r="AB292">
        <v>1342177</v>
      </c>
      <c r="AC292">
        <v>94509</v>
      </c>
    </row>
    <row r="293" spans="1:33" x14ac:dyDescent="0.25">
      <c r="A293" t="s">
        <v>394</v>
      </c>
      <c r="B293" t="s">
        <v>906</v>
      </c>
      <c r="C293" t="s">
        <v>0</v>
      </c>
      <c r="D293">
        <v>1</v>
      </c>
      <c r="G293" t="s">
        <v>1</v>
      </c>
      <c r="K293" t="s">
        <v>8</v>
      </c>
      <c r="M293" t="s">
        <v>81</v>
      </c>
      <c r="N293">
        <v>9</v>
      </c>
      <c r="O293">
        <v>7</v>
      </c>
      <c r="P293" t="s">
        <v>84</v>
      </c>
      <c r="Q293" t="s">
        <v>396</v>
      </c>
      <c r="R293">
        <v>61.325584173202515</v>
      </c>
      <c r="S293">
        <v>1749186067.3747921</v>
      </c>
      <c r="T293">
        <v>1749186128.700376</v>
      </c>
      <c r="U293" t="s">
        <v>5</v>
      </c>
      <c r="V293" t="s">
        <v>85</v>
      </c>
      <c r="W293" t="s">
        <v>7</v>
      </c>
      <c r="X293" t="s">
        <v>196</v>
      </c>
      <c r="Y293">
        <v>4510</v>
      </c>
      <c r="Z293">
        <v>1</v>
      </c>
      <c r="AA293">
        <v>29.76</v>
      </c>
      <c r="AB293">
        <v>1342177</v>
      </c>
      <c r="AC293">
        <v>297573</v>
      </c>
    </row>
    <row r="294" spans="1:33" x14ac:dyDescent="0.25">
      <c r="A294" t="s">
        <v>394</v>
      </c>
      <c r="B294" t="s">
        <v>906</v>
      </c>
      <c r="C294" t="s">
        <v>0</v>
      </c>
      <c r="D294">
        <v>1</v>
      </c>
      <c r="E294" t="s">
        <v>11</v>
      </c>
      <c r="G294" t="s">
        <v>1</v>
      </c>
      <c r="H294">
        <v>10</v>
      </c>
      <c r="I294" t="s">
        <v>12</v>
      </c>
      <c r="K294" t="s">
        <v>2</v>
      </c>
      <c r="M294" t="s">
        <v>81</v>
      </c>
      <c r="N294">
        <v>9</v>
      </c>
      <c r="O294">
        <v>7</v>
      </c>
      <c r="P294" t="s">
        <v>86</v>
      </c>
      <c r="Q294" t="s">
        <v>397</v>
      </c>
      <c r="R294">
        <v>73.614822387695313</v>
      </c>
      <c r="S294">
        <v>1749186128.855396</v>
      </c>
      <c r="T294">
        <v>1749186202.4702184</v>
      </c>
      <c r="U294" t="s">
        <v>5</v>
      </c>
      <c r="V294" t="s">
        <v>87</v>
      </c>
      <c r="W294" t="s">
        <v>7</v>
      </c>
      <c r="X294" t="s">
        <v>196</v>
      </c>
      <c r="Y294">
        <v>12400</v>
      </c>
      <c r="Z294">
        <v>1</v>
      </c>
      <c r="AA294">
        <v>10.82</v>
      </c>
      <c r="AB294">
        <v>13421772</v>
      </c>
      <c r="AC294">
        <v>1082342</v>
      </c>
    </row>
    <row r="295" spans="1:33" x14ac:dyDescent="0.25">
      <c r="A295" t="s">
        <v>394</v>
      </c>
      <c r="B295" t="s">
        <v>906</v>
      </c>
      <c r="C295" t="s">
        <v>0</v>
      </c>
      <c r="D295">
        <v>1</v>
      </c>
      <c r="E295" t="s">
        <v>11</v>
      </c>
      <c r="G295" t="s">
        <v>1</v>
      </c>
      <c r="H295">
        <v>10</v>
      </c>
      <c r="I295" t="s">
        <v>15</v>
      </c>
      <c r="J295" t="s">
        <v>16</v>
      </c>
      <c r="K295" t="s">
        <v>2</v>
      </c>
      <c r="M295" t="s">
        <v>81</v>
      </c>
      <c r="N295">
        <v>9</v>
      </c>
      <c r="O295">
        <v>7</v>
      </c>
      <c r="P295" t="s">
        <v>88</v>
      </c>
      <c r="Q295" t="s">
        <v>398</v>
      </c>
      <c r="R295">
        <v>90.173452854156494</v>
      </c>
      <c r="S295">
        <v>1749186202.6271601</v>
      </c>
      <c r="T295">
        <v>1749186292.8006129</v>
      </c>
      <c r="U295" t="s">
        <v>5</v>
      </c>
      <c r="V295" t="s">
        <v>89</v>
      </c>
      <c r="W295" t="s">
        <v>7</v>
      </c>
      <c r="X295" t="s">
        <v>196</v>
      </c>
      <c r="Y295">
        <v>16051</v>
      </c>
      <c r="Z295">
        <v>1</v>
      </c>
      <c r="AA295">
        <v>8.36</v>
      </c>
      <c r="AB295">
        <v>13421772</v>
      </c>
      <c r="AC295">
        <v>836175</v>
      </c>
    </row>
    <row r="296" spans="1:33" x14ac:dyDescent="0.25">
      <c r="A296" t="s">
        <v>394</v>
      </c>
      <c r="B296" t="s">
        <v>906</v>
      </c>
      <c r="C296" t="s">
        <v>0</v>
      </c>
      <c r="D296">
        <v>1</v>
      </c>
      <c r="E296" t="s">
        <v>11</v>
      </c>
      <c r="G296" t="s">
        <v>1</v>
      </c>
      <c r="H296">
        <v>10</v>
      </c>
      <c r="I296" t="s">
        <v>15</v>
      </c>
      <c r="J296" t="s">
        <v>19</v>
      </c>
      <c r="K296" t="s">
        <v>2</v>
      </c>
      <c r="M296" t="s">
        <v>81</v>
      </c>
      <c r="N296">
        <v>9</v>
      </c>
      <c r="O296">
        <v>7</v>
      </c>
      <c r="P296" t="s">
        <v>90</v>
      </c>
      <c r="Q296" t="s">
        <v>399</v>
      </c>
      <c r="R296">
        <v>91.408525943756104</v>
      </c>
      <c r="S296">
        <v>1749186292.9602749</v>
      </c>
      <c r="T296">
        <v>1749186384.3688009</v>
      </c>
      <c r="U296" t="s">
        <v>5</v>
      </c>
      <c r="V296" t="s">
        <v>91</v>
      </c>
      <c r="W296" t="s">
        <v>7</v>
      </c>
      <c r="X296" t="s">
        <v>196</v>
      </c>
      <c r="Y296">
        <v>15532</v>
      </c>
      <c r="Z296">
        <v>1</v>
      </c>
      <c r="AA296">
        <v>8.64</v>
      </c>
      <c r="AB296">
        <v>13421772</v>
      </c>
      <c r="AC296">
        <v>864104</v>
      </c>
    </row>
    <row r="297" spans="1:33" x14ac:dyDescent="0.25">
      <c r="A297" t="s">
        <v>394</v>
      </c>
      <c r="B297" t="s">
        <v>906</v>
      </c>
      <c r="C297" t="s">
        <v>0</v>
      </c>
      <c r="D297">
        <v>1</v>
      </c>
      <c r="E297" t="s">
        <v>22</v>
      </c>
      <c r="G297" t="s">
        <v>1</v>
      </c>
      <c r="H297">
        <v>10</v>
      </c>
      <c r="I297" t="s">
        <v>12</v>
      </c>
      <c r="K297" t="s">
        <v>2</v>
      </c>
      <c r="M297" t="s">
        <v>81</v>
      </c>
      <c r="N297">
        <v>9</v>
      </c>
      <c r="O297">
        <v>7</v>
      </c>
      <c r="P297" t="s">
        <v>92</v>
      </c>
      <c r="Q297" t="s">
        <v>400</v>
      </c>
      <c r="R297">
        <v>69.664907217025757</v>
      </c>
      <c r="S297">
        <v>1749186384.5215478</v>
      </c>
      <c r="T297">
        <v>1749186454.186455</v>
      </c>
      <c r="U297" t="s">
        <v>5</v>
      </c>
      <c r="V297" t="s">
        <v>93</v>
      </c>
      <c r="W297" t="s">
        <v>7</v>
      </c>
      <c r="X297" t="s">
        <v>196</v>
      </c>
      <c r="Y297">
        <v>12991</v>
      </c>
      <c r="Z297">
        <v>1</v>
      </c>
      <c r="AA297">
        <v>10.33</v>
      </c>
      <c r="AB297">
        <v>13421772</v>
      </c>
      <c r="AC297">
        <v>1033104</v>
      </c>
    </row>
    <row r="298" spans="1:33" x14ac:dyDescent="0.25">
      <c r="A298" t="s">
        <v>394</v>
      </c>
      <c r="B298" t="s">
        <v>906</v>
      </c>
      <c r="C298" t="s">
        <v>0</v>
      </c>
      <c r="D298">
        <v>1</v>
      </c>
      <c r="E298" t="s">
        <v>22</v>
      </c>
      <c r="G298" t="s">
        <v>1</v>
      </c>
      <c r="H298">
        <v>10</v>
      </c>
      <c r="I298" t="s">
        <v>15</v>
      </c>
      <c r="J298" t="s">
        <v>16</v>
      </c>
      <c r="K298" t="s">
        <v>2</v>
      </c>
      <c r="M298" t="s">
        <v>81</v>
      </c>
      <c r="N298">
        <v>9</v>
      </c>
      <c r="O298">
        <v>7</v>
      </c>
      <c r="P298" t="s">
        <v>94</v>
      </c>
      <c r="Q298" t="s">
        <v>401</v>
      </c>
      <c r="R298">
        <v>87.251523494720459</v>
      </c>
      <c r="S298">
        <v>1749186454.3450391</v>
      </c>
      <c r="T298">
        <v>1749186541.5965626</v>
      </c>
      <c r="U298" t="s">
        <v>5</v>
      </c>
      <c r="V298" t="s">
        <v>95</v>
      </c>
      <c r="W298" t="s">
        <v>7</v>
      </c>
      <c r="X298" t="s">
        <v>196</v>
      </c>
      <c r="Y298">
        <v>14639</v>
      </c>
      <c r="Z298">
        <v>1</v>
      </c>
      <c r="AA298">
        <v>9.17</v>
      </c>
      <c r="AB298">
        <v>13421772</v>
      </c>
      <c r="AC298">
        <v>916799</v>
      </c>
    </row>
    <row r="299" spans="1:33" x14ac:dyDescent="0.25">
      <c r="A299" t="s">
        <v>394</v>
      </c>
      <c r="B299" t="s">
        <v>906</v>
      </c>
      <c r="C299" t="s">
        <v>0</v>
      </c>
      <c r="D299">
        <v>1</v>
      </c>
      <c r="E299" t="s">
        <v>22</v>
      </c>
      <c r="G299" t="s">
        <v>1</v>
      </c>
      <c r="H299">
        <v>10</v>
      </c>
      <c r="I299" t="s">
        <v>15</v>
      </c>
      <c r="J299" t="s">
        <v>19</v>
      </c>
      <c r="K299" t="s">
        <v>2</v>
      </c>
      <c r="M299" t="s">
        <v>81</v>
      </c>
      <c r="N299">
        <v>9</v>
      </c>
      <c r="O299">
        <v>7</v>
      </c>
      <c r="P299" t="s">
        <v>96</v>
      </c>
      <c r="Q299" t="s">
        <v>402</v>
      </c>
      <c r="R299">
        <v>88.828990936279297</v>
      </c>
      <c r="S299">
        <v>1749186541.7556951</v>
      </c>
      <c r="T299">
        <v>1749186630.5846865</v>
      </c>
      <c r="U299" t="s">
        <v>5</v>
      </c>
      <c r="V299" t="s">
        <v>97</v>
      </c>
      <c r="W299" t="s">
        <v>7</v>
      </c>
      <c r="X299" t="s">
        <v>196</v>
      </c>
      <c r="Y299">
        <v>15117</v>
      </c>
      <c r="Z299">
        <v>1</v>
      </c>
      <c r="AA299">
        <v>8.8800000000000008</v>
      </c>
      <c r="AB299">
        <v>13421772</v>
      </c>
      <c r="AC299">
        <v>887822</v>
      </c>
    </row>
    <row r="300" spans="1:33" x14ac:dyDescent="0.25">
      <c r="A300" t="s">
        <v>394</v>
      </c>
      <c r="B300" t="s">
        <v>906</v>
      </c>
      <c r="C300" t="s">
        <v>0</v>
      </c>
      <c r="D300">
        <v>1</v>
      </c>
      <c r="E300" t="s">
        <v>11</v>
      </c>
      <c r="G300" t="s">
        <v>1</v>
      </c>
      <c r="H300">
        <v>100</v>
      </c>
      <c r="I300" t="s">
        <v>12</v>
      </c>
      <c r="K300" t="s">
        <v>2</v>
      </c>
      <c r="M300" t="s">
        <v>81</v>
      </c>
      <c r="N300">
        <v>9</v>
      </c>
      <c r="O300">
        <v>7</v>
      </c>
      <c r="P300" t="s">
        <v>98</v>
      </c>
      <c r="Q300" t="s">
        <v>403</v>
      </c>
      <c r="R300">
        <v>67.751356363296509</v>
      </c>
      <c r="S300">
        <v>1749186630.7434328</v>
      </c>
      <c r="T300">
        <v>1749186698.4947891</v>
      </c>
      <c r="U300" t="s">
        <v>5</v>
      </c>
      <c r="V300" t="s">
        <v>99</v>
      </c>
      <c r="W300" t="s">
        <v>7</v>
      </c>
      <c r="X300" t="s">
        <v>196</v>
      </c>
      <c r="Y300">
        <v>9110</v>
      </c>
      <c r="Z300">
        <v>1</v>
      </c>
      <c r="AA300">
        <v>14.73</v>
      </c>
      <c r="AB300">
        <v>1342177</v>
      </c>
      <c r="AC300">
        <v>147324</v>
      </c>
    </row>
    <row r="301" spans="1:33" x14ac:dyDescent="0.25">
      <c r="A301" t="s">
        <v>394</v>
      </c>
      <c r="B301" t="s">
        <v>906</v>
      </c>
      <c r="C301" t="s">
        <v>0</v>
      </c>
      <c r="D301">
        <v>1</v>
      </c>
      <c r="E301" t="s">
        <v>11</v>
      </c>
      <c r="G301" t="s">
        <v>1</v>
      </c>
      <c r="H301">
        <v>100</v>
      </c>
      <c r="I301" t="s">
        <v>15</v>
      </c>
      <c r="J301" t="s">
        <v>16</v>
      </c>
      <c r="K301" t="s">
        <v>2</v>
      </c>
      <c r="M301" t="s">
        <v>81</v>
      </c>
      <c r="N301">
        <v>9</v>
      </c>
      <c r="O301">
        <v>7</v>
      </c>
      <c r="P301" t="s">
        <v>100</v>
      </c>
      <c r="Q301" t="s">
        <v>404</v>
      </c>
      <c r="R301">
        <v>83.545543670654297</v>
      </c>
      <c r="S301">
        <v>1749186698.6554916</v>
      </c>
      <c r="T301">
        <v>1749186782.2010353</v>
      </c>
      <c r="U301" t="s">
        <v>5</v>
      </c>
      <c r="V301" t="s">
        <v>101</v>
      </c>
      <c r="W301" t="s">
        <v>7</v>
      </c>
      <c r="X301" t="s">
        <v>196</v>
      </c>
      <c r="Y301">
        <v>11057</v>
      </c>
      <c r="Z301">
        <v>1</v>
      </c>
      <c r="AA301">
        <v>12.14</v>
      </c>
      <c r="AB301">
        <v>1342177</v>
      </c>
      <c r="AC301">
        <v>121385</v>
      </c>
    </row>
    <row r="302" spans="1:33" x14ac:dyDescent="0.25">
      <c r="A302" t="s">
        <v>394</v>
      </c>
      <c r="B302" t="s">
        <v>906</v>
      </c>
      <c r="C302" t="s">
        <v>0</v>
      </c>
      <c r="D302">
        <v>1</v>
      </c>
      <c r="E302" t="s">
        <v>11</v>
      </c>
      <c r="G302" t="s">
        <v>1</v>
      </c>
      <c r="H302">
        <v>100</v>
      </c>
      <c r="I302" t="s">
        <v>15</v>
      </c>
      <c r="J302" t="s">
        <v>19</v>
      </c>
      <c r="K302" t="s">
        <v>2</v>
      </c>
      <c r="M302" t="s">
        <v>81</v>
      </c>
      <c r="N302">
        <v>9</v>
      </c>
      <c r="O302">
        <v>7</v>
      </c>
      <c r="P302" t="s">
        <v>102</v>
      </c>
      <c r="Q302" t="s">
        <v>405</v>
      </c>
      <c r="R302">
        <v>84.028283596038818</v>
      </c>
      <c r="S302">
        <v>1749186782.3628898</v>
      </c>
      <c r="T302">
        <v>1749186866.3911734</v>
      </c>
      <c r="U302" t="s">
        <v>5</v>
      </c>
      <c r="V302" t="s">
        <v>103</v>
      </c>
      <c r="W302" t="s">
        <v>7</v>
      </c>
      <c r="X302" t="s">
        <v>196</v>
      </c>
      <c r="Y302">
        <v>11493</v>
      </c>
      <c r="Z302">
        <v>1</v>
      </c>
      <c r="AA302">
        <v>11.68</v>
      </c>
      <c r="AB302">
        <v>1342177</v>
      </c>
      <c r="AC302">
        <v>116777</v>
      </c>
    </row>
    <row r="303" spans="1:33" x14ac:dyDescent="0.25">
      <c r="A303" t="s">
        <v>394</v>
      </c>
      <c r="B303" t="s">
        <v>906</v>
      </c>
      <c r="C303" t="s">
        <v>0</v>
      </c>
      <c r="D303">
        <v>1</v>
      </c>
      <c r="E303" t="s">
        <v>22</v>
      </c>
      <c r="G303" t="s">
        <v>1</v>
      </c>
      <c r="H303">
        <v>100</v>
      </c>
      <c r="I303" t="s">
        <v>12</v>
      </c>
      <c r="K303" t="s">
        <v>2</v>
      </c>
      <c r="M303" t="s">
        <v>81</v>
      </c>
      <c r="N303">
        <v>9</v>
      </c>
      <c r="O303">
        <v>7</v>
      </c>
      <c r="P303" t="s">
        <v>104</v>
      </c>
      <c r="Q303" t="s">
        <v>406</v>
      </c>
      <c r="R303">
        <v>65.745730638504028</v>
      </c>
      <c r="S303">
        <v>1749186866.5548704</v>
      </c>
      <c r="T303">
        <v>1749186932.300601</v>
      </c>
      <c r="U303" t="s">
        <v>5</v>
      </c>
      <c r="V303" t="s">
        <v>105</v>
      </c>
      <c r="W303" t="s">
        <v>7</v>
      </c>
      <c r="X303" t="s">
        <v>196</v>
      </c>
      <c r="Y303">
        <v>8622</v>
      </c>
      <c r="Z303">
        <v>1</v>
      </c>
      <c r="AA303">
        <v>15.57</v>
      </c>
      <c r="AB303">
        <v>1342177</v>
      </c>
      <c r="AC303">
        <v>155664</v>
      </c>
    </row>
    <row r="304" spans="1:33" x14ac:dyDescent="0.25">
      <c r="A304" t="s">
        <v>394</v>
      </c>
      <c r="B304" t="s">
        <v>906</v>
      </c>
      <c r="C304" t="s">
        <v>0</v>
      </c>
      <c r="D304">
        <v>1</v>
      </c>
      <c r="E304" t="s">
        <v>22</v>
      </c>
      <c r="G304" t="s">
        <v>1</v>
      </c>
      <c r="H304">
        <v>100</v>
      </c>
      <c r="I304" t="s">
        <v>15</v>
      </c>
      <c r="J304" t="s">
        <v>16</v>
      </c>
      <c r="K304" t="s">
        <v>2</v>
      </c>
      <c r="M304" t="s">
        <v>81</v>
      </c>
      <c r="N304">
        <v>9</v>
      </c>
      <c r="O304">
        <v>7</v>
      </c>
      <c r="P304" t="s">
        <v>106</v>
      </c>
      <c r="Q304" t="s">
        <v>407</v>
      </c>
      <c r="R304">
        <v>81.281918287277222</v>
      </c>
      <c r="S304">
        <v>1749186932.463279</v>
      </c>
      <c r="T304">
        <v>1749187013.7451973</v>
      </c>
      <c r="U304" t="s">
        <v>5</v>
      </c>
      <c r="V304" t="s">
        <v>107</v>
      </c>
      <c r="W304" t="s">
        <v>7</v>
      </c>
      <c r="X304" t="s">
        <v>196</v>
      </c>
      <c r="Y304">
        <v>10268</v>
      </c>
      <c r="Z304">
        <v>1</v>
      </c>
      <c r="AA304">
        <v>13.07</v>
      </c>
      <c r="AB304">
        <v>1342177</v>
      </c>
      <c r="AC304">
        <v>130702</v>
      </c>
    </row>
    <row r="305" spans="1:31" x14ac:dyDescent="0.25">
      <c r="A305" t="s">
        <v>394</v>
      </c>
      <c r="B305" t="s">
        <v>906</v>
      </c>
      <c r="C305" t="s">
        <v>0</v>
      </c>
      <c r="D305">
        <v>1</v>
      </c>
      <c r="E305" t="s">
        <v>22</v>
      </c>
      <c r="G305" t="s">
        <v>1</v>
      </c>
      <c r="H305">
        <v>100</v>
      </c>
      <c r="I305" t="s">
        <v>15</v>
      </c>
      <c r="J305" t="s">
        <v>19</v>
      </c>
      <c r="K305" t="s">
        <v>2</v>
      </c>
      <c r="M305" t="s">
        <v>81</v>
      </c>
      <c r="N305">
        <v>9</v>
      </c>
      <c r="O305">
        <v>7</v>
      </c>
      <c r="P305" t="s">
        <v>108</v>
      </c>
      <c r="Q305" t="s">
        <v>408</v>
      </c>
      <c r="R305">
        <v>81.817843437194824</v>
      </c>
      <c r="S305">
        <v>1749187013.8961558</v>
      </c>
      <c r="T305">
        <v>1749187095.7139993</v>
      </c>
      <c r="U305" t="s">
        <v>5</v>
      </c>
      <c r="V305" t="s">
        <v>109</v>
      </c>
      <c r="W305" t="s">
        <v>7</v>
      </c>
      <c r="X305" t="s">
        <v>196</v>
      </c>
      <c r="Y305">
        <v>10502</v>
      </c>
      <c r="Z305">
        <v>1</v>
      </c>
      <c r="AA305">
        <v>12.78</v>
      </c>
      <c r="AB305">
        <v>1342177</v>
      </c>
      <c r="AC305">
        <v>127795</v>
      </c>
    </row>
    <row r="306" spans="1:31" x14ac:dyDescent="0.25">
      <c r="A306" t="s">
        <v>394</v>
      </c>
      <c r="B306" t="s">
        <v>906</v>
      </c>
      <c r="C306" t="s">
        <v>0</v>
      </c>
      <c r="D306">
        <v>1</v>
      </c>
      <c r="E306" t="s">
        <v>11</v>
      </c>
      <c r="G306" t="s">
        <v>1</v>
      </c>
      <c r="H306">
        <v>1000</v>
      </c>
      <c r="I306" t="s">
        <v>12</v>
      </c>
      <c r="K306" t="s">
        <v>2</v>
      </c>
      <c r="M306" t="s">
        <v>81</v>
      </c>
      <c r="N306">
        <v>9</v>
      </c>
      <c r="O306">
        <v>7</v>
      </c>
      <c r="P306" t="s">
        <v>110</v>
      </c>
      <c r="Q306" t="s">
        <v>409</v>
      </c>
      <c r="R306">
        <v>66.592840909957886</v>
      </c>
      <c r="S306">
        <v>1749187095.8783593</v>
      </c>
      <c r="T306">
        <v>1749187162.4712002</v>
      </c>
      <c r="U306" t="s">
        <v>5</v>
      </c>
      <c r="V306" t="s">
        <v>111</v>
      </c>
      <c r="W306" t="s">
        <v>7</v>
      </c>
      <c r="X306" t="s">
        <v>196</v>
      </c>
      <c r="Y306">
        <v>8665</v>
      </c>
      <c r="Z306">
        <v>1</v>
      </c>
      <c r="AA306">
        <v>15.49</v>
      </c>
      <c r="AB306">
        <v>134217</v>
      </c>
      <c r="AC306">
        <v>15489</v>
      </c>
    </row>
    <row r="307" spans="1:31" x14ac:dyDescent="0.25">
      <c r="A307" t="s">
        <v>394</v>
      </c>
      <c r="B307" t="s">
        <v>906</v>
      </c>
      <c r="C307" t="s">
        <v>0</v>
      </c>
      <c r="D307">
        <v>1</v>
      </c>
      <c r="E307" t="s">
        <v>11</v>
      </c>
      <c r="G307" t="s">
        <v>1</v>
      </c>
      <c r="H307">
        <v>1000</v>
      </c>
      <c r="I307" t="s">
        <v>15</v>
      </c>
      <c r="J307" t="s">
        <v>16</v>
      </c>
      <c r="K307" t="s">
        <v>2</v>
      </c>
      <c r="M307" t="s">
        <v>81</v>
      </c>
      <c r="N307">
        <v>9</v>
      </c>
      <c r="O307">
        <v>7</v>
      </c>
      <c r="P307" t="s">
        <v>112</v>
      </c>
      <c r="Q307" t="s">
        <v>410</v>
      </c>
      <c r="R307">
        <v>86.110836744308472</v>
      </c>
      <c r="S307">
        <v>1749187162.6364117</v>
      </c>
      <c r="T307">
        <v>1749187248.7472484</v>
      </c>
      <c r="U307" t="s">
        <v>5</v>
      </c>
      <c r="V307" t="s">
        <v>113</v>
      </c>
      <c r="W307" t="s">
        <v>7</v>
      </c>
      <c r="X307" t="s">
        <v>196</v>
      </c>
      <c r="Y307">
        <v>10928</v>
      </c>
      <c r="Z307">
        <v>1</v>
      </c>
      <c r="AA307">
        <v>12.28</v>
      </c>
      <c r="AB307">
        <v>134217</v>
      </c>
      <c r="AC307">
        <v>12281</v>
      </c>
    </row>
    <row r="308" spans="1:31" x14ac:dyDescent="0.25">
      <c r="A308" t="s">
        <v>394</v>
      </c>
      <c r="B308" t="s">
        <v>906</v>
      </c>
      <c r="C308" t="s">
        <v>0</v>
      </c>
      <c r="D308">
        <v>1</v>
      </c>
      <c r="E308" t="s">
        <v>11</v>
      </c>
      <c r="G308" t="s">
        <v>1</v>
      </c>
      <c r="H308">
        <v>1000</v>
      </c>
      <c r="I308" t="s">
        <v>15</v>
      </c>
      <c r="J308" t="s">
        <v>19</v>
      </c>
      <c r="K308" t="s">
        <v>2</v>
      </c>
      <c r="M308" t="s">
        <v>81</v>
      </c>
      <c r="N308">
        <v>9</v>
      </c>
      <c r="O308">
        <v>7</v>
      </c>
      <c r="P308" t="s">
        <v>114</v>
      </c>
      <c r="Q308" t="s">
        <v>411</v>
      </c>
      <c r="R308">
        <v>83.479885816574097</v>
      </c>
      <c r="S308">
        <v>1749187248.9121802</v>
      </c>
      <c r="T308">
        <v>1749187332.392066</v>
      </c>
      <c r="U308" t="s">
        <v>5</v>
      </c>
      <c r="V308" t="s">
        <v>115</v>
      </c>
      <c r="W308" t="s">
        <v>7</v>
      </c>
      <c r="X308" t="s">
        <v>196</v>
      </c>
      <c r="Y308">
        <v>10233</v>
      </c>
      <c r="Z308">
        <v>1</v>
      </c>
      <c r="AA308">
        <v>13.12</v>
      </c>
      <c r="AB308">
        <v>134217</v>
      </c>
      <c r="AC308">
        <v>13115</v>
      </c>
    </row>
    <row r="309" spans="1:31" x14ac:dyDescent="0.25">
      <c r="A309" t="s">
        <v>394</v>
      </c>
      <c r="B309" t="s">
        <v>906</v>
      </c>
      <c r="C309" t="s">
        <v>0</v>
      </c>
      <c r="D309">
        <v>1</v>
      </c>
      <c r="E309" t="s">
        <v>22</v>
      </c>
      <c r="G309" t="s">
        <v>1</v>
      </c>
      <c r="H309">
        <v>1000</v>
      </c>
      <c r="I309" t="s">
        <v>12</v>
      </c>
      <c r="K309" t="s">
        <v>2</v>
      </c>
      <c r="M309" t="s">
        <v>81</v>
      </c>
      <c r="N309">
        <v>9</v>
      </c>
      <c r="O309">
        <v>7</v>
      </c>
      <c r="P309" t="s">
        <v>116</v>
      </c>
      <c r="Q309" t="s">
        <v>412</v>
      </c>
      <c r="R309">
        <v>65.42810845375061</v>
      </c>
      <c r="S309">
        <v>1749187332.5551479</v>
      </c>
      <c r="T309">
        <v>1749187397.9832563</v>
      </c>
      <c r="U309" t="s">
        <v>5</v>
      </c>
      <c r="V309" t="s">
        <v>117</v>
      </c>
      <c r="W309" t="s">
        <v>7</v>
      </c>
      <c r="X309" t="s">
        <v>196</v>
      </c>
      <c r="Y309">
        <v>9260</v>
      </c>
      <c r="Z309">
        <v>1</v>
      </c>
      <c r="AA309">
        <v>14.49</v>
      </c>
      <c r="AB309">
        <v>134217</v>
      </c>
      <c r="AC309">
        <v>14493</v>
      </c>
    </row>
    <row r="310" spans="1:31" x14ac:dyDescent="0.25">
      <c r="A310" t="s">
        <v>394</v>
      </c>
      <c r="B310" t="s">
        <v>906</v>
      </c>
      <c r="C310" t="s">
        <v>0</v>
      </c>
      <c r="D310">
        <v>1</v>
      </c>
      <c r="E310" t="s">
        <v>22</v>
      </c>
      <c r="G310" t="s">
        <v>1</v>
      </c>
      <c r="H310">
        <v>1000</v>
      </c>
      <c r="I310" t="s">
        <v>15</v>
      </c>
      <c r="J310" t="s">
        <v>16</v>
      </c>
      <c r="K310" t="s">
        <v>2</v>
      </c>
      <c r="M310" t="s">
        <v>81</v>
      </c>
      <c r="N310">
        <v>9</v>
      </c>
      <c r="O310">
        <v>7</v>
      </c>
      <c r="P310" t="s">
        <v>118</v>
      </c>
      <c r="Q310" t="s">
        <v>413</v>
      </c>
      <c r="R310">
        <v>80.086660861968994</v>
      </c>
      <c r="S310">
        <v>1749187398.1511486</v>
      </c>
      <c r="T310">
        <v>1749187478.2378094</v>
      </c>
      <c r="U310" t="s">
        <v>5</v>
      </c>
      <c r="V310" t="s">
        <v>119</v>
      </c>
      <c r="W310" t="s">
        <v>7</v>
      </c>
      <c r="X310" t="s">
        <v>196</v>
      </c>
      <c r="Y310">
        <v>10413</v>
      </c>
      <c r="Z310">
        <v>1</v>
      </c>
      <c r="AA310">
        <v>12.89</v>
      </c>
      <c r="AB310">
        <v>134217</v>
      </c>
      <c r="AC310">
        <v>12889</v>
      </c>
    </row>
    <row r="311" spans="1:31" x14ac:dyDescent="0.25">
      <c r="A311" t="s">
        <v>394</v>
      </c>
      <c r="B311" t="s">
        <v>906</v>
      </c>
      <c r="C311" t="s">
        <v>0</v>
      </c>
      <c r="D311">
        <v>1</v>
      </c>
      <c r="E311" t="s">
        <v>22</v>
      </c>
      <c r="G311" t="s">
        <v>1</v>
      </c>
      <c r="H311">
        <v>1000</v>
      </c>
      <c r="I311" t="s">
        <v>15</v>
      </c>
      <c r="J311" t="s">
        <v>19</v>
      </c>
      <c r="K311" t="s">
        <v>2</v>
      </c>
      <c r="M311" t="s">
        <v>81</v>
      </c>
      <c r="N311">
        <v>9</v>
      </c>
      <c r="O311">
        <v>7</v>
      </c>
      <c r="P311" t="s">
        <v>120</v>
      </c>
      <c r="Q311" t="s">
        <v>414</v>
      </c>
      <c r="R311">
        <v>81.705058574676514</v>
      </c>
      <c r="S311">
        <v>1749187478.3989587</v>
      </c>
      <c r="T311">
        <v>1749187560.1040173</v>
      </c>
      <c r="U311" t="s">
        <v>5</v>
      </c>
      <c r="V311" t="s">
        <v>121</v>
      </c>
      <c r="W311" t="s">
        <v>7</v>
      </c>
      <c r="X311" t="s">
        <v>196</v>
      </c>
      <c r="Y311">
        <v>10402</v>
      </c>
      <c r="Z311">
        <v>1</v>
      </c>
      <c r="AA311">
        <v>12.9</v>
      </c>
      <c r="AB311">
        <v>134217</v>
      </c>
      <c r="AC311">
        <v>12902</v>
      </c>
    </row>
    <row r="312" spans="1:31" x14ac:dyDescent="0.25">
      <c r="A312" t="s">
        <v>394</v>
      </c>
      <c r="B312" t="s">
        <v>906</v>
      </c>
      <c r="C312" t="s">
        <v>0</v>
      </c>
      <c r="D312">
        <v>1</v>
      </c>
      <c r="E312" t="s">
        <v>11</v>
      </c>
      <c r="G312" t="s">
        <v>1</v>
      </c>
      <c r="H312">
        <v>10000</v>
      </c>
      <c r="I312" t="s">
        <v>12</v>
      </c>
      <c r="K312" t="s">
        <v>2</v>
      </c>
      <c r="M312" t="s">
        <v>81</v>
      </c>
      <c r="N312">
        <v>9</v>
      </c>
      <c r="O312">
        <v>7</v>
      </c>
      <c r="P312" t="s">
        <v>122</v>
      </c>
      <c r="Q312" t="s">
        <v>415</v>
      </c>
      <c r="R312">
        <v>66.025627613067627</v>
      </c>
      <c r="S312">
        <v>1749187560.2736859</v>
      </c>
      <c r="T312">
        <v>1749187626.2993135</v>
      </c>
      <c r="U312" t="s">
        <v>5</v>
      </c>
      <c r="V312" t="s">
        <v>123</v>
      </c>
      <c r="W312" t="s">
        <v>7</v>
      </c>
      <c r="X312" t="s">
        <v>196</v>
      </c>
      <c r="Y312">
        <v>7471</v>
      </c>
      <c r="Z312">
        <v>1</v>
      </c>
      <c r="AA312">
        <v>17.96</v>
      </c>
      <c r="AB312">
        <v>13421</v>
      </c>
      <c r="AC312">
        <v>1796</v>
      </c>
    </row>
    <row r="313" spans="1:31" x14ac:dyDescent="0.25">
      <c r="A313" t="s">
        <v>394</v>
      </c>
      <c r="B313" t="s">
        <v>906</v>
      </c>
      <c r="C313" t="s">
        <v>0</v>
      </c>
      <c r="D313">
        <v>1</v>
      </c>
      <c r="E313" t="s">
        <v>11</v>
      </c>
      <c r="G313" t="s">
        <v>1</v>
      </c>
      <c r="H313">
        <v>10000</v>
      </c>
      <c r="I313" t="s">
        <v>15</v>
      </c>
      <c r="J313" t="s">
        <v>16</v>
      </c>
      <c r="K313" t="s">
        <v>2</v>
      </c>
      <c r="M313" t="s">
        <v>81</v>
      </c>
      <c r="N313">
        <v>9</v>
      </c>
      <c r="O313">
        <v>7</v>
      </c>
      <c r="P313" t="s">
        <v>124</v>
      </c>
      <c r="Q313" t="s">
        <v>416</v>
      </c>
      <c r="R313">
        <v>83.157295703887939</v>
      </c>
      <c r="S313">
        <v>1749187626.4407132</v>
      </c>
      <c r="T313">
        <v>1749187709.5980089</v>
      </c>
      <c r="U313" t="s">
        <v>5</v>
      </c>
      <c r="V313" t="s">
        <v>125</v>
      </c>
      <c r="W313" t="s">
        <v>7</v>
      </c>
      <c r="X313" t="s">
        <v>196</v>
      </c>
      <c r="Y313">
        <v>8516</v>
      </c>
      <c r="Z313">
        <v>1</v>
      </c>
      <c r="AA313">
        <v>15.76</v>
      </c>
      <c r="AB313">
        <v>13421</v>
      </c>
      <c r="AC313">
        <v>1575</v>
      </c>
    </row>
    <row r="314" spans="1:31" x14ac:dyDescent="0.25">
      <c r="A314" t="s">
        <v>394</v>
      </c>
      <c r="B314" t="s">
        <v>906</v>
      </c>
      <c r="C314" t="s">
        <v>0</v>
      </c>
      <c r="D314">
        <v>1</v>
      </c>
      <c r="E314" t="s">
        <v>11</v>
      </c>
      <c r="G314" t="s">
        <v>1</v>
      </c>
      <c r="H314">
        <v>10000</v>
      </c>
      <c r="I314" t="s">
        <v>15</v>
      </c>
      <c r="J314" t="s">
        <v>19</v>
      </c>
      <c r="K314" t="s">
        <v>2</v>
      </c>
      <c r="M314" t="s">
        <v>81</v>
      </c>
      <c r="N314">
        <v>9</v>
      </c>
      <c r="O314">
        <v>7</v>
      </c>
      <c r="P314" t="s">
        <v>126</v>
      </c>
      <c r="Q314" t="s">
        <v>417</v>
      </c>
      <c r="R314">
        <v>84.005673170089722</v>
      </c>
      <c r="S314">
        <v>1749187709.7675283</v>
      </c>
      <c r="T314">
        <v>1749187793.7732017</v>
      </c>
      <c r="U314" t="s">
        <v>5</v>
      </c>
      <c r="V314" t="s">
        <v>127</v>
      </c>
      <c r="W314" t="s">
        <v>7</v>
      </c>
      <c r="X314" t="s">
        <v>196</v>
      </c>
      <c r="Y314">
        <v>9016</v>
      </c>
      <c r="Z314">
        <v>1</v>
      </c>
      <c r="AA314">
        <v>14.89</v>
      </c>
      <c r="AB314">
        <v>13421</v>
      </c>
      <c r="AC314">
        <v>1488</v>
      </c>
    </row>
    <row r="315" spans="1:31" x14ac:dyDescent="0.25">
      <c r="A315" t="s">
        <v>394</v>
      </c>
      <c r="B315" t="s">
        <v>906</v>
      </c>
      <c r="C315" t="s">
        <v>0</v>
      </c>
      <c r="D315">
        <v>1</v>
      </c>
      <c r="E315" t="s">
        <v>22</v>
      </c>
      <c r="G315" t="s">
        <v>1</v>
      </c>
      <c r="H315">
        <v>10000</v>
      </c>
      <c r="I315" t="s">
        <v>12</v>
      </c>
      <c r="K315" t="s">
        <v>2</v>
      </c>
      <c r="M315" t="s">
        <v>81</v>
      </c>
      <c r="N315">
        <v>9</v>
      </c>
      <c r="O315">
        <v>7</v>
      </c>
      <c r="P315" t="s">
        <v>128</v>
      </c>
      <c r="Q315" t="s">
        <v>418</v>
      </c>
      <c r="R315">
        <v>63.84674596786499</v>
      </c>
      <c r="S315">
        <v>1749187793.9425981</v>
      </c>
      <c r="T315">
        <v>1749187857.7893438</v>
      </c>
      <c r="U315" t="s">
        <v>5</v>
      </c>
      <c r="V315" t="s">
        <v>129</v>
      </c>
      <c r="W315" t="s">
        <v>7</v>
      </c>
      <c r="X315" t="s">
        <v>196</v>
      </c>
      <c r="Y315">
        <v>7371</v>
      </c>
      <c r="Z315">
        <v>1</v>
      </c>
      <c r="AA315">
        <v>18.21</v>
      </c>
      <c r="AB315">
        <v>13421</v>
      </c>
      <c r="AC315">
        <v>1820</v>
      </c>
    </row>
    <row r="316" spans="1:31" x14ac:dyDescent="0.25">
      <c r="A316" t="s">
        <v>394</v>
      </c>
      <c r="B316" t="s">
        <v>906</v>
      </c>
      <c r="C316" t="s">
        <v>0</v>
      </c>
      <c r="D316">
        <v>1</v>
      </c>
      <c r="E316" t="s">
        <v>22</v>
      </c>
      <c r="G316" t="s">
        <v>1</v>
      </c>
      <c r="H316">
        <v>10000</v>
      </c>
      <c r="I316" t="s">
        <v>15</v>
      </c>
      <c r="J316" t="s">
        <v>16</v>
      </c>
      <c r="K316" t="s">
        <v>2</v>
      </c>
      <c r="M316" t="s">
        <v>81</v>
      </c>
      <c r="N316">
        <v>9</v>
      </c>
      <c r="O316">
        <v>7</v>
      </c>
      <c r="P316" t="s">
        <v>130</v>
      </c>
      <c r="Q316" t="s">
        <v>419</v>
      </c>
      <c r="R316">
        <v>79.321551322937012</v>
      </c>
      <c r="S316">
        <v>1749187857.9609811</v>
      </c>
      <c r="T316">
        <v>1749187937.2825325</v>
      </c>
      <c r="U316" t="s">
        <v>5</v>
      </c>
      <c r="V316" t="s">
        <v>131</v>
      </c>
      <c r="W316" t="s">
        <v>7</v>
      </c>
      <c r="X316" t="s">
        <v>196</v>
      </c>
      <c r="Y316">
        <v>8630</v>
      </c>
      <c r="Z316">
        <v>1</v>
      </c>
      <c r="AA316">
        <v>15.55</v>
      </c>
      <c r="AB316">
        <v>13421</v>
      </c>
      <c r="AC316">
        <v>1555</v>
      </c>
      <c r="AE316" t="s">
        <v>900</v>
      </c>
    </row>
    <row r="317" spans="1:31" x14ac:dyDescent="0.25">
      <c r="A317" t="s">
        <v>394</v>
      </c>
      <c r="B317" t="s">
        <v>906</v>
      </c>
      <c r="C317" t="s">
        <v>0</v>
      </c>
      <c r="D317">
        <v>1</v>
      </c>
      <c r="E317" t="s">
        <v>22</v>
      </c>
      <c r="G317" t="s">
        <v>1</v>
      </c>
      <c r="H317">
        <v>10000</v>
      </c>
      <c r="I317" t="s">
        <v>15</v>
      </c>
      <c r="J317" t="s">
        <v>19</v>
      </c>
      <c r="K317" t="s">
        <v>2</v>
      </c>
      <c r="M317" t="s">
        <v>81</v>
      </c>
      <c r="N317">
        <v>9</v>
      </c>
      <c r="O317">
        <v>7</v>
      </c>
      <c r="P317" t="s">
        <v>132</v>
      </c>
      <c r="Q317" t="s">
        <v>420</v>
      </c>
      <c r="R317">
        <v>79.376492261886597</v>
      </c>
      <c r="S317">
        <v>1749187937.4458897</v>
      </c>
      <c r="T317">
        <v>1749188016.8223815</v>
      </c>
      <c r="U317" t="s">
        <v>5</v>
      </c>
      <c r="V317" t="s">
        <v>133</v>
      </c>
      <c r="W317" t="s">
        <v>7</v>
      </c>
      <c r="X317" t="s">
        <v>196</v>
      </c>
      <c r="Y317">
        <v>8520</v>
      </c>
      <c r="Z317">
        <v>1</v>
      </c>
      <c r="AA317">
        <v>15.75</v>
      </c>
      <c r="AB317">
        <v>13421</v>
      </c>
      <c r="AC317">
        <v>1575</v>
      </c>
    </row>
    <row r="318" spans="1:31" x14ac:dyDescent="0.25">
      <c r="A318" t="s">
        <v>394</v>
      </c>
      <c r="B318" t="s">
        <v>906</v>
      </c>
      <c r="C318" t="s">
        <v>0</v>
      </c>
      <c r="D318">
        <v>1</v>
      </c>
      <c r="E318" t="s">
        <v>11</v>
      </c>
      <c r="G318" t="s">
        <v>1</v>
      </c>
      <c r="H318">
        <v>100000</v>
      </c>
      <c r="I318" t="s">
        <v>12</v>
      </c>
      <c r="K318" t="s">
        <v>2</v>
      </c>
      <c r="M318" t="s">
        <v>81</v>
      </c>
      <c r="N318">
        <v>9</v>
      </c>
      <c r="O318">
        <v>7</v>
      </c>
      <c r="P318" t="s">
        <v>134</v>
      </c>
      <c r="Q318" t="s">
        <v>421</v>
      </c>
      <c r="R318">
        <v>59.429945468902588</v>
      </c>
      <c r="S318">
        <v>1749188016.9877534</v>
      </c>
      <c r="T318">
        <v>1749188076.4176989</v>
      </c>
      <c r="U318" t="s">
        <v>5</v>
      </c>
      <c r="V318" t="s">
        <v>135</v>
      </c>
      <c r="W318" t="s">
        <v>7</v>
      </c>
      <c r="X318" t="s">
        <v>196</v>
      </c>
      <c r="Y318">
        <v>1773</v>
      </c>
      <c r="Z318">
        <v>1</v>
      </c>
      <c r="AA318">
        <v>75.66</v>
      </c>
      <c r="AB318">
        <v>1342</v>
      </c>
      <c r="AC318">
        <v>756</v>
      </c>
    </row>
    <row r="319" spans="1:31" x14ac:dyDescent="0.25">
      <c r="A319" t="s">
        <v>394</v>
      </c>
      <c r="B319" t="s">
        <v>906</v>
      </c>
      <c r="C319" t="s">
        <v>0</v>
      </c>
      <c r="D319">
        <v>1</v>
      </c>
      <c r="E319" t="s">
        <v>11</v>
      </c>
      <c r="G319" t="s">
        <v>1</v>
      </c>
      <c r="H319">
        <v>100000</v>
      </c>
      <c r="I319" t="s">
        <v>15</v>
      </c>
      <c r="J319" t="s">
        <v>16</v>
      </c>
      <c r="K319" t="s">
        <v>2</v>
      </c>
      <c r="M319" t="s">
        <v>81</v>
      </c>
      <c r="N319">
        <v>9</v>
      </c>
      <c r="O319">
        <v>7</v>
      </c>
      <c r="P319" t="s">
        <v>136</v>
      </c>
      <c r="Q319" t="s">
        <v>422</v>
      </c>
      <c r="R319">
        <v>76.711795806884766</v>
      </c>
      <c r="S319">
        <v>1749188076.5764563</v>
      </c>
      <c r="T319">
        <v>1749188153.2882524</v>
      </c>
      <c r="U319" t="s">
        <v>5</v>
      </c>
      <c r="V319" t="s">
        <v>137</v>
      </c>
      <c r="W319" t="s">
        <v>7</v>
      </c>
      <c r="X319" t="s">
        <v>196</v>
      </c>
      <c r="Y319">
        <v>2606</v>
      </c>
      <c r="Z319">
        <v>1</v>
      </c>
      <c r="AA319">
        <v>51.5</v>
      </c>
      <c r="AB319">
        <v>1342</v>
      </c>
      <c r="AC319">
        <v>514</v>
      </c>
    </row>
    <row r="320" spans="1:31" x14ac:dyDescent="0.25">
      <c r="A320" t="s">
        <v>394</v>
      </c>
      <c r="B320" t="s">
        <v>906</v>
      </c>
      <c r="C320" t="s">
        <v>0</v>
      </c>
      <c r="D320">
        <v>1</v>
      </c>
      <c r="E320" t="s">
        <v>11</v>
      </c>
      <c r="G320" t="s">
        <v>1</v>
      </c>
      <c r="H320">
        <v>100000</v>
      </c>
      <c r="I320" t="s">
        <v>15</v>
      </c>
      <c r="J320" t="s">
        <v>19</v>
      </c>
      <c r="K320" t="s">
        <v>2</v>
      </c>
      <c r="M320" t="s">
        <v>81</v>
      </c>
      <c r="N320">
        <v>9</v>
      </c>
      <c r="O320">
        <v>7</v>
      </c>
      <c r="P320" t="s">
        <v>138</v>
      </c>
      <c r="Q320" t="s">
        <v>423</v>
      </c>
      <c r="R320">
        <v>76.322889566421509</v>
      </c>
      <c r="S320">
        <v>1749188153.4476843</v>
      </c>
      <c r="T320">
        <v>1749188229.7705741</v>
      </c>
      <c r="U320" t="s">
        <v>5</v>
      </c>
      <c r="V320" t="s">
        <v>139</v>
      </c>
      <c r="W320" t="s">
        <v>7</v>
      </c>
      <c r="X320" t="s">
        <v>196</v>
      </c>
      <c r="Y320">
        <v>2720</v>
      </c>
      <c r="Z320">
        <v>1</v>
      </c>
      <c r="AA320">
        <v>49.33</v>
      </c>
      <c r="AB320">
        <v>1342</v>
      </c>
      <c r="AC320">
        <v>493</v>
      </c>
    </row>
    <row r="321" spans="1:36" x14ac:dyDescent="0.25">
      <c r="A321" t="s">
        <v>394</v>
      </c>
      <c r="B321" t="s">
        <v>906</v>
      </c>
      <c r="C321" t="s">
        <v>0</v>
      </c>
      <c r="D321">
        <v>1</v>
      </c>
      <c r="E321" t="s">
        <v>22</v>
      </c>
      <c r="G321" t="s">
        <v>1</v>
      </c>
      <c r="H321">
        <v>100000</v>
      </c>
      <c r="I321" t="s">
        <v>12</v>
      </c>
      <c r="K321" t="s">
        <v>2</v>
      </c>
      <c r="M321" t="s">
        <v>81</v>
      </c>
      <c r="N321">
        <v>9</v>
      </c>
      <c r="O321">
        <v>7</v>
      </c>
      <c r="P321" t="s">
        <v>140</v>
      </c>
      <c r="Q321" t="s">
        <v>424</v>
      </c>
      <c r="R321">
        <v>57.8497474193573</v>
      </c>
      <c r="S321">
        <v>1749188229.9305544</v>
      </c>
      <c r="T321">
        <v>1749188287.7803018</v>
      </c>
      <c r="U321" t="s">
        <v>5</v>
      </c>
      <c r="V321" t="s">
        <v>141</v>
      </c>
      <c r="W321" t="s">
        <v>7</v>
      </c>
      <c r="X321" t="s">
        <v>196</v>
      </c>
      <c r="Y321">
        <v>1507</v>
      </c>
      <c r="Z321">
        <v>1</v>
      </c>
      <c r="AA321">
        <v>89</v>
      </c>
      <c r="AB321">
        <v>1342</v>
      </c>
      <c r="AC321">
        <v>890</v>
      </c>
    </row>
    <row r="322" spans="1:36" x14ac:dyDescent="0.25">
      <c r="A322" t="s">
        <v>394</v>
      </c>
      <c r="B322" t="s">
        <v>906</v>
      </c>
      <c r="C322" t="s">
        <v>0</v>
      </c>
      <c r="D322">
        <v>1</v>
      </c>
      <c r="E322" t="s">
        <v>22</v>
      </c>
      <c r="G322" t="s">
        <v>1</v>
      </c>
      <c r="H322">
        <v>100000</v>
      </c>
      <c r="I322" t="s">
        <v>15</v>
      </c>
      <c r="J322" t="s">
        <v>16</v>
      </c>
      <c r="K322" t="s">
        <v>2</v>
      </c>
      <c r="M322" t="s">
        <v>81</v>
      </c>
      <c r="N322">
        <v>9</v>
      </c>
      <c r="O322">
        <v>7</v>
      </c>
      <c r="P322" t="s">
        <v>142</v>
      </c>
      <c r="Q322" t="s">
        <v>425</v>
      </c>
      <c r="R322">
        <v>72.946208238601685</v>
      </c>
      <c r="S322">
        <v>1749188287.9439366</v>
      </c>
      <c r="T322">
        <v>1749188360.8901448</v>
      </c>
      <c r="U322" t="s">
        <v>5</v>
      </c>
      <c r="V322" t="s">
        <v>143</v>
      </c>
      <c r="W322" t="s">
        <v>7</v>
      </c>
      <c r="X322" t="s">
        <v>196</v>
      </c>
      <c r="Y322">
        <v>1959</v>
      </c>
      <c r="Z322">
        <v>1</v>
      </c>
      <c r="AA322">
        <v>68.48</v>
      </c>
      <c r="AB322">
        <v>1342</v>
      </c>
      <c r="AC322">
        <v>684</v>
      </c>
    </row>
    <row r="323" spans="1:36" x14ac:dyDescent="0.25">
      <c r="A323" t="s">
        <v>394</v>
      </c>
      <c r="B323" t="s">
        <v>906</v>
      </c>
      <c r="C323" t="s">
        <v>0</v>
      </c>
      <c r="D323">
        <v>1</v>
      </c>
      <c r="E323" t="s">
        <v>22</v>
      </c>
      <c r="G323" t="s">
        <v>1</v>
      </c>
      <c r="H323">
        <v>100000</v>
      </c>
      <c r="I323" t="s">
        <v>15</v>
      </c>
      <c r="J323" t="s">
        <v>19</v>
      </c>
      <c r="K323" t="s">
        <v>2</v>
      </c>
      <c r="M323" t="s">
        <v>81</v>
      </c>
      <c r="N323">
        <v>9</v>
      </c>
      <c r="O323">
        <v>7</v>
      </c>
      <c r="P323" t="s">
        <v>144</v>
      </c>
      <c r="Q323" t="s">
        <v>426</v>
      </c>
      <c r="R323">
        <v>73.245877027511597</v>
      </c>
      <c r="S323">
        <v>1749188361.0517364</v>
      </c>
      <c r="T323">
        <v>1749188434.2976134</v>
      </c>
      <c r="U323" t="s">
        <v>5</v>
      </c>
      <c r="V323" t="s">
        <v>145</v>
      </c>
      <c r="W323" t="s">
        <v>7</v>
      </c>
      <c r="X323" t="s">
        <v>196</v>
      </c>
      <c r="Y323">
        <v>2027</v>
      </c>
      <c r="Z323">
        <v>1</v>
      </c>
      <c r="AA323">
        <v>66.180000000000007</v>
      </c>
      <c r="AB323">
        <v>1342</v>
      </c>
      <c r="AC323">
        <v>661</v>
      </c>
    </row>
    <row r="324" spans="1:36" x14ac:dyDescent="0.25">
      <c r="A324" t="s">
        <v>394</v>
      </c>
      <c r="B324" t="s">
        <v>906</v>
      </c>
      <c r="C324" t="s">
        <v>0</v>
      </c>
      <c r="D324">
        <v>1</v>
      </c>
      <c r="G324" t="s">
        <v>1</v>
      </c>
      <c r="K324" t="s">
        <v>2</v>
      </c>
      <c r="M324" t="s">
        <v>81</v>
      </c>
      <c r="N324">
        <v>9</v>
      </c>
      <c r="O324">
        <v>7</v>
      </c>
      <c r="P324" t="s">
        <v>146</v>
      </c>
      <c r="Q324" t="s">
        <v>427</v>
      </c>
      <c r="R324">
        <v>67.991050481796265</v>
      </c>
      <c r="S324">
        <v>1749188434.458272</v>
      </c>
      <c r="T324">
        <v>1749188502.4493225</v>
      </c>
      <c r="U324" t="s">
        <v>5</v>
      </c>
      <c r="V324" t="s">
        <v>147</v>
      </c>
      <c r="W324" t="s">
        <v>7</v>
      </c>
      <c r="X324" t="s">
        <v>196</v>
      </c>
      <c r="Y324">
        <v>8930</v>
      </c>
      <c r="Z324">
        <v>1</v>
      </c>
      <c r="AA324">
        <v>15.03</v>
      </c>
      <c r="AB324">
        <v>1342177</v>
      </c>
      <c r="AC324">
        <v>150297</v>
      </c>
    </row>
    <row r="325" spans="1:36" x14ac:dyDescent="0.25">
      <c r="A325" t="s">
        <v>394</v>
      </c>
      <c r="B325" t="s">
        <v>906</v>
      </c>
      <c r="C325" t="s">
        <v>0</v>
      </c>
      <c r="D325">
        <v>1</v>
      </c>
      <c r="G325" t="s">
        <v>1</v>
      </c>
      <c r="K325" t="s">
        <v>2</v>
      </c>
      <c r="L325">
        <v>3</v>
      </c>
      <c r="M325" t="s">
        <v>81</v>
      </c>
      <c r="N325">
        <v>9</v>
      </c>
      <c r="O325">
        <v>9</v>
      </c>
      <c r="P325" t="s">
        <v>148</v>
      </c>
      <c r="Q325" t="s">
        <v>428</v>
      </c>
      <c r="R325">
        <v>88.044164419174194</v>
      </c>
      <c r="S325">
        <v>1749188502.6088591</v>
      </c>
      <c r="T325">
        <v>1749188590.6530235</v>
      </c>
      <c r="U325" t="s">
        <v>5</v>
      </c>
      <c r="V325" t="s">
        <v>149</v>
      </c>
      <c r="W325" t="s">
        <v>7</v>
      </c>
      <c r="X325" t="s">
        <v>196</v>
      </c>
      <c r="Y325">
        <v>10871</v>
      </c>
      <c r="Z325">
        <v>1</v>
      </c>
      <c r="AA325">
        <v>37.57</v>
      </c>
      <c r="AB325">
        <v>4026531</v>
      </c>
      <c r="AC325">
        <v>375569</v>
      </c>
    </row>
    <row r="326" spans="1:36" x14ac:dyDescent="0.25">
      <c r="A326" t="s">
        <v>394</v>
      </c>
      <c r="B326" t="s">
        <v>906</v>
      </c>
      <c r="C326" t="s">
        <v>230</v>
      </c>
      <c r="E326" t="s">
        <v>11</v>
      </c>
      <c r="G326" t="s">
        <v>1</v>
      </c>
      <c r="I326" t="s">
        <v>12</v>
      </c>
      <c r="M326" t="s">
        <v>81</v>
      </c>
      <c r="N326">
        <v>8</v>
      </c>
      <c r="O326">
        <v>8</v>
      </c>
      <c r="P326" t="s">
        <v>322</v>
      </c>
      <c r="Q326" t="s">
        <v>429</v>
      </c>
      <c r="R326">
        <v>155.03701043128967</v>
      </c>
      <c r="S326">
        <v>1749188590.8047609</v>
      </c>
      <c r="T326">
        <v>1749188745.8417714</v>
      </c>
      <c r="U326" t="s">
        <v>5</v>
      </c>
      <c r="V326" t="s">
        <v>324</v>
      </c>
      <c r="W326" t="s">
        <v>7</v>
      </c>
      <c r="X326" t="s">
        <v>196</v>
      </c>
      <c r="Z326">
        <v>1</v>
      </c>
      <c r="AD326">
        <v>23947</v>
      </c>
      <c r="AE326">
        <v>41.76</v>
      </c>
      <c r="AF326">
        <v>10000000</v>
      </c>
      <c r="AG326">
        <v>417587</v>
      </c>
    </row>
    <row r="327" spans="1:36" x14ac:dyDescent="0.25">
      <c r="A327" t="s">
        <v>394</v>
      </c>
      <c r="B327" t="s">
        <v>906</v>
      </c>
      <c r="C327" t="s">
        <v>230</v>
      </c>
      <c r="E327" t="s">
        <v>22</v>
      </c>
      <c r="G327" t="s">
        <v>1</v>
      </c>
      <c r="I327" t="s">
        <v>12</v>
      </c>
      <c r="M327" t="s">
        <v>81</v>
      </c>
      <c r="N327">
        <v>8</v>
      </c>
      <c r="O327">
        <v>8</v>
      </c>
      <c r="P327" t="s">
        <v>325</v>
      </c>
      <c r="Q327" t="s">
        <v>430</v>
      </c>
      <c r="R327">
        <v>92.548468351364136</v>
      </c>
      <c r="S327">
        <v>1749188745.9717486</v>
      </c>
      <c r="T327">
        <v>1749188838.5202169</v>
      </c>
      <c r="U327" t="s">
        <v>5</v>
      </c>
      <c r="V327" t="s">
        <v>327</v>
      </c>
      <c r="W327" t="s">
        <v>7</v>
      </c>
      <c r="X327" t="s">
        <v>196</v>
      </c>
      <c r="Z327">
        <v>1</v>
      </c>
      <c r="AD327">
        <v>10409</v>
      </c>
      <c r="AE327">
        <v>96.07</v>
      </c>
      <c r="AF327">
        <v>10000000</v>
      </c>
      <c r="AG327">
        <v>960692</v>
      </c>
    </row>
    <row r="328" spans="1:36" x14ac:dyDescent="0.25">
      <c r="A328" t="s">
        <v>394</v>
      </c>
      <c r="B328" t="s">
        <v>906</v>
      </c>
      <c r="C328" t="s">
        <v>230</v>
      </c>
      <c r="E328" t="s">
        <v>11</v>
      </c>
      <c r="F328" t="s">
        <v>12</v>
      </c>
      <c r="G328" t="s">
        <v>1</v>
      </c>
      <c r="I328" t="s">
        <v>15</v>
      </c>
      <c r="J328" t="s">
        <v>16</v>
      </c>
      <c r="M328" t="s">
        <v>81</v>
      </c>
      <c r="N328">
        <v>8</v>
      </c>
      <c r="O328">
        <v>8</v>
      </c>
      <c r="P328" t="s">
        <v>328</v>
      </c>
      <c r="Q328" t="s">
        <v>431</v>
      </c>
      <c r="R328">
        <v>141.22526621818542</v>
      </c>
      <c r="S328">
        <v>1749188838.6808045</v>
      </c>
      <c r="T328">
        <v>1749188979.9060705</v>
      </c>
      <c r="U328" t="s">
        <v>5</v>
      </c>
      <c r="V328" t="s">
        <v>330</v>
      </c>
      <c r="W328" t="s">
        <v>7</v>
      </c>
      <c r="X328" t="s">
        <v>196</v>
      </c>
      <c r="Z328">
        <v>1</v>
      </c>
      <c r="AD328">
        <v>12968</v>
      </c>
      <c r="AE328">
        <v>77.11</v>
      </c>
      <c r="AF328">
        <v>10000000</v>
      </c>
      <c r="AG328">
        <v>771123</v>
      </c>
    </row>
    <row r="329" spans="1:36" x14ac:dyDescent="0.25">
      <c r="A329" t="s">
        <v>394</v>
      </c>
      <c r="B329" t="s">
        <v>906</v>
      </c>
      <c r="C329" t="s">
        <v>230</v>
      </c>
      <c r="E329" t="s">
        <v>22</v>
      </c>
      <c r="F329" t="s">
        <v>12</v>
      </c>
      <c r="G329" t="s">
        <v>1</v>
      </c>
      <c r="I329" t="s">
        <v>15</v>
      </c>
      <c r="J329" t="s">
        <v>16</v>
      </c>
      <c r="M329" t="s">
        <v>81</v>
      </c>
      <c r="N329">
        <v>8</v>
      </c>
      <c r="O329">
        <v>8</v>
      </c>
      <c r="P329" t="s">
        <v>331</v>
      </c>
      <c r="Q329" t="s">
        <v>432</v>
      </c>
      <c r="R329">
        <v>107.58184695243835</v>
      </c>
      <c r="S329">
        <v>1749188980.0662634</v>
      </c>
      <c r="T329">
        <v>1749189087.6481104</v>
      </c>
      <c r="U329" t="s">
        <v>5</v>
      </c>
      <c r="V329" t="s">
        <v>333</v>
      </c>
      <c r="W329" t="s">
        <v>7</v>
      </c>
      <c r="X329" t="s">
        <v>196</v>
      </c>
      <c r="Z329">
        <v>1</v>
      </c>
      <c r="AD329">
        <v>9428</v>
      </c>
      <c r="AE329">
        <v>106.06</v>
      </c>
      <c r="AF329">
        <v>10000000</v>
      </c>
      <c r="AG329">
        <v>1060648</v>
      </c>
    </row>
    <row r="330" spans="1:36" x14ac:dyDescent="0.25">
      <c r="A330" t="s">
        <v>394</v>
      </c>
      <c r="B330" t="s">
        <v>906</v>
      </c>
      <c r="C330" t="s">
        <v>230</v>
      </c>
      <c r="E330" t="s">
        <v>11</v>
      </c>
      <c r="F330" t="s">
        <v>12</v>
      </c>
      <c r="G330" t="s">
        <v>1</v>
      </c>
      <c r="I330" t="s">
        <v>15</v>
      </c>
      <c r="J330" t="s">
        <v>19</v>
      </c>
      <c r="M330" t="s">
        <v>81</v>
      </c>
      <c r="N330">
        <v>8</v>
      </c>
      <c r="O330">
        <v>8</v>
      </c>
      <c r="P330" t="s">
        <v>334</v>
      </c>
      <c r="Q330" t="s">
        <v>433</v>
      </c>
      <c r="R330">
        <v>133.34709191322327</v>
      </c>
      <c r="S330">
        <v>1749189087.8037057</v>
      </c>
      <c r="T330">
        <v>1749189221.1507974</v>
      </c>
      <c r="U330" t="s">
        <v>5</v>
      </c>
      <c r="V330" t="s">
        <v>336</v>
      </c>
      <c r="W330" t="s">
        <v>7</v>
      </c>
      <c r="X330" t="s">
        <v>196</v>
      </c>
      <c r="Z330">
        <v>1</v>
      </c>
      <c r="AD330">
        <v>11538</v>
      </c>
      <c r="AE330">
        <v>86.66</v>
      </c>
      <c r="AF330">
        <v>10000000</v>
      </c>
      <c r="AG330">
        <v>866641</v>
      </c>
    </row>
    <row r="331" spans="1:36" x14ac:dyDescent="0.25">
      <c r="A331" t="s">
        <v>394</v>
      </c>
      <c r="B331" t="s">
        <v>906</v>
      </c>
      <c r="C331" t="s">
        <v>230</v>
      </c>
      <c r="E331" t="s">
        <v>22</v>
      </c>
      <c r="F331" t="s">
        <v>12</v>
      </c>
      <c r="G331" t="s">
        <v>1</v>
      </c>
      <c r="I331" t="s">
        <v>15</v>
      </c>
      <c r="J331" t="s">
        <v>19</v>
      </c>
      <c r="M331" t="s">
        <v>81</v>
      </c>
      <c r="N331">
        <v>8</v>
      </c>
      <c r="O331">
        <v>8</v>
      </c>
      <c r="P331" t="s">
        <v>337</v>
      </c>
      <c r="Q331" t="s">
        <v>434</v>
      </c>
      <c r="R331">
        <v>108.49769878387453</v>
      </c>
      <c r="S331">
        <v>1749189221.3075571</v>
      </c>
      <c r="T331">
        <v>1749189329.8052559</v>
      </c>
      <c r="U331" t="s">
        <v>5</v>
      </c>
      <c r="V331" t="s">
        <v>339</v>
      </c>
      <c r="W331" t="s">
        <v>7</v>
      </c>
      <c r="X331" t="s">
        <v>196</v>
      </c>
      <c r="Z331">
        <v>1</v>
      </c>
      <c r="AD331">
        <v>10540</v>
      </c>
      <c r="AE331">
        <v>94.87</v>
      </c>
      <c r="AF331">
        <v>10000000</v>
      </c>
      <c r="AG331">
        <v>948740</v>
      </c>
    </row>
    <row r="332" spans="1:36" x14ac:dyDescent="0.25">
      <c r="A332" t="s">
        <v>394</v>
      </c>
      <c r="B332" t="s">
        <v>906</v>
      </c>
      <c r="C332" t="s">
        <v>237</v>
      </c>
      <c r="E332" t="s">
        <v>11</v>
      </c>
      <c r="G332" t="s">
        <v>1</v>
      </c>
      <c r="I332" t="s">
        <v>12</v>
      </c>
      <c r="M332" t="s">
        <v>81</v>
      </c>
      <c r="N332">
        <v>8</v>
      </c>
      <c r="O332">
        <v>7</v>
      </c>
      <c r="P332" t="s">
        <v>340</v>
      </c>
      <c r="Q332" t="s">
        <v>435</v>
      </c>
      <c r="R332">
        <v>129.78317546844482</v>
      </c>
      <c r="S332">
        <v>1749189329.9770703</v>
      </c>
      <c r="T332">
        <v>1749189459.7602458</v>
      </c>
      <c r="U332" t="s">
        <v>5</v>
      </c>
      <c r="V332" t="s">
        <v>342</v>
      </c>
      <c r="W332" t="s">
        <v>7</v>
      </c>
      <c r="X332" t="s">
        <v>196</v>
      </c>
      <c r="Z332">
        <v>1</v>
      </c>
      <c r="AH332">
        <v>1</v>
      </c>
      <c r="AI332">
        <v>4</v>
      </c>
      <c r="AJ332">
        <v>13</v>
      </c>
    </row>
    <row r="333" spans="1:36" x14ac:dyDescent="0.25">
      <c r="A333" t="s">
        <v>394</v>
      </c>
      <c r="B333" t="s">
        <v>906</v>
      </c>
      <c r="C333" t="s">
        <v>237</v>
      </c>
      <c r="E333" t="s">
        <v>22</v>
      </c>
      <c r="G333" t="s">
        <v>1</v>
      </c>
      <c r="I333" t="s">
        <v>12</v>
      </c>
      <c r="M333" t="s">
        <v>81</v>
      </c>
      <c r="N333">
        <v>8</v>
      </c>
      <c r="O333">
        <v>7</v>
      </c>
      <c r="P333" t="s">
        <v>343</v>
      </c>
      <c r="Q333" t="s">
        <v>436</v>
      </c>
      <c r="R333">
        <v>131.15829658508301</v>
      </c>
      <c r="S333">
        <v>1749189459.9212549</v>
      </c>
      <c r="T333">
        <v>1749189591.0795517</v>
      </c>
      <c r="U333" t="s">
        <v>5</v>
      </c>
      <c r="V333" t="s">
        <v>345</v>
      </c>
      <c r="W333" t="s">
        <v>7</v>
      </c>
      <c r="X333" t="s">
        <v>196</v>
      </c>
      <c r="Z333">
        <v>1</v>
      </c>
      <c r="AH333">
        <v>1</v>
      </c>
      <c r="AI333">
        <v>5</v>
      </c>
      <c r="AJ333">
        <v>11</v>
      </c>
    </row>
    <row r="334" spans="1:36" x14ac:dyDescent="0.25">
      <c r="A334" t="s">
        <v>394</v>
      </c>
      <c r="B334" t="s">
        <v>906</v>
      </c>
      <c r="C334" t="s">
        <v>237</v>
      </c>
      <c r="E334" t="s">
        <v>11</v>
      </c>
      <c r="F334" t="s">
        <v>12</v>
      </c>
      <c r="G334" t="s">
        <v>1</v>
      </c>
      <c r="I334" t="s">
        <v>15</v>
      </c>
      <c r="J334" t="s">
        <v>16</v>
      </c>
      <c r="M334" t="s">
        <v>81</v>
      </c>
      <c r="N334">
        <v>8</v>
      </c>
      <c r="O334">
        <v>7</v>
      </c>
      <c r="P334" t="s">
        <v>346</v>
      </c>
      <c r="Q334" t="s">
        <v>437</v>
      </c>
      <c r="R334">
        <v>140.98488211631775</v>
      </c>
      <c r="S334">
        <v>1749189591.2383535</v>
      </c>
      <c r="T334">
        <v>1749189732.2232356</v>
      </c>
      <c r="U334" t="s">
        <v>5</v>
      </c>
      <c r="V334" t="s">
        <v>348</v>
      </c>
      <c r="W334" t="s">
        <v>7</v>
      </c>
      <c r="X334" t="s">
        <v>196</v>
      </c>
      <c r="Z334">
        <v>1</v>
      </c>
      <c r="AH334">
        <v>1</v>
      </c>
      <c r="AI334">
        <v>5</v>
      </c>
      <c r="AJ334">
        <v>11</v>
      </c>
    </row>
    <row r="335" spans="1:36" x14ac:dyDescent="0.25">
      <c r="A335" t="s">
        <v>394</v>
      </c>
      <c r="B335" t="s">
        <v>906</v>
      </c>
      <c r="C335" t="s">
        <v>237</v>
      </c>
      <c r="E335" t="s">
        <v>22</v>
      </c>
      <c r="F335" t="s">
        <v>12</v>
      </c>
      <c r="G335" t="s">
        <v>1</v>
      </c>
      <c r="I335" t="s">
        <v>15</v>
      </c>
      <c r="J335" t="s">
        <v>16</v>
      </c>
      <c r="M335" t="s">
        <v>81</v>
      </c>
      <c r="N335">
        <v>8</v>
      </c>
      <c r="O335">
        <v>7</v>
      </c>
      <c r="P335" t="s">
        <v>349</v>
      </c>
      <c r="Q335" t="s">
        <v>438</v>
      </c>
      <c r="R335">
        <v>141.11595964431763</v>
      </c>
      <c r="S335">
        <v>1749189732.3825407</v>
      </c>
      <c r="T335">
        <v>1749189873.4985003</v>
      </c>
      <c r="U335" t="s">
        <v>5</v>
      </c>
      <c r="V335" t="s">
        <v>351</v>
      </c>
      <c r="W335" t="s">
        <v>7</v>
      </c>
      <c r="X335" t="s">
        <v>196</v>
      </c>
      <c r="Z335">
        <v>1</v>
      </c>
      <c r="AH335">
        <v>1</v>
      </c>
      <c r="AI335">
        <v>6</v>
      </c>
      <c r="AJ335">
        <v>13</v>
      </c>
    </row>
    <row r="336" spans="1:36" x14ac:dyDescent="0.25">
      <c r="A336" t="s">
        <v>394</v>
      </c>
      <c r="B336" t="s">
        <v>906</v>
      </c>
      <c r="C336" t="s">
        <v>237</v>
      </c>
      <c r="E336" t="s">
        <v>11</v>
      </c>
      <c r="F336" t="s">
        <v>12</v>
      </c>
      <c r="G336" t="s">
        <v>1</v>
      </c>
      <c r="I336" t="s">
        <v>15</v>
      </c>
      <c r="J336" t="s">
        <v>19</v>
      </c>
      <c r="M336" t="s">
        <v>81</v>
      </c>
      <c r="N336">
        <v>8</v>
      </c>
      <c r="O336">
        <v>7</v>
      </c>
      <c r="P336" t="s">
        <v>352</v>
      </c>
      <c r="Q336" t="s">
        <v>439</v>
      </c>
      <c r="R336">
        <v>144.24262762069702</v>
      </c>
      <c r="S336">
        <v>1749189873.6609812</v>
      </c>
      <c r="T336">
        <v>1749190017.9036088</v>
      </c>
      <c r="U336" t="s">
        <v>5</v>
      </c>
      <c r="V336" t="s">
        <v>354</v>
      </c>
      <c r="W336" t="s">
        <v>7</v>
      </c>
      <c r="X336" t="s">
        <v>196</v>
      </c>
      <c r="Z336">
        <v>1</v>
      </c>
      <c r="AH336">
        <v>1</v>
      </c>
      <c r="AI336">
        <v>6</v>
      </c>
      <c r="AJ336">
        <v>12</v>
      </c>
    </row>
    <row r="337" spans="1:36" x14ac:dyDescent="0.25">
      <c r="A337" t="s">
        <v>394</v>
      </c>
      <c r="B337" t="s">
        <v>906</v>
      </c>
      <c r="C337" t="s">
        <v>237</v>
      </c>
      <c r="E337" t="s">
        <v>22</v>
      </c>
      <c r="F337" t="s">
        <v>12</v>
      </c>
      <c r="G337" t="s">
        <v>1</v>
      </c>
      <c r="I337" t="s">
        <v>15</v>
      </c>
      <c r="J337" t="s">
        <v>19</v>
      </c>
      <c r="M337" t="s">
        <v>81</v>
      </c>
      <c r="N337">
        <v>8</v>
      </c>
      <c r="O337">
        <v>7</v>
      </c>
      <c r="P337" t="s">
        <v>355</v>
      </c>
      <c r="Q337" t="s">
        <v>440</v>
      </c>
      <c r="R337">
        <v>141.47699785232544</v>
      </c>
      <c r="S337">
        <v>1749190018.0664196</v>
      </c>
      <c r="T337">
        <v>1749190159.5434177</v>
      </c>
      <c r="U337" t="s">
        <v>5</v>
      </c>
      <c r="V337" t="s">
        <v>357</v>
      </c>
      <c r="W337" t="s">
        <v>7</v>
      </c>
      <c r="X337" t="s">
        <v>196</v>
      </c>
      <c r="Z337">
        <v>1</v>
      </c>
      <c r="AH337">
        <v>1</v>
      </c>
      <c r="AI337">
        <v>5</v>
      </c>
      <c r="AJ337">
        <v>9</v>
      </c>
    </row>
    <row r="338" spans="1:36" x14ac:dyDescent="0.25">
      <c r="A338" t="s">
        <v>394</v>
      </c>
      <c r="B338" t="s">
        <v>906</v>
      </c>
      <c r="C338" t="s">
        <v>256</v>
      </c>
      <c r="E338" t="s">
        <v>11</v>
      </c>
      <c r="G338" t="s">
        <v>1</v>
      </c>
      <c r="I338" t="s">
        <v>12</v>
      </c>
      <c r="M338" t="s">
        <v>81</v>
      </c>
      <c r="N338">
        <v>8</v>
      </c>
      <c r="O338">
        <v>8</v>
      </c>
      <c r="P338" t="s">
        <v>358</v>
      </c>
      <c r="Q338" t="s">
        <v>441</v>
      </c>
      <c r="R338">
        <v>125.70576286315918</v>
      </c>
      <c r="S338">
        <v>1749190159.7123518</v>
      </c>
      <c r="T338">
        <v>1749190285.4181149</v>
      </c>
      <c r="U338" t="s">
        <v>5</v>
      </c>
      <c r="V338" t="s">
        <v>360</v>
      </c>
      <c r="W338" t="s">
        <v>7</v>
      </c>
      <c r="X338" t="s">
        <v>196</v>
      </c>
      <c r="Y338">
        <v>47232</v>
      </c>
      <c r="Z338">
        <v>1</v>
      </c>
      <c r="AA338">
        <v>21.17</v>
      </c>
      <c r="AB338">
        <v>10000000</v>
      </c>
      <c r="AC338">
        <v>211717</v>
      </c>
      <c r="AD338">
        <v>58092</v>
      </c>
      <c r="AE338">
        <v>17.21</v>
      </c>
      <c r="AF338">
        <v>10000000</v>
      </c>
      <c r="AG338">
        <v>172139</v>
      </c>
    </row>
    <row r="339" spans="1:36" x14ac:dyDescent="0.25">
      <c r="A339" t="s">
        <v>394</v>
      </c>
      <c r="B339" t="s">
        <v>906</v>
      </c>
      <c r="C339" t="s">
        <v>256</v>
      </c>
      <c r="E339" t="s">
        <v>22</v>
      </c>
      <c r="G339" t="s">
        <v>1</v>
      </c>
      <c r="I339" t="s">
        <v>12</v>
      </c>
      <c r="M339" t="s">
        <v>81</v>
      </c>
      <c r="N339">
        <v>8</v>
      </c>
      <c r="O339">
        <v>8</v>
      </c>
      <c r="P339" t="s">
        <v>361</v>
      </c>
      <c r="Q339" t="s">
        <v>442</v>
      </c>
      <c r="R339">
        <v>87.261115312576294</v>
      </c>
      <c r="S339">
        <v>1749190285.5792372</v>
      </c>
      <c r="T339">
        <v>1749190372.8403523</v>
      </c>
      <c r="U339" t="s">
        <v>5</v>
      </c>
      <c r="V339" t="s">
        <v>363</v>
      </c>
      <c r="W339" t="s">
        <v>7</v>
      </c>
      <c r="X339" t="s">
        <v>196</v>
      </c>
      <c r="Y339">
        <v>29065</v>
      </c>
      <c r="Z339">
        <v>1</v>
      </c>
      <c r="AA339">
        <v>34.4</v>
      </c>
      <c r="AB339">
        <v>10000000</v>
      </c>
      <c r="AC339">
        <v>344045</v>
      </c>
      <c r="AD339">
        <v>27455</v>
      </c>
      <c r="AE339">
        <v>36.42</v>
      </c>
      <c r="AF339">
        <v>10000000</v>
      </c>
      <c r="AG339">
        <v>364225</v>
      </c>
    </row>
    <row r="340" spans="1:36" x14ac:dyDescent="0.25">
      <c r="A340" t="s">
        <v>394</v>
      </c>
      <c r="B340" t="s">
        <v>906</v>
      </c>
      <c r="C340" t="s">
        <v>256</v>
      </c>
      <c r="E340" t="s">
        <v>11</v>
      </c>
      <c r="F340" t="s">
        <v>12</v>
      </c>
      <c r="G340" t="s">
        <v>1</v>
      </c>
      <c r="I340" t="s">
        <v>15</v>
      </c>
      <c r="J340" t="s">
        <v>16</v>
      </c>
      <c r="M340" t="s">
        <v>81</v>
      </c>
      <c r="N340">
        <v>8</v>
      </c>
      <c r="O340">
        <v>8</v>
      </c>
      <c r="P340" t="s">
        <v>364</v>
      </c>
      <c r="Q340" t="s">
        <v>443</v>
      </c>
      <c r="R340">
        <v>148.06785273551941</v>
      </c>
      <c r="S340">
        <v>1749190373.0035255</v>
      </c>
      <c r="T340">
        <v>1749190521.0713785</v>
      </c>
      <c r="U340" t="s">
        <v>5</v>
      </c>
      <c r="V340" t="s">
        <v>366</v>
      </c>
      <c r="W340" t="s">
        <v>7</v>
      </c>
      <c r="X340" t="s">
        <v>196</v>
      </c>
      <c r="Y340">
        <v>55619</v>
      </c>
      <c r="Z340">
        <v>1</v>
      </c>
      <c r="AA340">
        <v>17.98</v>
      </c>
      <c r="AB340">
        <v>10000000</v>
      </c>
      <c r="AC340">
        <v>179792</v>
      </c>
      <c r="AD340">
        <v>71235</v>
      </c>
      <c r="AE340">
        <v>14.04</v>
      </c>
      <c r="AF340">
        <v>10000000</v>
      </c>
      <c r="AG340">
        <v>140380</v>
      </c>
    </row>
    <row r="341" spans="1:36" x14ac:dyDescent="0.25">
      <c r="A341" t="s">
        <v>394</v>
      </c>
      <c r="B341" t="s">
        <v>906</v>
      </c>
      <c r="C341" t="s">
        <v>256</v>
      </c>
      <c r="E341" t="s">
        <v>22</v>
      </c>
      <c r="F341" t="s">
        <v>12</v>
      </c>
      <c r="G341" t="s">
        <v>1</v>
      </c>
      <c r="I341" t="s">
        <v>15</v>
      </c>
      <c r="J341" t="s">
        <v>16</v>
      </c>
      <c r="M341" t="s">
        <v>81</v>
      </c>
      <c r="N341">
        <v>8</v>
      </c>
      <c r="O341">
        <v>8</v>
      </c>
      <c r="P341" t="s">
        <v>367</v>
      </c>
      <c r="Q341" t="s">
        <v>444</v>
      </c>
      <c r="R341">
        <v>103.2406861782074</v>
      </c>
      <c r="S341">
        <v>1749190521.2045605</v>
      </c>
      <c r="T341">
        <v>1749190624.4452465</v>
      </c>
      <c r="U341" t="s">
        <v>5</v>
      </c>
      <c r="V341" t="s">
        <v>369</v>
      </c>
      <c r="W341" t="s">
        <v>7</v>
      </c>
      <c r="X341" t="s">
        <v>196</v>
      </c>
      <c r="Y341">
        <v>35755</v>
      </c>
      <c r="Z341">
        <v>1</v>
      </c>
      <c r="AA341">
        <v>27.97</v>
      </c>
      <c r="AB341">
        <v>10000000</v>
      </c>
      <c r="AC341">
        <v>279679</v>
      </c>
      <c r="AD341">
        <v>33366</v>
      </c>
      <c r="AE341">
        <v>29.97</v>
      </c>
      <c r="AF341">
        <v>10000000</v>
      </c>
      <c r="AG341">
        <v>299702</v>
      </c>
    </row>
    <row r="342" spans="1:36" x14ac:dyDescent="0.25">
      <c r="A342" t="s">
        <v>394</v>
      </c>
      <c r="B342" t="s">
        <v>906</v>
      </c>
      <c r="C342" t="s">
        <v>256</v>
      </c>
      <c r="E342" t="s">
        <v>11</v>
      </c>
      <c r="F342" t="s">
        <v>12</v>
      </c>
      <c r="G342" t="s">
        <v>1</v>
      </c>
      <c r="I342" t="s">
        <v>15</v>
      </c>
      <c r="J342" t="s">
        <v>19</v>
      </c>
      <c r="M342" t="s">
        <v>81</v>
      </c>
      <c r="N342">
        <v>8</v>
      </c>
      <c r="O342">
        <v>8</v>
      </c>
      <c r="P342" t="s">
        <v>370</v>
      </c>
      <c r="Q342" t="s">
        <v>445</v>
      </c>
      <c r="R342">
        <v>137.2048237323761</v>
      </c>
      <c r="S342">
        <v>1749190624.6046009</v>
      </c>
      <c r="T342">
        <v>1749190761.8094244</v>
      </c>
      <c r="U342" t="s">
        <v>5</v>
      </c>
      <c r="V342" t="s">
        <v>372</v>
      </c>
      <c r="W342" t="s">
        <v>7</v>
      </c>
      <c r="X342" t="s">
        <v>196</v>
      </c>
      <c r="Y342">
        <v>53324</v>
      </c>
      <c r="Z342">
        <v>1</v>
      </c>
      <c r="AA342">
        <v>18.75</v>
      </c>
      <c r="AB342">
        <v>10000000</v>
      </c>
      <c r="AC342">
        <v>187531</v>
      </c>
      <c r="AD342">
        <v>64339</v>
      </c>
      <c r="AE342">
        <v>15.54</v>
      </c>
      <c r="AF342">
        <v>10000000</v>
      </c>
      <c r="AG342">
        <v>155424</v>
      </c>
    </row>
    <row r="343" spans="1:36" x14ac:dyDescent="0.25">
      <c r="A343" t="s">
        <v>394</v>
      </c>
      <c r="B343" t="s">
        <v>906</v>
      </c>
      <c r="C343" t="s">
        <v>256</v>
      </c>
      <c r="E343" t="s">
        <v>22</v>
      </c>
      <c r="F343" t="s">
        <v>12</v>
      </c>
      <c r="G343" t="s">
        <v>1</v>
      </c>
      <c r="I343" t="s">
        <v>15</v>
      </c>
      <c r="J343" t="s">
        <v>19</v>
      </c>
      <c r="M343" t="s">
        <v>81</v>
      </c>
      <c r="N343">
        <v>8</v>
      </c>
      <c r="O343">
        <v>8</v>
      </c>
      <c r="P343" t="s">
        <v>373</v>
      </c>
      <c r="Q343" t="s">
        <v>446</v>
      </c>
      <c r="R343">
        <v>103.53375911712646</v>
      </c>
      <c r="S343">
        <v>1749190761.9722879</v>
      </c>
      <c r="T343">
        <v>1749190865.506047</v>
      </c>
      <c r="U343" t="s">
        <v>5</v>
      </c>
      <c r="V343" t="s">
        <v>375</v>
      </c>
      <c r="W343" t="s">
        <v>7</v>
      </c>
      <c r="X343" t="s">
        <v>196</v>
      </c>
      <c r="Y343">
        <v>36002</v>
      </c>
      <c r="Z343">
        <v>1</v>
      </c>
      <c r="AA343">
        <v>27.78</v>
      </c>
      <c r="AB343">
        <v>10000000</v>
      </c>
      <c r="AC343">
        <v>277755</v>
      </c>
      <c r="AD343">
        <v>34146</v>
      </c>
      <c r="AE343">
        <v>29.29</v>
      </c>
      <c r="AF343">
        <v>10000000</v>
      </c>
      <c r="AG343">
        <v>292859</v>
      </c>
    </row>
    <row r="344" spans="1:36" x14ac:dyDescent="0.25">
      <c r="A344" t="s">
        <v>394</v>
      </c>
      <c r="B344" t="s">
        <v>906</v>
      </c>
      <c r="C344" t="s">
        <v>170</v>
      </c>
      <c r="E344" t="s">
        <v>11</v>
      </c>
      <c r="G344" t="s">
        <v>1</v>
      </c>
      <c r="I344" t="s">
        <v>12</v>
      </c>
      <c r="M344" t="s">
        <v>81</v>
      </c>
      <c r="N344">
        <v>7</v>
      </c>
      <c r="O344">
        <v>7</v>
      </c>
      <c r="P344" t="s">
        <v>376</v>
      </c>
      <c r="Q344" t="s">
        <v>447</v>
      </c>
      <c r="R344">
        <v>125.04156923294067</v>
      </c>
      <c r="S344">
        <v>1749190865.6670301</v>
      </c>
      <c r="T344">
        <v>1749190990.7085991</v>
      </c>
      <c r="U344" t="s">
        <v>5</v>
      </c>
      <c r="V344" t="s">
        <v>378</v>
      </c>
      <c r="W344" t="s">
        <v>7</v>
      </c>
      <c r="X344" t="s">
        <v>172</v>
      </c>
      <c r="Y344">
        <v>33683</v>
      </c>
      <c r="Z344">
        <v>1</v>
      </c>
      <c r="AA344">
        <v>29.69</v>
      </c>
      <c r="AB344">
        <v>10000000</v>
      </c>
      <c r="AC344">
        <v>296884</v>
      </c>
    </row>
    <row r="345" spans="1:36" x14ac:dyDescent="0.25">
      <c r="A345" t="s">
        <v>394</v>
      </c>
      <c r="B345" t="s">
        <v>906</v>
      </c>
      <c r="C345" t="s">
        <v>170</v>
      </c>
      <c r="E345" t="s">
        <v>22</v>
      </c>
      <c r="G345" t="s">
        <v>1</v>
      </c>
      <c r="I345" t="s">
        <v>12</v>
      </c>
      <c r="M345" t="s">
        <v>81</v>
      </c>
      <c r="N345">
        <v>7</v>
      </c>
      <c r="O345">
        <v>7</v>
      </c>
      <c r="P345" t="s">
        <v>379</v>
      </c>
      <c r="Q345" t="s">
        <v>448</v>
      </c>
      <c r="R345">
        <v>83.040715932846069</v>
      </c>
      <c r="S345">
        <v>1749190990.8704555</v>
      </c>
      <c r="T345">
        <v>1749191073.9111714</v>
      </c>
      <c r="U345" t="s">
        <v>5</v>
      </c>
      <c r="V345" t="s">
        <v>381</v>
      </c>
      <c r="W345" t="s">
        <v>7</v>
      </c>
      <c r="X345" t="s">
        <v>172</v>
      </c>
      <c r="Y345">
        <v>22258</v>
      </c>
      <c r="Z345">
        <v>1</v>
      </c>
      <c r="AA345">
        <v>44.93</v>
      </c>
      <c r="AB345">
        <v>10000000</v>
      </c>
      <c r="AC345">
        <v>449256</v>
      </c>
    </row>
    <row r="346" spans="1:36" x14ac:dyDescent="0.25">
      <c r="A346" t="s">
        <v>394</v>
      </c>
      <c r="B346" t="s">
        <v>906</v>
      </c>
      <c r="C346" t="s">
        <v>170</v>
      </c>
      <c r="E346" t="s">
        <v>11</v>
      </c>
      <c r="F346" t="s">
        <v>12</v>
      </c>
      <c r="G346" t="s">
        <v>1</v>
      </c>
      <c r="I346" t="s">
        <v>15</v>
      </c>
      <c r="J346" t="s">
        <v>16</v>
      </c>
      <c r="M346" t="s">
        <v>81</v>
      </c>
      <c r="N346">
        <v>7</v>
      </c>
      <c r="O346">
        <v>7</v>
      </c>
      <c r="P346" t="s">
        <v>382</v>
      </c>
      <c r="Q346" t="s">
        <v>449</v>
      </c>
      <c r="R346">
        <v>117.8471977710724</v>
      </c>
      <c r="S346">
        <v>1749191074.0401225</v>
      </c>
      <c r="T346">
        <v>1749191191.88732</v>
      </c>
      <c r="U346" t="s">
        <v>5</v>
      </c>
      <c r="V346" t="s">
        <v>384</v>
      </c>
      <c r="W346" t="s">
        <v>7</v>
      </c>
      <c r="X346" t="s">
        <v>172</v>
      </c>
      <c r="Y346">
        <v>42753</v>
      </c>
      <c r="Z346">
        <v>1</v>
      </c>
      <c r="AA346">
        <v>23.39</v>
      </c>
      <c r="AB346">
        <v>10000000</v>
      </c>
      <c r="AC346">
        <v>233898</v>
      </c>
    </row>
    <row r="347" spans="1:36" x14ac:dyDescent="0.25">
      <c r="A347" t="s">
        <v>394</v>
      </c>
      <c r="B347" t="s">
        <v>906</v>
      </c>
      <c r="C347" t="s">
        <v>170</v>
      </c>
      <c r="E347" t="s">
        <v>22</v>
      </c>
      <c r="F347" t="s">
        <v>12</v>
      </c>
      <c r="G347" t="s">
        <v>1</v>
      </c>
      <c r="I347" t="s">
        <v>15</v>
      </c>
      <c r="J347" t="s">
        <v>16</v>
      </c>
      <c r="M347" t="s">
        <v>81</v>
      </c>
      <c r="N347">
        <v>7</v>
      </c>
      <c r="O347">
        <v>7</v>
      </c>
      <c r="P347" t="s">
        <v>385</v>
      </c>
      <c r="Q347" t="s">
        <v>450</v>
      </c>
      <c r="R347">
        <v>89.923157930374146</v>
      </c>
      <c r="S347">
        <v>1749191192.0488691</v>
      </c>
      <c r="T347">
        <v>1749191281.9720271</v>
      </c>
      <c r="U347" t="s">
        <v>5</v>
      </c>
      <c r="V347" t="s">
        <v>387</v>
      </c>
      <c r="W347" t="s">
        <v>7</v>
      </c>
      <c r="X347" t="s">
        <v>172</v>
      </c>
      <c r="Y347">
        <v>25579</v>
      </c>
      <c r="Z347">
        <v>1</v>
      </c>
      <c r="AA347">
        <v>39.090000000000003</v>
      </c>
      <c r="AB347">
        <v>10000000</v>
      </c>
      <c r="AC347">
        <v>390934</v>
      </c>
    </row>
    <row r="348" spans="1:36" x14ac:dyDescent="0.25">
      <c r="A348" t="s">
        <v>394</v>
      </c>
      <c r="B348" t="s">
        <v>906</v>
      </c>
      <c r="C348" t="s">
        <v>170</v>
      </c>
      <c r="E348" t="s">
        <v>11</v>
      </c>
      <c r="F348" t="s">
        <v>12</v>
      </c>
      <c r="G348" t="s">
        <v>1</v>
      </c>
      <c r="I348" t="s">
        <v>15</v>
      </c>
      <c r="J348" t="s">
        <v>19</v>
      </c>
      <c r="M348" t="s">
        <v>81</v>
      </c>
      <c r="N348">
        <v>7</v>
      </c>
      <c r="O348">
        <v>7</v>
      </c>
      <c r="P348" t="s">
        <v>388</v>
      </c>
      <c r="Q348" t="s">
        <v>451</v>
      </c>
      <c r="R348">
        <v>125.94556498527528</v>
      </c>
      <c r="S348">
        <v>1749191282.1353643</v>
      </c>
      <c r="T348">
        <v>1749191408.0809295</v>
      </c>
      <c r="U348" t="s">
        <v>5</v>
      </c>
      <c r="V348" t="s">
        <v>390</v>
      </c>
      <c r="W348" t="s">
        <v>7</v>
      </c>
      <c r="X348" t="s">
        <v>172</v>
      </c>
      <c r="Y348">
        <v>55235</v>
      </c>
      <c r="Z348">
        <v>1</v>
      </c>
      <c r="AA348">
        <v>18.100000000000001</v>
      </c>
      <c r="AB348">
        <v>10000000</v>
      </c>
      <c r="AC348">
        <v>181041</v>
      </c>
    </row>
    <row r="349" spans="1:36" x14ac:dyDescent="0.25">
      <c r="A349" t="s">
        <v>394</v>
      </c>
      <c r="B349" t="s">
        <v>906</v>
      </c>
      <c r="C349" t="s">
        <v>170</v>
      </c>
      <c r="E349" t="s">
        <v>22</v>
      </c>
      <c r="F349" t="s">
        <v>12</v>
      </c>
      <c r="G349" t="s">
        <v>1</v>
      </c>
      <c r="I349" t="s">
        <v>15</v>
      </c>
      <c r="J349" t="s">
        <v>19</v>
      </c>
      <c r="M349" t="s">
        <v>81</v>
      </c>
      <c r="N349">
        <v>7</v>
      </c>
      <c r="O349">
        <v>7</v>
      </c>
      <c r="P349" t="s">
        <v>391</v>
      </c>
      <c r="Q349" t="s">
        <v>452</v>
      </c>
      <c r="R349">
        <v>91.099066257476807</v>
      </c>
      <c r="S349">
        <v>1749191408.2117436</v>
      </c>
      <c r="T349">
        <v>1749191499.3108101</v>
      </c>
      <c r="U349" t="s">
        <v>5</v>
      </c>
      <c r="V349" t="s">
        <v>393</v>
      </c>
      <c r="W349" t="s">
        <v>7</v>
      </c>
      <c r="X349" t="s">
        <v>172</v>
      </c>
      <c r="Y349">
        <v>26467</v>
      </c>
      <c r="Z349">
        <v>1</v>
      </c>
      <c r="AA349">
        <v>37.78</v>
      </c>
      <c r="AB349">
        <v>10000000</v>
      </c>
      <c r="AC349">
        <v>377826</v>
      </c>
    </row>
    <row r="350" spans="1:36" x14ac:dyDescent="0.25">
      <c r="A350" t="s">
        <v>287</v>
      </c>
      <c r="B350" t="s">
        <v>906</v>
      </c>
      <c r="C350" t="s">
        <v>0</v>
      </c>
      <c r="D350">
        <v>-1</v>
      </c>
      <c r="G350" t="s">
        <v>1</v>
      </c>
      <c r="K350" t="s">
        <v>2</v>
      </c>
      <c r="M350" t="s">
        <v>81</v>
      </c>
      <c r="N350">
        <v>9</v>
      </c>
      <c r="O350">
        <v>7</v>
      </c>
      <c r="P350" t="s">
        <v>82</v>
      </c>
      <c r="Q350" t="s">
        <v>288</v>
      </c>
      <c r="R350">
        <v>74.749495029449463</v>
      </c>
      <c r="S350">
        <v>1749199139.3738005</v>
      </c>
      <c r="T350">
        <v>1749199214.1232953</v>
      </c>
      <c r="U350" t="s">
        <v>5</v>
      </c>
      <c r="V350" t="s">
        <v>83</v>
      </c>
      <c r="W350" t="s">
        <v>7</v>
      </c>
      <c r="X350" t="s">
        <v>196</v>
      </c>
      <c r="Y350">
        <v>14051</v>
      </c>
      <c r="Z350">
        <v>2</v>
      </c>
      <c r="AA350">
        <v>9.5500000000000007</v>
      </c>
      <c r="AB350">
        <v>1342177</v>
      </c>
      <c r="AC350">
        <v>95521</v>
      </c>
    </row>
    <row r="351" spans="1:36" x14ac:dyDescent="0.25">
      <c r="A351" t="s">
        <v>287</v>
      </c>
      <c r="B351" t="s">
        <v>906</v>
      </c>
      <c r="C351" t="s">
        <v>0</v>
      </c>
      <c r="D351">
        <v>1</v>
      </c>
      <c r="G351" t="s">
        <v>1</v>
      </c>
      <c r="K351" t="s">
        <v>8</v>
      </c>
      <c r="M351" t="s">
        <v>81</v>
      </c>
      <c r="N351">
        <v>9</v>
      </c>
      <c r="O351">
        <v>7</v>
      </c>
      <c r="P351" t="s">
        <v>84</v>
      </c>
      <c r="Q351" t="s">
        <v>289</v>
      </c>
      <c r="R351">
        <v>62.091270208358765</v>
      </c>
      <c r="S351">
        <v>1749199214.3373291</v>
      </c>
      <c r="T351">
        <v>1749199276.4285994</v>
      </c>
      <c r="U351" t="s">
        <v>5</v>
      </c>
      <c r="V351" t="s">
        <v>85</v>
      </c>
      <c r="W351" t="s">
        <v>7</v>
      </c>
      <c r="X351" t="s">
        <v>196</v>
      </c>
      <c r="Y351">
        <v>4649</v>
      </c>
      <c r="Z351">
        <v>2</v>
      </c>
      <c r="AA351">
        <v>28.86</v>
      </c>
      <c r="AB351">
        <v>1342177</v>
      </c>
      <c r="AC351">
        <v>288648</v>
      </c>
    </row>
    <row r="352" spans="1:36" x14ac:dyDescent="0.25">
      <c r="A352" t="s">
        <v>287</v>
      </c>
      <c r="B352" t="s">
        <v>906</v>
      </c>
      <c r="C352" t="s">
        <v>0</v>
      </c>
      <c r="D352">
        <v>1</v>
      </c>
      <c r="E352" t="s">
        <v>11</v>
      </c>
      <c r="G352" t="s">
        <v>1</v>
      </c>
      <c r="H352">
        <v>10</v>
      </c>
      <c r="I352" t="s">
        <v>12</v>
      </c>
      <c r="K352" t="s">
        <v>2</v>
      </c>
      <c r="M352" t="s">
        <v>81</v>
      </c>
      <c r="N352">
        <v>9</v>
      </c>
      <c r="O352">
        <v>7</v>
      </c>
      <c r="P352" t="s">
        <v>86</v>
      </c>
      <c r="Q352" t="s">
        <v>290</v>
      </c>
      <c r="R352">
        <v>73.363720417022705</v>
      </c>
      <c r="S352">
        <v>1749199276.5819941</v>
      </c>
      <c r="T352">
        <v>1749199349.9457145</v>
      </c>
      <c r="U352" t="s">
        <v>5</v>
      </c>
      <c r="V352" t="s">
        <v>87</v>
      </c>
      <c r="W352" t="s">
        <v>7</v>
      </c>
      <c r="X352" t="s">
        <v>196</v>
      </c>
      <c r="Y352">
        <v>13089</v>
      </c>
      <c r="Z352">
        <v>2</v>
      </c>
      <c r="AA352">
        <v>10.25</v>
      </c>
      <c r="AB352">
        <v>13421772</v>
      </c>
      <c r="AC352">
        <v>1025393</v>
      </c>
    </row>
    <row r="353" spans="1:29" x14ac:dyDescent="0.25">
      <c r="A353" t="s">
        <v>287</v>
      </c>
      <c r="B353" t="s">
        <v>906</v>
      </c>
      <c r="C353" t="s">
        <v>0</v>
      </c>
      <c r="D353">
        <v>1</v>
      </c>
      <c r="E353" t="s">
        <v>11</v>
      </c>
      <c r="G353" t="s">
        <v>1</v>
      </c>
      <c r="H353">
        <v>10</v>
      </c>
      <c r="I353" t="s">
        <v>15</v>
      </c>
      <c r="J353" t="s">
        <v>16</v>
      </c>
      <c r="K353" t="s">
        <v>2</v>
      </c>
      <c r="M353" t="s">
        <v>81</v>
      </c>
      <c r="N353">
        <v>9</v>
      </c>
      <c r="O353">
        <v>7</v>
      </c>
      <c r="P353" t="s">
        <v>88</v>
      </c>
      <c r="Q353" t="s">
        <v>291</v>
      </c>
      <c r="R353">
        <v>92.350512742996216</v>
      </c>
      <c r="S353">
        <v>1749199350.1018405</v>
      </c>
      <c r="T353">
        <v>1749199442.4523532</v>
      </c>
      <c r="U353" t="s">
        <v>5</v>
      </c>
      <c r="V353" t="s">
        <v>89</v>
      </c>
      <c r="W353" t="s">
        <v>7</v>
      </c>
      <c r="X353" t="s">
        <v>196</v>
      </c>
      <c r="Y353">
        <v>15741</v>
      </c>
      <c r="Z353">
        <v>2</v>
      </c>
      <c r="AA353">
        <v>8.5299999999999994</v>
      </c>
      <c r="AB353">
        <v>13421772</v>
      </c>
      <c r="AC353">
        <v>852642</v>
      </c>
    </row>
    <row r="354" spans="1:29" x14ac:dyDescent="0.25">
      <c r="A354" t="s">
        <v>287</v>
      </c>
      <c r="B354" t="s">
        <v>906</v>
      </c>
      <c r="C354" t="s">
        <v>0</v>
      </c>
      <c r="D354">
        <v>1</v>
      </c>
      <c r="E354" t="s">
        <v>11</v>
      </c>
      <c r="G354" t="s">
        <v>1</v>
      </c>
      <c r="H354">
        <v>10</v>
      </c>
      <c r="I354" t="s">
        <v>15</v>
      </c>
      <c r="J354" t="s">
        <v>19</v>
      </c>
      <c r="K354" t="s">
        <v>2</v>
      </c>
      <c r="M354" t="s">
        <v>81</v>
      </c>
      <c r="N354">
        <v>9</v>
      </c>
      <c r="O354">
        <v>7</v>
      </c>
      <c r="P354" t="s">
        <v>90</v>
      </c>
      <c r="Q354" t="s">
        <v>292</v>
      </c>
      <c r="R354">
        <v>87.667405128479004</v>
      </c>
      <c r="S354">
        <v>1749199442.6034088</v>
      </c>
      <c r="T354">
        <v>1749199530.2708139</v>
      </c>
      <c r="U354" t="s">
        <v>5</v>
      </c>
      <c r="V354" t="s">
        <v>91</v>
      </c>
      <c r="W354" t="s">
        <v>7</v>
      </c>
      <c r="X354" t="s">
        <v>196</v>
      </c>
      <c r="Y354">
        <v>15818</v>
      </c>
      <c r="Z354">
        <v>2</v>
      </c>
      <c r="AA354">
        <v>8.48</v>
      </c>
      <c r="AB354">
        <v>13421772</v>
      </c>
      <c r="AC354">
        <v>848485</v>
      </c>
    </row>
    <row r="355" spans="1:29" x14ac:dyDescent="0.25">
      <c r="A355" t="s">
        <v>287</v>
      </c>
      <c r="B355" t="s">
        <v>906</v>
      </c>
      <c r="C355" t="s">
        <v>0</v>
      </c>
      <c r="D355">
        <v>1</v>
      </c>
      <c r="E355" t="s">
        <v>22</v>
      </c>
      <c r="G355" t="s">
        <v>1</v>
      </c>
      <c r="H355">
        <v>10</v>
      </c>
      <c r="I355" t="s">
        <v>12</v>
      </c>
      <c r="K355" t="s">
        <v>2</v>
      </c>
      <c r="M355" t="s">
        <v>81</v>
      </c>
      <c r="N355">
        <v>9</v>
      </c>
      <c r="O355">
        <v>7</v>
      </c>
      <c r="P355" t="s">
        <v>92</v>
      </c>
      <c r="Q355" t="s">
        <v>293</v>
      </c>
      <c r="R355">
        <v>69.235666513442993</v>
      </c>
      <c r="S355">
        <v>1749199530.4027472</v>
      </c>
      <c r="T355">
        <v>1749199599.6384137</v>
      </c>
      <c r="U355" t="s">
        <v>5</v>
      </c>
      <c r="V355" t="s">
        <v>93</v>
      </c>
      <c r="W355" t="s">
        <v>7</v>
      </c>
      <c r="X355" t="s">
        <v>196</v>
      </c>
      <c r="Y355">
        <v>12546</v>
      </c>
      <c r="Z355">
        <v>2</v>
      </c>
      <c r="AA355">
        <v>10.7</v>
      </c>
      <c r="AB355">
        <v>13421772</v>
      </c>
      <c r="AC355">
        <v>1069773</v>
      </c>
    </row>
    <row r="356" spans="1:29" x14ac:dyDescent="0.25">
      <c r="A356" t="s">
        <v>287</v>
      </c>
      <c r="B356" t="s">
        <v>906</v>
      </c>
      <c r="C356" t="s">
        <v>0</v>
      </c>
      <c r="D356">
        <v>1</v>
      </c>
      <c r="E356" t="s">
        <v>22</v>
      </c>
      <c r="G356" t="s">
        <v>1</v>
      </c>
      <c r="H356">
        <v>10</v>
      </c>
      <c r="I356" t="s">
        <v>15</v>
      </c>
      <c r="J356" t="s">
        <v>16</v>
      </c>
      <c r="K356" t="s">
        <v>2</v>
      </c>
      <c r="M356" t="s">
        <v>81</v>
      </c>
      <c r="N356">
        <v>9</v>
      </c>
      <c r="O356">
        <v>7</v>
      </c>
      <c r="P356" t="s">
        <v>94</v>
      </c>
      <c r="Q356" t="s">
        <v>294</v>
      </c>
      <c r="R356">
        <v>86.78164005279541</v>
      </c>
      <c r="S356">
        <v>1749199599.7640121</v>
      </c>
      <c r="T356">
        <v>1749199686.5456519</v>
      </c>
      <c r="U356" t="s">
        <v>5</v>
      </c>
      <c r="V356" t="s">
        <v>95</v>
      </c>
      <c r="W356" t="s">
        <v>7</v>
      </c>
      <c r="X356" t="s">
        <v>196</v>
      </c>
      <c r="Y356">
        <v>14782</v>
      </c>
      <c r="Z356">
        <v>2</v>
      </c>
      <c r="AA356">
        <v>9.08</v>
      </c>
      <c r="AB356">
        <v>13421772</v>
      </c>
      <c r="AC356">
        <v>907935</v>
      </c>
    </row>
    <row r="357" spans="1:29" x14ac:dyDescent="0.25">
      <c r="A357" t="s">
        <v>287</v>
      </c>
      <c r="B357" t="s">
        <v>906</v>
      </c>
      <c r="C357" t="s">
        <v>0</v>
      </c>
      <c r="D357">
        <v>1</v>
      </c>
      <c r="E357" t="s">
        <v>22</v>
      </c>
      <c r="G357" t="s">
        <v>1</v>
      </c>
      <c r="H357">
        <v>10</v>
      </c>
      <c r="I357" t="s">
        <v>15</v>
      </c>
      <c r="J357" t="s">
        <v>19</v>
      </c>
      <c r="K357" t="s">
        <v>2</v>
      </c>
      <c r="M357" t="s">
        <v>81</v>
      </c>
      <c r="N357">
        <v>9</v>
      </c>
      <c r="O357">
        <v>7</v>
      </c>
      <c r="P357" t="s">
        <v>96</v>
      </c>
      <c r="Q357" t="s">
        <v>295</v>
      </c>
      <c r="R357">
        <v>87.40498423576355</v>
      </c>
      <c r="S357">
        <v>1749199686.7052641</v>
      </c>
      <c r="T357">
        <v>1749199774.1102481</v>
      </c>
      <c r="U357" t="s">
        <v>5</v>
      </c>
      <c r="V357" t="s">
        <v>97</v>
      </c>
      <c r="W357" t="s">
        <v>7</v>
      </c>
      <c r="X357" t="s">
        <v>196</v>
      </c>
      <c r="Y357">
        <v>15092</v>
      </c>
      <c r="Z357">
        <v>2</v>
      </c>
      <c r="AA357">
        <v>8.89</v>
      </c>
      <c r="AB357">
        <v>13421772</v>
      </c>
      <c r="AC357">
        <v>889297</v>
      </c>
    </row>
    <row r="358" spans="1:29" x14ac:dyDescent="0.25">
      <c r="A358" t="s">
        <v>287</v>
      </c>
      <c r="B358" t="s">
        <v>906</v>
      </c>
      <c r="C358" t="s">
        <v>0</v>
      </c>
      <c r="D358">
        <v>1</v>
      </c>
      <c r="E358" t="s">
        <v>11</v>
      </c>
      <c r="G358" t="s">
        <v>1</v>
      </c>
      <c r="H358">
        <v>100</v>
      </c>
      <c r="I358" t="s">
        <v>12</v>
      </c>
      <c r="K358" t="s">
        <v>2</v>
      </c>
      <c r="M358" t="s">
        <v>81</v>
      </c>
      <c r="N358">
        <v>9</v>
      </c>
      <c r="O358">
        <v>7</v>
      </c>
      <c r="P358" t="s">
        <v>98</v>
      </c>
      <c r="Q358" t="s">
        <v>296</v>
      </c>
      <c r="R358">
        <v>67.666753768920898</v>
      </c>
      <c r="S358">
        <v>1749199774.2694423</v>
      </c>
      <c r="T358">
        <v>1749199841.9361961</v>
      </c>
      <c r="U358" t="s">
        <v>5</v>
      </c>
      <c r="V358" t="s">
        <v>99</v>
      </c>
      <c r="W358" t="s">
        <v>7</v>
      </c>
      <c r="X358" t="s">
        <v>196</v>
      </c>
      <c r="Y358">
        <v>8612</v>
      </c>
      <c r="Z358">
        <v>2</v>
      </c>
      <c r="AA358">
        <v>15.58</v>
      </c>
      <c r="AB358">
        <v>1342177</v>
      </c>
      <c r="AC358">
        <v>155845</v>
      </c>
    </row>
    <row r="359" spans="1:29" x14ac:dyDescent="0.25">
      <c r="A359" t="s">
        <v>287</v>
      </c>
      <c r="B359" t="s">
        <v>906</v>
      </c>
      <c r="C359" t="s">
        <v>0</v>
      </c>
      <c r="D359">
        <v>1</v>
      </c>
      <c r="E359" t="s">
        <v>11</v>
      </c>
      <c r="G359" t="s">
        <v>1</v>
      </c>
      <c r="H359">
        <v>100</v>
      </c>
      <c r="I359" t="s">
        <v>15</v>
      </c>
      <c r="J359" t="s">
        <v>16</v>
      </c>
      <c r="K359" t="s">
        <v>2</v>
      </c>
      <c r="M359" t="s">
        <v>81</v>
      </c>
      <c r="N359">
        <v>9</v>
      </c>
      <c r="O359">
        <v>7</v>
      </c>
      <c r="P359" t="s">
        <v>100</v>
      </c>
      <c r="Q359" t="s">
        <v>297</v>
      </c>
      <c r="R359">
        <v>85.362021207809448</v>
      </c>
      <c r="S359">
        <v>1749199842.0958538</v>
      </c>
      <c r="T359">
        <v>1749199927.457875</v>
      </c>
      <c r="U359" t="s">
        <v>5</v>
      </c>
      <c r="V359" t="s">
        <v>101</v>
      </c>
      <c r="W359" t="s">
        <v>7</v>
      </c>
      <c r="X359" t="s">
        <v>196</v>
      </c>
      <c r="Y359">
        <v>11825</v>
      </c>
      <c r="Z359">
        <v>2</v>
      </c>
      <c r="AA359">
        <v>11.35</v>
      </c>
      <c r="AB359">
        <v>1342177</v>
      </c>
      <c r="AC359">
        <v>113497</v>
      </c>
    </row>
    <row r="360" spans="1:29" x14ac:dyDescent="0.25">
      <c r="A360" t="s">
        <v>287</v>
      </c>
      <c r="B360" t="s">
        <v>906</v>
      </c>
      <c r="C360" t="s">
        <v>0</v>
      </c>
      <c r="D360">
        <v>1</v>
      </c>
      <c r="E360" t="s">
        <v>11</v>
      </c>
      <c r="G360" t="s">
        <v>1</v>
      </c>
      <c r="H360">
        <v>100</v>
      </c>
      <c r="I360" t="s">
        <v>15</v>
      </c>
      <c r="J360" t="s">
        <v>19</v>
      </c>
      <c r="K360" t="s">
        <v>2</v>
      </c>
      <c r="M360" t="s">
        <v>81</v>
      </c>
      <c r="N360">
        <v>9</v>
      </c>
      <c r="O360">
        <v>7</v>
      </c>
      <c r="P360" t="s">
        <v>102</v>
      </c>
      <c r="Q360" t="s">
        <v>298</v>
      </c>
      <c r="R360">
        <v>85.118095874786377</v>
      </c>
      <c r="S360">
        <v>1749199927.5994771</v>
      </c>
      <c r="T360">
        <v>1749200012.7175729</v>
      </c>
      <c r="U360" t="s">
        <v>5</v>
      </c>
      <c r="V360" t="s">
        <v>103</v>
      </c>
      <c r="W360" t="s">
        <v>7</v>
      </c>
      <c r="X360" t="s">
        <v>196</v>
      </c>
      <c r="Y360">
        <v>11350</v>
      </c>
      <c r="Z360">
        <v>2</v>
      </c>
      <c r="AA360">
        <v>11.82</v>
      </c>
      <c r="AB360">
        <v>1342177</v>
      </c>
      <c r="AC360">
        <v>118244</v>
      </c>
    </row>
    <row r="361" spans="1:29" x14ac:dyDescent="0.25">
      <c r="A361" t="s">
        <v>287</v>
      </c>
      <c r="B361" t="s">
        <v>906</v>
      </c>
      <c r="C361" t="s">
        <v>0</v>
      </c>
      <c r="D361">
        <v>1</v>
      </c>
      <c r="E361" t="s">
        <v>22</v>
      </c>
      <c r="G361" t="s">
        <v>1</v>
      </c>
      <c r="H361">
        <v>100</v>
      </c>
      <c r="I361" t="s">
        <v>12</v>
      </c>
      <c r="K361" t="s">
        <v>2</v>
      </c>
      <c r="M361" t="s">
        <v>81</v>
      </c>
      <c r="N361">
        <v>9</v>
      </c>
      <c r="O361">
        <v>7</v>
      </c>
      <c r="P361" t="s">
        <v>104</v>
      </c>
      <c r="Q361" t="s">
        <v>299</v>
      </c>
      <c r="R361">
        <v>66.072528839111328</v>
      </c>
      <c r="S361">
        <v>1749200012.8815246</v>
      </c>
      <c r="T361">
        <v>1749200078.9540534</v>
      </c>
      <c r="U361" t="s">
        <v>5</v>
      </c>
      <c r="V361" t="s">
        <v>105</v>
      </c>
      <c r="W361" t="s">
        <v>7</v>
      </c>
      <c r="X361" t="s">
        <v>196</v>
      </c>
      <c r="Y361">
        <v>9129</v>
      </c>
      <c r="Z361">
        <v>2</v>
      </c>
      <c r="AA361">
        <v>14.7</v>
      </c>
      <c r="AB361">
        <v>1342177</v>
      </c>
      <c r="AC361">
        <v>147020</v>
      </c>
    </row>
    <row r="362" spans="1:29" x14ac:dyDescent="0.25">
      <c r="A362" t="s">
        <v>287</v>
      </c>
      <c r="B362" t="s">
        <v>906</v>
      </c>
      <c r="C362" t="s">
        <v>0</v>
      </c>
      <c r="D362">
        <v>1</v>
      </c>
      <c r="E362" t="s">
        <v>22</v>
      </c>
      <c r="G362" t="s">
        <v>1</v>
      </c>
      <c r="H362">
        <v>100</v>
      </c>
      <c r="I362" t="s">
        <v>15</v>
      </c>
      <c r="J362" t="s">
        <v>16</v>
      </c>
      <c r="K362" t="s">
        <v>2</v>
      </c>
      <c r="M362" t="s">
        <v>81</v>
      </c>
      <c r="N362">
        <v>9</v>
      </c>
      <c r="O362">
        <v>7</v>
      </c>
      <c r="P362" t="s">
        <v>106</v>
      </c>
      <c r="Q362" t="s">
        <v>300</v>
      </c>
      <c r="R362">
        <v>81.685699462890625</v>
      </c>
      <c r="S362">
        <v>1749200079.1174302</v>
      </c>
      <c r="T362">
        <v>1749200160.8031297</v>
      </c>
      <c r="U362" t="s">
        <v>5</v>
      </c>
      <c r="V362" t="s">
        <v>107</v>
      </c>
      <c r="W362" t="s">
        <v>7</v>
      </c>
      <c r="X362" t="s">
        <v>196</v>
      </c>
      <c r="Y362">
        <v>10400</v>
      </c>
      <c r="Z362">
        <v>2</v>
      </c>
      <c r="AA362">
        <v>12.9</v>
      </c>
      <c r="AB362">
        <v>1342177</v>
      </c>
      <c r="AC362">
        <v>129049</v>
      </c>
    </row>
    <row r="363" spans="1:29" x14ac:dyDescent="0.25">
      <c r="A363" t="s">
        <v>287</v>
      </c>
      <c r="B363" t="s">
        <v>906</v>
      </c>
      <c r="C363" t="s">
        <v>0</v>
      </c>
      <c r="D363">
        <v>1</v>
      </c>
      <c r="E363" t="s">
        <v>22</v>
      </c>
      <c r="G363" t="s">
        <v>1</v>
      </c>
      <c r="H363">
        <v>100</v>
      </c>
      <c r="I363" t="s">
        <v>15</v>
      </c>
      <c r="J363" t="s">
        <v>19</v>
      </c>
      <c r="K363" t="s">
        <v>2</v>
      </c>
      <c r="M363" t="s">
        <v>81</v>
      </c>
      <c r="N363">
        <v>9</v>
      </c>
      <c r="O363">
        <v>7</v>
      </c>
      <c r="P363" t="s">
        <v>108</v>
      </c>
      <c r="Q363" t="s">
        <v>301</v>
      </c>
      <c r="R363">
        <v>81.217248201370239</v>
      </c>
      <c r="S363">
        <v>1749200160.9663849</v>
      </c>
      <c r="T363">
        <v>1749200242.1836331</v>
      </c>
      <c r="U363" t="s">
        <v>5</v>
      </c>
      <c r="V363" t="s">
        <v>109</v>
      </c>
      <c r="W363" t="s">
        <v>7</v>
      </c>
      <c r="X363" t="s">
        <v>196</v>
      </c>
      <c r="Y363">
        <v>10661</v>
      </c>
      <c r="Z363">
        <v>2</v>
      </c>
      <c r="AA363">
        <v>12.59</v>
      </c>
      <c r="AB363">
        <v>1342177</v>
      </c>
      <c r="AC363">
        <v>125886</v>
      </c>
    </row>
    <row r="364" spans="1:29" x14ac:dyDescent="0.25">
      <c r="A364" t="s">
        <v>287</v>
      </c>
      <c r="B364" t="s">
        <v>906</v>
      </c>
      <c r="C364" t="s">
        <v>0</v>
      </c>
      <c r="D364">
        <v>1</v>
      </c>
      <c r="E364" t="s">
        <v>11</v>
      </c>
      <c r="G364" t="s">
        <v>1</v>
      </c>
      <c r="H364">
        <v>1000</v>
      </c>
      <c r="I364" t="s">
        <v>12</v>
      </c>
      <c r="K364" t="s">
        <v>2</v>
      </c>
      <c r="M364" t="s">
        <v>81</v>
      </c>
      <c r="N364">
        <v>9</v>
      </c>
      <c r="O364">
        <v>7</v>
      </c>
      <c r="P364" t="s">
        <v>110</v>
      </c>
      <c r="Q364" t="s">
        <v>302</v>
      </c>
      <c r="R364">
        <v>66.628407716751099</v>
      </c>
      <c r="S364">
        <v>1749200242.3406837</v>
      </c>
      <c r="T364">
        <v>1749200308.9690912</v>
      </c>
      <c r="U364" t="s">
        <v>5</v>
      </c>
      <c r="V364" t="s">
        <v>111</v>
      </c>
      <c r="W364" t="s">
        <v>7</v>
      </c>
      <c r="X364" t="s">
        <v>196</v>
      </c>
      <c r="Y364">
        <v>8151</v>
      </c>
      <c r="Z364">
        <v>2</v>
      </c>
      <c r="AA364">
        <v>16.46</v>
      </c>
      <c r="AB364">
        <v>134217</v>
      </c>
      <c r="AC364">
        <v>16464</v>
      </c>
    </row>
    <row r="365" spans="1:29" x14ac:dyDescent="0.25">
      <c r="A365" t="s">
        <v>287</v>
      </c>
      <c r="B365" t="s">
        <v>906</v>
      </c>
      <c r="C365" t="s">
        <v>0</v>
      </c>
      <c r="D365">
        <v>1</v>
      </c>
      <c r="E365" t="s">
        <v>11</v>
      </c>
      <c r="G365" t="s">
        <v>1</v>
      </c>
      <c r="H365">
        <v>1000</v>
      </c>
      <c r="I365" t="s">
        <v>15</v>
      </c>
      <c r="J365" t="s">
        <v>16</v>
      </c>
      <c r="K365" t="s">
        <v>2</v>
      </c>
      <c r="M365" t="s">
        <v>81</v>
      </c>
      <c r="N365">
        <v>9</v>
      </c>
      <c r="O365">
        <v>7</v>
      </c>
      <c r="P365" t="s">
        <v>112</v>
      </c>
      <c r="Q365" t="s">
        <v>303</v>
      </c>
      <c r="R365">
        <v>84.769296169281006</v>
      </c>
      <c r="S365">
        <v>1749200309.1275361</v>
      </c>
      <c r="T365">
        <v>1749200393.8968322</v>
      </c>
      <c r="U365" t="s">
        <v>5</v>
      </c>
      <c r="V365" t="s">
        <v>113</v>
      </c>
      <c r="W365" t="s">
        <v>7</v>
      </c>
      <c r="X365" t="s">
        <v>196</v>
      </c>
      <c r="Y365">
        <v>10861</v>
      </c>
      <c r="Z365">
        <v>2</v>
      </c>
      <c r="AA365">
        <v>12.36</v>
      </c>
      <c r="AB365">
        <v>134217</v>
      </c>
      <c r="AC365">
        <v>12356</v>
      </c>
    </row>
    <row r="366" spans="1:29" x14ac:dyDescent="0.25">
      <c r="A366" t="s">
        <v>287</v>
      </c>
      <c r="B366" t="s">
        <v>906</v>
      </c>
      <c r="C366" t="s">
        <v>0</v>
      </c>
      <c r="D366">
        <v>1</v>
      </c>
      <c r="E366" t="s">
        <v>11</v>
      </c>
      <c r="G366" t="s">
        <v>1</v>
      </c>
      <c r="H366">
        <v>1000</v>
      </c>
      <c r="I366" t="s">
        <v>15</v>
      </c>
      <c r="J366" t="s">
        <v>19</v>
      </c>
      <c r="K366" t="s">
        <v>2</v>
      </c>
      <c r="M366" t="s">
        <v>81</v>
      </c>
      <c r="N366">
        <v>9</v>
      </c>
      <c r="O366">
        <v>7</v>
      </c>
      <c r="P366" t="s">
        <v>114</v>
      </c>
      <c r="Q366" t="s">
        <v>304</v>
      </c>
      <c r="R366">
        <v>83.781457901000977</v>
      </c>
      <c r="S366">
        <v>1749200394.0618804</v>
      </c>
      <c r="T366">
        <v>1749200477.8433385</v>
      </c>
      <c r="U366" t="s">
        <v>5</v>
      </c>
      <c r="V366" t="s">
        <v>115</v>
      </c>
      <c r="W366" t="s">
        <v>7</v>
      </c>
      <c r="X366" t="s">
        <v>196</v>
      </c>
      <c r="Y366">
        <v>10531</v>
      </c>
      <c r="Z366">
        <v>2</v>
      </c>
      <c r="AA366">
        <v>12.74</v>
      </c>
      <c r="AB366">
        <v>134217</v>
      </c>
      <c r="AC366">
        <v>12743</v>
      </c>
    </row>
    <row r="367" spans="1:29" x14ac:dyDescent="0.25">
      <c r="A367" t="s">
        <v>287</v>
      </c>
      <c r="B367" t="s">
        <v>906</v>
      </c>
      <c r="C367" t="s">
        <v>0</v>
      </c>
      <c r="D367">
        <v>1</v>
      </c>
      <c r="E367" t="s">
        <v>22</v>
      </c>
      <c r="G367" t="s">
        <v>1</v>
      </c>
      <c r="H367">
        <v>1000</v>
      </c>
      <c r="I367" t="s">
        <v>12</v>
      </c>
      <c r="K367" t="s">
        <v>2</v>
      </c>
      <c r="M367" t="s">
        <v>81</v>
      </c>
      <c r="N367">
        <v>9</v>
      </c>
      <c r="O367">
        <v>7</v>
      </c>
      <c r="P367" t="s">
        <v>116</v>
      </c>
      <c r="Q367" t="s">
        <v>305</v>
      </c>
      <c r="R367">
        <v>66.80201530456543</v>
      </c>
      <c r="S367">
        <v>1749200477.9844742</v>
      </c>
      <c r="T367">
        <v>1749200544.7864895</v>
      </c>
      <c r="U367" t="s">
        <v>5</v>
      </c>
      <c r="V367" t="s">
        <v>117</v>
      </c>
      <c r="W367" t="s">
        <v>7</v>
      </c>
      <c r="X367" t="s">
        <v>196</v>
      </c>
      <c r="Y367">
        <v>9180</v>
      </c>
      <c r="Z367">
        <v>2</v>
      </c>
      <c r="AA367">
        <v>14.62</v>
      </c>
      <c r="AB367">
        <v>134217</v>
      </c>
      <c r="AC367">
        <v>14619</v>
      </c>
    </row>
    <row r="368" spans="1:29" x14ac:dyDescent="0.25">
      <c r="A368" t="s">
        <v>287</v>
      </c>
      <c r="B368" t="s">
        <v>906</v>
      </c>
      <c r="C368" t="s">
        <v>0</v>
      </c>
      <c r="D368">
        <v>1</v>
      </c>
      <c r="E368" t="s">
        <v>22</v>
      </c>
      <c r="G368" t="s">
        <v>1</v>
      </c>
      <c r="H368">
        <v>1000</v>
      </c>
      <c r="I368" t="s">
        <v>15</v>
      </c>
      <c r="J368" t="s">
        <v>16</v>
      </c>
      <c r="K368" t="s">
        <v>2</v>
      </c>
      <c r="M368" t="s">
        <v>81</v>
      </c>
      <c r="N368">
        <v>9</v>
      </c>
      <c r="O368">
        <v>7</v>
      </c>
      <c r="P368" t="s">
        <v>118</v>
      </c>
      <c r="Q368" t="s">
        <v>306</v>
      </c>
      <c r="R368">
        <v>81.558383703231812</v>
      </c>
      <c r="S368">
        <v>1749200544.9532592</v>
      </c>
      <c r="T368">
        <v>1749200626.5116429</v>
      </c>
      <c r="U368" t="s">
        <v>5</v>
      </c>
      <c r="V368" t="s">
        <v>119</v>
      </c>
      <c r="W368" t="s">
        <v>7</v>
      </c>
      <c r="X368" t="s">
        <v>196</v>
      </c>
      <c r="Y368">
        <v>10621</v>
      </c>
      <c r="Z368">
        <v>2</v>
      </c>
      <c r="AA368">
        <v>12.64</v>
      </c>
      <c r="AB368">
        <v>134217</v>
      </c>
      <c r="AC368">
        <v>12636</v>
      </c>
    </row>
    <row r="369" spans="1:33" x14ac:dyDescent="0.25">
      <c r="A369" t="s">
        <v>287</v>
      </c>
      <c r="B369" t="s">
        <v>906</v>
      </c>
      <c r="C369" t="s">
        <v>0</v>
      </c>
      <c r="D369">
        <v>1</v>
      </c>
      <c r="E369" t="s">
        <v>22</v>
      </c>
      <c r="G369" t="s">
        <v>1</v>
      </c>
      <c r="H369">
        <v>1000</v>
      </c>
      <c r="I369" t="s">
        <v>15</v>
      </c>
      <c r="J369" t="s">
        <v>19</v>
      </c>
      <c r="K369" t="s">
        <v>2</v>
      </c>
      <c r="M369" t="s">
        <v>81</v>
      </c>
      <c r="N369">
        <v>9</v>
      </c>
      <c r="O369">
        <v>7</v>
      </c>
      <c r="P369" t="s">
        <v>120</v>
      </c>
      <c r="Q369" t="s">
        <v>307</v>
      </c>
      <c r="R369">
        <v>81.083102464675903</v>
      </c>
      <c r="S369">
        <v>1749200626.6796553</v>
      </c>
      <c r="T369">
        <v>1749200707.7627578</v>
      </c>
      <c r="U369" t="s">
        <v>5</v>
      </c>
      <c r="V369" t="s">
        <v>121</v>
      </c>
      <c r="W369" t="s">
        <v>7</v>
      </c>
      <c r="X369" t="s">
        <v>196</v>
      </c>
      <c r="Y369">
        <v>10523</v>
      </c>
      <c r="Z369">
        <v>2</v>
      </c>
      <c r="AA369">
        <v>12.75</v>
      </c>
      <c r="AB369">
        <v>134217</v>
      </c>
      <c r="AC369">
        <v>12754</v>
      </c>
    </row>
    <row r="370" spans="1:33" x14ac:dyDescent="0.25">
      <c r="A370" t="s">
        <v>287</v>
      </c>
      <c r="B370" t="s">
        <v>906</v>
      </c>
      <c r="C370" t="s">
        <v>0</v>
      </c>
      <c r="D370">
        <v>1</v>
      </c>
      <c r="E370" t="s">
        <v>11</v>
      </c>
      <c r="G370" t="s">
        <v>1</v>
      </c>
      <c r="H370">
        <v>10000</v>
      </c>
      <c r="I370" t="s">
        <v>12</v>
      </c>
      <c r="K370" t="s">
        <v>2</v>
      </c>
      <c r="M370" t="s">
        <v>81</v>
      </c>
      <c r="N370">
        <v>9</v>
      </c>
      <c r="O370">
        <v>7</v>
      </c>
      <c r="P370" t="s">
        <v>122</v>
      </c>
      <c r="Q370" t="s">
        <v>308</v>
      </c>
      <c r="R370">
        <v>65.375147819519043</v>
      </c>
      <c r="S370">
        <v>1749200707.9226336</v>
      </c>
      <c r="T370">
        <v>1749200773.2977817</v>
      </c>
      <c r="U370" t="s">
        <v>5</v>
      </c>
      <c r="V370" t="s">
        <v>123</v>
      </c>
      <c r="W370" t="s">
        <v>7</v>
      </c>
      <c r="X370" t="s">
        <v>196</v>
      </c>
      <c r="Y370">
        <v>7192</v>
      </c>
      <c r="Z370">
        <v>2</v>
      </c>
      <c r="AA370">
        <v>18.66</v>
      </c>
      <c r="AB370">
        <v>13421</v>
      </c>
      <c r="AC370">
        <v>1865</v>
      </c>
    </row>
    <row r="371" spans="1:33" x14ac:dyDescent="0.25">
      <c r="A371" t="s">
        <v>287</v>
      </c>
      <c r="B371" t="s">
        <v>906</v>
      </c>
      <c r="C371" t="s">
        <v>0</v>
      </c>
      <c r="D371">
        <v>1</v>
      </c>
      <c r="E371" t="s">
        <v>11</v>
      </c>
      <c r="G371" t="s">
        <v>1</v>
      </c>
      <c r="H371">
        <v>10000</v>
      </c>
      <c r="I371" t="s">
        <v>15</v>
      </c>
      <c r="J371" t="s">
        <v>16</v>
      </c>
      <c r="K371" t="s">
        <v>2</v>
      </c>
      <c r="M371" t="s">
        <v>81</v>
      </c>
      <c r="N371">
        <v>9</v>
      </c>
      <c r="O371">
        <v>7</v>
      </c>
      <c r="P371" t="s">
        <v>124</v>
      </c>
      <c r="Q371" t="s">
        <v>309</v>
      </c>
      <c r="R371">
        <v>84.073054790496826</v>
      </c>
      <c r="S371">
        <v>1749200773.4657536</v>
      </c>
      <c r="T371">
        <v>1749200857.5388083</v>
      </c>
      <c r="U371" t="s">
        <v>5</v>
      </c>
      <c r="V371" t="s">
        <v>125</v>
      </c>
      <c r="W371" t="s">
        <v>7</v>
      </c>
      <c r="X371" t="s">
        <v>196</v>
      </c>
      <c r="Y371">
        <v>8599</v>
      </c>
      <c r="Z371">
        <v>2</v>
      </c>
      <c r="AA371">
        <v>15.61</v>
      </c>
      <c r="AB371">
        <v>13421</v>
      </c>
      <c r="AC371">
        <v>1560</v>
      </c>
    </row>
    <row r="372" spans="1:33" x14ac:dyDescent="0.25">
      <c r="A372" t="s">
        <v>287</v>
      </c>
      <c r="B372" t="s">
        <v>906</v>
      </c>
      <c r="C372" t="s">
        <v>0</v>
      </c>
      <c r="D372">
        <v>1</v>
      </c>
      <c r="E372" t="s">
        <v>11</v>
      </c>
      <c r="G372" t="s">
        <v>1</v>
      </c>
      <c r="H372">
        <v>10000</v>
      </c>
      <c r="I372" t="s">
        <v>15</v>
      </c>
      <c r="J372" t="s">
        <v>19</v>
      </c>
      <c r="K372" t="s">
        <v>2</v>
      </c>
      <c r="M372" t="s">
        <v>81</v>
      </c>
      <c r="N372">
        <v>9</v>
      </c>
      <c r="O372">
        <v>7</v>
      </c>
      <c r="P372" t="s">
        <v>126</v>
      </c>
      <c r="Q372" t="s">
        <v>310</v>
      </c>
      <c r="R372">
        <v>82.900110483169556</v>
      </c>
      <c r="S372">
        <v>1749200857.7028852</v>
      </c>
      <c r="T372">
        <v>1749200940.6029956</v>
      </c>
      <c r="U372" t="s">
        <v>5</v>
      </c>
      <c r="V372" t="s">
        <v>127</v>
      </c>
      <c r="W372" t="s">
        <v>7</v>
      </c>
      <c r="X372" t="s">
        <v>196</v>
      </c>
      <c r="Y372">
        <v>8622</v>
      </c>
      <c r="Z372">
        <v>2</v>
      </c>
      <c r="AA372">
        <v>15.57</v>
      </c>
      <c r="AB372">
        <v>13421</v>
      </c>
      <c r="AC372">
        <v>1556</v>
      </c>
    </row>
    <row r="373" spans="1:33" x14ac:dyDescent="0.25">
      <c r="A373" t="s">
        <v>287</v>
      </c>
      <c r="B373" t="s">
        <v>906</v>
      </c>
      <c r="C373" t="s">
        <v>0</v>
      </c>
      <c r="D373">
        <v>1</v>
      </c>
      <c r="E373" t="s">
        <v>22</v>
      </c>
      <c r="G373" t="s">
        <v>1</v>
      </c>
      <c r="H373">
        <v>10000</v>
      </c>
      <c r="I373" t="s">
        <v>12</v>
      </c>
      <c r="K373" t="s">
        <v>2</v>
      </c>
      <c r="M373" t="s">
        <v>81</v>
      </c>
      <c r="N373">
        <v>9</v>
      </c>
      <c r="O373">
        <v>7</v>
      </c>
      <c r="P373" t="s">
        <v>128</v>
      </c>
      <c r="Q373" t="s">
        <v>311</v>
      </c>
      <c r="R373">
        <v>63.230922222137451</v>
      </c>
      <c r="S373">
        <v>1749200940.7657282</v>
      </c>
      <c r="T373">
        <v>1749201003.9966505</v>
      </c>
      <c r="U373" t="s">
        <v>5</v>
      </c>
      <c r="V373" t="s">
        <v>129</v>
      </c>
      <c r="W373" t="s">
        <v>7</v>
      </c>
      <c r="X373" t="s">
        <v>196</v>
      </c>
      <c r="Y373">
        <v>7155</v>
      </c>
      <c r="Z373">
        <v>2</v>
      </c>
      <c r="AA373">
        <v>18.760000000000002</v>
      </c>
      <c r="AB373">
        <v>13421</v>
      </c>
      <c r="AC373">
        <v>1875</v>
      </c>
    </row>
    <row r="374" spans="1:33" x14ac:dyDescent="0.25">
      <c r="A374" t="s">
        <v>287</v>
      </c>
      <c r="B374" t="s">
        <v>906</v>
      </c>
      <c r="C374" t="s">
        <v>0</v>
      </c>
      <c r="D374">
        <v>1</v>
      </c>
      <c r="E374" t="s">
        <v>22</v>
      </c>
      <c r="G374" t="s">
        <v>1</v>
      </c>
      <c r="H374">
        <v>10000</v>
      </c>
      <c r="I374" t="s">
        <v>15</v>
      </c>
      <c r="J374" t="s">
        <v>16</v>
      </c>
      <c r="K374" t="s">
        <v>2</v>
      </c>
      <c r="M374" t="s">
        <v>81</v>
      </c>
      <c r="N374">
        <v>9</v>
      </c>
      <c r="O374">
        <v>7</v>
      </c>
      <c r="P374" t="s">
        <v>130</v>
      </c>
      <c r="Q374" t="s">
        <v>312</v>
      </c>
      <c r="R374">
        <v>79.692978382110596</v>
      </c>
      <c r="S374">
        <v>1749201004.1591427</v>
      </c>
      <c r="T374">
        <v>1749201083.8521211</v>
      </c>
      <c r="U374" t="s">
        <v>5</v>
      </c>
      <c r="V374" t="s">
        <v>131</v>
      </c>
      <c r="W374" t="s">
        <v>7</v>
      </c>
      <c r="X374" t="s">
        <v>196</v>
      </c>
      <c r="Y374">
        <v>8664</v>
      </c>
      <c r="Z374">
        <v>2</v>
      </c>
      <c r="AA374">
        <v>15.49</v>
      </c>
      <c r="AB374">
        <v>13421</v>
      </c>
      <c r="AC374">
        <v>1548</v>
      </c>
    </row>
    <row r="375" spans="1:33" x14ac:dyDescent="0.25">
      <c r="A375" t="s">
        <v>287</v>
      </c>
      <c r="B375" t="s">
        <v>906</v>
      </c>
      <c r="C375" t="s">
        <v>0</v>
      </c>
      <c r="D375">
        <v>1</v>
      </c>
      <c r="E375" t="s">
        <v>22</v>
      </c>
      <c r="G375" t="s">
        <v>1</v>
      </c>
      <c r="H375">
        <v>10000</v>
      </c>
      <c r="I375" t="s">
        <v>15</v>
      </c>
      <c r="J375" t="s">
        <v>19</v>
      </c>
      <c r="K375" t="s">
        <v>2</v>
      </c>
      <c r="M375" t="s">
        <v>81</v>
      </c>
      <c r="N375">
        <v>9</v>
      </c>
      <c r="O375">
        <v>7</v>
      </c>
      <c r="P375" t="s">
        <v>132</v>
      </c>
      <c r="Q375" t="s">
        <v>313</v>
      </c>
      <c r="R375">
        <v>79.467858552932739</v>
      </c>
      <c r="S375">
        <v>1749201084.0176585</v>
      </c>
      <c r="T375">
        <v>1749201163.485517</v>
      </c>
      <c r="U375" t="s">
        <v>5</v>
      </c>
      <c r="V375" t="s">
        <v>133</v>
      </c>
      <c r="W375" t="s">
        <v>7</v>
      </c>
      <c r="X375" t="s">
        <v>196</v>
      </c>
      <c r="Y375">
        <v>8548</v>
      </c>
      <c r="Z375">
        <v>2</v>
      </c>
      <c r="AA375">
        <v>15.7</v>
      </c>
      <c r="AB375">
        <v>13421</v>
      </c>
      <c r="AC375">
        <v>1569</v>
      </c>
    </row>
    <row r="376" spans="1:33" x14ac:dyDescent="0.25">
      <c r="A376" t="s">
        <v>287</v>
      </c>
      <c r="B376" t="s">
        <v>906</v>
      </c>
      <c r="C376" t="s">
        <v>0</v>
      </c>
      <c r="D376">
        <v>1</v>
      </c>
      <c r="E376" t="s">
        <v>11</v>
      </c>
      <c r="G376" t="s">
        <v>1</v>
      </c>
      <c r="H376">
        <v>100000</v>
      </c>
      <c r="I376" t="s">
        <v>12</v>
      </c>
      <c r="K376" t="s">
        <v>2</v>
      </c>
      <c r="M376" t="s">
        <v>81</v>
      </c>
      <c r="N376">
        <v>9</v>
      </c>
      <c r="O376">
        <v>7</v>
      </c>
      <c r="P376" t="s">
        <v>134</v>
      </c>
      <c r="Q376" t="s">
        <v>314</v>
      </c>
      <c r="R376">
        <v>61.219861507415771</v>
      </c>
      <c r="S376">
        <v>1749201163.646246</v>
      </c>
      <c r="T376">
        <v>1749201224.8661077</v>
      </c>
      <c r="U376" t="s">
        <v>5</v>
      </c>
      <c r="V376" t="s">
        <v>135</v>
      </c>
      <c r="W376" t="s">
        <v>7</v>
      </c>
      <c r="X376" t="s">
        <v>196</v>
      </c>
      <c r="Y376">
        <v>1790</v>
      </c>
      <c r="Z376">
        <v>2</v>
      </c>
      <c r="AA376">
        <v>74.959999999999994</v>
      </c>
      <c r="AB376">
        <v>1342</v>
      </c>
      <c r="AC376">
        <v>749</v>
      </c>
    </row>
    <row r="377" spans="1:33" x14ac:dyDescent="0.25">
      <c r="A377" t="s">
        <v>287</v>
      </c>
      <c r="B377" t="s">
        <v>906</v>
      </c>
      <c r="C377" t="s">
        <v>0</v>
      </c>
      <c r="D377">
        <v>1</v>
      </c>
      <c r="E377" t="s">
        <v>11</v>
      </c>
      <c r="G377" t="s">
        <v>1</v>
      </c>
      <c r="H377">
        <v>100000</v>
      </c>
      <c r="I377" t="s">
        <v>15</v>
      </c>
      <c r="J377" t="s">
        <v>16</v>
      </c>
      <c r="K377" t="s">
        <v>2</v>
      </c>
      <c r="M377" t="s">
        <v>81</v>
      </c>
      <c r="N377">
        <v>9</v>
      </c>
      <c r="O377">
        <v>7</v>
      </c>
      <c r="P377" t="s">
        <v>136</v>
      </c>
      <c r="Q377" t="s">
        <v>315</v>
      </c>
      <c r="R377">
        <v>77.22864031791687</v>
      </c>
      <c r="S377">
        <v>1749201225.0314374</v>
      </c>
      <c r="T377">
        <v>1749201302.2600777</v>
      </c>
      <c r="U377" t="s">
        <v>5</v>
      </c>
      <c r="V377" t="s">
        <v>137</v>
      </c>
      <c r="W377" t="s">
        <v>7</v>
      </c>
      <c r="X377" t="s">
        <v>196</v>
      </c>
      <c r="Y377">
        <v>2646</v>
      </c>
      <c r="Z377">
        <v>2</v>
      </c>
      <c r="AA377">
        <v>50.72</v>
      </c>
      <c r="AB377">
        <v>1342</v>
      </c>
      <c r="AC377">
        <v>507</v>
      </c>
    </row>
    <row r="378" spans="1:33" x14ac:dyDescent="0.25">
      <c r="A378" t="s">
        <v>287</v>
      </c>
      <c r="B378" t="s">
        <v>906</v>
      </c>
      <c r="C378" t="s">
        <v>0</v>
      </c>
      <c r="D378">
        <v>1</v>
      </c>
      <c r="E378" t="s">
        <v>11</v>
      </c>
      <c r="G378" t="s">
        <v>1</v>
      </c>
      <c r="H378">
        <v>100000</v>
      </c>
      <c r="I378" t="s">
        <v>15</v>
      </c>
      <c r="J378" t="s">
        <v>19</v>
      </c>
      <c r="K378" t="s">
        <v>2</v>
      </c>
      <c r="M378" t="s">
        <v>81</v>
      </c>
      <c r="N378">
        <v>9</v>
      </c>
      <c r="O378">
        <v>7</v>
      </c>
      <c r="P378" t="s">
        <v>138</v>
      </c>
      <c r="Q378" t="s">
        <v>316</v>
      </c>
      <c r="R378">
        <v>77.716683626174927</v>
      </c>
      <c r="S378">
        <v>1749201302.4247749</v>
      </c>
      <c r="T378">
        <v>1749201380.1414585</v>
      </c>
      <c r="U378" t="s">
        <v>5</v>
      </c>
      <c r="V378" t="s">
        <v>139</v>
      </c>
      <c r="W378" t="s">
        <v>7</v>
      </c>
      <c r="X378" t="s">
        <v>196</v>
      </c>
      <c r="Y378">
        <v>2825</v>
      </c>
      <c r="Z378">
        <v>2</v>
      </c>
      <c r="AA378">
        <v>47.5</v>
      </c>
      <c r="AB378">
        <v>1342</v>
      </c>
      <c r="AC378">
        <v>475</v>
      </c>
    </row>
    <row r="379" spans="1:33" x14ac:dyDescent="0.25">
      <c r="A379" t="s">
        <v>287</v>
      </c>
      <c r="B379" t="s">
        <v>906</v>
      </c>
      <c r="C379" t="s">
        <v>0</v>
      </c>
      <c r="D379">
        <v>1</v>
      </c>
      <c r="E379" t="s">
        <v>22</v>
      </c>
      <c r="G379" t="s">
        <v>1</v>
      </c>
      <c r="H379">
        <v>100000</v>
      </c>
      <c r="I379" t="s">
        <v>12</v>
      </c>
      <c r="K379" t="s">
        <v>2</v>
      </c>
      <c r="M379" t="s">
        <v>81</v>
      </c>
      <c r="N379">
        <v>9</v>
      </c>
      <c r="O379">
        <v>7</v>
      </c>
      <c r="P379" t="s">
        <v>140</v>
      </c>
      <c r="Q379" t="s">
        <v>317</v>
      </c>
      <c r="R379">
        <v>57.736832141876221</v>
      </c>
      <c r="S379">
        <v>1749201380.27156</v>
      </c>
      <c r="T379">
        <v>1749201438.0083921</v>
      </c>
      <c r="U379" t="s">
        <v>5</v>
      </c>
      <c r="V379" t="s">
        <v>141</v>
      </c>
      <c r="W379" t="s">
        <v>7</v>
      </c>
      <c r="X379" t="s">
        <v>196</v>
      </c>
      <c r="Y379">
        <v>1623</v>
      </c>
      <c r="Z379">
        <v>2</v>
      </c>
      <c r="AA379">
        <v>82.69</v>
      </c>
      <c r="AB379">
        <v>1342</v>
      </c>
      <c r="AC379">
        <v>826</v>
      </c>
    </row>
    <row r="380" spans="1:33" x14ac:dyDescent="0.25">
      <c r="A380" t="s">
        <v>287</v>
      </c>
      <c r="B380" t="s">
        <v>906</v>
      </c>
      <c r="C380" t="s">
        <v>0</v>
      </c>
      <c r="D380">
        <v>1</v>
      </c>
      <c r="E380" t="s">
        <v>22</v>
      </c>
      <c r="G380" t="s">
        <v>1</v>
      </c>
      <c r="H380">
        <v>100000</v>
      </c>
      <c r="I380" t="s">
        <v>15</v>
      </c>
      <c r="J380" t="s">
        <v>16</v>
      </c>
      <c r="K380" t="s">
        <v>2</v>
      </c>
      <c r="M380" t="s">
        <v>81</v>
      </c>
      <c r="N380">
        <v>9</v>
      </c>
      <c r="O380">
        <v>7</v>
      </c>
      <c r="P380" t="s">
        <v>142</v>
      </c>
      <c r="Q380" t="s">
        <v>318</v>
      </c>
      <c r="R380">
        <v>72.989571332931519</v>
      </c>
      <c r="S380">
        <v>1749201438.1688831</v>
      </c>
      <c r="T380">
        <v>1749201511.1584544</v>
      </c>
      <c r="U380" t="s">
        <v>5</v>
      </c>
      <c r="V380" t="s">
        <v>143</v>
      </c>
      <c r="W380" t="s">
        <v>7</v>
      </c>
      <c r="X380" t="s">
        <v>196</v>
      </c>
      <c r="Y380">
        <v>1981</v>
      </c>
      <c r="Z380">
        <v>2</v>
      </c>
      <c r="AA380">
        <v>67.73</v>
      </c>
      <c r="AB380">
        <v>1342</v>
      </c>
      <c r="AC380">
        <v>677</v>
      </c>
    </row>
    <row r="381" spans="1:33" x14ac:dyDescent="0.25">
      <c r="A381" t="s">
        <v>287</v>
      </c>
      <c r="B381" t="s">
        <v>906</v>
      </c>
      <c r="C381" t="s">
        <v>0</v>
      </c>
      <c r="D381">
        <v>1</v>
      </c>
      <c r="E381" t="s">
        <v>22</v>
      </c>
      <c r="G381" t="s">
        <v>1</v>
      </c>
      <c r="H381">
        <v>100000</v>
      </c>
      <c r="I381" t="s">
        <v>15</v>
      </c>
      <c r="J381" t="s">
        <v>19</v>
      </c>
      <c r="K381" t="s">
        <v>2</v>
      </c>
      <c r="M381" t="s">
        <v>81</v>
      </c>
      <c r="N381">
        <v>9</v>
      </c>
      <c r="O381">
        <v>7</v>
      </c>
      <c r="P381" t="s">
        <v>144</v>
      </c>
      <c r="Q381" t="s">
        <v>319</v>
      </c>
      <c r="R381">
        <v>73.013895511627197</v>
      </c>
      <c r="S381">
        <v>1749201511.318424</v>
      </c>
      <c r="T381">
        <v>1749201584.3323195</v>
      </c>
      <c r="U381" t="s">
        <v>5</v>
      </c>
      <c r="V381" t="s">
        <v>145</v>
      </c>
      <c r="W381" t="s">
        <v>7</v>
      </c>
      <c r="X381" t="s">
        <v>196</v>
      </c>
      <c r="Y381">
        <v>2200</v>
      </c>
      <c r="Z381">
        <v>2</v>
      </c>
      <c r="AA381">
        <v>61</v>
      </c>
      <c r="AB381">
        <v>1342</v>
      </c>
      <c r="AC381">
        <v>609</v>
      </c>
    </row>
    <row r="382" spans="1:33" x14ac:dyDescent="0.25">
      <c r="A382" t="s">
        <v>287</v>
      </c>
      <c r="B382" t="s">
        <v>906</v>
      </c>
      <c r="C382" t="s">
        <v>0</v>
      </c>
      <c r="D382">
        <v>1</v>
      </c>
      <c r="G382" t="s">
        <v>1</v>
      </c>
      <c r="K382" t="s">
        <v>2</v>
      </c>
      <c r="M382" t="s">
        <v>81</v>
      </c>
      <c r="N382">
        <v>9</v>
      </c>
      <c r="O382">
        <v>7</v>
      </c>
      <c r="P382" t="s">
        <v>146</v>
      </c>
      <c r="Q382" t="s">
        <v>320</v>
      </c>
      <c r="R382">
        <v>68.383832693099976</v>
      </c>
      <c r="S382">
        <v>1749201584.4940591</v>
      </c>
      <c r="T382">
        <v>1749201652.8778918</v>
      </c>
      <c r="U382" t="s">
        <v>5</v>
      </c>
      <c r="V382" t="s">
        <v>147</v>
      </c>
      <c r="W382" t="s">
        <v>7</v>
      </c>
      <c r="X382" t="s">
        <v>196</v>
      </c>
      <c r="Y382">
        <v>9367</v>
      </c>
      <c r="Z382">
        <v>2</v>
      </c>
      <c r="AA382">
        <v>14.33</v>
      </c>
      <c r="AB382">
        <v>1342177</v>
      </c>
      <c r="AC382">
        <v>143272</v>
      </c>
    </row>
    <row r="383" spans="1:33" x14ac:dyDescent="0.25">
      <c r="A383" t="s">
        <v>287</v>
      </c>
      <c r="B383" t="s">
        <v>906</v>
      </c>
      <c r="C383" t="s">
        <v>0</v>
      </c>
      <c r="D383">
        <v>1</v>
      </c>
      <c r="G383" t="s">
        <v>1</v>
      </c>
      <c r="K383" t="s">
        <v>2</v>
      </c>
      <c r="L383">
        <v>3</v>
      </c>
      <c r="M383" t="s">
        <v>81</v>
      </c>
      <c r="N383">
        <v>9</v>
      </c>
      <c r="O383">
        <v>9</v>
      </c>
      <c r="P383" t="s">
        <v>148</v>
      </c>
      <c r="Q383" t="s">
        <v>321</v>
      </c>
      <c r="R383">
        <v>91.193154335021958</v>
      </c>
      <c r="S383">
        <v>1749201653.0151732</v>
      </c>
      <c r="T383">
        <v>1749201744.2083275</v>
      </c>
      <c r="U383" t="s">
        <v>5</v>
      </c>
      <c r="V383" t="s">
        <v>149</v>
      </c>
      <c r="W383" t="s">
        <v>7</v>
      </c>
      <c r="X383" t="s">
        <v>196</v>
      </c>
      <c r="Y383">
        <v>12509</v>
      </c>
      <c r="Z383">
        <v>2</v>
      </c>
      <c r="AA383">
        <v>32.769999999999996</v>
      </c>
      <c r="AB383">
        <v>4026531</v>
      </c>
      <c r="AC383">
        <v>327733</v>
      </c>
    </row>
    <row r="384" spans="1:33" x14ac:dyDescent="0.25">
      <c r="A384" t="s">
        <v>287</v>
      </c>
      <c r="B384" t="s">
        <v>906</v>
      </c>
      <c r="C384" t="s">
        <v>230</v>
      </c>
      <c r="E384" t="s">
        <v>11</v>
      </c>
      <c r="G384" t="s">
        <v>1</v>
      </c>
      <c r="I384" t="s">
        <v>12</v>
      </c>
      <c r="M384" t="s">
        <v>81</v>
      </c>
      <c r="N384">
        <v>8</v>
      </c>
      <c r="O384">
        <v>8</v>
      </c>
      <c r="P384" t="s">
        <v>322</v>
      </c>
      <c r="Q384" t="s">
        <v>323</v>
      </c>
      <c r="R384">
        <v>156.16341519355774</v>
      </c>
      <c r="S384">
        <v>1749201744.3682246</v>
      </c>
      <c r="T384">
        <v>1749201900.5316398</v>
      </c>
      <c r="U384" t="s">
        <v>5</v>
      </c>
      <c r="V384" t="s">
        <v>324</v>
      </c>
      <c r="W384" t="s">
        <v>7</v>
      </c>
      <c r="X384" t="s">
        <v>196</v>
      </c>
      <c r="Z384">
        <v>2</v>
      </c>
      <c r="AD384">
        <v>13642</v>
      </c>
      <c r="AE384">
        <v>73.3</v>
      </c>
      <c r="AF384">
        <v>10000000</v>
      </c>
      <c r="AG384">
        <v>733017</v>
      </c>
    </row>
    <row r="385" spans="1:36" x14ac:dyDescent="0.25">
      <c r="A385" t="s">
        <v>287</v>
      </c>
      <c r="B385" t="s">
        <v>906</v>
      </c>
      <c r="C385" t="s">
        <v>230</v>
      </c>
      <c r="E385" t="s">
        <v>22</v>
      </c>
      <c r="G385" t="s">
        <v>1</v>
      </c>
      <c r="I385" t="s">
        <v>12</v>
      </c>
      <c r="M385" t="s">
        <v>81</v>
      </c>
      <c r="N385">
        <v>8</v>
      </c>
      <c r="O385">
        <v>8</v>
      </c>
      <c r="P385" t="s">
        <v>325</v>
      </c>
      <c r="Q385" t="s">
        <v>326</v>
      </c>
      <c r="R385">
        <v>96.005839109420776</v>
      </c>
      <c r="S385">
        <v>1749201900.6864583</v>
      </c>
      <c r="T385">
        <v>1749201996.6922977</v>
      </c>
      <c r="U385" t="s">
        <v>5</v>
      </c>
      <c r="V385" t="s">
        <v>327</v>
      </c>
      <c r="W385" t="s">
        <v>7</v>
      </c>
      <c r="X385" t="s">
        <v>196</v>
      </c>
      <c r="Z385">
        <v>2</v>
      </c>
      <c r="AD385">
        <v>10624</v>
      </c>
      <c r="AE385">
        <v>94.13</v>
      </c>
      <c r="AF385">
        <v>10000000</v>
      </c>
      <c r="AG385">
        <v>941257</v>
      </c>
    </row>
    <row r="386" spans="1:36" x14ac:dyDescent="0.25">
      <c r="A386" t="s">
        <v>287</v>
      </c>
      <c r="B386" t="s">
        <v>906</v>
      </c>
      <c r="C386" t="s">
        <v>230</v>
      </c>
      <c r="E386" t="s">
        <v>11</v>
      </c>
      <c r="F386" t="s">
        <v>12</v>
      </c>
      <c r="G386" t="s">
        <v>1</v>
      </c>
      <c r="I386" t="s">
        <v>15</v>
      </c>
      <c r="J386" t="s">
        <v>16</v>
      </c>
      <c r="M386" t="s">
        <v>81</v>
      </c>
      <c r="N386">
        <v>8</v>
      </c>
      <c r="O386">
        <v>8</v>
      </c>
      <c r="P386" t="s">
        <v>328</v>
      </c>
      <c r="Q386" t="s">
        <v>329</v>
      </c>
      <c r="R386">
        <v>158.44376587867737</v>
      </c>
      <c r="S386">
        <v>1749201996.8514557</v>
      </c>
      <c r="T386">
        <v>1749202155.2952211</v>
      </c>
      <c r="U386" t="s">
        <v>5</v>
      </c>
      <c r="V386" t="s">
        <v>330</v>
      </c>
      <c r="W386" t="s">
        <v>7</v>
      </c>
      <c r="X386" t="s">
        <v>196</v>
      </c>
      <c r="Z386">
        <v>2</v>
      </c>
      <c r="AD386">
        <v>12084</v>
      </c>
      <c r="AE386">
        <v>82.75</v>
      </c>
      <c r="AF386">
        <v>10000000</v>
      </c>
      <c r="AG386">
        <v>827539</v>
      </c>
    </row>
    <row r="387" spans="1:36" x14ac:dyDescent="0.25">
      <c r="A387" t="s">
        <v>287</v>
      </c>
      <c r="B387" t="s">
        <v>906</v>
      </c>
      <c r="C387" t="s">
        <v>230</v>
      </c>
      <c r="E387" t="s">
        <v>22</v>
      </c>
      <c r="F387" t="s">
        <v>12</v>
      </c>
      <c r="G387" t="s">
        <v>1</v>
      </c>
      <c r="I387" t="s">
        <v>15</v>
      </c>
      <c r="J387" t="s">
        <v>16</v>
      </c>
      <c r="M387" t="s">
        <v>81</v>
      </c>
      <c r="N387">
        <v>8</v>
      </c>
      <c r="O387">
        <v>8</v>
      </c>
      <c r="P387" t="s">
        <v>331</v>
      </c>
      <c r="Q387" t="s">
        <v>332</v>
      </c>
      <c r="R387">
        <v>107.93662261962891</v>
      </c>
      <c r="S387">
        <v>1749202155.4555051</v>
      </c>
      <c r="T387">
        <v>1749202263.3921278</v>
      </c>
      <c r="U387" t="s">
        <v>5</v>
      </c>
      <c r="V387" t="s">
        <v>333</v>
      </c>
      <c r="W387" t="s">
        <v>7</v>
      </c>
      <c r="X387" t="s">
        <v>196</v>
      </c>
      <c r="Z387">
        <v>2</v>
      </c>
      <c r="AD387">
        <v>10406</v>
      </c>
      <c r="AE387">
        <v>96.09</v>
      </c>
      <c r="AF387">
        <v>10000000</v>
      </c>
      <c r="AG387">
        <v>960914</v>
      </c>
    </row>
    <row r="388" spans="1:36" x14ac:dyDescent="0.25">
      <c r="A388" t="s">
        <v>287</v>
      </c>
      <c r="B388" t="s">
        <v>906</v>
      </c>
      <c r="C388" t="s">
        <v>230</v>
      </c>
      <c r="E388" t="s">
        <v>11</v>
      </c>
      <c r="F388" t="s">
        <v>12</v>
      </c>
      <c r="G388" t="s">
        <v>1</v>
      </c>
      <c r="I388" t="s">
        <v>15</v>
      </c>
      <c r="J388" t="s">
        <v>19</v>
      </c>
      <c r="M388" t="s">
        <v>81</v>
      </c>
      <c r="N388">
        <v>8</v>
      </c>
      <c r="O388">
        <v>8</v>
      </c>
      <c r="P388" t="s">
        <v>334</v>
      </c>
      <c r="Q388" t="s">
        <v>335</v>
      </c>
      <c r="R388">
        <v>164.23454737663269</v>
      </c>
      <c r="S388">
        <v>1749202263.552068</v>
      </c>
      <c r="T388">
        <v>1749202427.7866154</v>
      </c>
      <c r="U388" t="s">
        <v>5</v>
      </c>
      <c r="V388" t="s">
        <v>336</v>
      </c>
      <c r="W388" t="s">
        <v>7</v>
      </c>
      <c r="X388" t="s">
        <v>196</v>
      </c>
      <c r="Z388">
        <v>2</v>
      </c>
      <c r="AD388">
        <v>13365</v>
      </c>
      <c r="AE388">
        <v>74.819999999999993</v>
      </c>
      <c r="AF388">
        <v>10000000</v>
      </c>
      <c r="AG388">
        <v>748176</v>
      </c>
    </row>
    <row r="389" spans="1:36" x14ac:dyDescent="0.25">
      <c r="A389" t="s">
        <v>287</v>
      </c>
      <c r="B389" t="s">
        <v>906</v>
      </c>
      <c r="C389" t="s">
        <v>230</v>
      </c>
      <c r="E389" t="s">
        <v>22</v>
      </c>
      <c r="F389" t="s">
        <v>12</v>
      </c>
      <c r="G389" t="s">
        <v>1</v>
      </c>
      <c r="I389" t="s">
        <v>15</v>
      </c>
      <c r="J389" t="s">
        <v>19</v>
      </c>
      <c r="M389" t="s">
        <v>81</v>
      </c>
      <c r="N389">
        <v>8</v>
      </c>
      <c r="O389">
        <v>8</v>
      </c>
      <c r="P389" t="s">
        <v>337</v>
      </c>
      <c r="Q389" t="s">
        <v>338</v>
      </c>
      <c r="R389">
        <v>107.77236485481262</v>
      </c>
      <c r="S389">
        <v>1749202427.9469762</v>
      </c>
      <c r="T389">
        <v>1749202535.719341</v>
      </c>
      <c r="U389" t="s">
        <v>5</v>
      </c>
      <c r="V389" t="s">
        <v>339</v>
      </c>
      <c r="W389" t="s">
        <v>7</v>
      </c>
      <c r="X389" t="s">
        <v>196</v>
      </c>
      <c r="Z389">
        <v>2</v>
      </c>
      <c r="AD389">
        <v>9731</v>
      </c>
      <c r="AE389">
        <v>102.76</v>
      </c>
      <c r="AF389">
        <v>10000000</v>
      </c>
      <c r="AG389">
        <v>1027600</v>
      </c>
    </row>
    <row r="390" spans="1:36" x14ac:dyDescent="0.25">
      <c r="A390" t="s">
        <v>287</v>
      </c>
      <c r="B390" t="s">
        <v>906</v>
      </c>
      <c r="C390" t="s">
        <v>237</v>
      </c>
      <c r="E390" t="s">
        <v>11</v>
      </c>
      <c r="G390" t="s">
        <v>1</v>
      </c>
      <c r="I390" t="s">
        <v>12</v>
      </c>
      <c r="M390" t="s">
        <v>81</v>
      </c>
      <c r="N390">
        <v>8</v>
      </c>
      <c r="O390">
        <v>7</v>
      </c>
      <c r="P390" t="s">
        <v>340</v>
      </c>
      <c r="Q390" t="s">
        <v>341</v>
      </c>
      <c r="R390">
        <v>131.80488252639771</v>
      </c>
      <c r="S390">
        <v>1749202535.8977163</v>
      </c>
      <c r="T390">
        <v>1749202667.7025988</v>
      </c>
      <c r="U390" t="s">
        <v>5</v>
      </c>
      <c r="V390" t="s">
        <v>342</v>
      </c>
      <c r="W390" t="s">
        <v>7</v>
      </c>
      <c r="X390" t="s">
        <v>196</v>
      </c>
      <c r="Z390">
        <v>2</v>
      </c>
      <c r="AH390">
        <v>1</v>
      </c>
      <c r="AI390">
        <v>4</v>
      </c>
      <c r="AJ390">
        <v>9</v>
      </c>
    </row>
    <row r="391" spans="1:36" x14ac:dyDescent="0.25">
      <c r="A391" t="s">
        <v>287</v>
      </c>
      <c r="B391" t="s">
        <v>906</v>
      </c>
      <c r="C391" t="s">
        <v>237</v>
      </c>
      <c r="E391" t="s">
        <v>22</v>
      </c>
      <c r="G391" t="s">
        <v>1</v>
      </c>
      <c r="I391" t="s">
        <v>12</v>
      </c>
      <c r="M391" t="s">
        <v>81</v>
      </c>
      <c r="N391">
        <v>8</v>
      </c>
      <c r="O391">
        <v>7</v>
      </c>
      <c r="P391" t="s">
        <v>343</v>
      </c>
      <c r="Q391" t="s">
        <v>344</v>
      </c>
      <c r="R391">
        <v>130.60993409156799</v>
      </c>
      <c r="S391">
        <v>1749202667.8628535</v>
      </c>
      <c r="T391">
        <v>1749202798.4727876</v>
      </c>
      <c r="U391" t="s">
        <v>5</v>
      </c>
      <c r="V391" t="s">
        <v>345</v>
      </c>
      <c r="W391" t="s">
        <v>7</v>
      </c>
      <c r="X391" t="s">
        <v>196</v>
      </c>
      <c r="Z391">
        <v>2</v>
      </c>
      <c r="AH391">
        <v>1</v>
      </c>
      <c r="AI391">
        <v>5</v>
      </c>
      <c r="AJ391">
        <v>12</v>
      </c>
    </row>
    <row r="392" spans="1:36" x14ac:dyDescent="0.25">
      <c r="A392" t="s">
        <v>287</v>
      </c>
      <c r="B392" t="s">
        <v>906</v>
      </c>
      <c r="C392" t="s">
        <v>237</v>
      </c>
      <c r="E392" t="s">
        <v>11</v>
      </c>
      <c r="F392" t="s">
        <v>12</v>
      </c>
      <c r="G392" t="s">
        <v>1</v>
      </c>
      <c r="I392" t="s">
        <v>15</v>
      </c>
      <c r="J392" t="s">
        <v>16</v>
      </c>
      <c r="M392" t="s">
        <v>81</v>
      </c>
      <c r="N392">
        <v>8</v>
      </c>
      <c r="O392">
        <v>7</v>
      </c>
      <c r="P392" t="s">
        <v>346</v>
      </c>
      <c r="Q392" t="s">
        <v>347</v>
      </c>
      <c r="R392">
        <v>141.5449070930481</v>
      </c>
      <c r="S392">
        <v>1749202798.6318214</v>
      </c>
      <c r="T392">
        <v>1749202940.1767285</v>
      </c>
      <c r="U392" t="s">
        <v>5</v>
      </c>
      <c r="V392" t="s">
        <v>348</v>
      </c>
      <c r="W392" t="s">
        <v>7</v>
      </c>
      <c r="X392" t="s">
        <v>196</v>
      </c>
      <c r="Z392">
        <v>2</v>
      </c>
      <c r="AH392">
        <v>1</v>
      </c>
      <c r="AI392">
        <v>6</v>
      </c>
      <c r="AJ392">
        <v>14</v>
      </c>
    </row>
    <row r="393" spans="1:36" x14ac:dyDescent="0.25">
      <c r="A393" t="s">
        <v>287</v>
      </c>
      <c r="B393" t="s">
        <v>906</v>
      </c>
      <c r="C393" t="s">
        <v>237</v>
      </c>
      <c r="E393" t="s">
        <v>22</v>
      </c>
      <c r="F393" t="s">
        <v>12</v>
      </c>
      <c r="G393" t="s">
        <v>1</v>
      </c>
      <c r="I393" t="s">
        <v>15</v>
      </c>
      <c r="J393" t="s">
        <v>16</v>
      </c>
      <c r="M393" t="s">
        <v>81</v>
      </c>
      <c r="N393">
        <v>8</v>
      </c>
      <c r="O393">
        <v>7</v>
      </c>
      <c r="P393" t="s">
        <v>349</v>
      </c>
      <c r="Q393" t="s">
        <v>350</v>
      </c>
      <c r="R393">
        <v>141.52753829956055</v>
      </c>
      <c r="S393">
        <v>1749202940.3034239</v>
      </c>
      <c r="T393">
        <v>1749203081.8309622</v>
      </c>
      <c r="U393" t="s">
        <v>5</v>
      </c>
      <c r="V393" t="s">
        <v>351</v>
      </c>
      <c r="W393" t="s">
        <v>7</v>
      </c>
      <c r="X393" t="s">
        <v>196</v>
      </c>
      <c r="Z393">
        <v>2</v>
      </c>
      <c r="AH393">
        <v>1</v>
      </c>
      <c r="AI393">
        <v>5</v>
      </c>
      <c r="AJ393">
        <v>9</v>
      </c>
    </row>
    <row r="394" spans="1:36" x14ac:dyDescent="0.25">
      <c r="A394" t="s">
        <v>287</v>
      </c>
      <c r="B394" t="s">
        <v>906</v>
      </c>
      <c r="C394" t="s">
        <v>237</v>
      </c>
      <c r="E394" t="s">
        <v>11</v>
      </c>
      <c r="F394" t="s">
        <v>12</v>
      </c>
      <c r="G394" t="s">
        <v>1</v>
      </c>
      <c r="I394" t="s">
        <v>15</v>
      </c>
      <c r="J394" t="s">
        <v>19</v>
      </c>
      <c r="M394" t="s">
        <v>81</v>
      </c>
      <c r="N394">
        <v>8</v>
      </c>
      <c r="O394">
        <v>7</v>
      </c>
      <c r="P394" t="s">
        <v>352</v>
      </c>
      <c r="Q394" t="s">
        <v>353</v>
      </c>
      <c r="R394">
        <v>140.71339774131775</v>
      </c>
      <c r="S394">
        <v>1749203081.9869809</v>
      </c>
      <c r="T394">
        <v>1749203222.7003784</v>
      </c>
      <c r="U394" t="s">
        <v>5</v>
      </c>
      <c r="V394" t="s">
        <v>354</v>
      </c>
      <c r="W394" t="s">
        <v>7</v>
      </c>
      <c r="X394" t="s">
        <v>196</v>
      </c>
      <c r="Z394">
        <v>2</v>
      </c>
      <c r="AH394">
        <v>1</v>
      </c>
      <c r="AI394">
        <v>5</v>
      </c>
      <c r="AJ394">
        <v>9</v>
      </c>
    </row>
    <row r="395" spans="1:36" x14ac:dyDescent="0.25">
      <c r="A395" t="s">
        <v>287</v>
      </c>
      <c r="B395" t="s">
        <v>906</v>
      </c>
      <c r="C395" t="s">
        <v>237</v>
      </c>
      <c r="E395" t="s">
        <v>22</v>
      </c>
      <c r="F395" t="s">
        <v>12</v>
      </c>
      <c r="G395" t="s">
        <v>1</v>
      </c>
      <c r="I395" t="s">
        <v>15</v>
      </c>
      <c r="J395" t="s">
        <v>19</v>
      </c>
      <c r="M395" t="s">
        <v>81</v>
      </c>
      <c r="N395">
        <v>8</v>
      </c>
      <c r="O395">
        <v>7</v>
      </c>
      <c r="P395" t="s">
        <v>355</v>
      </c>
      <c r="Q395" t="s">
        <v>356</v>
      </c>
      <c r="R395">
        <v>141.44055271148682</v>
      </c>
      <c r="S395">
        <v>1749203222.8582375</v>
      </c>
      <c r="T395">
        <v>1749203364.2987902</v>
      </c>
      <c r="U395" t="s">
        <v>5</v>
      </c>
      <c r="V395" t="s">
        <v>357</v>
      </c>
      <c r="W395" t="s">
        <v>7</v>
      </c>
      <c r="X395" t="s">
        <v>196</v>
      </c>
      <c r="Z395">
        <v>2</v>
      </c>
      <c r="AH395">
        <v>1</v>
      </c>
      <c r="AI395">
        <v>5</v>
      </c>
      <c r="AJ395">
        <v>10</v>
      </c>
    </row>
    <row r="396" spans="1:36" x14ac:dyDescent="0.25">
      <c r="A396" t="s">
        <v>287</v>
      </c>
      <c r="B396" t="s">
        <v>906</v>
      </c>
      <c r="C396" t="s">
        <v>256</v>
      </c>
      <c r="E396" t="s">
        <v>11</v>
      </c>
      <c r="G396" t="s">
        <v>1</v>
      </c>
      <c r="I396" t="s">
        <v>12</v>
      </c>
      <c r="M396" t="s">
        <v>81</v>
      </c>
      <c r="N396">
        <v>8</v>
      </c>
      <c r="O396">
        <v>8</v>
      </c>
      <c r="P396" t="s">
        <v>358</v>
      </c>
      <c r="Q396" t="s">
        <v>359</v>
      </c>
      <c r="R396">
        <v>134.67806649208069</v>
      </c>
      <c r="S396">
        <v>1749203364.4602609</v>
      </c>
      <c r="T396">
        <v>1749203499.1383274</v>
      </c>
      <c r="U396" t="s">
        <v>5</v>
      </c>
      <c r="V396" t="s">
        <v>360</v>
      </c>
      <c r="W396" t="s">
        <v>7</v>
      </c>
      <c r="X396" t="s">
        <v>196</v>
      </c>
      <c r="Y396">
        <v>42192</v>
      </c>
      <c r="Z396">
        <v>2</v>
      </c>
      <c r="AA396">
        <v>23.7</v>
      </c>
      <c r="AB396">
        <v>10000000</v>
      </c>
      <c r="AC396">
        <v>237010</v>
      </c>
      <c r="AD396">
        <v>68557</v>
      </c>
      <c r="AE396">
        <v>14.59</v>
      </c>
      <c r="AF396">
        <v>10000000</v>
      </c>
      <c r="AG396">
        <v>145862</v>
      </c>
    </row>
    <row r="397" spans="1:36" x14ac:dyDescent="0.25">
      <c r="A397" t="s">
        <v>287</v>
      </c>
      <c r="B397" t="s">
        <v>906</v>
      </c>
      <c r="C397" t="s">
        <v>256</v>
      </c>
      <c r="E397" t="s">
        <v>22</v>
      </c>
      <c r="G397" t="s">
        <v>1</v>
      </c>
      <c r="I397" t="s">
        <v>12</v>
      </c>
      <c r="M397" t="s">
        <v>81</v>
      </c>
      <c r="N397">
        <v>8</v>
      </c>
      <c r="O397">
        <v>8</v>
      </c>
      <c r="P397" t="s">
        <v>361</v>
      </c>
      <c r="Q397" t="s">
        <v>362</v>
      </c>
      <c r="R397">
        <v>87.502810955047607</v>
      </c>
      <c r="S397">
        <v>1749203499.2695444</v>
      </c>
      <c r="T397">
        <v>1749203586.7723553</v>
      </c>
      <c r="U397" t="s">
        <v>5</v>
      </c>
      <c r="V397" t="s">
        <v>363</v>
      </c>
      <c r="W397" t="s">
        <v>7</v>
      </c>
      <c r="X397" t="s">
        <v>196</v>
      </c>
      <c r="Y397">
        <v>29704</v>
      </c>
      <c r="Z397">
        <v>2</v>
      </c>
      <c r="AA397">
        <v>33.67</v>
      </c>
      <c r="AB397">
        <v>10000000</v>
      </c>
      <c r="AC397">
        <v>336654</v>
      </c>
      <c r="AD397">
        <v>28074</v>
      </c>
      <c r="AE397">
        <v>35.619999999999997</v>
      </c>
      <c r="AF397">
        <v>10000000</v>
      </c>
      <c r="AG397">
        <v>356196</v>
      </c>
    </row>
    <row r="398" spans="1:36" x14ac:dyDescent="0.25">
      <c r="A398" t="s">
        <v>287</v>
      </c>
      <c r="B398" t="s">
        <v>906</v>
      </c>
      <c r="C398" t="s">
        <v>256</v>
      </c>
      <c r="E398" t="s">
        <v>11</v>
      </c>
      <c r="F398" t="s">
        <v>12</v>
      </c>
      <c r="G398" t="s">
        <v>1</v>
      </c>
      <c r="I398" t="s">
        <v>15</v>
      </c>
      <c r="J398" t="s">
        <v>16</v>
      </c>
      <c r="M398" t="s">
        <v>81</v>
      </c>
      <c r="N398">
        <v>8</v>
      </c>
      <c r="O398">
        <v>8</v>
      </c>
      <c r="P398" t="s">
        <v>364</v>
      </c>
      <c r="Q398" t="s">
        <v>365</v>
      </c>
      <c r="R398">
        <v>149.32473993301392</v>
      </c>
      <c r="S398">
        <v>1749203586.9382746</v>
      </c>
      <c r="T398">
        <v>1749203736.2630146</v>
      </c>
      <c r="U398" t="s">
        <v>5</v>
      </c>
      <c r="V398" t="s">
        <v>366</v>
      </c>
      <c r="W398" t="s">
        <v>7</v>
      </c>
      <c r="X398" t="s">
        <v>196</v>
      </c>
      <c r="Y398">
        <v>46042</v>
      </c>
      <c r="Z398">
        <v>2</v>
      </c>
      <c r="AA398">
        <v>21.72</v>
      </c>
      <c r="AB398">
        <v>10000000</v>
      </c>
      <c r="AC398">
        <v>217189</v>
      </c>
      <c r="AD398">
        <v>71354</v>
      </c>
      <c r="AE398">
        <v>14.01</v>
      </c>
      <c r="AF398">
        <v>10000000</v>
      </c>
      <c r="AG398">
        <v>140145</v>
      </c>
    </row>
    <row r="399" spans="1:36" x14ac:dyDescent="0.25">
      <c r="A399" t="s">
        <v>287</v>
      </c>
      <c r="B399" t="s">
        <v>906</v>
      </c>
      <c r="C399" t="s">
        <v>256</v>
      </c>
      <c r="E399" t="s">
        <v>22</v>
      </c>
      <c r="F399" t="s">
        <v>12</v>
      </c>
      <c r="G399" t="s">
        <v>1</v>
      </c>
      <c r="I399" t="s">
        <v>15</v>
      </c>
      <c r="J399" t="s">
        <v>16</v>
      </c>
      <c r="M399" t="s">
        <v>81</v>
      </c>
      <c r="N399">
        <v>8</v>
      </c>
      <c r="O399">
        <v>8</v>
      </c>
      <c r="P399" t="s">
        <v>367</v>
      </c>
      <c r="Q399" t="s">
        <v>368</v>
      </c>
      <c r="R399">
        <v>103.05098986625671</v>
      </c>
      <c r="S399">
        <v>1749203736.4239972</v>
      </c>
      <c r="T399">
        <v>1749203839.474987</v>
      </c>
      <c r="U399" t="s">
        <v>5</v>
      </c>
      <c r="V399" t="s">
        <v>369</v>
      </c>
      <c r="W399" t="s">
        <v>7</v>
      </c>
      <c r="X399" t="s">
        <v>196</v>
      </c>
      <c r="Y399">
        <v>34791</v>
      </c>
      <c r="Z399">
        <v>2</v>
      </c>
      <c r="AA399">
        <v>28.74</v>
      </c>
      <c r="AB399">
        <v>10000000</v>
      </c>
      <c r="AC399">
        <v>287425</v>
      </c>
      <c r="AD399">
        <v>33121</v>
      </c>
      <c r="AE399">
        <v>30.19</v>
      </c>
      <c r="AF399">
        <v>10000000</v>
      </c>
      <c r="AG399">
        <v>301922</v>
      </c>
    </row>
    <row r="400" spans="1:36" x14ac:dyDescent="0.25">
      <c r="A400" t="s">
        <v>287</v>
      </c>
      <c r="B400" t="s">
        <v>906</v>
      </c>
      <c r="C400" t="s">
        <v>256</v>
      </c>
      <c r="E400" t="s">
        <v>11</v>
      </c>
      <c r="F400" t="s">
        <v>12</v>
      </c>
      <c r="G400" t="s">
        <v>1</v>
      </c>
      <c r="I400" t="s">
        <v>15</v>
      </c>
      <c r="J400" t="s">
        <v>19</v>
      </c>
      <c r="M400" t="s">
        <v>81</v>
      </c>
      <c r="N400">
        <v>8</v>
      </c>
      <c r="O400">
        <v>8</v>
      </c>
      <c r="P400" t="s">
        <v>370</v>
      </c>
      <c r="Q400" t="s">
        <v>371</v>
      </c>
      <c r="R400">
        <v>150.18780016899109</v>
      </c>
      <c r="S400">
        <v>1749203839.634557</v>
      </c>
      <c r="T400">
        <v>1749203989.8223572</v>
      </c>
      <c r="U400" t="s">
        <v>5</v>
      </c>
      <c r="V400" t="s">
        <v>372</v>
      </c>
      <c r="W400" t="s">
        <v>7</v>
      </c>
      <c r="X400" t="s">
        <v>196</v>
      </c>
      <c r="Y400">
        <v>50747</v>
      </c>
      <c r="Z400">
        <v>2</v>
      </c>
      <c r="AA400">
        <v>19.71</v>
      </c>
      <c r="AB400">
        <v>10000000</v>
      </c>
      <c r="AC400">
        <v>197053</v>
      </c>
      <c r="AD400">
        <v>76410</v>
      </c>
      <c r="AE400">
        <v>13.09</v>
      </c>
      <c r="AF400">
        <v>10000000</v>
      </c>
      <c r="AG400">
        <v>130871</v>
      </c>
    </row>
    <row r="401" spans="1:33" x14ac:dyDescent="0.25">
      <c r="A401" t="s">
        <v>287</v>
      </c>
      <c r="B401" t="s">
        <v>906</v>
      </c>
      <c r="C401" t="s">
        <v>256</v>
      </c>
      <c r="E401" t="s">
        <v>22</v>
      </c>
      <c r="F401" t="s">
        <v>12</v>
      </c>
      <c r="G401" t="s">
        <v>1</v>
      </c>
      <c r="I401" t="s">
        <v>15</v>
      </c>
      <c r="J401" t="s">
        <v>19</v>
      </c>
      <c r="M401" t="s">
        <v>81</v>
      </c>
      <c r="N401">
        <v>8</v>
      </c>
      <c r="O401">
        <v>8</v>
      </c>
      <c r="P401" t="s">
        <v>373</v>
      </c>
      <c r="Q401" t="s">
        <v>374</v>
      </c>
      <c r="R401">
        <v>102.58092713356018</v>
      </c>
      <c r="S401">
        <v>1749203989.9829121</v>
      </c>
      <c r="T401">
        <v>1749204092.5638392</v>
      </c>
      <c r="U401" t="s">
        <v>5</v>
      </c>
      <c r="V401" t="s">
        <v>375</v>
      </c>
      <c r="W401" t="s">
        <v>7</v>
      </c>
      <c r="X401" t="s">
        <v>196</v>
      </c>
      <c r="Y401">
        <v>35427</v>
      </c>
      <c r="Z401">
        <v>2</v>
      </c>
      <c r="AA401">
        <v>28.23</v>
      </c>
      <c r="AB401">
        <v>10000000</v>
      </c>
      <c r="AC401">
        <v>282264</v>
      </c>
      <c r="AD401">
        <v>33902</v>
      </c>
      <c r="AE401">
        <v>29.5</v>
      </c>
      <c r="AF401">
        <v>10000000</v>
      </c>
      <c r="AG401">
        <v>294966</v>
      </c>
    </row>
    <row r="402" spans="1:33" x14ac:dyDescent="0.25">
      <c r="A402" t="s">
        <v>287</v>
      </c>
      <c r="B402" t="s">
        <v>906</v>
      </c>
      <c r="C402" t="s">
        <v>170</v>
      </c>
      <c r="E402" t="s">
        <v>11</v>
      </c>
      <c r="G402" t="s">
        <v>1</v>
      </c>
      <c r="I402" t="s">
        <v>12</v>
      </c>
      <c r="M402" t="s">
        <v>81</v>
      </c>
      <c r="N402">
        <v>7</v>
      </c>
      <c r="O402">
        <v>7</v>
      </c>
      <c r="P402" t="s">
        <v>376</v>
      </c>
      <c r="Q402" t="s">
        <v>377</v>
      </c>
      <c r="R402">
        <v>125.08100199699402</v>
      </c>
      <c r="S402">
        <v>1749204092.7251613</v>
      </c>
      <c r="T402">
        <v>1749204217.8061633</v>
      </c>
      <c r="U402" t="s">
        <v>5</v>
      </c>
      <c r="V402" t="s">
        <v>378</v>
      </c>
      <c r="W402" t="s">
        <v>7</v>
      </c>
      <c r="X402" t="s">
        <v>172</v>
      </c>
      <c r="Y402">
        <v>28773</v>
      </c>
      <c r="Z402">
        <v>2</v>
      </c>
      <c r="AA402">
        <v>34.75</v>
      </c>
      <c r="AB402">
        <v>10000000</v>
      </c>
      <c r="AC402">
        <v>347542</v>
      </c>
    </row>
    <row r="403" spans="1:33" x14ac:dyDescent="0.25">
      <c r="A403" t="s">
        <v>287</v>
      </c>
      <c r="B403" t="s">
        <v>906</v>
      </c>
      <c r="C403" t="s">
        <v>170</v>
      </c>
      <c r="E403" t="s">
        <v>22</v>
      </c>
      <c r="G403" t="s">
        <v>1</v>
      </c>
      <c r="I403" t="s">
        <v>12</v>
      </c>
      <c r="M403" t="s">
        <v>81</v>
      </c>
      <c r="N403">
        <v>7</v>
      </c>
      <c r="O403">
        <v>7</v>
      </c>
      <c r="P403" t="s">
        <v>379</v>
      </c>
      <c r="Q403" t="s">
        <v>380</v>
      </c>
      <c r="R403">
        <v>81.433924436569214</v>
      </c>
      <c r="S403">
        <v>1749204217.9346433</v>
      </c>
      <c r="T403">
        <v>1749204299.3685677</v>
      </c>
      <c r="U403" t="s">
        <v>5</v>
      </c>
      <c r="V403" t="s">
        <v>381</v>
      </c>
      <c r="W403" t="s">
        <v>7</v>
      </c>
      <c r="X403" t="s">
        <v>172</v>
      </c>
      <c r="Y403">
        <v>22990</v>
      </c>
      <c r="Z403">
        <v>2</v>
      </c>
      <c r="AA403">
        <v>43.5</v>
      </c>
      <c r="AB403">
        <v>10000000</v>
      </c>
      <c r="AC403">
        <v>434963</v>
      </c>
    </row>
    <row r="404" spans="1:33" x14ac:dyDescent="0.25">
      <c r="A404" t="s">
        <v>287</v>
      </c>
      <c r="B404" t="s">
        <v>906</v>
      </c>
      <c r="C404" t="s">
        <v>170</v>
      </c>
      <c r="E404" t="s">
        <v>11</v>
      </c>
      <c r="F404" t="s">
        <v>12</v>
      </c>
      <c r="G404" t="s">
        <v>1</v>
      </c>
      <c r="I404" t="s">
        <v>15</v>
      </c>
      <c r="J404" t="s">
        <v>16</v>
      </c>
      <c r="M404" t="s">
        <v>81</v>
      </c>
      <c r="N404">
        <v>7</v>
      </c>
      <c r="O404">
        <v>7</v>
      </c>
      <c r="P404" t="s">
        <v>382</v>
      </c>
      <c r="Q404" t="s">
        <v>383</v>
      </c>
      <c r="R404">
        <v>136.21433758735657</v>
      </c>
      <c r="S404">
        <v>1749204299.5311098</v>
      </c>
      <c r="T404">
        <v>1749204435.7454474</v>
      </c>
      <c r="U404" t="s">
        <v>5</v>
      </c>
      <c r="V404" t="s">
        <v>384</v>
      </c>
      <c r="W404" t="s">
        <v>7</v>
      </c>
      <c r="X404" t="s">
        <v>172</v>
      </c>
      <c r="Y404">
        <v>41319</v>
      </c>
      <c r="Z404">
        <v>2</v>
      </c>
      <c r="AA404">
        <v>24.2</v>
      </c>
      <c r="AB404">
        <v>10000000</v>
      </c>
      <c r="AC404">
        <v>242015</v>
      </c>
    </row>
    <row r="405" spans="1:33" x14ac:dyDescent="0.25">
      <c r="A405" t="s">
        <v>287</v>
      </c>
      <c r="B405" t="s">
        <v>906</v>
      </c>
      <c r="C405" t="s">
        <v>170</v>
      </c>
      <c r="E405" t="s">
        <v>22</v>
      </c>
      <c r="F405" t="s">
        <v>12</v>
      </c>
      <c r="G405" t="s">
        <v>1</v>
      </c>
      <c r="I405" t="s">
        <v>15</v>
      </c>
      <c r="J405" t="s">
        <v>16</v>
      </c>
      <c r="M405" t="s">
        <v>81</v>
      </c>
      <c r="N405">
        <v>7</v>
      </c>
      <c r="O405">
        <v>7</v>
      </c>
      <c r="P405" t="s">
        <v>385</v>
      </c>
      <c r="Q405" t="s">
        <v>386</v>
      </c>
      <c r="R405">
        <v>92.881954431533799</v>
      </c>
      <c r="S405">
        <v>1749204435.8744965</v>
      </c>
      <c r="T405">
        <v>1749204528.7564509</v>
      </c>
      <c r="U405" t="s">
        <v>5</v>
      </c>
      <c r="V405" t="s">
        <v>387</v>
      </c>
      <c r="W405" t="s">
        <v>7</v>
      </c>
      <c r="X405" t="s">
        <v>172</v>
      </c>
      <c r="Y405">
        <v>26037</v>
      </c>
      <c r="Z405">
        <v>2</v>
      </c>
      <c r="AA405">
        <v>38.409999999999997</v>
      </c>
      <c r="AB405">
        <v>10000000</v>
      </c>
      <c r="AC405">
        <v>384062</v>
      </c>
    </row>
    <row r="406" spans="1:33" x14ac:dyDescent="0.25">
      <c r="A406" t="s">
        <v>287</v>
      </c>
      <c r="B406" t="s">
        <v>906</v>
      </c>
      <c r="C406" t="s">
        <v>170</v>
      </c>
      <c r="E406" t="s">
        <v>11</v>
      </c>
      <c r="F406" t="s">
        <v>12</v>
      </c>
      <c r="G406" t="s">
        <v>1</v>
      </c>
      <c r="I406" t="s">
        <v>15</v>
      </c>
      <c r="J406" t="s">
        <v>19</v>
      </c>
      <c r="M406" t="s">
        <v>81</v>
      </c>
      <c r="N406">
        <v>7</v>
      </c>
      <c r="O406">
        <v>7</v>
      </c>
      <c r="P406" t="s">
        <v>388</v>
      </c>
      <c r="Q406" t="s">
        <v>389</v>
      </c>
      <c r="R406">
        <v>143.39080476760864</v>
      </c>
      <c r="S406">
        <v>1749204528.9286845</v>
      </c>
      <c r="T406">
        <v>1749204672.3194892</v>
      </c>
      <c r="U406" t="s">
        <v>5</v>
      </c>
      <c r="V406" t="s">
        <v>390</v>
      </c>
      <c r="W406" t="s">
        <v>7</v>
      </c>
      <c r="X406" t="s">
        <v>172</v>
      </c>
      <c r="Y406">
        <v>50932</v>
      </c>
      <c r="Z406">
        <v>2</v>
      </c>
      <c r="AA406">
        <v>19.63</v>
      </c>
      <c r="AB406">
        <v>10000000</v>
      </c>
      <c r="AC406">
        <v>196339</v>
      </c>
    </row>
    <row r="407" spans="1:33" x14ac:dyDescent="0.25">
      <c r="A407" t="s">
        <v>287</v>
      </c>
      <c r="B407" t="s">
        <v>906</v>
      </c>
      <c r="C407" t="s">
        <v>170</v>
      </c>
      <c r="E407" t="s">
        <v>22</v>
      </c>
      <c r="F407" t="s">
        <v>12</v>
      </c>
      <c r="G407" t="s">
        <v>1</v>
      </c>
      <c r="I407" t="s">
        <v>15</v>
      </c>
      <c r="J407" t="s">
        <v>19</v>
      </c>
      <c r="M407" t="s">
        <v>81</v>
      </c>
      <c r="N407">
        <v>7</v>
      </c>
      <c r="O407">
        <v>7</v>
      </c>
      <c r="P407" t="s">
        <v>391</v>
      </c>
      <c r="Q407" t="s">
        <v>392</v>
      </c>
      <c r="R407">
        <v>91.123625516891479</v>
      </c>
      <c r="S407">
        <v>1749204672.4484367</v>
      </c>
      <c r="T407">
        <v>1749204763.5720625</v>
      </c>
      <c r="U407" t="s">
        <v>5</v>
      </c>
      <c r="V407" t="s">
        <v>393</v>
      </c>
      <c r="W407" t="s">
        <v>7</v>
      </c>
      <c r="X407" t="s">
        <v>172</v>
      </c>
      <c r="Y407">
        <v>26382</v>
      </c>
      <c r="Z407">
        <v>2</v>
      </c>
      <c r="AA407">
        <v>37.9</v>
      </c>
      <c r="AB407">
        <v>10000000</v>
      </c>
      <c r="AC407">
        <v>379046</v>
      </c>
    </row>
    <row r="408" spans="1:33" x14ac:dyDescent="0.25">
      <c r="A408" t="s">
        <v>782</v>
      </c>
      <c r="B408" t="s">
        <v>906</v>
      </c>
      <c r="C408" t="s">
        <v>0</v>
      </c>
      <c r="D408">
        <v>-1</v>
      </c>
      <c r="G408" t="s">
        <v>1</v>
      </c>
      <c r="K408" t="s">
        <v>2</v>
      </c>
      <c r="M408" t="s">
        <v>81</v>
      </c>
      <c r="N408">
        <v>9</v>
      </c>
      <c r="O408">
        <v>7</v>
      </c>
      <c r="P408" t="s">
        <v>666</v>
      </c>
      <c r="Q408" t="s">
        <v>783</v>
      </c>
      <c r="R408">
        <v>76.644481897354126</v>
      </c>
      <c r="S408">
        <v>1749366000.7542796</v>
      </c>
      <c r="T408">
        <v>1749366077.3987615</v>
      </c>
      <c r="U408" t="s">
        <v>5</v>
      </c>
      <c r="V408" t="s">
        <v>83</v>
      </c>
      <c r="W408" t="s">
        <v>7</v>
      </c>
      <c r="X408" t="s">
        <v>196</v>
      </c>
      <c r="Y408">
        <v>13864</v>
      </c>
      <c r="Z408">
        <v>3</v>
      </c>
      <c r="AA408">
        <v>9.68</v>
      </c>
      <c r="AB408">
        <v>1342177</v>
      </c>
      <c r="AC408">
        <v>96804</v>
      </c>
    </row>
    <row r="409" spans="1:33" x14ac:dyDescent="0.25">
      <c r="A409" t="s">
        <v>782</v>
      </c>
      <c r="B409" t="s">
        <v>906</v>
      </c>
      <c r="C409" t="s">
        <v>0</v>
      </c>
      <c r="D409">
        <v>1</v>
      </c>
      <c r="G409" t="s">
        <v>1</v>
      </c>
      <c r="K409" t="s">
        <v>8</v>
      </c>
      <c r="M409" t="s">
        <v>81</v>
      </c>
      <c r="N409">
        <v>9</v>
      </c>
      <c r="O409">
        <v>7</v>
      </c>
      <c r="P409" t="s">
        <v>668</v>
      </c>
      <c r="Q409" t="s">
        <v>784</v>
      </c>
      <c r="R409">
        <v>63.276518583297729</v>
      </c>
      <c r="S409">
        <v>1749366077.5498245</v>
      </c>
      <c r="T409">
        <v>1749366140.8263431</v>
      </c>
      <c r="U409" t="s">
        <v>5</v>
      </c>
      <c r="V409" t="s">
        <v>85</v>
      </c>
      <c r="W409" t="s">
        <v>7</v>
      </c>
      <c r="X409" t="s">
        <v>196</v>
      </c>
      <c r="Y409">
        <v>4428</v>
      </c>
      <c r="Z409">
        <v>3</v>
      </c>
      <c r="AA409">
        <v>30.3</v>
      </c>
      <c r="AB409">
        <v>1342177</v>
      </c>
      <c r="AC409">
        <v>303049</v>
      </c>
    </row>
    <row r="410" spans="1:33" x14ac:dyDescent="0.25">
      <c r="A410" t="s">
        <v>782</v>
      </c>
      <c r="B410" t="s">
        <v>906</v>
      </c>
      <c r="C410" t="s">
        <v>0</v>
      </c>
      <c r="D410">
        <v>1</v>
      </c>
      <c r="E410" t="s">
        <v>11</v>
      </c>
      <c r="G410" t="s">
        <v>1</v>
      </c>
      <c r="H410">
        <v>10</v>
      </c>
      <c r="I410" t="s">
        <v>12</v>
      </c>
      <c r="K410" t="s">
        <v>2</v>
      </c>
      <c r="M410" t="s">
        <v>81</v>
      </c>
      <c r="N410">
        <v>9</v>
      </c>
      <c r="O410">
        <v>7</v>
      </c>
      <c r="P410" t="s">
        <v>670</v>
      </c>
      <c r="Q410" t="s">
        <v>785</v>
      </c>
      <c r="R410">
        <v>76.198913335800171</v>
      </c>
      <c r="S410">
        <v>1749366140.9820738</v>
      </c>
      <c r="T410">
        <v>1749366217.1809871</v>
      </c>
      <c r="U410" t="s">
        <v>5</v>
      </c>
      <c r="V410" t="s">
        <v>87</v>
      </c>
      <c r="W410" t="s">
        <v>7</v>
      </c>
      <c r="X410" t="s">
        <v>196</v>
      </c>
      <c r="Y410">
        <v>12455</v>
      </c>
      <c r="Z410">
        <v>3</v>
      </c>
      <c r="AA410">
        <v>10.78</v>
      </c>
      <c r="AB410">
        <v>13421772</v>
      </c>
      <c r="AC410">
        <v>1077601</v>
      </c>
    </row>
    <row r="411" spans="1:33" x14ac:dyDescent="0.25">
      <c r="A411" t="s">
        <v>782</v>
      </c>
      <c r="B411" t="s">
        <v>906</v>
      </c>
      <c r="C411" t="s">
        <v>0</v>
      </c>
      <c r="D411">
        <v>1</v>
      </c>
      <c r="E411" t="s">
        <v>11</v>
      </c>
      <c r="G411" t="s">
        <v>1</v>
      </c>
      <c r="H411">
        <v>10</v>
      </c>
      <c r="I411" t="s">
        <v>15</v>
      </c>
      <c r="J411" t="s">
        <v>16</v>
      </c>
      <c r="K411" t="s">
        <v>2</v>
      </c>
      <c r="M411" t="s">
        <v>81</v>
      </c>
      <c r="N411">
        <v>9</v>
      </c>
      <c r="O411">
        <v>7</v>
      </c>
      <c r="P411" t="s">
        <v>672</v>
      </c>
      <c r="Q411" t="s">
        <v>786</v>
      </c>
      <c r="R411">
        <v>94.793919324874878</v>
      </c>
      <c r="S411">
        <v>1749366217.3128114</v>
      </c>
      <c r="T411">
        <v>1749366312.1067307</v>
      </c>
      <c r="U411" t="s">
        <v>5</v>
      </c>
      <c r="V411" t="s">
        <v>89</v>
      </c>
      <c r="W411" t="s">
        <v>7</v>
      </c>
      <c r="X411" t="s">
        <v>196</v>
      </c>
      <c r="Y411">
        <v>15204</v>
      </c>
      <c r="Z411">
        <v>3</v>
      </c>
      <c r="AA411">
        <v>8.83</v>
      </c>
      <c r="AB411">
        <v>13421772</v>
      </c>
      <c r="AC411">
        <v>882749</v>
      </c>
    </row>
    <row r="412" spans="1:33" x14ac:dyDescent="0.25">
      <c r="A412" t="s">
        <v>782</v>
      </c>
      <c r="B412" t="s">
        <v>906</v>
      </c>
      <c r="C412" t="s">
        <v>0</v>
      </c>
      <c r="D412">
        <v>1</v>
      </c>
      <c r="E412" t="s">
        <v>11</v>
      </c>
      <c r="G412" t="s">
        <v>1</v>
      </c>
      <c r="H412">
        <v>10</v>
      </c>
      <c r="I412" t="s">
        <v>15</v>
      </c>
      <c r="J412" t="s">
        <v>19</v>
      </c>
      <c r="K412" t="s">
        <v>2</v>
      </c>
      <c r="M412" t="s">
        <v>81</v>
      </c>
      <c r="N412">
        <v>9</v>
      </c>
      <c r="O412">
        <v>7</v>
      </c>
      <c r="P412" t="s">
        <v>674</v>
      </c>
      <c r="Q412" t="s">
        <v>787</v>
      </c>
      <c r="R412">
        <v>93.210174322128296</v>
      </c>
      <c r="S412">
        <v>1749366312.2645571</v>
      </c>
      <c r="T412">
        <v>1749366405.4747314</v>
      </c>
      <c r="U412" t="s">
        <v>5</v>
      </c>
      <c r="V412" t="s">
        <v>91</v>
      </c>
      <c r="W412" t="s">
        <v>7</v>
      </c>
      <c r="X412" t="s">
        <v>196</v>
      </c>
      <c r="Y412">
        <v>17442</v>
      </c>
      <c r="Z412">
        <v>3</v>
      </c>
      <c r="AA412">
        <v>7.7</v>
      </c>
      <c r="AB412">
        <v>13421772</v>
      </c>
      <c r="AC412">
        <v>769502</v>
      </c>
    </row>
    <row r="413" spans="1:33" x14ac:dyDescent="0.25">
      <c r="A413" t="s">
        <v>782</v>
      </c>
      <c r="B413" t="s">
        <v>906</v>
      </c>
      <c r="C413" t="s">
        <v>0</v>
      </c>
      <c r="D413">
        <v>1</v>
      </c>
      <c r="E413" t="s">
        <v>22</v>
      </c>
      <c r="G413" t="s">
        <v>1</v>
      </c>
      <c r="H413">
        <v>10</v>
      </c>
      <c r="I413" t="s">
        <v>12</v>
      </c>
      <c r="K413" t="s">
        <v>2</v>
      </c>
      <c r="M413" t="s">
        <v>81</v>
      </c>
      <c r="N413">
        <v>9</v>
      </c>
      <c r="O413">
        <v>7</v>
      </c>
      <c r="P413" t="s">
        <v>676</v>
      </c>
      <c r="Q413" t="s">
        <v>788</v>
      </c>
      <c r="R413">
        <v>70.148957014083862</v>
      </c>
      <c r="S413">
        <v>1749366405.633683</v>
      </c>
      <c r="T413">
        <v>1749366475.78264</v>
      </c>
      <c r="U413" t="s">
        <v>5</v>
      </c>
      <c r="V413" t="s">
        <v>93</v>
      </c>
      <c r="W413" t="s">
        <v>7</v>
      </c>
      <c r="X413" t="s">
        <v>196</v>
      </c>
      <c r="Y413">
        <v>13442</v>
      </c>
      <c r="Z413">
        <v>3</v>
      </c>
      <c r="AA413">
        <v>9.98</v>
      </c>
      <c r="AB413">
        <v>13421772</v>
      </c>
      <c r="AC413">
        <v>998458</v>
      </c>
    </row>
    <row r="414" spans="1:33" x14ac:dyDescent="0.25">
      <c r="A414" t="s">
        <v>782</v>
      </c>
      <c r="B414" t="s">
        <v>906</v>
      </c>
      <c r="C414" t="s">
        <v>0</v>
      </c>
      <c r="D414">
        <v>1</v>
      </c>
      <c r="E414" t="s">
        <v>22</v>
      </c>
      <c r="G414" t="s">
        <v>1</v>
      </c>
      <c r="H414">
        <v>10</v>
      </c>
      <c r="I414" t="s">
        <v>15</v>
      </c>
      <c r="J414" t="s">
        <v>16</v>
      </c>
      <c r="K414" t="s">
        <v>2</v>
      </c>
      <c r="M414" t="s">
        <v>81</v>
      </c>
      <c r="N414">
        <v>9</v>
      </c>
      <c r="O414">
        <v>7</v>
      </c>
      <c r="P414" t="s">
        <v>678</v>
      </c>
      <c r="Q414" t="s">
        <v>789</v>
      </c>
      <c r="R414">
        <v>89.761664867401123</v>
      </c>
      <c r="S414">
        <v>1749366475.941623</v>
      </c>
      <c r="T414">
        <v>1749366565.7032878</v>
      </c>
      <c r="U414" t="s">
        <v>5</v>
      </c>
      <c r="V414" t="s">
        <v>95</v>
      </c>
      <c r="W414" t="s">
        <v>7</v>
      </c>
      <c r="X414" t="s">
        <v>196</v>
      </c>
      <c r="Y414">
        <v>15191</v>
      </c>
      <c r="Z414">
        <v>3</v>
      </c>
      <c r="AA414">
        <v>8.83</v>
      </c>
      <c r="AB414">
        <v>13421772</v>
      </c>
      <c r="AC414">
        <v>883490</v>
      </c>
    </row>
    <row r="415" spans="1:33" x14ac:dyDescent="0.25">
      <c r="A415" t="s">
        <v>782</v>
      </c>
      <c r="B415" t="s">
        <v>906</v>
      </c>
      <c r="C415" t="s">
        <v>0</v>
      </c>
      <c r="D415">
        <v>1</v>
      </c>
      <c r="E415" t="s">
        <v>22</v>
      </c>
      <c r="G415" t="s">
        <v>1</v>
      </c>
      <c r="H415">
        <v>10</v>
      </c>
      <c r="I415" t="s">
        <v>15</v>
      </c>
      <c r="J415" t="s">
        <v>19</v>
      </c>
      <c r="K415" t="s">
        <v>2</v>
      </c>
      <c r="M415" t="s">
        <v>81</v>
      </c>
      <c r="N415">
        <v>9</v>
      </c>
      <c r="O415">
        <v>7</v>
      </c>
      <c r="P415" t="s">
        <v>680</v>
      </c>
      <c r="Q415" t="s">
        <v>790</v>
      </c>
      <c r="R415">
        <v>87.010102033615112</v>
      </c>
      <c r="S415">
        <v>1749366565.8639088</v>
      </c>
      <c r="T415">
        <v>1749366652.8740108</v>
      </c>
      <c r="U415" t="s">
        <v>5</v>
      </c>
      <c r="V415" t="s">
        <v>97</v>
      </c>
      <c r="W415" t="s">
        <v>7</v>
      </c>
      <c r="X415" t="s">
        <v>196</v>
      </c>
      <c r="Y415">
        <v>14421</v>
      </c>
      <c r="Z415">
        <v>3</v>
      </c>
      <c r="AA415">
        <v>9.31</v>
      </c>
      <c r="AB415">
        <v>13421772</v>
      </c>
      <c r="AC415">
        <v>930650</v>
      </c>
    </row>
    <row r="416" spans="1:33" x14ac:dyDescent="0.25">
      <c r="A416" t="s">
        <v>782</v>
      </c>
      <c r="B416" t="s">
        <v>906</v>
      </c>
      <c r="C416" t="s">
        <v>0</v>
      </c>
      <c r="D416">
        <v>1</v>
      </c>
      <c r="E416" t="s">
        <v>11</v>
      </c>
      <c r="G416" t="s">
        <v>1</v>
      </c>
      <c r="H416">
        <v>100</v>
      </c>
      <c r="I416" t="s">
        <v>12</v>
      </c>
      <c r="K416" t="s">
        <v>2</v>
      </c>
      <c r="M416" t="s">
        <v>81</v>
      </c>
      <c r="N416">
        <v>9</v>
      </c>
      <c r="O416">
        <v>7</v>
      </c>
      <c r="P416" t="s">
        <v>682</v>
      </c>
      <c r="Q416" t="s">
        <v>791</v>
      </c>
      <c r="R416">
        <v>68.537357807159424</v>
      </c>
      <c r="S416">
        <v>1749366653.0322514</v>
      </c>
      <c r="T416">
        <v>1749366721.5696092</v>
      </c>
      <c r="U416" t="s">
        <v>5</v>
      </c>
      <c r="V416" t="s">
        <v>99</v>
      </c>
      <c r="W416" t="s">
        <v>7</v>
      </c>
      <c r="X416" t="s">
        <v>196</v>
      </c>
      <c r="Y416">
        <v>9103</v>
      </c>
      <c r="Z416">
        <v>3</v>
      </c>
      <c r="AA416">
        <v>14.74</v>
      </c>
      <c r="AB416">
        <v>1342177</v>
      </c>
      <c r="AC416">
        <v>147429</v>
      </c>
    </row>
    <row r="417" spans="1:29" x14ac:dyDescent="0.25">
      <c r="A417" t="s">
        <v>782</v>
      </c>
      <c r="B417" t="s">
        <v>906</v>
      </c>
      <c r="C417" t="s">
        <v>0</v>
      </c>
      <c r="D417">
        <v>1</v>
      </c>
      <c r="E417" t="s">
        <v>11</v>
      </c>
      <c r="G417" t="s">
        <v>1</v>
      </c>
      <c r="H417">
        <v>100</v>
      </c>
      <c r="I417" t="s">
        <v>15</v>
      </c>
      <c r="J417" t="s">
        <v>16</v>
      </c>
      <c r="K417" t="s">
        <v>2</v>
      </c>
      <c r="M417" t="s">
        <v>81</v>
      </c>
      <c r="N417">
        <v>9</v>
      </c>
      <c r="O417">
        <v>7</v>
      </c>
      <c r="P417" t="s">
        <v>684</v>
      </c>
      <c r="Q417" t="s">
        <v>792</v>
      </c>
      <c r="R417">
        <v>86.149667978286743</v>
      </c>
      <c r="S417">
        <v>1749366721.7291474</v>
      </c>
      <c r="T417">
        <v>1749366807.8788154</v>
      </c>
      <c r="U417" t="s">
        <v>5</v>
      </c>
      <c r="V417" t="s">
        <v>101</v>
      </c>
      <c r="W417" t="s">
        <v>7</v>
      </c>
      <c r="X417" t="s">
        <v>196</v>
      </c>
      <c r="Y417">
        <v>11270</v>
      </c>
      <c r="Z417">
        <v>3</v>
      </c>
      <c r="AA417">
        <v>11.91</v>
      </c>
      <c r="AB417">
        <v>1342177</v>
      </c>
      <c r="AC417">
        <v>119088</v>
      </c>
    </row>
    <row r="418" spans="1:29" x14ac:dyDescent="0.25">
      <c r="A418" t="s">
        <v>782</v>
      </c>
      <c r="B418" t="s">
        <v>906</v>
      </c>
      <c r="C418" t="s">
        <v>0</v>
      </c>
      <c r="D418">
        <v>1</v>
      </c>
      <c r="E418" t="s">
        <v>11</v>
      </c>
      <c r="G418" t="s">
        <v>1</v>
      </c>
      <c r="H418">
        <v>100</v>
      </c>
      <c r="I418" t="s">
        <v>15</v>
      </c>
      <c r="J418" t="s">
        <v>19</v>
      </c>
      <c r="K418" t="s">
        <v>2</v>
      </c>
      <c r="M418" t="s">
        <v>81</v>
      </c>
      <c r="N418">
        <v>9</v>
      </c>
      <c r="O418">
        <v>7</v>
      </c>
      <c r="P418" t="s">
        <v>686</v>
      </c>
      <c r="Q418" t="s">
        <v>793</v>
      </c>
      <c r="R418">
        <v>85.825970888137817</v>
      </c>
      <c r="S418">
        <v>1749366808.0416846</v>
      </c>
      <c r="T418">
        <v>1749366893.8676555</v>
      </c>
      <c r="U418" t="s">
        <v>5</v>
      </c>
      <c r="V418" t="s">
        <v>103</v>
      </c>
      <c r="W418" t="s">
        <v>7</v>
      </c>
      <c r="X418" t="s">
        <v>196</v>
      </c>
      <c r="Y418">
        <v>11717</v>
      </c>
      <c r="Z418">
        <v>3</v>
      </c>
      <c r="AA418">
        <v>11.45</v>
      </c>
      <c r="AB418">
        <v>1342177</v>
      </c>
      <c r="AC418">
        <v>114540</v>
      </c>
    </row>
    <row r="419" spans="1:29" x14ac:dyDescent="0.25">
      <c r="A419" t="s">
        <v>782</v>
      </c>
      <c r="B419" t="s">
        <v>906</v>
      </c>
      <c r="C419" t="s">
        <v>0</v>
      </c>
      <c r="D419">
        <v>1</v>
      </c>
      <c r="E419" t="s">
        <v>22</v>
      </c>
      <c r="G419" t="s">
        <v>1</v>
      </c>
      <c r="H419">
        <v>100</v>
      </c>
      <c r="I419" t="s">
        <v>12</v>
      </c>
      <c r="K419" t="s">
        <v>2</v>
      </c>
      <c r="M419" t="s">
        <v>81</v>
      </c>
      <c r="N419">
        <v>9</v>
      </c>
      <c r="O419">
        <v>7</v>
      </c>
      <c r="P419" t="s">
        <v>688</v>
      </c>
      <c r="Q419" t="s">
        <v>794</v>
      </c>
      <c r="R419">
        <v>65.523604869842529</v>
      </c>
      <c r="S419">
        <v>1749366894.0065269</v>
      </c>
      <c r="T419">
        <v>1749366959.5301318</v>
      </c>
      <c r="U419" t="s">
        <v>5</v>
      </c>
      <c r="V419" t="s">
        <v>105</v>
      </c>
      <c r="W419" t="s">
        <v>7</v>
      </c>
      <c r="X419" t="s">
        <v>196</v>
      </c>
      <c r="Y419">
        <v>8892</v>
      </c>
      <c r="Z419">
        <v>3</v>
      </c>
      <c r="AA419">
        <v>15.09</v>
      </c>
      <c r="AB419">
        <v>1342177</v>
      </c>
      <c r="AC419">
        <v>150932</v>
      </c>
    </row>
    <row r="420" spans="1:29" x14ac:dyDescent="0.25">
      <c r="A420" t="s">
        <v>782</v>
      </c>
      <c r="B420" t="s">
        <v>906</v>
      </c>
      <c r="C420" t="s">
        <v>0</v>
      </c>
      <c r="D420">
        <v>1</v>
      </c>
      <c r="E420" t="s">
        <v>22</v>
      </c>
      <c r="G420" t="s">
        <v>1</v>
      </c>
      <c r="H420">
        <v>100</v>
      </c>
      <c r="I420" t="s">
        <v>15</v>
      </c>
      <c r="J420" t="s">
        <v>16</v>
      </c>
      <c r="K420" t="s">
        <v>2</v>
      </c>
      <c r="M420" t="s">
        <v>81</v>
      </c>
      <c r="N420">
        <v>9</v>
      </c>
      <c r="O420">
        <v>7</v>
      </c>
      <c r="P420" t="s">
        <v>690</v>
      </c>
      <c r="Q420" t="s">
        <v>795</v>
      </c>
      <c r="R420">
        <v>80.797731637954712</v>
      </c>
      <c r="S420">
        <v>1749366959.6937706</v>
      </c>
      <c r="T420">
        <v>1749367040.4915023</v>
      </c>
      <c r="U420" t="s">
        <v>5</v>
      </c>
      <c r="V420" t="s">
        <v>107</v>
      </c>
      <c r="W420" t="s">
        <v>7</v>
      </c>
      <c r="X420" t="s">
        <v>196</v>
      </c>
      <c r="Y420">
        <v>10688</v>
      </c>
      <c r="Z420">
        <v>3</v>
      </c>
      <c r="AA420">
        <v>12.56</v>
      </c>
      <c r="AB420">
        <v>1342177</v>
      </c>
      <c r="AC420">
        <v>125575</v>
      </c>
    </row>
    <row r="421" spans="1:29" x14ac:dyDescent="0.25">
      <c r="A421" t="s">
        <v>782</v>
      </c>
      <c r="B421" t="s">
        <v>906</v>
      </c>
      <c r="C421" t="s">
        <v>0</v>
      </c>
      <c r="D421">
        <v>1</v>
      </c>
      <c r="E421" t="s">
        <v>22</v>
      </c>
      <c r="G421" t="s">
        <v>1</v>
      </c>
      <c r="H421">
        <v>100</v>
      </c>
      <c r="I421" t="s">
        <v>15</v>
      </c>
      <c r="J421" t="s">
        <v>19</v>
      </c>
      <c r="K421" t="s">
        <v>2</v>
      </c>
      <c r="M421" t="s">
        <v>81</v>
      </c>
      <c r="N421">
        <v>9</v>
      </c>
      <c r="O421">
        <v>7</v>
      </c>
      <c r="P421" t="s">
        <v>692</v>
      </c>
      <c r="Q421" t="s">
        <v>796</v>
      </c>
      <c r="R421">
        <v>80.92628288269043</v>
      </c>
      <c r="S421">
        <v>1749367040.655874</v>
      </c>
      <c r="T421">
        <v>1749367121.5821569</v>
      </c>
      <c r="U421" t="s">
        <v>5</v>
      </c>
      <c r="V421" t="s">
        <v>109</v>
      </c>
      <c r="W421" t="s">
        <v>7</v>
      </c>
      <c r="X421" t="s">
        <v>196</v>
      </c>
      <c r="Y421">
        <v>10363</v>
      </c>
      <c r="Z421">
        <v>3</v>
      </c>
      <c r="AA421">
        <v>12.95</v>
      </c>
      <c r="AB421">
        <v>1342177</v>
      </c>
      <c r="AC421">
        <v>129513</v>
      </c>
    </row>
    <row r="422" spans="1:29" x14ac:dyDescent="0.25">
      <c r="A422" t="s">
        <v>782</v>
      </c>
      <c r="B422" t="s">
        <v>906</v>
      </c>
      <c r="C422" t="s">
        <v>0</v>
      </c>
      <c r="D422">
        <v>1</v>
      </c>
      <c r="E422" t="s">
        <v>11</v>
      </c>
      <c r="G422" t="s">
        <v>1</v>
      </c>
      <c r="H422">
        <v>1000</v>
      </c>
      <c r="I422" t="s">
        <v>12</v>
      </c>
      <c r="K422" t="s">
        <v>2</v>
      </c>
      <c r="M422" t="s">
        <v>81</v>
      </c>
      <c r="N422">
        <v>9</v>
      </c>
      <c r="O422">
        <v>7</v>
      </c>
      <c r="P422" t="s">
        <v>694</v>
      </c>
      <c r="Q422" t="s">
        <v>797</v>
      </c>
      <c r="R422">
        <v>68.323888063430786</v>
      </c>
      <c r="S422">
        <v>1749367121.7444615</v>
      </c>
      <c r="T422">
        <v>1749367190.0683496</v>
      </c>
      <c r="U422" t="s">
        <v>5</v>
      </c>
      <c r="V422" t="s">
        <v>111</v>
      </c>
      <c r="W422" t="s">
        <v>7</v>
      </c>
      <c r="X422" t="s">
        <v>196</v>
      </c>
      <c r="Y422">
        <v>9039</v>
      </c>
      <c r="Z422">
        <v>3</v>
      </c>
      <c r="AA422">
        <v>14.85</v>
      </c>
      <c r="AB422">
        <v>134217</v>
      </c>
      <c r="AC422">
        <v>14847</v>
      </c>
    </row>
    <row r="423" spans="1:29" x14ac:dyDescent="0.25">
      <c r="A423" t="s">
        <v>782</v>
      </c>
      <c r="B423" t="s">
        <v>906</v>
      </c>
      <c r="C423" t="s">
        <v>0</v>
      </c>
      <c r="D423">
        <v>1</v>
      </c>
      <c r="E423" t="s">
        <v>11</v>
      </c>
      <c r="G423" t="s">
        <v>1</v>
      </c>
      <c r="H423">
        <v>1000</v>
      </c>
      <c r="I423" t="s">
        <v>15</v>
      </c>
      <c r="J423" t="s">
        <v>16</v>
      </c>
      <c r="K423" t="s">
        <v>2</v>
      </c>
      <c r="M423" t="s">
        <v>81</v>
      </c>
      <c r="N423">
        <v>9</v>
      </c>
      <c r="O423">
        <v>7</v>
      </c>
      <c r="P423" t="s">
        <v>696</v>
      </c>
      <c r="Q423" t="s">
        <v>798</v>
      </c>
      <c r="R423">
        <v>85.354695796966553</v>
      </c>
      <c r="S423">
        <v>1749367190.2352982</v>
      </c>
      <c r="T423">
        <v>1749367275.589994</v>
      </c>
      <c r="U423" t="s">
        <v>5</v>
      </c>
      <c r="V423" t="s">
        <v>113</v>
      </c>
      <c r="W423" t="s">
        <v>7</v>
      </c>
      <c r="X423" t="s">
        <v>196</v>
      </c>
      <c r="Y423">
        <v>10667</v>
      </c>
      <c r="Z423">
        <v>3</v>
      </c>
      <c r="AA423">
        <v>12.58</v>
      </c>
      <c r="AB423">
        <v>134217</v>
      </c>
      <c r="AC423">
        <v>12582</v>
      </c>
    </row>
    <row r="424" spans="1:29" x14ac:dyDescent="0.25">
      <c r="A424" t="s">
        <v>782</v>
      </c>
      <c r="B424" t="s">
        <v>906</v>
      </c>
      <c r="C424" t="s">
        <v>0</v>
      </c>
      <c r="D424">
        <v>1</v>
      </c>
      <c r="E424" t="s">
        <v>11</v>
      </c>
      <c r="G424" t="s">
        <v>1</v>
      </c>
      <c r="H424">
        <v>1000</v>
      </c>
      <c r="I424" t="s">
        <v>15</v>
      </c>
      <c r="J424" t="s">
        <v>19</v>
      </c>
      <c r="K424" t="s">
        <v>2</v>
      </c>
      <c r="M424" t="s">
        <v>81</v>
      </c>
      <c r="N424">
        <v>9</v>
      </c>
      <c r="O424">
        <v>7</v>
      </c>
      <c r="P424" t="s">
        <v>698</v>
      </c>
      <c r="Q424" t="s">
        <v>799</v>
      </c>
      <c r="R424">
        <v>85.841363668441772</v>
      </c>
      <c r="S424">
        <v>1749367275.7572663</v>
      </c>
      <c r="T424">
        <v>1749367361.5986302</v>
      </c>
      <c r="U424" t="s">
        <v>5</v>
      </c>
      <c r="V424" t="s">
        <v>115</v>
      </c>
      <c r="W424" t="s">
        <v>7</v>
      </c>
      <c r="X424" t="s">
        <v>196</v>
      </c>
      <c r="Y424">
        <v>10788</v>
      </c>
      <c r="Z424">
        <v>3</v>
      </c>
      <c r="AA424">
        <v>12.44</v>
      </c>
      <c r="AB424">
        <v>134217</v>
      </c>
      <c r="AC424">
        <v>12440</v>
      </c>
    </row>
    <row r="425" spans="1:29" x14ac:dyDescent="0.25">
      <c r="A425" t="s">
        <v>782</v>
      </c>
      <c r="B425" t="s">
        <v>906</v>
      </c>
      <c r="C425" t="s">
        <v>0</v>
      </c>
      <c r="D425">
        <v>1</v>
      </c>
      <c r="E425" t="s">
        <v>22</v>
      </c>
      <c r="G425" t="s">
        <v>1</v>
      </c>
      <c r="H425">
        <v>1000</v>
      </c>
      <c r="I425" t="s">
        <v>12</v>
      </c>
      <c r="K425" t="s">
        <v>2</v>
      </c>
      <c r="M425" t="s">
        <v>81</v>
      </c>
      <c r="N425">
        <v>9</v>
      </c>
      <c r="O425">
        <v>7</v>
      </c>
      <c r="P425" t="s">
        <v>700</v>
      </c>
      <c r="Q425" t="s">
        <v>800</v>
      </c>
      <c r="R425">
        <v>66.894217729568481</v>
      </c>
      <c r="S425">
        <v>1749367361.7372737</v>
      </c>
      <c r="T425">
        <v>1749367428.6314912</v>
      </c>
      <c r="U425" t="s">
        <v>5</v>
      </c>
      <c r="V425" t="s">
        <v>117</v>
      </c>
      <c r="W425" t="s">
        <v>7</v>
      </c>
      <c r="X425" t="s">
        <v>196</v>
      </c>
      <c r="Y425">
        <v>9088</v>
      </c>
      <c r="Z425">
        <v>3</v>
      </c>
      <c r="AA425">
        <v>14.77</v>
      </c>
      <c r="AB425">
        <v>134217</v>
      </c>
      <c r="AC425">
        <v>14768</v>
      </c>
    </row>
    <row r="426" spans="1:29" x14ac:dyDescent="0.25">
      <c r="A426" t="s">
        <v>782</v>
      </c>
      <c r="B426" t="s">
        <v>906</v>
      </c>
      <c r="C426" t="s">
        <v>0</v>
      </c>
      <c r="D426">
        <v>1</v>
      </c>
      <c r="E426" t="s">
        <v>22</v>
      </c>
      <c r="G426" t="s">
        <v>1</v>
      </c>
      <c r="H426">
        <v>1000</v>
      </c>
      <c r="I426" t="s">
        <v>15</v>
      </c>
      <c r="J426" t="s">
        <v>16</v>
      </c>
      <c r="K426" t="s">
        <v>2</v>
      </c>
      <c r="M426" t="s">
        <v>81</v>
      </c>
      <c r="N426">
        <v>9</v>
      </c>
      <c r="O426">
        <v>7</v>
      </c>
      <c r="P426" t="s">
        <v>702</v>
      </c>
      <c r="Q426" t="s">
        <v>801</v>
      </c>
      <c r="R426">
        <v>80.620589733123779</v>
      </c>
      <c r="S426">
        <v>1749367428.7990601</v>
      </c>
      <c r="T426">
        <v>1749367509.4196496</v>
      </c>
      <c r="U426" t="s">
        <v>5</v>
      </c>
      <c r="V426" t="s">
        <v>119</v>
      </c>
      <c r="W426" t="s">
        <v>7</v>
      </c>
      <c r="X426" t="s">
        <v>196</v>
      </c>
      <c r="Y426">
        <v>10215</v>
      </c>
      <c r="Z426">
        <v>3</v>
      </c>
      <c r="AA426">
        <v>13.14</v>
      </c>
      <c r="AB426">
        <v>134217</v>
      </c>
      <c r="AC426">
        <v>13138</v>
      </c>
    </row>
    <row r="427" spans="1:29" x14ac:dyDescent="0.25">
      <c r="A427" t="s">
        <v>782</v>
      </c>
      <c r="B427" t="s">
        <v>906</v>
      </c>
      <c r="C427" t="s">
        <v>0</v>
      </c>
      <c r="D427">
        <v>1</v>
      </c>
      <c r="E427" t="s">
        <v>22</v>
      </c>
      <c r="G427" t="s">
        <v>1</v>
      </c>
      <c r="H427">
        <v>1000</v>
      </c>
      <c r="I427" t="s">
        <v>15</v>
      </c>
      <c r="J427" t="s">
        <v>19</v>
      </c>
      <c r="K427" t="s">
        <v>2</v>
      </c>
      <c r="M427" t="s">
        <v>81</v>
      </c>
      <c r="N427">
        <v>9</v>
      </c>
      <c r="O427">
        <v>7</v>
      </c>
      <c r="P427" t="s">
        <v>704</v>
      </c>
      <c r="Q427" t="s">
        <v>802</v>
      </c>
      <c r="R427">
        <v>81.566338062286377</v>
      </c>
      <c r="S427">
        <v>1749367509.5936871</v>
      </c>
      <c r="T427">
        <v>1749367591.1600251</v>
      </c>
      <c r="U427" t="s">
        <v>5</v>
      </c>
      <c r="V427" t="s">
        <v>121</v>
      </c>
      <c r="W427" t="s">
        <v>7</v>
      </c>
      <c r="X427" t="s">
        <v>196</v>
      </c>
      <c r="Y427">
        <v>10684</v>
      </c>
      <c r="Z427">
        <v>3</v>
      </c>
      <c r="AA427">
        <v>12.56</v>
      </c>
      <c r="AB427">
        <v>134217</v>
      </c>
      <c r="AC427">
        <v>12561</v>
      </c>
    </row>
    <row r="428" spans="1:29" x14ac:dyDescent="0.25">
      <c r="A428" t="s">
        <v>782</v>
      </c>
      <c r="B428" t="s">
        <v>906</v>
      </c>
      <c r="C428" t="s">
        <v>0</v>
      </c>
      <c r="D428">
        <v>1</v>
      </c>
      <c r="E428" t="s">
        <v>11</v>
      </c>
      <c r="G428" t="s">
        <v>1</v>
      </c>
      <c r="H428">
        <v>10000</v>
      </c>
      <c r="I428" t="s">
        <v>12</v>
      </c>
      <c r="K428" t="s">
        <v>2</v>
      </c>
      <c r="M428" t="s">
        <v>81</v>
      </c>
      <c r="N428">
        <v>9</v>
      </c>
      <c r="O428">
        <v>7</v>
      </c>
      <c r="P428" t="s">
        <v>706</v>
      </c>
      <c r="Q428" t="s">
        <v>803</v>
      </c>
      <c r="R428">
        <v>65.134557723999023</v>
      </c>
      <c r="S428">
        <v>1749367591.3212855</v>
      </c>
      <c r="T428">
        <v>1749367656.4558432</v>
      </c>
      <c r="U428" t="s">
        <v>5</v>
      </c>
      <c r="V428" t="s">
        <v>123</v>
      </c>
      <c r="W428" t="s">
        <v>7</v>
      </c>
      <c r="X428" t="s">
        <v>196</v>
      </c>
      <c r="Y428">
        <v>7414</v>
      </c>
      <c r="Z428">
        <v>3</v>
      </c>
      <c r="AA428">
        <v>18.100000000000001</v>
      </c>
      <c r="AB428">
        <v>13421</v>
      </c>
      <c r="AC428">
        <v>1810</v>
      </c>
    </row>
    <row r="429" spans="1:29" x14ac:dyDescent="0.25">
      <c r="A429" t="s">
        <v>782</v>
      </c>
      <c r="B429" t="s">
        <v>906</v>
      </c>
      <c r="C429" t="s">
        <v>0</v>
      </c>
      <c r="D429">
        <v>1</v>
      </c>
      <c r="E429" t="s">
        <v>11</v>
      </c>
      <c r="G429" t="s">
        <v>1</v>
      </c>
      <c r="H429">
        <v>10000</v>
      </c>
      <c r="I429" t="s">
        <v>15</v>
      </c>
      <c r="J429" t="s">
        <v>16</v>
      </c>
      <c r="K429" t="s">
        <v>2</v>
      </c>
      <c r="M429" t="s">
        <v>81</v>
      </c>
      <c r="N429">
        <v>9</v>
      </c>
      <c r="O429">
        <v>7</v>
      </c>
      <c r="P429" t="s">
        <v>708</v>
      </c>
      <c r="Q429" t="s">
        <v>804</v>
      </c>
      <c r="R429">
        <v>82.154720544815063</v>
      </c>
      <c r="S429">
        <v>1749367656.6170373</v>
      </c>
      <c r="T429">
        <v>1749367738.7717578</v>
      </c>
      <c r="U429" t="s">
        <v>5</v>
      </c>
      <c r="V429" t="s">
        <v>125</v>
      </c>
      <c r="W429" t="s">
        <v>7</v>
      </c>
      <c r="X429" t="s">
        <v>196</v>
      </c>
      <c r="Y429">
        <v>8709</v>
      </c>
      <c r="Z429">
        <v>3</v>
      </c>
      <c r="AA429">
        <v>15.41</v>
      </c>
      <c r="AB429">
        <v>13421</v>
      </c>
      <c r="AC429">
        <v>1540</v>
      </c>
    </row>
    <row r="430" spans="1:29" x14ac:dyDescent="0.25">
      <c r="A430" t="s">
        <v>782</v>
      </c>
      <c r="B430" t="s">
        <v>906</v>
      </c>
      <c r="C430" t="s">
        <v>0</v>
      </c>
      <c r="D430">
        <v>1</v>
      </c>
      <c r="E430" t="s">
        <v>11</v>
      </c>
      <c r="G430" t="s">
        <v>1</v>
      </c>
      <c r="H430">
        <v>10000</v>
      </c>
      <c r="I430" t="s">
        <v>15</v>
      </c>
      <c r="J430" t="s">
        <v>19</v>
      </c>
      <c r="K430" t="s">
        <v>2</v>
      </c>
      <c r="M430" t="s">
        <v>81</v>
      </c>
      <c r="N430">
        <v>9</v>
      </c>
      <c r="O430">
        <v>7</v>
      </c>
      <c r="P430" t="s">
        <v>710</v>
      </c>
      <c r="Q430" t="s">
        <v>805</v>
      </c>
      <c r="R430">
        <v>81.894119262695313</v>
      </c>
      <c r="S430">
        <v>1749367738.9340129</v>
      </c>
      <c r="T430">
        <v>1749367820.8281319</v>
      </c>
      <c r="U430" t="s">
        <v>5</v>
      </c>
      <c r="V430" t="s">
        <v>127</v>
      </c>
      <c r="W430" t="s">
        <v>7</v>
      </c>
      <c r="X430" t="s">
        <v>196</v>
      </c>
      <c r="Y430">
        <v>8480</v>
      </c>
      <c r="Z430">
        <v>3</v>
      </c>
      <c r="AA430">
        <v>15.83</v>
      </c>
      <c r="AB430">
        <v>13421</v>
      </c>
      <c r="AC430">
        <v>1582</v>
      </c>
    </row>
    <row r="431" spans="1:29" x14ac:dyDescent="0.25">
      <c r="A431" t="s">
        <v>782</v>
      </c>
      <c r="B431" t="s">
        <v>906</v>
      </c>
      <c r="C431" t="s">
        <v>0</v>
      </c>
      <c r="D431">
        <v>1</v>
      </c>
      <c r="E431" t="s">
        <v>22</v>
      </c>
      <c r="G431" t="s">
        <v>1</v>
      </c>
      <c r="H431">
        <v>10000</v>
      </c>
      <c r="I431" t="s">
        <v>12</v>
      </c>
      <c r="K431" t="s">
        <v>2</v>
      </c>
      <c r="M431" t="s">
        <v>81</v>
      </c>
      <c r="N431">
        <v>9</v>
      </c>
      <c r="O431">
        <v>7</v>
      </c>
      <c r="P431" t="s">
        <v>712</v>
      </c>
      <c r="Q431" t="s">
        <v>806</v>
      </c>
      <c r="R431">
        <v>63.966607332229614</v>
      </c>
      <c r="S431">
        <v>1749367820.9987075</v>
      </c>
      <c r="T431">
        <v>1749367884.9653149</v>
      </c>
      <c r="U431" t="s">
        <v>5</v>
      </c>
      <c r="V431" t="s">
        <v>129</v>
      </c>
      <c r="W431" t="s">
        <v>7</v>
      </c>
      <c r="X431" t="s">
        <v>196</v>
      </c>
      <c r="Y431">
        <v>7429</v>
      </c>
      <c r="Z431">
        <v>3</v>
      </c>
      <c r="AA431">
        <v>18.07</v>
      </c>
      <c r="AB431">
        <v>13421</v>
      </c>
      <c r="AC431">
        <v>1806</v>
      </c>
    </row>
    <row r="432" spans="1:29" x14ac:dyDescent="0.25">
      <c r="A432" t="s">
        <v>782</v>
      </c>
      <c r="B432" t="s">
        <v>906</v>
      </c>
      <c r="C432" t="s">
        <v>0</v>
      </c>
      <c r="D432">
        <v>1</v>
      </c>
      <c r="E432" t="s">
        <v>22</v>
      </c>
      <c r="G432" t="s">
        <v>1</v>
      </c>
      <c r="H432">
        <v>10000</v>
      </c>
      <c r="I432" t="s">
        <v>15</v>
      </c>
      <c r="J432" t="s">
        <v>16</v>
      </c>
      <c r="K432" t="s">
        <v>2</v>
      </c>
      <c r="M432" t="s">
        <v>81</v>
      </c>
      <c r="N432">
        <v>9</v>
      </c>
      <c r="O432">
        <v>7</v>
      </c>
      <c r="P432" t="s">
        <v>714</v>
      </c>
      <c r="Q432" t="s">
        <v>807</v>
      </c>
      <c r="R432">
        <v>78.7977294921875</v>
      </c>
      <c r="S432">
        <v>1749367885.1282394</v>
      </c>
      <c r="T432">
        <v>1749367963.9259689</v>
      </c>
      <c r="U432" t="s">
        <v>5</v>
      </c>
      <c r="V432" t="s">
        <v>131</v>
      </c>
      <c r="W432" t="s">
        <v>7</v>
      </c>
      <c r="X432" t="s">
        <v>196</v>
      </c>
      <c r="Y432">
        <v>8200</v>
      </c>
      <c r="Z432">
        <v>3</v>
      </c>
      <c r="AA432">
        <v>16.37</v>
      </c>
      <c r="AB432">
        <v>13421</v>
      </c>
      <c r="AC432">
        <v>1636</v>
      </c>
    </row>
    <row r="433" spans="1:36" x14ac:dyDescent="0.25">
      <c r="A433" t="s">
        <v>782</v>
      </c>
      <c r="B433" t="s">
        <v>906</v>
      </c>
      <c r="C433" t="s">
        <v>0</v>
      </c>
      <c r="D433">
        <v>1</v>
      </c>
      <c r="E433" t="s">
        <v>22</v>
      </c>
      <c r="G433" t="s">
        <v>1</v>
      </c>
      <c r="H433">
        <v>10000</v>
      </c>
      <c r="I433" t="s">
        <v>15</v>
      </c>
      <c r="J433" t="s">
        <v>19</v>
      </c>
      <c r="K433" t="s">
        <v>2</v>
      </c>
      <c r="M433" t="s">
        <v>81</v>
      </c>
      <c r="N433">
        <v>9</v>
      </c>
      <c r="O433">
        <v>7</v>
      </c>
      <c r="P433" t="s">
        <v>716</v>
      </c>
      <c r="Q433" t="s">
        <v>808</v>
      </c>
      <c r="R433">
        <v>78.906585454940796</v>
      </c>
      <c r="S433">
        <v>1749367964.0909305</v>
      </c>
      <c r="T433">
        <v>1749368042.9975159</v>
      </c>
      <c r="U433" t="s">
        <v>5</v>
      </c>
      <c r="V433" t="s">
        <v>133</v>
      </c>
      <c r="W433" t="s">
        <v>7</v>
      </c>
      <c r="X433" t="s">
        <v>196</v>
      </c>
      <c r="Y433">
        <v>8423</v>
      </c>
      <c r="Z433">
        <v>3</v>
      </c>
      <c r="AA433">
        <v>15.93</v>
      </c>
      <c r="AB433">
        <v>13421</v>
      </c>
      <c r="AC433">
        <v>1593</v>
      </c>
    </row>
    <row r="434" spans="1:36" x14ac:dyDescent="0.25">
      <c r="A434" t="s">
        <v>782</v>
      </c>
      <c r="B434" t="s">
        <v>906</v>
      </c>
      <c r="C434" t="s">
        <v>0</v>
      </c>
      <c r="D434">
        <v>1</v>
      </c>
      <c r="E434" t="s">
        <v>11</v>
      </c>
      <c r="G434" t="s">
        <v>1</v>
      </c>
      <c r="H434">
        <v>100000</v>
      </c>
      <c r="I434" t="s">
        <v>12</v>
      </c>
      <c r="K434" t="s">
        <v>2</v>
      </c>
      <c r="M434" t="s">
        <v>81</v>
      </c>
      <c r="N434">
        <v>9</v>
      </c>
      <c r="O434">
        <v>7</v>
      </c>
      <c r="P434" t="s">
        <v>718</v>
      </c>
      <c r="Q434" t="s">
        <v>809</v>
      </c>
      <c r="R434">
        <v>60.020004034042358</v>
      </c>
      <c r="S434">
        <v>1749368043.1659191</v>
      </c>
      <c r="T434">
        <v>1749368103.1859231</v>
      </c>
      <c r="U434" t="s">
        <v>5</v>
      </c>
      <c r="V434" t="s">
        <v>135</v>
      </c>
      <c r="W434" t="s">
        <v>7</v>
      </c>
      <c r="X434" t="s">
        <v>196</v>
      </c>
      <c r="Y434">
        <v>1784</v>
      </c>
      <c r="Z434">
        <v>3</v>
      </c>
      <c r="AA434">
        <v>75.2</v>
      </c>
      <c r="AB434">
        <v>1342</v>
      </c>
      <c r="AC434">
        <v>751</v>
      </c>
    </row>
    <row r="435" spans="1:36" x14ac:dyDescent="0.25">
      <c r="A435" t="s">
        <v>782</v>
      </c>
      <c r="B435" t="s">
        <v>906</v>
      </c>
      <c r="C435" t="s">
        <v>0</v>
      </c>
      <c r="D435">
        <v>1</v>
      </c>
      <c r="E435" t="s">
        <v>11</v>
      </c>
      <c r="G435" t="s">
        <v>1</v>
      </c>
      <c r="H435">
        <v>100000</v>
      </c>
      <c r="I435" t="s">
        <v>15</v>
      </c>
      <c r="J435" t="s">
        <v>16</v>
      </c>
      <c r="K435" t="s">
        <v>2</v>
      </c>
      <c r="M435" t="s">
        <v>81</v>
      </c>
      <c r="N435">
        <v>9</v>
      </c>
      <c r="O435">
        <v>7</v>
      </c>
      <c r="P435" t="s">
        <v>720</v>
      </c>
      <c r="Q435" t="s">
        <v>810</v>
      </c>
      <c r="R435">
        <v>76.323241710662842</v>
      </c>
      <c r="S435">
        <v>1749368103.3507583</v>
      </c>
      <c r="T435">
        <v>1749368179.674</v>
      </c>
      <c r="U435" t="s">
        <v>5</v>
      </c>
      <c r="V435" t="s">
        <v>137</v>
      </c>
      <c r="W435" t="s">
        <v>7</v>
      </c>
      <c r="X435" t="s">
        <v>196</v>
      </c>
      <c r="Y435">
        <v>2647</v>
      </c>
      <c r="Z435">
        <v>3</v>
      </c>
      <c r="AA435">
        <v>50.68</v>
      </c>
      <c r="AB435">
        <v>1342</v>
      </c>
      <c r="AC435">
        <v>506</v>
      </c>
    </row>
    <row r="436" spans="1:36" x14ac:dyDescent="0.25">
      <c r="A436" t="s">
        <v>782</v>
      </c>
      <c r="B436" t="s">
        <v>906</v>
      </c>
      <c r="C436" t="s">
        <v>0</v>
      </c>
      <c r="D436">
        <v>1</v>
      </c>
      <c r="E436" t="s">
        <v>11</v>
      </c>
      <c r="G436" t="s">
        <v>1</v>
      </c>
      <c r="H436">
        <v>100000</v>
      </c>
      <c r="I436" t="s">
        <v>15</v>
      </c>
      <c r="J436" t="s">
        <v>19</v>
      </c>
      <c r="K436" t="s">
        <v>2</v>
      </c>
      <c r="M436" t="s">
        <v>81</v>
      </c>
      <c r="N436">
        <v>9</v>
      </c>
      <c r="O436">
        <v>7</v>
      </c>
      <c r="P436" t="s">
        <v>722</v>
      </c>
      <c r="Q436" t="s">
        <v>811</v>
      </c>
      <c r="R436">
        <v>77.198087930679321</v>
      </c>
      <c r="S436">
        <v>1749368179.8340385</v>
      </c>
      <c r="T436">
        <v>1749368257.0321262</v>
      </c>
      <c r="U436" t="s">
        <v>5</v>
      </c>
      <c r="V436" t="s">
        <v>139</v>
      </c>
      <c r="W436" t="s">
        <v>7</v>
      </c>
      <c r="X436" t="s">
        <v>196</v>
      </c>
      <c r="Y436">
        <v>2706</v>
      </c>
      <c r="Z436">
        <v>3</v>
      </c>
      <c r="AA436">
        <v>49.58</v>
      </c>
      <c r="AB436">
        <v>1342</v>
      </c>
      <c r="AC436">
        <v>495</v>
      </c>
    </row>
    <row r="437" spans="1:36" x14ac:dyDescent="0.25">
      <c r="A437" t="s">
        <v>782</v>
      </c>
      <c r="B437" t="s">
        <v>906</v>
      </c>
      <c r="C437" t="s">
        <v>0</v>
      </c>
      <c r="D437">
        <v>1</v>
      </c>
      <c r="E437" t="s">
        <v>22</v>
      </c>
      <c r="G437" t="s">
        <v>1</v>
      </c>
      <c r="H437">
        <v>100000</v>
      </c>
      <c r="I437" t="s">
        <v>12</v>
      </c>
      <c r="K437" t="s">
        <v>2</v>
      </c>
      <c r="M437" t="s">
        <v>81</v>
      </c>
      <c r="N437">
        <v>9</v>
      </c>
      <c r="O437">
        <v>7</v>
      </c>
      <c r="P437" t="s">
        <v>724</v>
      </c>
      <c r="Q437" t="s">
        <v>812</v>
      </c>
      <c r="R437">
        <v>58.108662128448486</v>
      </c>
      <c r="S437">
        <v>1749368257.1997118</v>
      </c>
      <c r="T437">
        <v>1749368315.3083739</v>
      </c>
      <c r="U437" t="s">
        <v>5</v>
      </c>
      <c r="V437" t="s">
        <v>141</v>
      </c>
      <c r="W437" t="s">
        <v>7</v>
      </c>
      <c r="X437" t="s">
        <v>196</v>
      </c>
      <c r="Y437">
        <v>1626</v>
      </c>
      <c r="Z437">
        <v>3</v>
      </c>
      <c r="AA437">
        <v>82.5</v>
      </c>
      <c r="AB437">
        <v>1342</v>
      </c>
      <c r="AC437">
        <v>824</v>
      </c>
    </row>
    <row r="438" spans="1:36" x14ac:dyDescent="0.25">
      <c r="A438" t="s">
        <v>782</v>
      </c>
      <c r="B438" t="s">
        <v>906</v>
      </c>
      <c r="C438" t="s">
        <v>0</v>
      </c>
      <c r="D438">
        <v>1</v>
      </c>
      <c r="E438" t="s">
        <v>22</v>
      </c>
      <c r="G438" t="s">
        <v>1</v>
      </c>
      <c r="H438">
        <v>100000</v>
      </c>
      <c r="I438" t="s">
        <v>15</v>
      </c>
      <c r="J438" t="s">
        <v>16</v>
      </c>
      <c r="K438" t="s">
        <v>2</v>
      </c>
      <c r="M438" t="s">
        <v>81</v>
      </c>
      <c r="N438">
        <v>9</v>
      </c>
      <c r="O438">
        <v>7</v>
      </c>
      <c r="P438" t="s">
        <v>726</v>
      </c>
      <c r="Q438" t="s">
        <v>813</v>
      </c>
      <c r="R438">
        <v>71.632599115371704</v>
      </c>
      <c r="S438">
        <v>1749368315.468771</v>
      </c>
      <c r="T438">
        <v>1749368387.1013701</v>
      </c>
      <c r="U438" t="s">
        <v>5</v>
      </c>
      <c r="V438" t="s">
        <v>143</v>
      </c>
      <c r="W438" t="s">
        <v>7</v>
      </c>
      <c r="X438" t="s">
        <v>196</v>
      </c>
      <c r="Y438">
        <v>1877</v>
      </c>
      <c r="Z438">
        <v>3</v>
      </c>
      <c r="AA438">
        <v>71.5</v>
      </c>
      <c r="AB438">
        <v>1342</v>
      </c>
      <c r="AC438">
        <v>714</v>
      </c>
    </row>
    <row r="439" spans="1:36" x14ac:dyDescent="0.25">
      <c r="A439" t="s">
        <v>782</v>
      </c>
      <c r="B439" t="s">
        <v>906</v>
      </c>
      <c r="C439" t="s">
        <v>0</v>
      </c>
      <c r="D439">
        <v>1</v>
      </c>
      <c r="E439" t="s">
        <v>22</v>
      </c>
      <c r="G439" t="s">
        <v>1</v>
      </c>
      <c r="H439">
        <v>100000</v>
      </c>
      <c r="I439" t="s">
        <v>15</v>
      </c>
      <c r="J439" t="s">
        <v>19</v>
      </c>
      <c r="K439" t="s">
        <v>2</v>
      </c>
      <c r="M439" t="s">
        <v>81</v>
      </c>
      <c r="N439">
        <v>9</v>
      </c>
      <c r="O439">
        <v>7</v>
      </c>
      <c r="P439" t="s">
        <v>728</v>
      </c>
      <c r="Q439" t="s">
        <v>814</v>
      </c>
      <c r="R439">
        <v>72.61048436164856</v>
      </c>
      <c r="S439">
        <v>1749368387.2235155</v>
      </c>
      <c r="T439">
        <v>1749368459.8340001</v>
      </c>
      <c r="U439" t="s">
        <v>5</v>
      </c>
      <c r="V439" t="s">
        <v>145</v>
      </c>
      <c r="W439" t="s">
        <v>7</v>
      </c>
      <c r="X439" t="s">
        <v>196</v>
      </c>
      <c r="Y439">
        <v>2078</v>
      </c>
      <c r="Z439">
        <v>3</v>
      </c>
      <c r="AA439">
        <v>64.58</v>
      </c>
      <c r="AB439">
        <v>1342</v>
      </c>
      <c r="AC439">
        <v>645</v>
      </c>
    </row>
    <row r="440" spans="1:36" x14ac:dyDescent="0.25">
      <c r="A440" t="s">
        <v>782</v>
      </c>
      <c r="B440" t="s">
        <v>906</v>
      </c>
      <c r="C440" t="s">
        <v>0</v>
      </c>
      <c r="D440">
        <v>1</v>
      </c>
      <c r="G440" t="s">
        <v>1</v>
      </c>
      <c r="K440" t="s">
        <v>2</v>
      </c>
      <c r="M440" t="s">
        <v>81</v>
      </c>
      <c r="N440">
        <v>9</v>
      </c>
      <c r="O440">
        <v>7</v>
      </c>
      <c r="P440" t="s">
        <v>730</v>
      </c>
      <c r="Q440" t="s">
        <v>815</v>
      </c>
      <c r="R440">
        <v>67.879387140274048</v>
      </c>
      <c r="S440">
        <v>1749368459.995672</v>
      </c>
      <c r="T440">
        <v>1749368527.8750591</v>
      </c>
      <c r="U440" t="s">
        <v>5</v>
      </c>
      <c r="V440" t="s">
        <v>147</v>
      </c>
      <c r="W440" t="s">
        <v>7</v>
      </c>
      <c r="X440" t="s">
        <v>196</v>
      </c>
      <c r="Y440">
        <v>9097</v>
      </c>
      <c r="Z440">
        <v>3</v>
      </c>
      <c r="AA440">
        <v>14.75</v>
      </c>
      <c r="AB440">
        <v>1342177</v>
      </c>
      <c r="AC440">
        <v>147531</v>
      </c>
    </row>
    <row r="441" spans="1:36" x14ac:dyDescent="0.25">
      <c r="A441" t="s">
        <v>782</v>
      </c>
      <c r="B441" t="s">
        <v>906</v>
      </c>
      <c r="C441" t="s">
        <v>0</v>
      </c>
      <c r="D441">
        <v>1</v>
      </c>
      <c r="G441" t="s">
        <v>1</v>
      </c>
      <c r="K441" t="s">
        <v>2</v>
      </c>
      <c r="L441">
        <v>3</v>
      </c>
      <c r="M441" t="s">
        <v>81</v>
      </c>
      <c r="N441">
        <v>9</v>
      </c>
      <c r="O441">
        <v>9</v>
      </c>
      <c r="P441" t="s">
        <v>732</v>
      </c>
      <c r="Q441" t="s">
        <v>816</v>
      </c>
      <c r="R441">
        <v>84.622822284698486</v>
      </c>
      <c r="S441">
        <v>1749368528.0377123</v>
      </c>
      <c r="T441">
        <v>1749368612.6605346</v>
      </c>
      <c r="U441" t="s">
        <v>5</v>
      </c>
      <c r="V441" t="s">
        <v>149</v>
      </c>
      <c r="W441" t="s">
        <v>7</v>
      </c>
      <c r="X441" t="s">
        <v>196</v>
      </c>
      <c r="Y441">
        <v>11918</v>
      </c>
      <c r="Z441">
        <v>3</v>
      </c>
      <c r="AA441">
        <v>35.229999999999997</v>
      </c>
      <c r="AB441">
        <v>4026531</v>
      </c>
      <c r="AC441">
        <v>352240</v>
      </c>
    </row>
    <row r="442" spans="1:36" x14ac:dyDescent="0.25">
      <c r="A442" t="s">
        <v>782</v>
      </c>
      <c r="B442" t="s">
        <v>906</v>
      </c>
      <c r="C442" t="s">
        <v>230</v>
      </c>
      <c r="E442" t="s">
        <v>11</v>
      </c>
      <c r="G442" t="s">
        <v>1</v>
      </c>
      <c r="I442" t="s">
        <v>12</v>
      </c>
      <c r="M442" t="s">
        <v>81</v>
      </c>
      <c r="N442">
        <v>8</v>
      </c>
      <c r="O442">
        <v>8</v>
      </c>
      <c r="P442" t="s">
        <v>734</v>
      </c>
      <c r="Q442" t="s">
        <v>817</v>
      </c>
      <c r="R442">
        <v>140.40237426757813</v>
      </c>
      <c r="S442">
        <v>1749368612.8226049</v>
      </c>
      <c r="T442">
        <v>1749368753.2249792</v>
      </c>
      <c r="U442" t="s">
        <v>5</v>
      </c>
      <c r="V442" t="s">
        <v>324</v>
      </c>
      <c r="W442" t="s">
        <v>7</v>
      </c>
      <c r="X442" t="s">
        <v>196</v>
      </c>
      <c r="Z442">
        <v>3</v>
      </c>
      <c r="AD442">
        <v>14581</v>
      </c>
      <c r="AE442">
        <v>68.58</v>
      </c>
      <c r="AF442">
        <v>10000000</v>
      </c>
      <c r="AG442">
        <v>685792</v>
      </c>
    </row>
    <row r="443" spans="1:36" x14ac:dyDescent="0.25">
      <c r="A443" t="s">
        <v>782</v>
      </c>
      <c r="B443" t="s">
        <v>906</v>
      </c>
      <c r="C443" t="s">
        <v>230</v>
      </c>
      <c r="E443" t="s">
        <v>22</v>
      </c>
      <c r="G443" t="s">
        <v>1</v>
      </c>
      <c r="I443" t="s">
        <v>12</v>
      </c>
      <c r="M443" t="s">
        <v>81</v>
      </c>
      <c r="N443">
        <v>8</v>
      </c>
      <c r="O443">
        <v>8</v>
      </c>
      <c r="P443" t="s">
        <v>736</v>
      </c>
      <c r="Q443" t="s">
        <v>818</v>
      </c>
      <c r="R443">
        <v>92.921789646148682</v>
      </c>
      <c r="S443">
        <v>1749368753.3860295</v>
      </c>
      <c r="T443">
        <v>1749368846.3078194</v>
      </c>
      <c r="U443" t="s">
        <v>5</v>
      </c>
      <c r="V443" t="s">
        <v>327</v>
      </c>
      <c r="W443" t="s">
        <v>7</v>
      </c>
      <c r="X443" t="s">
        <v>196</v>
      </c>
      <c r="Z443">
        <v>3</v>
      </c>
      <c r="AD443">
        <v>9495</v>
      </c>
      <c r="AE443">
        <v>105.31</v>
      </c>
      <c r="AF443">
        <v>10000000</v>
      </c>
      <c r="AG443">
        <v>1053084</v>
      </c>
    </row>
    <row r="444" spans="1:36" x14ac:dyDescent="0.25">
      <c r="A444" t="s">
        <v>782</v>
      </c>
      <c r="B444" t="s">
        <v>906</v>
      </c>
      <c r="C444" t="s">
        <v>230</v>
      </c>
      <c r="E444" t="s">
        <v>11</v>
      </c>
      <c r="F444" t="s">
        <v>12</v>
      </c>
      <c r="G444" t="s">
        <v>1</v>
      </c>
      <c r="I444" t="s">
        <v>15</v>
      </c>
      <c r="J444" t="s">
        <v>16</v>
      </c>
      <c r="M444" t="s">
        <v>81</v>
      </c>
      <c r="N444">
        <v>8</v>
      </c>
      <c r="O444">
        <v>8</v>
      </c>
      <c r="P444" t="s">
        <v>738</v>
      </c>
      <c r="Q444" t="s">
        <v>819</v>
      </c>
      <c r="R444">
        <v>144.56404399871826</v>
      </c>
      <c r="S444">
        <v>1749368846.4658031</v>
      </c>
      <c r="T444">
        <v>1749368991.0298471</v>
      </c>
      <c r="U444" t="s">
        <v>5</v>
      </c>
      <c r="V444" t="s">
        <v>330</v>
      </c>
      <c r="W444" t="s">
        <v>7</v>
      </c>
      <c r="X444" t="s">
        <v>196</v>
      </c>
      <c r="Z444">
        <v>3</v>
      </c>
      <c r="AD444">
        <v>16107</v>
      </c>
      <c r="AE444">
        <v>62.08</v>
      </c>
      <c r="AF444">
        <v>10000000</v>
      </c>
      <c r="AG444">
        <v>620813</v>
      </c>
    </row>
    <row r="445" spans="1:36" x14ac:dyDescent="0.25">
      <c r="A445" t="s">
        <v>782</v>
      </c>
      <c r="B445" t="s">
        <v>906</v>
      </c>
      <c r="C445" t="s">
        <v>230</v>
      </c>
      <c r="E445" t="s">
        <v>22</v>
      </c>
      <c r="F445" t="s">
        <v>12</v>
      </c>
      <c r="G445" t="s">
        <v>1</v>
      </c>
      <c r="I445" t="s">
        <v>15</v>
      </c>
      <c r="J445" t="s">
        <v>16</v>
      </c>
      <c r="M445" t="s">
        <v>81</v>
      </c>
      <c r="N445">
        <v>8</v>
      </c>
      <c r="O445">
        <v>8</v>
      </c>
      <c r="P445" t="s">
        <v>740</v>
      </c>
      <c r="Q445" t="s">
        <v>820</v>
      </c>
      <c r="R445">
        <v>108.92477631568909</v>
      </c>
      <c r="S445">
        <v>1749368991.1886058</v>
      </c>
      <c r="T445">
        <v>1749369100.1133821</v>
      </c>
      <c r="U445" t="s">
        <v>5</v>
      </c>
      <c r="V445" t="s">
        <v>333</v>
      </c>
      <c r="W445" t="s">
        <v>7</v>
      </c>
      <c r="X445" t="s">
        <v>196</v>
      </c>
      <c r="Z445">
        <v>3</v>
      </c>
      <c r="AD445">
        <v>9421</v>
      </c>
      <c r="AE445">
        <v>106.14</v>
      </c>
      <c r="AF445">
        <v>10000000</v>
      </c>
      <c r="AG445">
        <v>1061375</v>
      </c>
    </row>
    <row r="446" spans="1:36" x14ac:dyDescent="0.25">
      <c r="A446" t="s">
        <v>782</v>
      </c>
      <c r="B446" t="s">
        <v>906</v>
      </c>
      <c r="C446" t="s">
        <v>230</v>
      </c>
      <c r="E446" t="s">
        <v>11</v>
      </c>
      <c r="F446" t="s">
        <v>12</v>
      </c>
      <c r="G446" t="s">
        <v>1</v>
      </c>
      <c r="I446" t="s">
        <v>15</v>
      </c>
      <c r="J446" t="s">
        <v>19</v>
      </c>
      <c r="M446" t="s">
        <v>81</v>
      </c>
      <c r="N446">
        <v>8</v>
      </c>
      <c r="O446">
        <v>8</v>
      </c>
      <c r="P446" t="s">
        <v>742</v>
      </c>
      <c r="Q446" t="s">
        <v>821</v>
      </c>
      <c r="R446">
        <v>163.54058814048767</v>
      </c>
      <c r="S446">
        <v>1749369100.2696018</v>
      </c>
      <c r="T446">
        <v>1749369263.81019</v>
      </c>
      <c r="U446" t="s">
        <v>5</v>
      </c>
      <c r="V446" t="s">
        <v>336</v>
      </c>
      <c r="W446" t="s">
        <v>7</v>
      </c>
      <c r="X446" t="s">
        <v>196</v>
      </c>
      <c r="Z446">
        <v>3</v>
      </c>
      <c r="AD446">
        <v>13436</v>
      </c>
      <c r="AE446">
        <v>74.42</v>
      </c>
      <c r="AF446">
        <v>10000000</v>
      </c>
      <c r="AG446">
        <v>744246</v>
      </c>
    </row>
    <row r="447" spans="1:36" x14ac:dyDescent="0.25">
      <c r="A447" t="s">
        <v>782</v>
      </c>
      <c r="B447" t="s">
        <v>906</v>
      </c>
      <c r="C447" t="s">
        <v>230</v>
      </c>
      <c r="E447" t="s">
        <v>22</v>
      </c>
      <c r="F447" t="s">
        <v>12</v>
      </c>
      <c r="G447" t="s">
        <v>1</v>
      </c>
      <c r="I447" t="s">
        <v>15</v>
      </c>
      <c r="J447" t="s">
        <v>19</v>
      </c>
      <c r="M447" t="s">
        <v>81</v>
      </c>
      <c r="N447">
        <v>8</v>
      </c>
      <c r="O447">
        <v>8</v>
      </c>
      <c r="P447" t="s">
        <v>744</v>
      </c>
      <c r="Q447" t="s">
        <v>822</v>
      </c>
      <c r="R447">
        <v>107.83031582832336</v>
      </c>
      <c r="S447">
        <v>1749369263.9663956</v>
      </c>
      <c r="T447">
        <v>1749369371.7967114</v>
      </c>
      <c r="U447" t="s">
        <v>5</v>
      </c>
      <c r="V447" t="s">
        <v>339</v>
      </c>
      <c r="W447" t="s">
        <v>7</v>
      </c>
      <c r="X447" t="s">
        <v>196</v>
      </c>
      <c r="Z447">
        <v>3</v>
      </c>
      <c r="AD447">
        <v>9740</v>
      </c>
      <c r="AE447">
        <v>102.66</v>
      </c>
      <c r="AF447">
        <v>10000000</v>
      </c>
      <c r="AG447">
        <v>1026641</v>
      </c>
    </row>
    <row r="448" spans="1:36" x14ac:dyDescent="0.25">
      <c r="A448" t="s">
        <v>782</v>
      </c>
      <c r="B448" t="s">
        <v>906</v>
      </c>
      <c r="C448" t="s">
        <v>237</v>
      </c>
      <c r="E448" t="s">
        <v>11</v>
      </c>
      <c r="G448" t="s">
        <v>1</v>
      </c>
      <c r="I448" t="s">
        <v>12</v>
      </c>
      <c r="M448" t="s">
        <v>81</v>
      </c>
      <c r="N448">
        <v>8</v>
      </c>
      <c r="O448">
        <v>7</v>
      </c>
      <c r="P448" t="s">
        <v>746</v>
      </c>
      <c r="Q448" t="s">
        <v>823</v>
      </c>
      <c r="R448">
        <v>132.84103417396545</v>
      </c>
      <c r="S448">
        <v>1749369371.9741244</v>
      </c>
      <c r="T448">
        <v>1749369504.8151586</v>
      </c>
      <c r="U448" t="s">
        <v>5</v>
      </c>
      <c r="V448" t="s">
        <v>342</v>
      </c>
      <c r="W448" t="s">
        <v>7</v>
      </c>
      <c r="X448" t="s">
        <v>196</v>
      </c>
      <c r="Z448">
        <v>3</v>
      </c>
      <c r="AH448">
        <v>1</v>
      </c>
      <c r="AI448">
        <v>5</v>
      </c>
      <c r="AJ448">
        <v>12</v>
      </c>
    </row>
    <row r="449" spans="1:36" x14ac:dyDescent="0.25">
      <c r="A449" t="s">
        <v>782</v>
      </c>
      <c r="B449" t="s">
        <v>906</v>
      </c>
      <c r="C449" t="s">
        <v>237</v>
      </c>
      <c r="E449" t="s">
        <v>22</v>
      </c>
      <c r="G449" t="s">
        <v>1</v>
      </c>
      <c r="I449" t="s">
        <v>12</v>
      </c>
      <c r="M449" t="s">
        <v>81</v>
      </c>
      <c r="N449">
        <v>8</v>
      </c>
      <c r="O449">
        <v>7</v>
      </c>
      <c r="P449" t="s">
        <v>748</v>
      </c>
      <c r="Q449" t="s">
        <v>824</v>
      </c>
      <c r="R449">
        <v>134.28805661201477</v>
      </c>
      <c r="S449">
        <v>1749369504.9759872</v>
      </c>
      <c r="T449">
        <v>1749369639.2640438</v>
      </c>
      <c r="U449" t="s">
        <v>5</v>
      </c>
      <c r="V449" t="s">
        <v>345</v>
      </c>
      <c r="W449" t="s">
        <v>7</v>
      </c>
      <c r="X449" t="s">
        <v>196</v>
      </c>
      <c r="Z449">
        <v>3</v>
      </c>
      <c r="AH449">
        <v>1</v>
      </c>
      <c r="AI449">
        <v>5</v>
      </c>
      <c r="AJ449">
        <v>12</v>
      </c>
    </row>
    <row r="450" spans="1:36" x14ac:dyDescent="0.25">
      <c r="A450" t="s">
        <v>782</v>
      </c>
      <c r="B450" t="s">
        <v>906</v>
      </c>
      <c r="C450" t="s">
        <v>237</v>
      </c>
      <c r="E450" t="s">
        <v>11</v>
      </c>
      <c r="F450" t="s">
        <v>12</v>
      </c>
      <c r="G450" t="s">
        <v>1</v>
      </c>
      <c r="I450" t="s">
        <v>15</v>
      </c>
      <c r="J450" t="s">
        <v>16</v>
      </c>
      <c r="M450" t="s">
        <v>81</v>
      </c>
      <c r="N450">
        <v>8</v>
      </c>
      <c r="O450">
        <v>7</v>
      </c>
      <c r="P450" t="s">
        <v>750</v>
      </c>
      <c r="Q450" t="s">
        <v>825</v>
      </c>
      <c r="R450">
        <v>141.52814769744873</v>
      </c>
      <c r="S450">
        <v>1749369639.4237559</v>
      </c>
      <c r="T450">
        <v>1749369780.9519038</v>
      </c>
      <c r="U450" t="s">
        <v>5</v>
      </c>
      <c r="V450" t="s">
        <v>348</v>
      </c>
      <c r="W450" t="s">
        <v>7</v>
      </c>
      <c r="X450" t="s">
        <v>196</v>
      </c>
      <c r="Z450">
        <v>3</v>
      </c>
      <c r="AH450">
        <v>1</v>
      </c>
      <c r="AI450">
        <v>6</v>
      </c>
      <c r="AJ450">
        <v>11</v>
      </c>
    </row>
    <row r="451" spans="1:36" x14ac:dyDescent="0.25">
      <c r="A451" t="s">
        <v>782</v>
      </c>
      <c r="B451" t="s">
        <v>906</v>
      </c>
      <c r="C451" t="s">
        <v>237</v>
      </c>
      <c r="E451" t="s">
        <v>22</v>
      </c>
      <c r="F451" t="s">
        <v>12</v>
      </c>
      <c r="G451" t="s">
        <v>1</v>
      </c>
      <c r="I451" t="s">
        <v>15</v>
      </c>
      <c r="J451" t="s">
        <v>16</v>
      </c>
      <c r="M451" t="s">
        <v>81</v>
      </c>
      <c r="N451">
        <v>8</v>
      </c>
      <c r="O451">
        <v>7</v>
      </c>
      <c r="P451" t="s">
        <v>752</v>
      </c>
      <c r="Q451" t="s">
        <v>826</v>
      </c>
      <c r="R451">
        <v>142.03186988830566</v>
      </c>
      <c r="S451">
        <v>1749369781.1165774</v>
      </c>
      <c r="T451">
        <v>1749369923.1484473</v>
      </c>
      <c r="U451" t="s">
        <v>5</v>
      </c>
      <c r="V451" t="s">
        <v>351</v>
      </c>
      <c r="W451" t="s">
        <v>7</v>
      </c>
      <c r="X451" t="s">
        <v>196</v>
      </c>
      <c r="Z451">
        <v>3</v>
      </c>
      <c r="AH451">
        <v>1</v>
      </c>
      <c r="AI451">
        <v>6</v>
      </c>
      <c r="AJ451">
        <v>12</v>
      </c>
    </row>
    <row r="452" spans="1:36" x14ac:dyDescent="0.25">
      <c r="A452" t="s">
        <v>782</v>
      </c>
      <c r="B452" t="s">
        <v>906</v>
      </c>
      <c r="C452" t="s">
        <v>237</v>
      </c>
      <c r="E452" t="s">
        <v>11</v>
      </c>
      <c r="F452" t="s">
        <v>12</v>
      </c>
      <c r="G452" t="s">
        <v>1</v>
      </c>
      <c r="I452" t="s">
        <v>15</v>
      </c>
      <c r="J452" t="s">
        <v>19</v>
      </c>
      <c r="M452" t="s">
        <v>81</v>
      </c>
      <c r="N452">
        <v>8</v>
      </c>
      <c r="O452">
        <v>7</v>
      </c>
      <c r="P452" t="s">
        <v>754</v>
      </c>
      <c r="Q452" t="s">
        <v>827</v>
      </c>
      <c r="R452">
        <v>142.34849190711975</v>
      </c>
      <c r="S452">
        <v>1749369923.2767124</v>
      </c>
      <c r="T452">
        <v>1749370065.6252043</v>
      </c>
      <c r="U452" t="s">
        <v>5</v>
      </c>
      <c r="V452" t="s">
        <v>354</v>
      </c>
      <c r="W452" t="s">
        <v>7</v>
      </c>
      <c r="X452" t="s">
        <v>196</v>
      </c>
      <c r="Z452">
        <v>3</v>
      </c>
      <c r="AH452">
        <v>1</v>
      </c>
      <c r="AI452">
        <v>6</v>
      </c>
      <c r="AJ452">
        <v>11</v>
      </c>
    </row>
    <row r="453" spans="1:36" x14ac:dyDescent="0.25">
      <c r="A453" t="s">
        <v>782</v>
      </c>
      <c r="B453" t="s">
        <v>906</v>
      </c>
      <c r="C453" t="s">
        <v>237</v>
      </c>
      <c r="E453" t="s">
        <v>22</v>
      </c>
      <c r="F453" t="s">
        <v>12</v>
      </c>
      <c r="G453" t="s">
        <v>1</v>
      </c>
      <c r="I453" t="s">
        <v>15</v>
      </c>
      <c r="J453" t="s">
        <v>19</v>
      </c>
      <c r="M453" t="s">
        <v>81</v>
      </c>
      <c r="N453">
        <v>8</v>
      </c>
      <c r="O453">
        <v>7</v>
      </c>
      <c r="P453" t="s">
        <v>756</v>
      </c>
      <c r="Q453" t="s">
        <v>828</v>
      </c>
      <c r="R453">
        <v>141.16855478286743</v>
      </c>
      <c r="S453">
        <v>1749370065.7865038</v>
      </c>
      <c r="T453">
        <v>1749370206.9550586</v>
      </c>
      <c r="U453" t="s">
        <v>5</v>
      </c>
      <c r="V453" t="s">
        <v>357</v>
      </c>
      <c r="W453" t="s">
        <v>7</v>
      </c>
      <c r="X453" t="s">
        <v>196</v>
      </c>
      <c r="Z453">
        <v>3</v>
      </c>
      <c r="AH453">
        <v>1</v>
      </c>
      <c r="AI453">
        <v>5</v>
      </c>
      <c r="AJ453">
        <v>10</v>
      </c>
    </row>
    <row r="454" spans="1:36" x14ac:dyDescent="0.25">
      <c r="A454" t="s">
        <v>782</v>
      </c>
      <c r="B454" t="s">
        <v>906</v>
      </c>
      <c r="C454" t="s">
        <v>256</v>
      </c>
      <c r="E454" t="s">
        <v>11</v>
      </c>
      <c r="G454" t="s">
        <v>1</v>
      </c>
      <c r="I454" t="s">
        <v>12</v>
      </c>
      <c r="M454" t="s">
        <v>81</v>
      </c>
      <c r="N454">
        <v>8</v>
      </c>
      <c r="O454">
        <v>8</v>
      </c>
      <c r="P454" t="s">
        <v>758</v>
      </c>
      <c r="Q454" t="s">
        <v>829</v>
      </c>
      <c r="R454">
        <v>119.94465661048888</v>
      </c>
      <c r="S454">
        <v>1749370207.1176922</v>
      </c>
      <c r="T454">
        <v>1749370327.0623488</v>
      </c>
      <c r="U454" t="s">
        <v>5</v>
      </c>
      <c r="V454" t="s">
        <v>360</v>
      </c>
      <c r="W454" t="s">
        <v>7</v>
      </c>
      <c r="X454" t="s">
        <v>196</v>
      </c>
      <c r="Y454">
        <v>40050</v>
      </c>
      <c r="Z454">
        <v>3</v>
      </c>
      <c r="AA454">
        <v>24.97</v>
      </c>
      <c r="AB454">
        <v>10000000</v>
      </c>
      <c r="AC454">
        <v>249682</v>
      </c>
      <c r="AD454">
        <v>51768</v>
      </c>
      <c r="AE454">
        <v>19.32</v>
      </c>
      <c r="AF454">
        <v>10000000</v>
      </c>
      <c r="AG454">
        <v>193169</v>
      </c>
    </row>
    <row r="455" spans="1:36" x14ac:dyDescent="0.25">
      <c r="A455" t="s">
        <v>782</v>
      </c>
      <c r="B455" t="s">
        <v>906</v>
      </c>
      <c r="C455" t="s">
        <v>256</v>
      </c>
      <c r="E455" t="s">
        <v>22</v>
      </c>
      <c r="G455" t="s">
        <v>1</v>
      </c>
      <c r="I455" t="s">
        <v>12</v>
      </c>
      <c r="M455" t="s">
        <v>81</v>
      </c>
      <c r="N455">
        <v>8</v>
      </c>
      <c r="O455">
        <v>8</v>
      </c>
      <c r="P455" t="s">
        <v>760</v>
      </c>
      <c r="Q455" t="s">
        <v>830</v>
      </c>
      <c r="R455">
        <v>88.726696729660034</v>
      </c>
      <c r="S455">
        <v>1749370327.222213</v>
      </c>
      <c r="T455">
        <v>1749370415.9489098</v>
      </c>
      <c r="U455" t="s">
        <v>5</v>
      </c>
      <c r="V455" t="s">
        <v>363</v>
      </c>
      <c r="W455" t="s">
        <v>7</v>
      </c>
      <c r="X455" t="s">
        <v>196</v>
      </c>
      <c r="Y455">
        <v>30359</v>
      </c>
      <c r="Z455">
        <v>3</v>
      </c>
      <c r="AA455">
        <v>32.94</v>
      </c>
      <c r="AB455">
        <v>10000000</v>
      </c>
      <c r="AC455">
        <v>329388</v>
      </c>
      <c r="AD455">
        <v>28766</v>
      </c>
      <c r="AE455">
        <v>34.76</v>
      </c>
      <c r="AF455">
        <v>10000000</v>
      </c>
      <c r="AG455">
        <v>347627</v>
      </c>
    </row>
    <row r="456" spans="1:36" x14ac:dyDescent="0.25">
      <c r="A456" t="s">
        <v>782</v>
      </c>
      <c r="B456" t="s">
        <v>906</v>
      </c>
      <c r="C456" t="s">
        <v>256</v>
      </c>
      <c r="E456" t="s">
        <v>11</v>
      </c>
      <c r="F456" t="s">
        <v>12</v>
      </c>
      <c r="G456" t="s">
        <v>1</v>
      </c>
      <c r="I456" t="s">
        <v>15</v>
      </c>
      <c r="J456" t="s">
        <v>16</v>
      </c>
      <c r="M456" t="s">
        <v>81</v>
      </c>
      <c r="N456">
        <v>8</v>
      </c>
      <c r="O456">
        <v>8</v>
      </c>
      <c r="P456" t="s">
        <v>762</v>
      </c>
      <c r="Q456" t="s">
        <v>831</v>
      </c>
      <c r="R456">
        <v>140.8229775428772</v>
      </c>
      <c r="S456">
        <v>1749370416.1121423</v>
      </c>
      <c r="T456">
        <v>1749370556.9351201</v>
      </c>
      <c r="U456" t="s">
        <v>5</v>
      </c>
      <c r="V456" t="s">
        <v>366</v>
      </c>
      <c r="W456" t="s">
        <v>7</v>
      </c>
      <c r="X456" t="s">
        <v>196</v>
      </c>
      <c r="Y456">
        <v>55054</v>
      </c>
      <c r="Z456">
        <v>3</v>
      </c>
      <c r="AA456">
        <v>18.16</v>
      </c>
      <c r="AB456">
        <v>10000000</v>
      </c>
      <c r="AC456">
        <v>181638</v>
      </c>
      <c r="AD456">
        <v>63838</v>
      </c>
      <c r="AE456">
        <v>15.66</v>
      </c>
      <c r="AF456">
        <v>10000000</v>
      </c>
      <c r="AG456">
        <v>156646</v>
      </c>
    </row>
    <row r="457" spans="1:36" x14ac:dyDescent="0.25">
      <c r="A457" t="s">
        <v>782</v>
      </c>
      <c r="B457" t="s">
        <v>906</v>
      </c>
      <c r="C457" t="s">
        <v>256</v>
      </c>
      <c r="E457" t="s">
        <v>22</v>
      </c>
      <c r="F457" t="s">
        <v>12</v>
      </c>
      <c r="G457" t="s">
        <v>1</v>
      </c>
      <c r="I457" t="s">
        <v>15</v>
      </c>
      <c r="J457" t="s">
        <v>16</v>
      </c>
      <c r="M457" t="s">
        <v>81</v>
      </c>
      <c r="N457">
        <v>8</v>
      </c>
      <c r="O457">
        <v>8</v>
      </c>
      <c r="P457" t="s">
        <v>764</v>
      </c>
      <c r="Q457" t="s">
        <v>832</v>
      </c>
      <c r="R457">
        <v>102.08309507369997</v>
      </c>
      <c r="S457">
        <v>1749370557.0991149</v>
      </c>
      <c r="T457">
        <v>1749370659.1822095</v>
      </c>
      <c r="U457" t="s">
        <v>5</v>
      </c>
      <c r="V457" t="s">
        <v>369</v>
      </c>
      <c r="W457" t="s">
        <v>7</v>
      </c>
      <c r="X457" t="s">
        <v>196</v>
      </c>
      <c r="Y457">
        <v>35552</v>
      </c>
      <c r="Z457">
        <v>3</v>
      </c>
      <c r="AA457">
        <v>28.13</v>
      </c>
      <c r="AB457">
        <v>10000000</v>
      </c>
      <c r="AC457">
        <v>281276</v>
      </c>
      <c r="AD457">
        <v>33718</v>
      </c>
      <c r="AE457">
        <v>29.66</v>
      </c>
      <c r="AF457">
        <v>10000000</v>
      </c>
      <c r="AG457">
        <v>296574</v>
      </c>
    </row>
    <row r="458" spans="1:36" x14ac:dyDescent="0.25">
      <c r="A458" t="s">
        <v>782</v>
      </c>
      <c r="B458" t="s">
        <v>906</v>
      </c>
      <c r="C458" t="s">
        <v>256</v>
      </c>
      <c r="E458" t="s">
        <v>11</v>
      </c>
      <c r="F458" t="s">
        <v>12</v>
      </c>
      <c r="G458" t="s">
        <v>1</v>
      </c>
      <c r="I458" t="s">
        <v>15</v>
      </c>
      <c r="J458" t="s">
        <v>19</v>
      </c>
      <c r="M458" t="s">
        <v>81</v>
      </c>
      <c r="N458">
        <v>8</v>
      </c>
      <c r="O458">
        <v>8</v>
      </c>
      <c r="P458" t="s">
        <v>766</v>
      </c>
      <c r="Q458" t="s">
        <v>833</v>
      </c>
      <c r="R458">
        <v>134.93368363380432</v>
      </c>
      <c r="S458">
        <v>1749370659.3454585</v>
      </c>
      <c r="T458">
        <v>1749370794.2791419</v>
      </c>
      <c r="U458" t="s">
        <v>5</v>
      </c>
      <c r="V458" t="s">
        <v>372</v>
      </c>
      <c r="W458" t="s">
        <v>7</v>
      </c>
      <c r="X458" t="s">
        <v>196</v>
      </c>
      <c r="Y458">
        <v>58384</v>
      </c>
      <c r="Z458">
        <v>3</v>
      </c>
      <c r="AA458">
        <v>17.13</v>
      </c>
      <c r="AB458">
        <v>10000000</v>
      </c>
      <c r="AC458">
        <v>171277</v>
      </c>
      <c r="AD458">
        <v>62496</v>
      </c>
      <c r="AE458">
        <v>16</v>
      </c>
      <c r="AF458">
        <v>10000000</v>
      </c>
      <c r="AG458">
        <v>160008</v>
      </c>
    </row>
    <row r="459" spans="1:36" x14ac:dyDescent="0.25">
      <c r="A459" t="s">
        <v>782</v>
      </c>
      <c r="B459" t="s">
        <v>906</v>
      </c>
      <c r="C459" t="s">
        <v>256</v>
      </c>
      <c r="E459" t="s">
        <v>22</v>
      </c>
      <c r="F459" t="s">
        <v>12</v>
      </c>
      <c r="G459" t="s">
        <v>1</v>
      </c>
      <c r="I459" t="s">
        <v>15</v>
      </c>
      <c r="J459" t="s">
        <v>19</v>
      </c>
      <c r="M459" t="s">
        <v>81</v>
      </c>
      <c r="N459">
        <v>8</v>
      </c>
      <c r="O459">
        <v>8</v>
      </c>
      <c r="P459" t="s">
        <v>768</v>
      </c>
      <c r="Q459" t="s">
        <v>834</v>
      </c>
      <c r="R459">
        <v>103.00370359420776</v>
      </c>
      <c r="S459">
        <v>1749370794.4105034</v>
      </c>
      <c r="T459">
        <v>1749370897.414207</v>
      </c>
      <c r="U459" t="s">
        <v>5</v>
      </c>
      <c r="V459" t="s">
        <v>375</v>
      </c>
      <c r="W459" t="s">
        <v>7</v>
      </c>
      <c r="X459" t="s">
        <v>196</v>
      </c>
      <c r="Y459">
        <v>36532</v>
      </c>
      <c r="Z459">
        <v>3</v>
      </c>
      <c r="AA459">
        <v>27.37</v>
      </c>
      <c r="AB459">
        <v>10000000</v>
      </c>
      <c r="AC459">
        <v>273731</v>
      </c>
      <c r="AD459">
        <v>34754</v>
      </c>
      <c r="AE459">
        <v>28.77</v>
      </c>
      <c r="AF459">
        <v>10000000</v>
      </c>
      <c r="AG459">
        <v>287731</v>
      </c>
    </row>
    <row r="460" spans="1:36" x14ac:dyDescent="0.25">
      <c r="A460" t="s">
        <v>782</v>
      </c>
      <c r="B460" t="s">
        <v>906</v>
      </c>
      <c r="C460" t="s">
        <v>170</v>
      </c>
      <c r="E460" t="s">
        <v>11</v>
      </c>
      <c r="G460" t="s">
        <v>1</v>
      </c>
      <c r="I460" t="s">
        <v>12</v>
      </c>
      <c r="M460" t="s">
        <v>81</v>
      </c>
      <c r="N460">
        <v>7</v>
      </c>
      <c r="O460">
        <v>7</v>
      </c>
      <c r="P460" t="s">
        <v>770</v>
      </c>
      <c r="Q460" t="s">
        <v>835</v>
      </c>
      <c r="R460">
        <v>118.13230514526369</v>
      </c>
      <c r="S460">
        <v>1749370897.5760562</v>
      </c>
      <c r="T460">
        <v>1749371015.7083614</v>
      </c>
      <c r="U460" t="s">
        <v>5</v>
      </c>
      <c r="V460" t="s">
        <v>378</v>
      </c>
      <c r="W460" t="s">
        <v>7</v>
      </c>
      <c r="X460" t="s">
        <v>172</v>
      </c>
      <c r="Y460">
        <v>33189</v>
      </c>
      <c r="Z460">
        <v>3</v>
      </c>
      <c r="AA460">
        <v>30.13</v>
      </c>
      <c r="AB460">
        <v>10000000</v>
      </c>
      <c r="AC460">
        <v>301302</v>
      </c>
    </row>
    <row r="461" spans="1:36" x14ac:dyDescent="0.25">
      <c r="A461" t="s">
        <v>782</v>
      </c>
      <c r="B461" t="s">
        <v>906</v>
      </c>
      <c r="C461" t="s">
        <v>170</v>
      </c>
      <c r="E461" t="s">
        <v>22</v>
      </c>
      <c r="G461" t="s">
        <v>1</v>
      </c>
      <c r="I461" t="s">
        <v>12</v>
      </c>
      <c r="M461" t="s">
        <v>81</v>
      </c>
      <c r="N461">
        <v>7</v>
      </c>
      <c r="O461">
        <v>7</v>
      </c>
      <c r="P461" t="s">
        <v>772</v>
      </c>
      <c r="Q461" t="s">
        <v>836</v>
      </c>
      <c r="R461">
        <v>80.821592569351196</v>
      </c>
      <c r="S461">
        <v>1749371015.8421834</v>
      </c>
      <c r="T461">
        <v>1749371096.6637759</v>
      </c>
      <c r="U461" t="s">
        <v>5</v>
      </c>
      <c r="V461" t="s">
        <v>381</v>
      </c>
      <c r="W461" t="s">
        <v>7</v>
      </c>
      <c r="X461" t="s">
        <v>172</v>
      </c>
      <c r="Y461">
        <v>22654</v>
      </c>
      <c r="Z461">
        <v>3</v>
      </c>
      <c r="AA461">
        <v>44.14</v>
      </c>
      <c r="AB461">
        <v>10000000</v>
      </c>
      <c r="AC461">
        <v>441422</v>
      </c>
    </row>
    <row r="462" spans="1:36" x14ac:dyDescent="0.25">
      <c r="A462" t="s">
        <v>782</v>
      </c>
      <c r="B462" t="s">
        <v>906</v>
      </c>
      <c r="C462" t="s">
        <v>170</v>
      </c>
      <c r="E462" t="s">
        <v>11</v>
      </c>
      <c r="F462" t="s">
        <v>12</v>
      </c>
      <c r="G462" t="s">
        <v>1</v>
      </c>
      <c r="I462" t="s">
        <v>15</v>
      </c>
      <c r="J462" t="s">
        <v>16</v>
      </c>
      <c r="M462" t="s">
        <v>81</v>
      </c>
      <c r="N462">
        <v>7</v>
      </c>
      <c r="O462">
        <v>7</v>
      </c>
      <c r="P462" t="s">
        <v>774</v>
      </c>
      <c r="Q462" t="s">
        <v>837</v>
      </c>
      <c r="R462">
        <v>125.44764399528503</v>
      </c>
      <c r="S462">
        <v>1749371096.8258309</v>
      </c>
      <c r="T462">
        <v>1749371222.2734749</v>
      </c>
      <c r="U462" t="s">
        <v>5</v>
      </c>
      <c r="V462" t="s">
        <v>384</v>
      </c>
      <c r="W462" t="s">
        <v>7</v>
      </c>
      <c r="X462" t="s">
        <v>172</v>
      </c>
      <c r="Y462">
        <v>45900</v>
      </c>
      <c r="Z462">
        <v>3</v>
      </c>
      <c r="AA462">
        <v>21.79</v>
      </c>
      <c r="AB462">
        <v>10000000</v>
      </c>
      <c r="AC462">
        <v>217864</v>
      </c>
    </row>
    <row r="463" spans="1:36" x14ac:dyDescent="0.25">
      <c r="A463" t="s">
        <v>782</v>
      </c>
      <c r="B463" t="s">
        <v>906</v>
      </c>
      <c r="C463" t="s">
        <v>170</v>
      </c>
      <c r="E463" t="s">
        <v>22</v>
      </c>
      <c r="F463" t="s">
        <v>12</v>
      </c>
      <c r="G463" t="s">
        <v>1</v>
      </c>
      <c r="I463" t="s">
        <v>15</v>
      </c>
      <c r="J463" t="s">
        <v>16</v>
      </c>
      <c r="M463" t="s">
        <v>81</v>
      </c>
      <c r="N463">
        <v>7</v>
      </c>
      <c r="O463">
        <v>7</v>
      </c>
      <c r="P463" t="s">
        <v>776</v>
      </c>
      <c r="Q463" t="s">
        <v>838</v>
      </c>
      <c r="R463">
        <v>90.659070253372207</v>
      </c>
      <c r="S463">
        <v>1749371222.4029443</v>
      </c>
      <c r="T463">
        <v>1749371313.0620146</v>
      </c>
      <c r="U463" t="s">
        <v>5</v>
      </c>
      <c r="V463" t="s">
        <v>387</v>
      </c>
      <c r="W463" t="s">
        <v>7</v>
      </c>
      <c r="X463" t="s">
        <v>172</v>
      </c>
      <c r="Y463">
        <v>25602</v>
      </c>
      <c r="Z463">
        <v>3</v>
      </c>
      <c r="AA463">
        <v>39.06</v>
      </c>
      <c r="AB463">
        <v>10000000</v>
      </c>
      <c r="AC463">
        <v>390590</v>
      </c>
    </row>
    <row r="464" spans="1:36" x14ac:dyDescent="0.25">
      <c r="A464" t="s">
        <v>782</v>
      </c>
      <c r="B464" t="s">
        <v>906</v>
      </c>
      <c r="C464" t="s">
        <v>170</v>
      </c>
      <c r="E464" t="s">
        <v>11</v>
      </c>
      <c r="F464" t="s">
        <v>12</v>
      </c>
      <c r="G464" t="s">
        <v>1</v>
      </c>
      <c r="I464" t="s">
        <v>15</v>
      </c>
      <c r="J464" t="s">
        <v>19</v>
      </c>
      <c r="M464" t="s">
        <v>81</v>
      </c>
      <c r="N464">
        <v>7</v>
      </c>
      <c r="O464">
        <v>7</v>
      </c>
      <c r="P464" t="s">
        <v>778</v>
      </c>
      <c r="Q464" t="s">
        <v>839</v>
      </c>
      <c r="R464">
        <v>140.31704926490784</v>
      </c>
      <c r="S464">
        <v>1749371313.207094</v>
      </c>
      <c r="T464">
        <v>1749371453.5241432</v>
      </c>
      <c r="U464" t="s">
        <v>5</v>
      </c>
      <c r="V464" t="s">
        <v>390</v>
      </c>
      <c r="W464" t="s">
        <v>7</v>
      </c>
      <c r="X464" t="s">
        <v>172</v>
      </c>
      <c r="Y464">
        <v>46513</v>
      </c>
      <c r="Z464">
        <v>3</v>
      </c>
      <c r="AA464">
        <v>21.5</v>
      </c>
      <c r="AB464">
        <v>10000000</v>
      </c>
      <c r="AC464">
        <v>214991</v>
      </c>
    </row>
    <row r="465" spans="1:29" x14ac:dyDescent="0.25">
      <c r="A465" t="s">
        <v>782</v>
      </c>
      <c r="B465" t="s">
        <v>906</v>
      </c>
      <c r="C465" t="s">
        <v>170</v>
      </c>
      <c r="E465" t="s">
        <v>22</v>
      </c>
      <c r="F465" t="s">
        <v>12</v>
      </c>
      <c r="G465" t="s">
        <v>1</v>
      </c>
      <c r="I465" t="s">
        <v>15</v>
      </c>
      <c r="J465" t="s">
        <v>19</v>
      </c>
      <c r="M465" t="s">
        <v>81</v>
      </c>
      <c r="N465">
        <v>7</v>
      </c>
      <c r="O465">
        <v>7</v>
      </c>
      <c r="P465" t="s">
        <v>780</v>
      </c>
      <c r="Q465" t="s">
        <v>840</v>
      </c>
      <c r="R465">
        <v>94.801266670227037</v>
      </c>
      <c r="S465">
        <v>1749371453.6570272</v>
      </c>
      <c r="T465">
        <v>1749371548.4582939</v>
      </c>
      <c r="U465" t="s">
        <v>5</v>
      </c>
      <c r="V465" t="s">
        <v>393</v>
      </c>
      <c r="W465" t="s">
        <v>7</v>
      </c>
      <c r="X465" t="s">
        <v>172</v>
      </c>
      <c r="Y465">
        <v>27078</v>
      </c>
      <c r="Z465">
        <v>3</v>
      </c>
      <c r="AA465">
        <v>36.93</v>
      </c>
      <c r="AB465">
        <v>10000000</v>
      </c>
      <c r="AC465">
        <v>369293</v>
      </c>
    </row>
    <row r="466" spans="1:29" x14ac:dyDescent="0.25">
      <c r="A466" t="s">
        <v>665</v>
      </c>
      <c r="B466" t="s">
        <v>906</v>
      </c>
      <c r="C466" t="s">
        <v>0</v>
      </c>
      <c r="D466">
        <v>-1</v>
      </c>
      <c r="G466" t="s">
        <v>1</v>
      </c>
      <c r="K466" t="s">
        <v>2</v>
      </c>
      <c r="M466" t="s">
        <v>81</v>
      </c>
      <c r="N466">
        <v>9</v>
      </c>
      <c r="O466">
        <v>7</v>
      </c>
      <c r="P466" t="s">
        <v>666</v>
      </c>
      <c r="Q466" t="s">
        <v>667</v>
      </c>
      <c r="R466">
        <v>76.904648065567017</v>
      </c>
      <c r="S466">
        <v>1749373751.8023477</v>
      </c>
      <c r="T466">
        <v>1749373828.7069955</v>
      </c>
      <c r="U466" t="s">
        <v>5</v>
      </c>
      <c r="V466" t="s">
        <v>83</v>
      </c>
      <c r="W466" t="s">
        <v>7</v>
      </c>
      <c r="X466" t="s">
        <v>196</v>
      </c>
      <c r="Y466">
        <v>13878</v>
      </c>
      <c r="Z466">
        <v>4</v>
      </c>
      <c r="AA466">
        <v>9.67</v>
      </c>
      <c r="AB466">
        <v>1342177</v>
      </c>
      <c r="AC466">
        <v>96708</v>
      </c>
    </row>
    <row r="467" spans="1:29" x14ac:dyDescent="0.25">
      <c r="A467" t="s">
        <v>665</v>
      </c>
      <c r="B467" t="s">
        <v>906</v>
      </c>
      <c r="C467" t="s">
        <v>0</v>
      </c>
      <c r="D467">
        <v>1</v>
      </c>
      <c r="G467" t="s">
        <v>1</v>
      </c>
      <c r="K467" t="s">
        <v>8</v>
      </c>
      <c r="M467" t="s">
        <v>81</v>
      </c>
      <c r="N467">
        <v>9</v>
      </c>
      <c r="O467">
        <v>7</v>
      </c>
      <c r="P467" t="s">
        <v>668</v>
      </c>
      <c r="Q467" t="s">
        <v>669</v>
      </c>
      <c r="R467">
        <v>64.023350238800049</v>
      </c>
      <c r="S467">
        <v>1749373828.8549285</v>
      </c>
      <c r="T467">
        <v>1749373892.8782787</v>
      </c>
      <c r="U467" t="s">
        <v>5</v>
      </c>
      <c r="V467" t="s">
        <v>85</v>
      </c>
      <c r="W467" t="s">
        <v>7</v>
      </c>
      <c r="X467" t="s">
        <v>196</v>
      </c>
      <c r="Y467">
        <v>4540</v>
      </c>
      <c r="Z467">
        <v>4</v>
      </c>
      <c r="AA467">
        <v>29.56</v>
      </c>
      <c r="AB467">
        <v>1342177</v>
      </c>
      <c r="AC467">
        <v>295632</v>
      </c>
    </row>
    <row r="468" spans="1:29" x14ac:dyDescent="0.25">
      <c r="A468" t="s">
        <v>665</v>
      </c>
      <c r="B468" t="s">
        <v>906</v>
      </c>
      <c r="C468" t="s">
        <v>0</v>
      </c>
      <c r="D468">
        <v>1</v>
      </c>
      <c r="E468" t="s">
        <v>11</v>
      </c>
      <c r="G468" t="s">
        <v>1</v>
      </c>
      <c r="H468">
        <v>10</v>
      </c>
      <c r="I468" t="s">
        <v>12</v>
      </c>
      <c r="K468" t="s">
        <v>2</v>
      </c>
      <c r="M468" t="s">
        <v>81</v>
      </c>
      <c r="N468">
        <v>9</v>
      </c>
      <c r="O468">
        <v>7</v>
      </c>
      <c r="P468" t="s">
        <v>670</v>
      </c>
      <c r="Q468" t="s">
        <v>671</v>
      </c>
      <c r="R468">
        <v>78.439316034317017</v>
      </c>
      <c r="S468">
        <v>1749373893.0337043</v>
      </c>
      <c r="T468">
        <v>1749373971.4730206</v>
      </c>
      <c r="U468" t="s">
        <v>5</v>
      </c>
      <c r="V468" t="s">
        <v>87</v>
      </c>
      <c r="W468" t="s">
        <v>7</v>
      </c>
      <c r="X468" t="s">
        <v>196</v>
      </c>
      <c r="Y468">
        <v>12625</v>
      </c>
      <c r="Z468">
        <v>4</v>
      </c>
      <c r="AA468">
        <v>10.63</v>
      </c>
      <c r="AB468">
        <v>13421772</v>
      </c>
      <c r="AC468">
        <v>1063099</v>
      </c>
    </row>
    <row r="469" spans="1:29" x14ac:dyDescent="0.25">
      <c r="A469" t="s">
        <v>665</v>
      </c>
      <c r="B469" t="s">
        <v>906</v>
      </c>
      <c r="C469" t="s">
        <v>0</v>
      </c>
      <c r="D469">
        <v>1</v>
      </c>
      <c r="E469" t="s">
        <v>11</v>
      </c>
      <c r="G469" t="s">
        <v>1</v>
      </c>
      <c r="H469">
        <v>10</v>
      </c>
      <c r="I469" t="s">
        <v>15</v>
      </c>
      <c r="J469" t="s">
        <v>16</v>
      </c>
      <c r="K469" t="s">
        <v>2</v>
      </c>
      <c r="M469" t="s">
        <v>81</v>
      </c>
      <c r="N469">
        <v>9</v>
      </c>
      <c r="O469">
        <v>7</v>
      </c>
      <c r="P469" t="s">
        <v>672</v>
      </c>
      <c r="Q469" t="s">
        <v>673</v>
      </c>
      <c r="R469">
        <v>88.73159646987915</v>
      </c>
      <c r="S469">
        <v>1749373971.5944014</v>
      </c>
      <c r="T469">
        <v>1749374060.3259978</v>
      </c>
      <c r="U469" t="s">
        <v>5</v>
      </c>
      <c r="V469" t="s">
        <v>89</v>
      </c>
      <c r="W469" t="s">
        <v>7</v>
      </c>
      <c r="X469" t="s">
        <v>196</v>
      </c>
      <c r="Y469">
        <v>15581</v>
      </c>
      <c r="Z469">
        <v>4</v>
      </c>
      <c r="AA469">
        <v>8.61</v>
      </c>
      <c r="AB469">
        <v>13421772</v>
      </c>
      <c r="AC469">
        <v>861370</v>
      </c>
    </row>
    <row r="470" spans="1:29" x14ac:dyDescent="0.25">
      <c r="A470" t="s">
        <v>665</v>
      </c>
      <c r="B470" t="s">
        <v>906</v>
      </c>
      <c r="C470" t="s">
        <v>0</v>
      </c>
      <c r="D470">
        <v>1</v>
      </c>
      <c r="E470" t="s">
        <v>11</v>
      </c>
      <c r="G470" t="s">
        <v>1</v>
      </c>
      <c r="H470">
        <v>10</v>
      </c>
      <c r="I470" t="s">
        <v>15</v>
      </c>
      <c r="J470" t="s">
        <v>19</v>
      </c>
      <c r="K470" t="s">
        <v>2</v>
      </c>
      <c r="M470" t="s">
        <v>81</v>
      </c>
      <c r="N470">
        <v>9</v>
      </c>
      <c r="O470">
        <v>7</v>
      </c>
      <c r="P470" t="s">
        <v>674</v>
      </c>
      <c r="Q470" t="s">
        <v>675</v>
      </c>
      <c r="R470">
        <v>93.12774395942688</v>
      </c>
      <c r="S470">
        <v>1749374060.4479887</v>
      </c>
      <c r="T470">
        <v>1749374153.5757327</v>
      </c>
      <c r="U470" t="s">
        <v>5</v>
      </c>
      <c r="V470" t="s">
        <v>91</v>
      </c>
      <c r="W470" t="s">
        <v>7</v>
      </c>
      <c r="X470" t="s">
        <v>196</v>
      </c>
      <c r="Y470">
        <v>15824</v>
      </c>
      <c r="Z470">
        <v>4</v>
      </c>
      <c r="AA470">
        <v>8.48</v>
      </c>
      <c r="AB470">
        <v>13421772</v>
      </c>
      <c r="AC470">
        <v>848180</v>
      </c>
    </row>
    <row r="471" spans="1:29" x14ac:dyDescent="0.25">
      <c r="A471" t="s">
        <v>665</v>
      </c>
      <c r="B471" t="s">
        <v>906</v>
      </c>
      <c r="C471" t="s">
        <v>0</v>
      </c>
      <c r="D471">
        <v>1</v>
      </c>
      <c r="E471" t="s">
        <v>22</v>
      </c>
      <c r="G471" t="s">
        <v>1</v>
      </c>
      <c r="H471">
        <v>10</v>
      </c>
      <c r="I471" t="s">
        <v>12</v>
      </c>
      <c r="K471" t="s">
        <v>2</v>
      </c>
      <c r="M471" t="s">
        <v>81</v>
      </c>
      <c r="N471">
        <v>9</v>
      </c>
      <c r="O471">
        <v>7</v>
      </c>
      <c r="P471" t="s">
        <v>676</v>
      </c>
      <c r="Q471" t="s">
        <v>677</v>
      </c>
      <c r="R471">
        <v>71.94170355796814</v>
      </c>
      <c r="S471">
        <v>1749374153.7321932</v>
      </c>
      <c r="T471">
        <v>1749374225.6738968</v>
      </c>
      <c r="U471" t="s">
        <v>5</v>
      </c>
      <c r="V471" t="s">
        <v>93</v>
      </c>
      <c r="W471" t="s">
        <v>7</v>
      </c>
      <c r="X471" t="s">
        <v>196</v>
      </c>
      <c r="Y471">
        <v>13591</v>
      </c>
      <c r="Z471">
        <v>4</v>
      </c>
      <c r="AA471">
        <v>9.8800000000000008</v>
      </c>
      <c r="AB471">
        <v>13421772</v>
      </c>
      <c r="AC471">
        <v>987544</v>
      </c>
    </row>
    <row r="472" spans="1:29" x14ac:dyDescent="0.25">
      <c r="A472" t="s">
        <v>665</v>
      </c>
      <c r="B472" t="s">
        <v>906</v>
      </c>
      <c r="C472" t="s">
        <v>0</v>
      </c>
      <c r="D472">
        <v>1</v>
      </c>
      <c r="E472" t="s">
        <v>22</v>
      </c>
      <c r="G472" t="s">
        <v>1</v>
      </c>
      <c r="H472">
        <v>10</v>
      </c>
      <c r="I472" t="s">
        <v>15</v>
      </c>
      <c r="J472" t="s">
        <v>16</v>
      </c>
      <c r="K472" t="s">
        <v>2</v>
      </c>
      <c r="M472" t="s">
        <v>81</v>
      </c>
      <c r="N472">
        <v>9</v>
      </c>
      <c r="O472">
        <v>7</v>
      </c>
      <c r="P472" t="s">
        <v>678</v>
      </c>
      <c r="Q472" t="s">
        <v>679</v>
      </c>
      <c r="R472">
        <v>85.557404756546021</v>
      </c>
      <c r="S472">
        <v>1749374225.8330638</v>
      </c>
      <c r="T472">
        <v>1749374311.3904686</v>
      </c>
      <c r="U472" t="s">
        <v>5</v>
      </c>
      <c r="V472" t="s">
        <v>95</v>
      </c>
      <c r="W472" t="s">
        <v>7</v>
      </c>
      <c r="X472" t="s">
        <v>196</v>
      </c>
      <c r="Y472">
        <v>14364</v>
      </c>
      <c r="Z472">
        <v>4</v>
      </c>
      <c r="AA472">
        <v>9.34</v>
      </c>
      <c r="AB472">
        <v>13421772</v>
      </c>
      <c r="AC472">
        <v>934387</v>
      </c>
    </row>
    <row r="473" spans="1:29" x14ac:dyDescent="0.25">
      <c r="A473" t="s">
        <v>665</v>
      </c>
      <c r="B473" t="s">
        <v>906</v>
      </c>
      <c r="C473" t="s">
        <v>0</v>
      </c>
      <c r="D473">
        <v>1</v>
      </c>
      <c r="E473" t="s">
        <v>22</v>
      </c>
      <c r="G473" t="s">
        <v>1</v>
      </c>
      <c r="H473">
        <v>10</v>
      </c>
      <c r="I473" t="s">
        <v>15</v>
      </c>
      <c r="J473" t="s">
        <v>19</v>
      </c>
      <c r="K473" t="s">
        <v>2</v>
      </c>
      <c r="M473" t="s">
        <v>81</v>
      </c>
      <c r="N473">
        <v>9</v>
      </c>
      <c r="O473">
        <v>7</v>
      </c>
      <c r="P473" t="s">
        <v>680</v>
      </c>
      <c r="Q473" t="s">
        <v>681</v>
      </c>
      <c r="R473">
        <v>86.482548952102661</v>
      </c>
      <c r="S473">
        <v>1749374311.510268</v>
      </c>
      <c r="T473">
        <v>1749374397.9928169</v>
      </c>
      <c r="U473" t="s">
        <v>5</v>
      </c>
      <c r="V473" t="s">
        <v>97</v>
      </c>
      <c r="W473" t="s">
        <v>7</v>
      </c>
      <c r="X473" t="s">
        <v>196</v>
      </c>
      <c r="Y473">
        <v>14852</v>
      </c>
      <c r="Z473">
        <v>4</v>
      </c>
      <c r="AA473">
        <v>9.0399999999999991</v>
      </c>
      <c r="AB473">
        <v>13421772</v>
      </c>
      <c r="AC473">
        <v>903689</v>
      </c>
    </row>
    <row r="474" spans="1:29" x14ac:dyDescent="0.25">
      <c r="A474" t="s">
        <v>665</v>
      </c>
      <c r="B474" t="s">
        <v>906</v>
      </c>
      <c r="C474" t="s">
        <v>0</v>
      </c>
      <c r="D474">
        <v>1</v>
      </c>
      <c r="E474" t="s">
        <v>11</v>
      </c>
      <c r="G474" t="s">
        <v>1</v>
      </c>
      <c r="H474">
        <v>100</v>
      </c>
      <c r="I474" t="s">
        <v>12</v>
      </c>
      <c r="K474" t="s">
        <v>2</v>
      </c>
      <c r="M474" t="s">
        <v>81</v>
      </c>
      <c r="N474">
        <v>9</v>
      </c>
      <c r="O474">
        <v>7</v>
      </c>
      <c r="P474" t="s">
        <v>682</v>
      </c>
      <c r="Q474" t="s">
        <v>683</v>
      </c>
      <c r="R474">
        <v>68.173949480056763</v>
      </c>
      <c r="S474">
        <v>1749374398.1504109</v>
      </c>
      <c r="T474">
        <v>1749374466.3243599</v>
      </c>
      <c r="U474" t="s">
        <v>5</v>
      </c>
      <c r="V474" t="s">
        <v>99</v>
      </c>
      <c r="W474" t="s">
        <v>7</v>
      </c>
      <c r="X474" t="s">
        <v>196</v>
      </c>
      <c r="Y474">
        <v>8667</v>
      </c>
      <c r="Z474">
        <v>4</v>
      </c>
      <c r="AA474">
        <v>15.48</v>
      </c>
      <c r="AB474">
        <v>1342177</v>
      </c>
      <c r="AC474">
        <v>154844</v>
      </c>
    </row>
    <row r="475" spans="1:29" x14ac:dyDescent="0.25">
      <c r="A475" t="s">
        <v>665</v>
      </c>
      <c r="B475" t="s">
        <v>906</v>
      </c>
      <c r="C475" t="s">
        <v>0</v>
      </c>
      <c r="D475">
        <v>1</v>
      </c>
      <c r="E475" t="s">
        <v>11</v>
      </c>
      <c r="G475" t="s">
        <v>1</v>
      </c>
      <c r="H475">
        <v>100</v>
      </c>
      <c r="I475" t="s">
        <v>15</v>
      </c>
      <c r="J475" t="s">
        <v>16</v>
      </c>
      <c r="K475" t="s">
        <v>2</v>
      </c>
      <c r="M475" t="s">
        <v>81</v>
      </c>
      <c r="N475">
        <v>9</v>
      </c>
      <c r="O475">
        <v>7</v>
      </c>
      <c r="P475" t="s">
        <v>684</v>
      </c>
      <c r="Q475" t="s">
        <v>685</v>
      </c>
      <c r="R475">
        <v>84.553661108016968</v>
      </c>
      <c r="S475">
        <v>1749374466.4838884</v>
      </c>
      <c r="T475">
        <v>1749374551.0375495</v>
      </c>
      <c r="U475" t="s">
        <v>5</v>
      </c>
      <c r="V475" t="s">
        <v>101</v>
      </c>
      <c r="W475" t="s">
        <v>7</v>
      </c>
      <c r="X475" t="s">
        <v>196</v>
      </c>
      <c r="Y475">
        <v>11470</v>
      </c>
      <c r="Z475">
        <v>4</v>
      </c>
      <c r="AA475">
        <v>11.7</v>
      </c>
      <c r="AB475">
        <v>1342177</v>
      </c>
      <c r="AC475">
        <v>117006</v>
      </c>
    </row>
    <row r="476" spans="1:29" x14ac:dyDescent="0.25">
      <c r="A476" t="s">
        <v>665</v>
      </c>
      <c r="B476" t="s">
        <v>906</v>
      </c>
      <c r="C476" t="s">
        <v>0</v>
      </c>
      <c r="D476">
        <v>1</v>
      </c>
      <c r="E476" t="s">
        <v>11</v>
      </c>
      <c r="G476" t="s">
        <v>1</v>
      </c>
      <c r="H476">
        <v>100</v>
      </c>
      <c r="I476" t="s">
        <v>15</v>
      </c>
      <c r="J476" t="s">
        <v>19</v>
      </c>
      <c r="K476" t="s">
        <v>2</v>
      </c>
      <c r="M476" t="s">
        <v>81</v>
      </c>
      <c r="N476">
        <v>9</v>
      </c>
      <c r="O476">
        <v>7</v>
      </c>
      <c r="P476" t="s">
        <v>686</v>
      </c>
      <c r="Q476" t="s">
        <v>687</v>
      </c>
      <c r="R476">
        <v>85.326711177825928</v>
      </c>
      <c r="S476">
        <v>1749374551.1980138</v>
      </c>
      <c r="T476">
        <v>1749374636.524725</v>
      </c>
      <c r="U476" t="s">
        <v>5</v>
      </c>
      <c r="V476" t="s">
        <v>103</v>
      </c>
      <c r="W476" t="s">
        <v>7</v>
      </c>
      <c r="X476" t="s">
        <v>196</v>
      </c>
      <c r="Y476">
        <v>11690</v>
      </c>
      <c r="Z476">
        <v>4</v>
      </c>
      <c r="AA476">
        <v>11.48</v>
      </c>
      <c r="AB476">
        <v>1342177</v>
      </c>
      <c r="AC476">
        <v>114809</v>
      </c>
    </row>
    <row r="477" spans="1:29" x14ac:dyDescent="0.25">
      <c r="A477" t="s">
        <v>665</v>
      </c>
      <c r="B477" t="s">
        <v>906</v>
      </c>
      <c r="C477" t="s">
        <v>0</v>
      </c>
      <c r="D477">
        <v>1</v>
      </c>
      <c r="E477" t="s">
        <v>22</v>
      </c>
      <c r="G477" t="s">
        <v>1</v>
      </c>
      <c r="H477">
        <v>100</v>
      </c>
      <c r="I477" t="s">
        <v>12</v>
      </c>
      <c r="K477" t="s">
        <v>2</v>
      </c>
      <c r="M477" t="s">
        <v>81</v>
      </c>
      <c r="N477">
        <v>9</v>
      </c>
      <c r="O477">
        <v>7</v>
      </c>
      <c r="P477" t="s">
        <v>688</v>
      </c>
      <c r="Q477" t="s">
        <v>689</v>
      </c>
      <c r="R477">
        <v>65.195230484008789</v>
      </c>
      <c r="S477">
        <v>1749374636.6904068</v>
      </c>
      <c r="T477">
        <v>1749374701.8856373</v>
      </c>
      <c r="U477" t="s">
        <v>5</v>
      </c>
      <c r="V477" t="s">
        <v>105</v>
      </c>
      <c r="W477" t="s">
        <v>7</v>
      </c>
      <c r="X477" t="s">
        <v>196</v>
      </c>
      <c r="Y477">
        <v>8772</v>
      </c>
      <c r="Z477">
        <v>4</v>
      </c>
      <c r="AA477">
        <v>15.3</v>
      </c>
      <c r="AB477">
        <v>1342177</v>
      </c>
      <c r="AC477">
        <v>152991</v>
      </c>
    </row>
    <row r="478" spans="1:29" x14ac:dyDescent="0.25">
      <c r="A478" t="s">
        <v>665</v>
      </c>
      <c r="B478" t="s">
        <v>906</v>
      </c>
      <c r="C478" t="s">
        <v>0</v>
      </c>
      <c r="D478">
        <v>1</v>
      </c>
      <c r="E478" t="s">
        <v>22</v>
      </c>
      <c r="G478" t="s">
        <v>1</v>
      </c>
      <c r="H478">
        <v>100</v>
      </c>
      <c r="I478" t="s">
        <v>15</v>
      </c>
      <c r="J478" t="s">
        <v>16</v>
      </c>
      <c r="K478" t="s">
        <v>2</v>
      </c>
      <c r="M478" t="s">
        <v>81</v>
      </c>
      <c r="N478">
        <v>9</v>
      </c>
      <c r="O478">
        <v>7</v>
      </c>
      <c r="P478" t="s">
        <v>690</v>
      </c>
      <c r="Q478" t="s">
        <v>691</v>
      </c>
      <c r="R478">
        <v>82.619552850723267</v>
      </c>
      <c r="S478">
        <v>1749374702.0490091</v>
      </c>
      <c r="T478">
        <v>1749374784.6685619</v>
      </c>
      <c r="U478" t="s">
        <v>5</v>
      </c>
      <c r="V478" t="s">
        <v>107</v>
      </c>
      <c r="W478" t="s">
        <v>7</v>
      </c>
      <c r="X478" t="s">
        <v>196</v>
      </c>
      <c r="Y478">
        <v>10673</v>
      </c>
      <c r="Z478">
        <v>4</v>
      </c>
      <c r="AA478">
        <v>12.57</v>
      </c>
      <c r="AB478">
        <v>1342177</v>
      </c>
      <c r="AC478">
        <v>125745</v>
      </c>
    </row>
    <row r="479" spans="1:29" x14ac:dyDescent="0.25">
      <c r="A479" t="s">
        <v>665</v>
      </c>
      <c r="B479" t="s">
        <v>906</v>
      </c>
      <c r="C479" t="s">
        <v>0</v>
      </c>
      <c r="D479">
        <v>1</v>
      </c>
      <c r="E479" t="s">
        <v>22</v>
      </c>
      <c r="G479" t="s">
        <v>1</v>
      </c>
      <c r="H479">
        <v>100</v>
      </c>
      <c r="I479" t="s">
        <v>15</v>
      </c>
      <c r="J479" t="s">
        <v>19</v>
      </c>
      <c r="K479" t="s">
        <v>2</v>
      </c>
      <c r="M479" t="s">
        <v>81</v>
      </c>
      <c r="N479">
        <v>9</v>
      </c>
      <c r="O479">
        <v>7</v>
      </c>
      <c r="P479" t="s">
        <v>692</v>
      </c>
      <c r="Q479" t="s">
        <v>693</v>
      </c>
      <c r="R479">
        <v>81.182766675949097</v>
      </c>
      <c r="S479">
        <v>1749374784.8387904</v>
      </c>
      <c r="T479">
        <v>1749374866.0215571</v>
      </c>
      <c r="U479" t="s">
        <v>5</v>
      </c>
      <c r="V479" t="s">
        <v>109</v>
      </c>
      <c r="W479" t="s">
        <v>7</v>
      </c>
      <c r="X479" t="s">
        <v>196</v>
      </c>
      <c r="Y479">
        <v>10209</v>
      </c>
      <c r="Z479">
        <v>4</v>
      </c>
      <c r="AA479">
        <v>13.15</v>
      </c>
      <c r="AB479">
        <v>1342177</v>
      </c>
      <c r="AC479">
        <v>131465</v>
      </c>
    </row>
    <row r="480" spans="1:29" x14ac:dyDescent="0.25">
      <c r="A480" t="s">
        <v>665</v>
      </c>
      <c r="B480" t="s">
        <v>906</v>
      </c>
      <c r="C480" t="s">
        <v>0</v>
      </c>
      <c r="D480">
        <v>1</v>
      </c>
      <c r="E480" t="s">
        <v>11</v>
      </c>
      <c r="G480" t="s">
        <v>1</v>
      </c>
      <c r="H480">
        <v>1000</v>
      </c>
      <c r="I480" t="s">
        <v>12</v>
      </c>
      <c r="K480" t="s">
        <v>2</v>
      </c>
      <c r="M480" t="s">
        <v>81</v>
      </c>
      <c r="N480">
        <v>9</v>
      </c>
      <c r="O480">
        <v>7</v>
      </c>
      <c r="P480" t="s">
        <v>694</v>
      </c>
      <c r="Q480" t="s">
        <v>695</v>
      </c>
      <c r="R480">
        <v>68.535865783691406</v>
      </c>
      <c r="S480">
        <v>1749374866.1497691</v>
      </c>
      <c r="T480">
        <v>1749374934.6856349</v>
      </c>
      <c r="U480" t="s">
        <v>5</v>
      </c>
      <c r="V480" t="s">
        <v>111</v>
      </c>
      <c r="W480" t="s">
        <v>7</v>
      </c>
      <c r="X480" t="s">
        <v>196</v>
      </c>
      <c r="Y480">
        <v>8788</v>
      </c>
      <c r="Z480">
        <v>4</v>
      </c>
      <c r="AA480">
        <v>15.27</v>
      </c>
      <c r="AB480">
        <v>134217</v>
      </c>
      <c r="AC480">
        <v>15271</v>
      </c>
    </row>
    <row r="481" spans="1:29" x14ac:dyDescent="0.25">
      <c r="A481" t="s">
        <v>665</v>
      </c>
      <c r="B481" t="s">
        <v>906</v>
      </c>
      <c r="C481" t="s">
        <v>0</v>
      </c>
      <c r="D481">
        <v>1</v>
      </c>
      <c r="E481" t="s">
        <v>11</v>
      </c>
      <c r="G481" t="s">
        <v>1</v>
      </c>
      <c r="H481">
        <v>1000</v>
      </c>
      <c r="I481" t="s">
        <v>15</v>
      </c>
      <c r="J481" t="s">
        <v>16</v>
      </c>
      <c r="K481" t="s">
        <v>2</v>
      </c>
      <c r="M481" t="s">
        <v>81</v>
      </c>
      <c r="N481">
        <v>9</v>
      </c>
      <c r="O481">
        <v>7</v>
      </c>
      <c r="P481" t="s">
        <v>696</v>
      </c>
      <c r="Q481" t="s">
        <v>697</v>
      </c>
      <c r="R481">
        <v>84.409626722335815</v>
      </c>
      <c r="S481">
        <v>1749374934.8255241</v>
      </c>
      <c r="T481">
        <v>1749375019.2351506</v>
      </c>
      <c r="U481" t="s">
        <v>5</v>
      </c>
      <c r="V481" t="s">
        <v>113</v>
      </c>
      <c r="W481" t="s">
        <v>7</v>
      </c>
      <c r="X481" t="s">
        <v>196</v>
      </c>
      <c r="Y481">
        <v>10757</v>
      </c>
      <c r="Z481">
        <v>4</v>
      </c>
      <c r="AA481">
        <v>12.48</v>
      </c>
      <c r="AB481">
        <v>134217</v>
      </c>
      <c r="AC481">
        <v>12476</v>
      </c>
    </row>
    <row r="482" spans="1:29" x14ac:dyDescent="0.25">
      <c r="A482" t="s">
        <v>665</v>
      </c>
      <c r="B482" t="s">
        <v>906</v>
      </c>
      <c r="C482" t="s">
        <v>0</v>
      </c>
      <c r="D482">
        <v>1</v>
      </c>
      <c r="E482" t="s">
        <v>11</v>
      </c>
      <c r="G482" t="s">
        <v>1</v>
      </c>
      <c r="H482">
        <v>1000</v>
      </c>
      <c r="I482" t="s">
        <v>15</v>
      </c>
      <c r="J482" t="s">
        <v>19</v>
      </c>
      <c r="K482" t="s">
        <v>2</v>
      </c>
      <c r="M482" t="s">
        <v>81</v>
      </c>
      <c r="N482">
        <v>9</v>
      </c>
      <c r="O482">
        <v>7</v>
      </c>
      <c r="P482" t="s">
        <v>698</v>
      </c>
      <c r="Q482" t="s">
        <v>699</v>
      </c>
      <c r="R482">
        <v>86.134201288223267</v>
      </c>
      <c r="S482">
        <v>1749375019.4078526</v>
      </c>
      <c r="T482">
        <v>1749375105.5420539</v>
      </c>
      <c r="U482" t="s">
        <v>5</v>
      </c>
      <c r="V482" t="s">
        <v>115</v>
      </c>
      <c r="W482" t="s">
        <v>7</v>
      </c>
      <c r="X482" t="s">
        <v>196</v>
      </c>
      <c r="Y482">
        <v>11046</v>
      </c>
      <c r="Z482">
        <v>4</v>
      </c>
      <c r="AA482">
        <v>12.15</v>
      </c>
      <c r="AB482">
        <v>134217</v>
      </c>
      <c r="AC482">
        <v>12150</v>
      </c>
    </row>
    <row r="483" spans="1:29" x14ac:dyDescent="0.25">
      <c r="A483" t="s">
        <v>665</v>
      </c>
      <c r="B483" t="s">
        <v>906</v>
      </c>
      <c r="C483" t="s">
        <v>0</v>
      </c>
      <c r="D483">
        <v>1</v>
      </c>
      <c r="E483" t="s">
        <v>22</v>
      </c>
      <c r="G483" t="s">
        <v>1</v>
      </c>
      <c r="H483">
        <v>1000</v>
      </c>
      <c r="I483" t="s">
        <v>12</v>
      </c>
      <c r="K483" t="s">
        <v>2</v>
      </c>
      <c r="M483" t="s">
        <v>81</v>
      </c>
      <c r="N483">
        <v>9</v>
      </c>
      <c r="O483">
        <v>7</v>
      </c>
      <c r="P483" t="s">
        <v>700</v>
      </c>
      <c r="Q483" t="s">
        <v>701</v>
      </c>
      <c r="R483">
        <v>66.47563099861145</v>
      </c>
      <c r="S483">
        <v>1749375105.7165403</v>
      </c>
      <c r="T483">
        <v>1749375172.1921711</v>
      </c>
      <c r="U483" t="s">
        <v>5</v>
      </c>
      <c r="V483" t="s">
        <v>117</v>
      </c>
      <c r="W483" t="s">
        <v>7</v>
      </c>
      <c r="X483" t="s">
        <v>196</v>
      </c>
      <c r="Y483">
        <v>9447</v>
      </c>
      <c r="Z483">
        <v>4</v>
      </c>
      <c r="AA483">
        <v>14.21</v>
      </c>
      <c r="AB483">
        <v>134217</v>
      </c>
      <c r="AC483">
        <v>14206</v>
      </c>
    </row>
    <row r="484" spans="1:29" x14ac:dyDescent="0.25">
      <c r="A484" t="s">
        <v>665</v>
      </c>
      <c r="B484" t="s">
        <v>906</v>
      </c>
      <c r="C484" t="s">
        <v>0</v>
      </c>
      <c r="D484">
        <v>1</v>
      </c>
      <c r="E484" t="s">
        <v>22</v>
      </c>
      <c r="G484" t="s">
        <v>1</v>
      </c>
      <c r="H484">
        <v>1000</v>
      </c>
      <c r="I484" t="s">
        <v>15</v>
      </c>
      <c r="J484" t="s">
        <v>16</v>
      </c>
      <c r="K484" t="s">
        <v>2</v>
      </c>
      <c r="M484" t="s">
        <v>81</v>
      </c>
      <c r="N484">
        <v>9</v>
      </c>
      <c r="O484">
        <v>7</v>
      </c>
      <c r="P484" t="s">
        <v>702</v>
      </c>
      <c r="Q484" t="s">
        <v>703</v>
      </c>
      <c r="R484">
        <v>83.128654718399048</v>
      </c>
      <c r="S484">
        <v>1749375172.3601484</v>
      </c>
      <c r="T484">
        <v>1749375255.4888031</v>
      </c>
      <c r="U484" t="s">
        <v>5</v>
      </c>
      <c r="V484" t="s">
        <v>119</v>
      </c>
      <c r="W484" t="s">
        <v>7</v>
      </c>
      <c r="X484" t="s">
        <v>196</v>
      </c>
      <c r="Y484">
        <v>11484</v>
      </c>
      <c r="Z484">
        <v>4</v>
      </c>
      <c r="AA484">
        <v>11.69</v>
      </c>
      <c r="AB484">
        <v>134217</v>
      </c>
      <c r="AC484">
        <v>11686</v>
      </c>
    </row>
    <row r="485" spans="1:29" x14ac:dyDescent="0.25">
      <c r="A485" t="s">
        <v>665</v>
      </c>
      <c r="B485" t="s">
        <v>906</v>
      </c>
      <c r="C485" t="s">
        <v>0</v>
      </c>
      <c r="D485">
        <v>1</v>
      </c>
      <c r="E485" t="s">
        <v>22</v>
      </c>
      <c r="G485" t="s">
        <v>1</v>
      </c>
      <c r="H485">
        <v>1000</v>
      </c>
      <c r="I485" t="s">
        <v>15</v>
      </c>
      <c r="J485" t="s">
        <v>19</v>
      </c>
      <c r="K485" t="s">
        <v>2</v>
      </c>
      <c r="M485" t="s">
        <v>81</v>
      </c>
      <c r="N485">
        <v>9</v>
      </c>
      <c r="O485">
        <v>7</v>
      </c>
      <c r="P485" t="s">
        <v>704</v>
      </c>
      <c r="Q485" t="s">
        <v>705</v>
      </c>
      <c r="R485">
        <v>81.632646322250366</v>
      </c>
      <c r="S485">
        <v>1749375255.7854452</v>
      </c>
      <c r="T485">
        <v>1749375337.4180915</v>
      </c>
      <c r="U485" t="s">
        <v>5</v>
      </c>
      <c r="V485" t="s">
        <v>121</v>
      </c>
      <c r="W485" t="s">
        <v>7</v>
      </c>
      <c r="X485" t="s">
        <v>196</v>
      </c>
      <c r="Y485">
        <v>10617</v>
      </c>
      <c r="Z485">
        <v>4</v>
      </c>
      <c r="AA485">
        <v>12.64</v>
      </c>
      <c r="AB485">
        <v>134217</v>
      </c>
      <c r="AC485">
        <v>12641</v>
      </c>
    </row>
    <row r="486" spans="1:29" x14ac:dyDescent="0.25">
      <c r="A486" t="s">
        <v>665</v>
      </c>
      <c r="B486" t="s">
        <v>906</v>
      </c>
      <c r="C486" t="s">
        <v>0</v>
      </c>
      <c r="D486">
        <v>1</v>
      </c>
      <c r="E486" t="s">
        <v>11</v>
      </c>
      <c r="G486" t="s">
        <v>1</v>
      </c>
      <c r="H486">
        <v>10000</v>
      </c>
      <c r="I486" t="s">
        <v>12</v>
      </c>
      <c r="K486" t="s">
        <v>2</v>
      </c>
      <c r="M486" t="s">
        <v>81</v>
      </c>
      <c r="N486">
        <v>9</v>
      </c>
      <c r="O486">
        <v>7</v>
      </c>
      <c r="P486" t="s">
        <v>706</v>
      </c>
      <c r="Q486" t="s">
        <v>707</v>
      </c>
      <c r="R486">
        <v>69.636633396148682</v>
      </c>
      <c r="S486">
        <v>1749375337.5800946</v>
      </c>
      <c r="T486">
        <v>1749375407.216728</v>
      </c>
      <c r="U486" t="s">
        <v>5</v>
      </c>
      <c r="V486" t="s">
        <v>123</v>
      </c>
      <c r="W486" t="s">
        <v>7</v>
      </c>
      <c r="X486" t="s">
        <v>196</v>
      </c>
      <c r="Y486">
        <v>7263</v>
      </c>
      <c r="Z486">
        <v>4</v>
      </c>
      <c r="AA486">
        <v>18.48</v>
      </c>
      <c r="AB486">
        <v>13421</v>
      </c>
      <c r="AC486">
        <v>1847</v>
      </c>
    </row>
    <row r="487" spans="1:29" x14ac:dyDescent="0.25">
      <c r="A487" t="s">
        <v>665</v>
      </c>
      <c r="B487" t="s">
        <v>906</v>
      </c>
      <c r="C487" t="s">
        <v>0</v>
      </c>
      <c r="D487">
        <v>1</v>
      </c>
      <c r="E487" t="s">
        <v>11</v>
      </c>
      <c r="G487" t="s">
        <v>1</v>
      </c>
      <c r="H487">
        <v>10000</v>
      </c>
      <c r="I487" t="s">
        <v>15</v>
      </c>
      <c r="J487" t="s">
        <v>16</v>
      </c>
      <c r="K487" t="s">
        <v>2</v>
      </c>
      <c r="M487" t="s">
        <v>81</v>
      </c>
      <c r="N487">
        <v>9</v>
      </c>
      <c r="O487">
        <v>7</v>
      </c>
      <c r="P487" t="s">
        <v>708</v>
      </c>
      <c r="Q487" t="s">
        <v>709</v>
      </c>
      <c r="R487">
        <v>85.199642181396484</v>
      </c>
      <c r="S487">
        <v>1749375407.3790584</v>
      </c>
      <c r="T487">
        <v>1749375492.5787003</v>
      </c>
      <c r="U487" t="s">
        <v>5</v>
      </c>
      <c r="V487" t="s">
        <v>125</v>
      </c>
      <c r="W487" t="s">
        <v>7</v>
      </c>
      <c r="X487" t="s">
        <v>196</v>
      </c>
      <c r="Y487">
        <v>8778</v>
      </c>
      <c r="Z487">
        <v>4</v>
      </c>
      <c r="AA487">
        <v>15.29</v>
      </c>
      <c r="AB487">
        <v>13421</v>
      </c>
      <c r="AC487">
        <v>1528</v>
      </c>
    </row>
    <row r="488" spans="1:29" x14ac:dyDescent="0.25">
      <c r="A488" t="s">
        <v>665</v>
      </c>
      <c r="B488" t="s">
        <v>906</v>
      </c>
      <c r="C488" t="s">
        <v>0</v>
      </c>
      <c r="D488">
        <v>1</v>
      </c>
      <c r="E488" t="s">
        <v>11</v>
      </c>
      <c r="G488" t="s">
        <v>1</v>
      </c>
      <c r="H488">
        <v>10000</v>
      </c>
      <c r="I488" t="s">
        <v>15</v>
      </c>
      <c r="J488" t="s">
        <v>19</v>
      </c>
      <c r="K488" t="s">
        <v>2</v>
      </c>
      <c r="M488" t="s">
        <v>81</v>
      </c>
      <c r="N488">
        <v>9</v>
      </c>
      <c r="O488">
        <v>7</v>
      </c>
      <c r="P488" t="s">
        <v>710</v>
      </c>
      <c r="Q488" t="s">
        <v>711</v>
      </c>
      <c r="R488">
        <v>83.311952829360962</v>
      </c>
      <c r="S488">
        <v>1749375492.7295041</v>
      </c>
      <c r="T488">
        <v>1749375576.0414569</v>
      </c>
      <c r="U488" t="s">
        <v>5</v>
      </c>
      <c r="V488" t="s">
        <v>127</v>
      </c>
      <c r="W488" t="s">
        <v>7</v>
      </c>
      <c r="X488" t="s">
        <v>196</v>
      </c>
      <c r="Y488">
        <v>8791</v>
      </c>
      <c r="Z488">
        <v>4</v>
      </c>
      <c r="AA488">
        <v>15.27</v>
      </c>
      <c r="AB488">
        <v>13421</v>
      </c>
      <c r="AC488">
        <v>1526</v>
      </c>
    </row>
    <row r="489" spans="1:29" x14ac:dyDescent="0.25">
      <c r="A489" t="s">
        <v>665</v>
      </c>
      <c r="B489" t="s">
        <v>906</v>
      </c>
      <c r="C489" t="s">
        <v>0</v>
      </c>
      <c r="D489">
        <v>1</v>
      </c>
      <c r="E489" t="s">
        <v>22</v>
      </c>
      <c r="G489" t="s">
        <v>1</v>
      </c>
      <c r="H489">
        <v>10000</v>
      </c>
      <c r="I489" t="s">
        <v>12</v>
      </c>
      <c r="K489" t="s">
        <v>2</v>
      </c>
      <c r="M489" t="s">
        <v>81</v>
      </c>
      <c r="N489">
        <v>9</v>
      </c>
      <c r="O489">
        <v>7</v>
      </c>
      <c r="P489" t="s">
        <v>712</v>
      </c>
      <c r="Q489" t="s">
        <v>713</v>
      </c>
      <c r="R489">
        <v>65.177501916885376</v>
      </c>
      <c r="S489">
        <v>1749375576.2059395</v>
      </c>
      <c r="T489">
        <v>1749375641.3834414</v>
      </c>
      <c r="U489" t="s">
        <v>5</v>
      </c>
      <c r="V489" t="s">
        <v>129</v>
      </c>
      <c r="W489" t="s">
        <v>7</v>
      </c>
      <c r="X489" t="s">
        <v>196</v>
      </c>
      <c r="Y489">
        <v>7507</v>
      </c>
      <c r="Z489">
        <v>4</v>
      </c>
      <c r="AA489">
        <v>17.88</v>
      </c>
      <c r="AB489">
        <v>13421</v>
      </c>
      <c r="AC489">
        <v>1787</v>
      </c>
    </row>
    <row r="490" spans="1:29" x14ac:dyDescent="0.25">
      <c r="A490" t="s">
        <v>665</v>
      </c>
      <c r="B490" t="s">
        <v>906</v>
      </c>
      <c r="C490" t="s">
        <v>0</v>
      </c>
      <c r="D490">
        <v>1</v>
      </c>
      <c r="E490" t="s">
        <v>22</v>
      </c>
      <c r="G490" t="s">
        <v>1</v>
      </c>
      <c r="H490">
        <v>10000</v>
      </c>
      <c r="I490" t="s">
        <v>15</v>
      </c>
      <c r="J490" t="s">
        <v>16</v>
      </c>
      <c r="K490" t="s">
        <v>2</v>
      </c>
      <c r="M490" t="s">
        <v>81</v>
      </c>
      <c r="N490">
        <v>9</v>
      </c>
      <c r="O490">
        <v>7</v>
      </c>
      <c r="P490" t="s">
        <v>714</v>
      </c>
      <c r="Q490" t="s">
        <v>715</v>
      </c>
      <c r="R490">
        <v>78.935016393661499</v>
      </c>
      <c r="S490">
        <v>1749375641.54708</v>
      </c>
      <c r="T490">
        <v>1749375720.4820964</v>
      </c>
      <c r="U490" t="s">
        <v>5</v>
      </c>
      <c r="V490" t="s">
        <v>131</v>
      </c>
      <c r="W490" t="s">
        <v>7</v>
      </c>
      <c r="X490" t="s">
        <v>196</v>
      </c>
      <c r="Y490">
        <v>8676</v>
      </c>
      <c r="Z490">
        <v>4</v>
      </c>
      <c r="AA490">
        <v>15.47</v>
      </c>
      <c r="AB490">
        <v>13421</v>
      </c>
      <c r="AC490">
        <v>1546</v>
      </c>
    </row>
    <row r="491" spans="1:29" x14ac:dyDescent="0.25">
      <c r="A491" t="s">
        <v>665</v>
      </c>
      <c r="B491" t="s">
        <v>906</v>
      </c>
      <c r="C491" t="s">
        <v>0</v>
      </c>
      <c r="D491">
        <v>1</v>
      </c>
      <c r="E491" t="s">
        <v>22</v>
      </c>
      <c r="G491" t="s">
        <v>1</v>
      </c>
      <c r="H491">
        <v>10000</v>
      </c>
      <c r="I491" t="s">
        <v>15</v>
      </c>
      <c r="J491" t="s">
        <v>19</v>
      </c>
      <c r="K491" t="s">
        <v>2</v>
      </c>
      <c r="M491" t="s">
        <v>81</v>
      </c>
      <c r="N491">
        <v>9</v>
      </c>
      <c r="O491">
        <v>7</v>
      </c>
      <c r="P491" t="s">
        <v>716</v>
      </c>
      <c r="Q491" t="s">
        <v>717</v>
      </c>
      <c r="R491">
        <v>79.859315395355225</v>
      </c>
      <c r="S491">
        <v>1749375720.646409</v>
      </c>
      <c r="T491">
        <v>1749375800.5057244</v>
      </c>
      <c r="U491" t="s">
        <v>5</v>
      </c>
      <c r="V491" t="s">
        <v>133</v>
      </c>
      <c r="W491" t="s">
        <v>7</v>
      </c>
      <c r="X491" t="s">
        <v>196</v>
      </c>
      <c r="Y491">
        <v>8312</v>
      </c>
      <c r="Z491">
        <v>4</v>
      </c>
      <c r="AA491">
        <v>16.149999999999999</v>
      </c>
      <c r="AB491">
        <v>13421</v>
      </c>
      <c r="AC491">
        <v>1614</v>
      </c>
    </row>
    <row r="492" spans="1:29" x14ac:dyDescent="0.25">
      <c r="A492" t="s">
        <v>665</v>
      </c>
      <c r="B492" t="s">
        <v>906</v>
      </c>
      <c r="C492" t="s">
        <v>0</v>
      </c>
      <c r="D492">
        <v>1</v>
      </c>
      <c r="E492" t="s">
        <v>11</v>
      </c>
      <c r="G492" t="s">
        <v>1</v>
      </c>
      <c r="H492">
        <v>100000</v>
      </c>
      <c r="I492" t="s">
        <v>12</v>
      </c>
      <c r="K492" t="s">
        <v>2</v>
      </c>
      <c r="M492" t="s">
        <v>81</v>
      </c>
      <c r="N492">
        <v>9</v>
      </c>
      <c r="O492">
        <v>7</v>
      </c>
      <c r="P492" t="s">
        <v>718</v>
      </c>
      <c r="Q492" t="s">
        <v>719</v>
      </c>
      <c r="R492">
        <v>60.359536409378052</v>
      </c>
      <c r="S492">
        <v>1749375800.6716652</v>
      </c>
      <c r="T492">
        <v>1749375861.0312016</v>
      </c>
      <c r="U492" t="s">
        <v>5</v>
      </c>
      <c r="V492" t="s">
        <v>135</v>
      </c>
      <c r="W492" t="s">
        <v>7</v>
      </c>
      <c r="X492" t="s">
        <v>196</v>
      </c>
      <c r="Y492">
        <v>1820</v>
      </c>
      <c r="Z492">
        <v>4</v>
      </c>
      <c r="AA492">
        <v>73.73</v>
      </c>
      <c r="AB492">
        <v>1342</v>
      </c>
      <c r="AC492">
        <v>737</v>
      </c>
    </row>
    <row r="493" spans="1:29" x14ac:dyDescent="0.25">
      <c r="A493" t="s">
        <v>665</v>
      </c>
      <c r="B493" t="s">
        <v>906</v>
      </c>
      <c r="C493" t="s">
        <v>0</v>
      </c>
      <c r="D493">
        <v>1</v>
      </c>
      <c r="E493" t="s">
        <v>11</v>
      </c>
      <c r="G493" t="s">
        <v>1</v>
      </c>
      <c r="H493">
        <v>100000</v>
      </c>
      <c r="I493" t="s">
        <v>15</v>
      </c>
      <c r="J493" t="s">
        <v>16</v>
      </c>
      <c r="K493" t="s">
        <v>2</v>
      </c>
      <c r="M493" t="s">
        <v>81</v>
      </c>
      <c r="N493">
        <v>9</v>
      </c>
      <c r="O493">
        <v>7</v>
      </c>
      <c r="P493" t="s">
        <v>720</v>
      </c>
      <c r="Q493" t="s">
        <v>721</v>
      </c>
      <c r="R493">
        <v>78.186036825180054</v>
      </c>
      <c r="S493">
        <v>1749375861.1797357</v>
      </c>
      <c r="T493">
        <v>1749375939.3657725</v>
      </c>
      <c r="U493" t="s">
        <v>5</v>
      </c>
      <c r="V493" t="s">
        <v>137</v>
      </c>
      <c r="W493" t="s">
        <v>7</v>
      </c>
      <c r="X493" t="s">
        <v>196</v>
      </c>
      <c r="Y493">
        <v>2640</v>
      </c>
      <c r="Z493">
        <v>4</v>
      </c>
      <c r="AA493">
        <v>50.82</v>
      </c>
      <c r="AB493">
        <v>1342</v>
      </c>
      <c r="AC493">
        <v>508</v>
      </c>
    </row>
    <row r="494" spans="1:29" x14ac:dyDescent="0.25">
      <c r="A494" t="s">
        <v>665</v>
      </c>
      <c r="B494" t="s">
        <v>906</v>
      </c>
      <c r="C494" t="s">
        <v>0</v>
      </c>
      <c r="D494">
        <v>1</v>
      </c>
      <c r="E494" t="s">
        <v>11</v>
      </c>
      <c r="G494" t="s">
        <v>1</v>
      </c>
      <c r="H494">
        <v>100000</v>
      </c>
      <c r="I494" t="s">
        <v>15</v>
      </c>
      <c r="J494" t="s">
        <v>19</v>
      </c>
      <c r="K494" t="s">
        <v>2</v>
      </c>
      <c r="M494" t="s">
        <v>81</v>
      </c>
      <c r="N494">
        <v>9</v>
      </c>
      <c r="O494">
        <v>7</v>
      </c>
      <c r="P494" t="s">
        <v>722</v>
      </c>
      <c r="Q494" t="s">
        <v>723</v>
      </c>
      <c r="R494">
        <v>77.508105754852295</v>
      </c>
      <c r="S494">
        <v>1749375939.4957533</v>
      </c>
      <c r="T494">
        <v>1749376017.003859</v>
      </c>
      <c r="U494" t="s">
        <v>5</v>
      </c>
      <c r="V494" t="s">
        <v>139</v>
      </c>
      <c r="W494" t="s">
        <v>7</v>
      </c>
      <c r="X494" t="s">
        <v>196</v>
      </c>
      <c r="Y494">
        <v>2931</v>
      </c>
      <c r="Z494">
        <v>4</v>
      </c>
      <c r="AA494">
        <v>45.78</v>
      </c>
      <c r="AB494">
        <v>1342</v>
      </c>
      <c r="AC494">
        <v>457</v>
      </c>
    </row>
    <row r="495" spans="1:29" x14ac:dyDescent="0.25">
      <c r="A495" t="s">
        <v>665</v>
      </c>
      <c r="B495" t="s">
        <v>906</v>
      </c>
      <c r="C495" t="s">
        <v>0</v>
      </c>
      <c r="D495">
        <v>1</v>
      </c>
      <c r="E495" t="s">
        <v>22</v>
      </c>
      <c r="G495" t="s">
        <v>1</v>
      </c>
      <c r="H495">
        <v>100000</v>
      </c>
      <c r="I495" t="s">
        <v>12</v>
      </c>
      <c r="K495" t="s">
        <v>2</v>
      </c>
      <c r="M495" t="s">
        <v>81</v>
      </c>
      <c r="N495">
        <v>9</v>
      </c>
      <c r="O495">
        <v>7</v>
      </c>
      <c r="P495" t="s">
        <v>724</v>
      </c>
      <c r="Q495" t="s">
        <v>725</v>
      </c>
      <c r="R495">
        <v>57.870357275009155</v>
      </c>
      <c r="S495">
        <v>1749376017.1595769</v>
      </c>
      <c r="T495">
        <v>1749376075.0299342</v>
      </c>
      <c r="U495" t="s">
        <v>5</v>
      </c>
      <c r="V495" t="s">
        <v>141</v>
      </c>
      <c r="W495" t="s">
        <v>7</v>
      </c>
      <c r="X495" t="s">
        <v>196</v>
      </c>
      <c r="Y495">
        <v>1618</v>
      </c>
      <c r="Z495">
        <v>4</v>
      </c>
      <c r="AA495">
        <v>82.9</v>
      </c>
      <c r="AB495">
        <v>1342</v>
      </c>
      <c r="AC495">
        <v>828</v>
      </c>
    </row>
    <row r="496" spans="1:29" x14ac:dyDescent="0.25">
      <c r="A496" t="s">
        <v>665</v>
      </c>
      <c r="B496" t="s">
        <v>906</v>
      </c>
      <c r="C496" t="s">
        <v>0</v>
      </c>
      <c r="D496">
        <v>1</v>
      </c>
      <c r="E496" t="s">
        <v>22</v>
      </c>
      <c r="G496" t="s">
        <v>1</v>
      </c>
      <c r="H496">
        <v>100000</v>
      </c>
      <c r="I496" t="s">
        <v>15</v>
      </c>
      <c r="J496" t="s">
        <v>16</v>
      </c>
      <c r="K496" t="s">
        <v>2</v>
      </c>
      <c r="M496" t="s">
        <v>81</v>
      </c>
      <c r="N496">
        <v>9</v>
      </c>
      <c r="O496">
        <v>7</v>
      </c>
      <c r="P496" t="s">
        <v>726</v>
      </c>
      <c r="Q496" t="s">
        <v>727</v>
      </c>
      <c r="R496">
        <v>72.603576183319092</v>
      </c>
      <c r="S496">
        <v>1749376075.1963646</v>
      </c>
      <c r="T496">
        <v>1749376147.7999408</v>
      </c>
      <c r="U496" t="s">
        <v>5</v>
      </c>
      <c r="V496" t="s">
        <v>143</v>
      </c>
      <c r="W496" t="s">
        <v>7</v>
      </c>
      <c r="X496" t="s">
        <v>196</v>
      </c>
      <c r="Y496">
        <v>2014</v>
      </c>
      <c r="Z496">
        <v>4</v>
      </c>
      <c r="AA496">
        <v>66.61</v>
      </c>
      <c r="AB496">
        <v>1342</v>
      </c>
      <c r="AC496">
        <v>666</v>
      </c>
    </row>
    <row r="497" spans="1:36" x14ac:dyDescent="0.25">
      <c r="A497" t="s">
        <v>665</v>
      </c>
      <c r="B497" t="s">
        <v>906</v>
      </c>
      <c r="C497" t="s">
        <v>0</v>
      </c>
      <c r="D497">
        <v>1</v>
      </c>
      <c r="E497" t="s">
        <v>22</v>
      </c>
      <c r="G497" t="s">
        <v>1</v>
      </c>
      <c r="H497">
        <v>100000</v>
      </c>
      <c r="I497" t="s">
        <v>15</v>
      </c>
      <c r="J497" t="s">
        <v>19</v>
      </c>
      <c r="K497" t="s">
        <v>2</v>
      </c>
      <c r="M497" t="s">
        <v>81</v>
      </c>
      <c r="N497">
        <v>9</v>
      </c>
      <c r="O497">
        <v>7</v>
      </c>
      <c r="P497" t="s">
        <v>728</v>
      </c>
      <c r="Q497" t="s">
        <v>729</v>
      </c>
      <c r="R497">
        <v>74.783544540405273</v>
      </c>
      <c r="S497">
        <v>1749376147.9604409</v>
      </c>
      <c r="T497">
        <v>1749376222.7439854</v>
      </c>
      <c r="U497" t="s">
        <v>5</v>
      </c>
      <c r="V497" t="s">
        <v>145</v>
      </c>
      <c r="W497" t="s">
        <v>7</v>
      </c>
      <c r="X497" t="s">
        <v>196</v>
      </c>
      <c r="Y497">
        <v>2148</v>
      </c>
      <c r="Z497">
        <v>4</v>
      </c>
      <c r="AA497">
        <v>62.46</v>
      </c>
      <c r="AB497">
        <v>1342</v>
      </c>
      <c r="AC497">
        <v>624</v>
      </c>
    </row>
    <row r="498" spans="1:36" x14ac:dyDescent="0.25">
      <c r="A498" t="s">
        <v>665</v>
      </c>
      <c r="B498" t="s">
        <v>906</v>
      </c>
      <c r="C498" t="s">
        <v>0</v>
      </c>
      <c r="D498">
        <v>1</v>
      </c>
      <c r="G498" t="s">
        <v>1</v>
      </c>
      <c r="K498" t="s">
        <v>2</v>
      </c>
      <c r="M498" t="s">
        <v>81</v>
      </c>
      <c r="N498">
        <v>9</v>
      </c>
      <c r="O498">
        <v>7</v>
      </c>
      <c r="P498" t="s">
        <v>730</v>
      </c>
      <c r="Q498" t="s">
        <v>731</v>
      </c>
      <c r="R498">
        <v>68.080918788909912</v>
      </c>
      <c r="S498">
        <v>1749376222.906162</v>
      </c>
      <c r="T498">
        <v>1749376290.9870808</v>
      </c>
      <c r="U498" t="s">
        <v>5</v>
      </c>
      <c r="V498" t="s">
        <v>147</v>
      </c>
      <c r="W498" t="s">
        <v>7</v>
      </c>
      <c r="X498" t="s">
        <v>196</v>
      </c>
      <c r="Y498">
        <v>8982</v>
      </c>
      <c r="Z498">
        <v>4</v>
      </c>
      <c r="AA498">
        <v>14.94</v>
      </c>
      <c r="AB498">
        <v>1342177</v>
      </c>
      <c r="AC498">
        <v>149418</v>
      </c>
    </row>
    <row r="499" spans="1:36" x14ac:dyDescent="0.25">
      <c r="A499" t="s">
        <v>665</v>
      </c>
      <c r="B499" t="s">
        <v>906</v>
      </c>
      <c r="C499" t="s">
        <v>0</v>
      </c>
      <c r="D499">
        <v>1</v>
      </c>
      <c r="G499" t="s">
        <v>1</v>
      </c>
      <c r="K499" t="s">
        <v>2</v>
      </c>
      <c r="L499">
        <v>3</v>
      </c>
      <c r="M499" t="s">
        <v>81</v>
      </c>
      <c r="N499">
        <v>9</v>
      </c>
      <c r="O499">
        <v>9</v>
      </c>
      <c r="P499" t="s">
        <v>732</v>
      </c>
      <c r="Q499" t="s">
        <v>733</v>
      </c>
      <c r="R499">
        <v>85.732628345489502</v>
      </c>
      <c r="S499">
        <v>1749376291.1487918</v>
      </c>
      <c r="T499">
        <v>1749376376.8814199</v>
      </c>
      <c r="U499" t="s">
        <v>5</v>
      </c>
      <c r="V499" t="s">
        <v>149</v>
      </c>
      <c r="W499" t="s">
        <v>7</v>
      </c>
      <c r="X499" t="s">
        <v>196</v>
      </c>
      <c r="Y499">
        <v>13115</v>
      </c>
      <c r="Z499">
        <v>4</v>
      </c>
      <c r="AA499">
        <v>31.11</v>
      </c>
      <c r="AB499">
        <v>4026531</v>
      </c>
      <c r="AC499">
        <v>311120</v>
      </c>
    </row>
    <row r="500" spans="1:36" x14ac:dyDescent="0.25">
      <c r="A500" t="s">
        <v>665</v>
      </c>
      <c r="B500" t="s">
        <v>906</v>
      </c>
      <c r="C500" t="s">
        <v>230</v>
      </c>
      <c r="E500" t="s">
        <v>11</v>
      </c>
      <c r="G500" t="s">
        <v>1</v>
      </c>
      <c r="I500" t="s">
        <v>12</v>
      </c>
      <c r="M500" t="s">
        <v>81</v>
      </c>
      <c r="N500">
        <v>8</v>
      </c>
      <c r="O500">
        <v>8</v>
      </c>
      <c r="P500" t="s">
        <v>734</v>
      </c>
      <c r="Q500" t="s">
        <v>735</v>
      </c>
      <c r="R500">
        <v>153.33079624176025</v>
      </c>
      <c r="S500">
        <v>1749376377.0431626</v>
      </c>
      <c r="T500">
        <v>1749376530.3739588</v>
      </c>
      <c r="U500" t="s">
        <v>5</v>
      </c>
      <c r="V500" t="s">
        <v>324</v>
      </c>
      <c r="W500" t="s">
        <v>7</v>
      </c>
      <c r="X500" t="s">
        <v>196</v>
      </c>
      <c r="Z500">
        <v>4</v>
      </c>
      <c r="AD500">
        <v>18226</v>
      </c>
      <c r="AE500">
        <v>54.86</v>
      </c>
      <c r="AF500">
        <v>10000000</v>
      </c>
      <c r="AG500">
        <v>548648</v>
      </c>
    </row>
    <row r="501" spans="1:36" x14ac:dyDescent="0.25">
      <c r="A501" t="s">
        <v>665</v>
      </c>
      <c r="B501" t="s">
        <v>906</v>
      </c>
      <c r="C501" t="s">
        <v>230</v>
      </c>
      <c r="E501" t="s">
        <v>22</v>
      </c>
      <c r="G501" t="s">
        <v>1</v>
      </c>
      <c r="I501" t="s">
        <v>12</v>
      </c>
      <c r="M501" t="s">
        <v>81</v>
      </c>
      <c r="N501">
        <v>8</v>
      </c>
      <c r="O501">
        <v>8</v>
      </c>
      <c r="P501" t="s">
        <v>736</v>
      </c>
      <c r="Q501" t="s">
        <v>737</v>
      </c>
      <c r="R501">
        <v>93.847479820251465</v>
      </c>
      <c r="S501">
        <v>1749376530.522366</v>
      </c>
      <c r="T501">
        <v>1749376624.3698461</v>
      </c>
      <c r="U501" t="s">
        <v>5</v>
      </c>
      <c r="V501" t="s">
        <v>327</v>
      </c>
      <c r="W501" t="s">
        <v>7</v>
      </c>
      <c r="X501" t="s">
        <v>196</v>
      </c>
      <c r="Z501">
        <v>4</v>
      </c>
      <c r="AD501">
        <v>9747</v>
      </c>
      <c r="AE501">
        <v>102.59</v>
      </c>
      <c r="AF501">
        <v>10000000</v>
      </c>
      <c r="AG501">
        <v>1025907</v>
      </c>
    </row>
    <row r="502" spans="1:36" x14ac:dyDescent="0.25">
      <c r="A502" t="s">
        <v>665</v>
      </c>
      <c r="B502" t="s">
        <v>906</v>
      </c>
      <c r="C502" t="s">
        <v>230</v>
      </c>
      <c r="E502" t="s">
        <v>11</v>
      </c>
      <c r="F502" t="s">
        <v>12</v>
      </c>
      <c r="G502" t="s">
        <v>1</v>
      </c>
      <c r="I502" t="s">
        <v>15</v>
      </c>
      <c r="J502" t="s">
        <v>16</v>
      </c>
      <c r="M502" t="s">
        <v>81</v>
      </c>
      <c r="N502">
        <v>8</v>
      </c>
      <c r="O502">
        <v>8</v>
      </c>
      <c r="P502" t="s">
        <v>738</v>
      </c>
      <c r="Q502" t="s">
        <v>739</v>
      </c>
      <c r="R502">
        <v>157.3090136051178</v>
      </c>
      <c r="S502">
        <v>1749376624.5288062</v>
      </c>
      <c r="T502">
        <v>1749376781.8378198</v>
      </c>
      <c r="U502" t="s">
        <v>5</v>
      </c>
      <c r="V502" t="s">
        <v>330</v>
      </c>
      <c r="W502" t="s">
        <v>7</v>
      </c>
      <c r="X502" t="s">
        <v>196</v>
      </c>
      <c r="Z502">
        <v>4</v>
      </c>
      <c r="AD502">
        <v>15791</v>
      </c>
      <c r="AE502">
        <v>63.32</v>
      </c>
      <c r="AF502">
        <v>10000000</v>
      </c>
      <c r="AG502">
        <v>633243</v>
      </c>
    </row>
    <row r="503" spans="1:36" x14ac:dyDescent="0.25">
      <c r="A503" t="s">
        <v>665</v>
      </c>
      <c r="B503" t="s">
        <v>906</v>
      </c>
      <c r="C503" t="s">
        <v>230</v>
      </c>
      <c r="E503" t="s">
        <v>22</v>
      </c>
      <c r="F503" t="s">
        <v>12</v>
      </c>
      <c r="G503" t="s">
        <v>1</v>
      </c>
      <c r="I503" t="s">
        <v>15</v>
      </c>
      <c r="J503" t="s">
        <v>16</v>
      </c>
      <c r="M503" t="s">
        <v>81</v>
      </c>
      <c r="N503">
        <v>8</v>
      </c>
      <c r="O503">
        <v>8</v>
      </c>
      <c r="P503" t="s">
        <v>740</v>
      </c>
      <c r="Q503" t="s">
        <v>741</v>
      </c>
      <c r="R503">
        <v>111.08801507949828</v>
      </c>
      <c r="S503">
        <v>1749376781.9964616</v>
      </c>
      <c r="T503">
        <v>1749376893.0844767</v>
      </c>
      <c r="U503" t="s">
        <v>5</v>
      </c>
      <c r="V503" t="s">
        <v>333</v>
      </c>
      <c r="W503" t="s">
        <v>7</v>
      </c>
      <c r="X503" t="s">
        <v>196</v>
      </c>
      <c r="Z503">
        <v>4</v>
      </c>
      <c r="AD503">
        <v>10765</v>
      </c>
      <c r="AE503">
        <v>92.89</v>
      </c>
      <c r="AF503">
        <v>10000000</v>
      </c>
      <c r="AG503">
        <v>928872</v>
      </c>
    </row>
    <row r="504" spans="1:36" x14ac:dyDescent="0.25">
      <c r="A504" t="s">
        <v>665</v>
      </c>
      <c r="B504" t="s">
        <v>906</v>
      </c>
      <c r="C504" t="s">
        <v>230</v>
      </c>
      <c r="E504" t="s">
        <v>11</v>
      </c>
      <c r="F504" t="s">
        <v>12</v>
      </c>
      <c r="G504" t="s">
        <v>1</v>
      </c>
      <c r="I504" t="s">
        <v>15</v>
      </c>
      <c r="J504" t="s">
        <v>19</v>
      </c>
      <c r="M504" t="s">
        <v>81</v>
      </c>
      <c r="N504">
        <v>8</v>
      </c>
      <c r="O504">
        <v>8</v>
      </c>
      <c r="P504" t="s">
        <v>742</v>
      </c>
      <c r="Q504" t="s">
        <v>743</v>
      </c>
      <c r="R504">
        <v>145.36635708808899</v>
      </c>
      <c r="S504">
        <v>1749376893.2453938</v>
      </c>
      <c r="T504">
        <v>1749377038.6117508</v>
      </c>
      <c r="U504" t="s">
        <v>5</v>
      </c>
      <c r="V504" t="s">
        <v>336</v>
      </c>
      <c r="W504" t="s">
        <v>7</v>
      </c>
      <c r="X504" t="s">
        <v>196</v>
      </c>
      <c r="Z504">
        <v>4</v>
      </c>
      <c r="AD504">
        <v>19266</v>
      </c>
      <c r="AE504">
        <v>51.9</v>
      </c>
      <c r="AF504">
        <v>10000000</v>
      </c>
      <c r="AG504">
        <v>519023</v>
      </c>
    </row>
    <row r="505" spans="1:36" x14ac:dyDescent="0.25">
      <c r="A505" t="s">
        <v>665</v>
      </c>
      <c r="B505" t="s">
        <v>906</v>
      </c>
      <c r="C505" t="s">
        <v>230</v>
      </c>
      <c r="E505" t="s">
        <v>22</v>
      </c>
      <c r="F505" t="s">
        <v>12</v>
      </c>
      <c r="G505" t="s">
        <v>1</v>
      </c>
      <c r="I505" t="s">
        <v>15</v>
      </c>
      <c r="J505" t="s">
        <v>19</v>
      </c>
      <c r="M505" t="s">
        <v>81</v>
      </c>
      <c r="N505">
        <v>8</v>
      </c>
      <c r="O505">
        <v>8</v>
      </c>
      <c r="P505" t="s">
        <v>744</v>
      </c>
      <c r="Q505" t="s">
        <v>745</v>
      </c>
      <c r="R505">
        <v>108.4615273475647</v>
      </c>
      <c r="S505">
        <v>1749377038.7713456</v>
      </c>
      <c r="T505">
        <v>1749377147.232873</v>
      </c>
      <c r="U505" t="s">
        <v>5</v>
      </c>
      <c r="V505" t="s">
        <v>339</v>
      </c>
      <c r="W505" t="s">
        <v>7</v>
      </c>
      <c r="X505" t="s">
        <v>196</v>
      </c>
      <c r="Z505">
        <v>4</v>
      </c>
      <c r="AD505">
        <v>10359</v>
      </c>
      <c r="AE505">
        <v>96.53</v>
      </c>
      <c r="AF505">
        <v>10000000</v>
      </c>
      <c r="AG505">
        <v>965253</v>
      </c>
    </row>
    <row r="506" spans="1:36" x14ac:dyDescent="0.25">
      <c r="A506" t="s">
        <v>665</v>
      </c>
      <c r="B506" t="s">
        <v>906</v>
      </c>
      <c r="C506" t="s">
        <v>237</v>
      </c>
      <c r="E506" t="s">
        <v>11</v>
      </c>
      <c r="G506" t="s">
        <v>1</v>
      </c>
      <c r="I506" t="s">
        <v>12</v>
      </c>
      <c r="M506" t="s">
        <v>81</v>
      </c>
      <c r="N506">
        <v>8</v>
      </c>
      <c r="O506">
        <v>7</v>
      </c>
      <c r="P506" t="s">
        <v>746</v>
      </c>
      <c r="Q506" t="s">
        <v>747</v>
      </c>
      <c r="R506">
        <v>131.07212162017822</v>
      </c>
      <c r="S506">
        <v>1749377147.409466</v>
      </c>
      <c r="T506">
        <v>1749377278.4815876</v>
      </c>
      <c r="U506" t="s">
        <v>5</v>
      </c>
      <c r="V506" t="s">
        <v>342</v>
      </c>
      <c r="W506" t="s">
        <v>7</v>
      </c>
      <c r="X506" t="s">
        <v>196</v>
      </c>
      <c r="Z506">
        <v>4</v>
      </c>
      <c r="AH506">
        <v>1</v>
      </c>
      <c r="AI506">
        <v>5</v>
      </c>
      <c r="AJ506">
        <v>10</v>
      </c>
    </row>
    <row r="507" spans="1:36" x14ac:dyDescent="0.25">
      <c r="A507" t="s">
        <v>665</v>
      </c>
      <c r="B507" t="s">
        <v>906</v>
      </c>
      <c r="C507" t="s">
        <v>237</v>
      </c>
      <c r="E507" t="s">
        <v>22</v>
      </c>
      <c r="G507" t="s">
        <v>1</v>
      </c>
      <c r="I507" t="s">
        <v>12</v>
      </c>
      <c r="M507" t="s">
        <v>81</v>
      </c>
      <c r="N507">
        <v>8</v>
      </c>
      <c r="O507">
        <v>7</v>
      </c>
      <c r="P507" t="s">
        <v>748</v>
      </c>
      <c r="Q507" t="s">
        <v>749</v>
      </c>
      <c r="R507">
        <v>130.73134016990662</v>
      </c>
      <c r="S507">
        <v>1749377278.6441193</v>
      </c>
      <c r="T507">
        <v>1749377409.3754594</v>
      </c>
      <c r="U507" t="s">
        <v>5</v>
      </c>
      <c r="V507" t="s">
        <v>345</v>
      </c>
      <c r="W507" t="s">
        <v>7</v>
      </c>
      <c r="X507" t="s">
        <v>196</v>
      </c>
      <c r="Z507">
        <v>4</v>
      </c>
      <c r="AH507">
        <v>1</v>
      </c>
      <c r="AI507">
        <v>5</v>
      </c>
      <c r="AJ507">
        <v>11</v>
      </c>
    </row>
    <row r="508" spans="1:36" x14ac:dyDescent="0.25">
      <c r="A508" t="s">
        <v>665</v>
      </c>
      <c r="B508" t="s">
        <v>906</v>
      </c>
      <c r="C508" t="s">
        <v>237</v>
      </c>
      <c r="E508" t="s">
        <v>11</v>
      </c>
      <c r="F508" t="s">
        <v>12</v>
      </c>
      <c r="G508" t="s">
        <v>1</v>
      </c>
      <c r="I508" t="s">
        <v>15</v>
      </c>
      <c r="J508" t="s">
        <v>16</v>
      </c>
      <c r="M508" t="s">
        <v>81</v>
      </c>
      <c r="N508">
        <v>8</v>
      </c>
      <c r="O508">
        <v>7</v>
      </c>
      <c r="P508" t="s">
        <v>750</v>
      </c>
      <c r="Q508" t="s">
        <v>751</v>
      </c>
      <c r="R508">
        <v>141.10196709632874</v>
      </c>
      <c r="S508">
        <v>1749377409.5385971</v>
      </c>
      <c r="T508">
        <v>1749377550.6405642</v>
      </c>
      <c r="U508" t="s">
        <v>5</v>
      </c>
      <c r="V508" t="s">
        <v>348</v>
      </c>
      <c r="W508" t="s">
        <v>7</v>
      </c>
      <c r="X508" t="s">
        <v>196</v>
      </c>
      <c r="Z508">
        <v>4</v>
      </c>
      <c r="AH508">
        <v>1</v>
      </c>
      <c r="AI508">
        <v>5</v>
      </c>
      <c r="AJ508">
        <v>9</v>
      </c>
    </row>
    <row r="509" spans="1:36" x14ac:dyDescent="0.25">
      <c r="A509" t="s">
        <v>665</v>
      </c>
      <c r="B509" t="s">
        <v>906</v>
      </c>
      <c r="C509" t="s">
        <v>237</v>
      </c>
      <c r="E509" t="s">
        <v>22</v>
      </c>
      <c r="F509" t="s">
        <v>12</v>
      </c>
      <c r="G509" t="s">
        <v>1</v>
      </c>
      <c r="I509" t="s">
        <v>15</v>
      </c>
      <c r="J509" t="s">
        <v>16</v>
      </c>
      <c r="M509" t="s">
        <v>81</v>
      </c>
      <c r="N509">
        <v>8</v>
      </c>
      <c r="O509">
        <v>7</v>
      </c>
      <c r="P509" t="s">
        <v>752</v>
      </c>
      <c r="Q509" t="s">
        <v>753</v>
      </c>
      <c r="R509">
        <v>143.15925812721252</v>
      </c>
      <c r="S509">
        <v>1749377550.8043065</v>
      </c>
      <c r="T509">
        <v>1749377693.9635646</v>
      </c>
      <c r="U509" t="s">
        <v>5</v>
      </c>
      <c r="V509" t="s">
        <v>351</v>
      </c>
      <c r="W509" t="s">
        <v>7</v>
      </c>
      <c r="X509" t="s">
        <v>196</v>
      </c>
      <c r="Z509">
        <v>4</v>
      </c>
      <c r="AH509">
        <v>1</v>
      </c>
      <c r="AI509">
        <v>6</v>
      </c>
      <c r="AJ509">
        <v>12</v>
      </c>
    </row>
    <row r="510" spans="1:36" x14ac:dyDescent="0.25">
      <c r="A510" t="s">
        <v>665</v>
      </c>
      <c r="B510" t="s">
        <v>906</v>
      </c>
      <c r="C510" t="s">
        <v>237</v>
      </c>
      <c r="E510" t="s">
        <v>11</v>
      </c>
      <c r="F510" t="s">
        <v>12</v>
      </c>
      <c r="G510" t="s">
        <v>1</v>
      </c>
      <c r="I510" t="s">
        <v>15</v>
      </c>
      <c r="J510" t="s">
        <v>19</v>
      </c>
      <c r="M510" t="s">
        <v>81</v>
      </c>
      <c r="N510">
        <v>8</v>
      </c>
      <c r="O510">
        <v>7</v>
      </c>
      <c r="P510" t="s">
        <v>754</v>
      </c>
      <c r="Q510" t="s">
        <v>755</v>
      </c>
      <c r="R510">
        <v>141.63534283638</v>
      </c>
      <c r="S510">
        <v>1749377694.095649</v>
      </c>
      <c r="T510">
        <v>1749377835.7309918</v>
      </c>
      <c r="U510" t="s">
        <v>5</v>
      </c>
      <c r="V510" t="s">
        <v>354</v>
      </c>
      <c r="W510" t="s">
        <v>7</v>
      </c>
      <c r="X510" t="s">
        <v>196</v>
      </c>
      <c r="Z510">
        <v>4</v>
      </c>
      <c r="AH510">
        <v>1</v>
      </c>
      <c r="AI510">
        <v>5</v>
      </c>
      <c r="AJ510">
        <v>12</v>
      </c>
    </row>
    <row r="511" spans="1:36" x14ac:dyDescent="0.25">
      <c r="A511" t="s">
        <v>665</v>
      </c>
      <c r="B511" t="s">
        <v>906</v>
      </c>
      <c r="C511" t="s">
        <v>237</v>
      </c>
      <c r="E511" t="s">
        <v>22</v>
      </c>
      <c r="F511" t="s">
        <v>12</v>
      </c>
      <c r="G511" t="s">
        <v>1</v>
      </c>
      <c r="I511" t="s">
        <v>15</v>
      </c>
      <c r="J511" t="s">
        <v>19</v>
      </c>
      <c r="M511" t="s">
        <v>81</v>
      </c>
      <c r="N511">
        <v>8</v>
      </c>
      <c r="O511">
        <v>7</v>
      </c>
      <c r="P511" t="s">
        <v>756</v>
      </c>
      <c r="Q511" t="s">
        <v>757</v>
      </c>
      <c r="R511">
        <v>141.23445725440979</v>
      </c>
      <c r="S511">
        <v>1749377835.8938007</v>
      </c>
      <c r="T511">
        <v>1749377977.128258</v>
      </c>
      <c r="U511" t="s">
        <v>5</v>
      </c>
      <c r="V511" t="s">
        <v>357</v>
      </c>
      <c r="W511" t="s">
        <v>7</v>
      </c>
      <c r="X511" t="s">
        <v>196</v>
      </c>
      <c r="Z511">
        <v>4</v>
      </c>
      <c r="AH511">
        <v>1</v>
      </c>
      <c r="AI511">
        <v>5</v>
      </c>
      <c r="AJ511">
        <v>11</v>
      </c>
    </row>
    <row r="512" spans="1:36" x14ac:dyDescent="0.25">
      <c r="A512" t="s">
        <v>665</v>
      </c>
      <c r="B512" t="s">
        <v>906</v>
      </c>
      <c r="C512" t="s">
        <v>256</v>
      </c>
      <c r="E512" t="s">
        <v>11</v>
      </c>
      <c r="G512" t="s">
        <v>1</v>
      </c>
      <c r="I512" t="s">
        <v>12</v>
      </c>
      <c r="M512" t="s">
        <v>81</v>
      </c>
      <c r="N512">
        <v>8</v>
      </c>
      <c r="O512">
        <v>8</v>
      </c>
      <c r="P512" t="s">
        <v>758</v>
      </c>
      <c r="Q512" t="s">
        <v>759</v>
      </c>
      <c r="R512">
        <v>117.82672691345216</v>
      </c>
      <c r="S512">
        <v>1749377977.2605927</v>
      </c>
      <c r="T512">
        <v>1749378095.0873196</v>
      </c>
      <c r="U512" t="s">
        <v>5</v>
      </c>
      <c r="V512" t="s">
        <v>360</v>
      </c>
      <c r="W512" t="s">
        <v>7</v>
      </c>
      <c r="X512" t="s">
        <v>196</v>
      </c>
      <c r="Y512">
        <v>32558</v>
      </c>
      <c r="Z512">
        <v>4</v>
      </c>
      <c r="AA512">
        <v>30.71</v>
      </c>
      <c r="AB512">
        <v>10000000</v>
      </c>
      <c r="AC512">
        <v>307143</v>
      </c>
      <c r="AD512">
        <v>48152</v>
      </c>
      <c r="AE512">
        <v>20.77</v>
      </c>
      <c r="AF512">
        <v>10000000</v>
      </c>
      <c r="AG512">
        <v>207673</v>
      </c>
    </row>
    <row r="513" spans="1:33" x14ac:dyDescent="0.25">
      <c r="A513" t="s">
        <v>665</v>
      </c>
      <c r="B513" t="s">
        <v>906</v>
      </c>
      <c r="C513" t="s">
        <v>256</v>
      </c>
      <c r="E513" t="s">
        <v>22</v>
      </c>
      <c r="G513" t="s">
        <v>1</v>
      </c>
      <c r="I513" t="s">
        <v>12</v>
      </c>
      <c r="M513" t="s">
        <v>81</v>
      </c>
      <c r="N513">
        <v>8</v>
      </c>
      <c r="O513">
        <v>8</v>
      </c>
      <c r="P513" t="s">
        <v>760</v>
      </c>
      <c r="Q513" t="s">
        <v>761</v>
      </c>
      <c r="R513">
        <v>87.302467346191406</v>
      </c>
      <c r="S513">
        <v>1749378095.245753</v>
      </c>
      <c r="T513">
        <v>1749378182.5482204</v>
      </c>
      <c r="U513" t="s">
        <v>5</v>
      </c>
      <c r="V513" t="s">
        <v>363</v>
      </c>
      <c r="W513" t="s">
        <v>7</v>
      </c>
      <c r="X513" t="s">
        <v>196</v>
      </c>
      <c r="Y513">
        <v>29499</v>
      </c>
      <c r="Z513">
        <v>4</v>
      </c>
      <c r="AA513">
        <v>33.9</v>
      </c>
      <c r="AB513">
        <v>10000000</v>
      </c>
      <c r="AC513">
        <v>338993</v>
      </c>
      <c r="AD513">
        <v>27875</v>
      </c>
      <c r="AE513">
        <v>35.869999999999997</v>
      </c>
      <c r="AF513">
        <v>10000000</v>
      </c>
      <c r="AG513">
        <v>358739</v>
      </c>
    </row>
    <row r="514" spans="1:33" x14ac:dyDescent="0.25">
      <c r="A514" t="s">
        <v>665</v>
      </c>
      <c r="B514" t="s">
        <v>906</v>
      </c>
      <c r="C514" t="s">
        <v>256</v>
      </c>
      <c r="E514" t="s">
        <v>11</v>
      </c>
      <c r="F514" t="s">
        <v>12</v>
      </c>
      <c r="G514" t="s">
        <v>1</v>
      </c>
      <c r="I514" t="s">
        <v>15</v>
      </c>
      <c r="J514" t="s">
        <v>16</v>
      </c>
      <c r="M514" t="s">
        <v>81</v>
      </c>
      <c r="N514">
        <v>8</v>
      </c>
      <c r="O514">
        <v>8</v>
      </c>
      <c r="P514" t="s">
        <v>762</v>
      </c>
      <c r="Q514" t="s">
        <v>763</v>
      </c>
      <c r="R514">
        <v>133.2968897819519</v>
      </c>
      <c r="S514">
        <v>1749378182.7113478</v>
      </c>
      <c r="T514">
        <v>1749378316.0082376</v>
      </c>
      <c r="U514" t="s">
        <v>5</v>
      </c>
      <c r="V514" t="s">
        <v>366</v>
      </c>
      <c r="W514" t="s">
        <v>7</v>
      </c>
      <c r="X514" t="s">
        <v>196</v>
      </c>
      <c r="Y514">
        <v>50852</v>
      </c>
      <c r="Z514">
        <v>4</v>
      </c>
      <c r="AA514">
        <v>19.66</v>
      </c>
      <c r="AB514">
        <v>10000000</v>
      </c>
      <c r="AC514">
        <v>196648</v>
      </c>
      <c r="AD514">
        <v>59688</v>
      </c>
      <c r="AE514">
        <v>16.75</v>
      </c>
      <c r="AF514">
        <v>10000000</v>
      </c>
      <c r="AG514">
        <v>167537</v>
      </c>
    </row>
    <row r="515" spans="1:33" x14ac:dyDescent="0.25">
      <c r="A515" t="s">
        <v>665</v>
      </c>
      <c r="B515" t="s">
        <v>906</v>
      </c>
      <c r="C515" t="s">
        <v>256</v>
      </c>
      <c r="E515" t="s">
        <v>22</v>
      </c>
      <c r="F515" t="s">
        <v>12</v>
      </c>
      <c r="G515" t="s">
        <v>1</v>
      </c>
      <c r="I515" t="s">
        <v>15</v>
      </c>
      <c r="J515" t="s">
        <v>16</v>
      </c>
      <c r="M515" t="s">
        <v>81</v>
      </c>
      <c r="N515">
        <v>8</v>
      </c>
      <c r="O515">
        <v>8</v>
      </c>
      <c r="P515" t="s">
        <v>764</v>
      </c>
      <c r="Q515" t="s">
        <v>765</v>
      </c>
      <c r="R515">
        <v>102.48269414901732</v>
      </c>
      <c r="S515">
        <v>1749378316.1406715</v>
      </c>
      <c r="T515">
        <v>1749378418.6233656</v>
      </c>
      <c r="U515" t="s">
        <v>5</v>
      </c>
      <c r="V515" t="s">
        <v>369</v>
      </c>
      <c r="W515" t="s">
        <v>7</v>
      </c>
      <c r="X515" t="s">
        <v>196</v>
      </c>
      <c r="Y515">
        <v>35559</v>
      </c>
      <c r="Z515">
        <v>4</v>
      </c>
      <c r="AA515">
        <v>28.12</v>
      </c>
      <c r="AB515">
        <v>10000000</v>
      </c>
      <c r="AC515">
        <v>281221</v>
      </c>
      <c r="AD515">
        <v>33686</v>
      </c>
      <c r="AE515">
        <v>29.69</v>
      </c>
      <c r="AF515">
        <v>10000000</v>
      </c>
      <c r="AG515">
        <v>296856</v>
      </c>
    </row>
    <row r="516" spans="1:33" x14ac:dyDescent="0.25">
      <c r="A516" t="s">
        <v>665</v>
      </c>
      <c r="B516" t="s">
        <v>906</v>
      </c>
      <c r="C516" t="s">
        <v>256</v>
      </c>
      <c r="E516" t="s">
        <v>11</v>
      </c>
      <c r="F516" t="s">
        <v>12</v>
      </c>
      <c r="G516" t="s">
        <v>1</v>
      </c>
      <c r="I516" t="s">
        <v>15</v>
      </c>
      <c r="J516" t="s">
        <v>19</v>
      </c>
      <c r="M516" t="s">
        <v>81</v>
      </c>
      <c r="N516">
        <v>8</v>
      </c>
      <c r="O516">
        <v>8</v>
      </c>
      <c r="P516" t="s">
        <v>766</v>
      </c>
      <c r="Q516" t="s">
        <v>767</v>
      </c>
      <c r="R516">
        <v>146.78609132766724</v>
      </c>
      <c r="S516">
        <v>1749378418.7868409</v>
      </c>
      <c r="T516">
        <v>1749378565.572932</v>
      </c>
      <c r="U516" t="s">
        <v>5</v>
      </c>
      <c r="V516" t="s">
        <v>372</v>
      </c>
      <c r="W516" t="s">
        <v>7</v>
      </c>
      <c r="X516" t="s">
        <v>196</v>
      </c>
      <c r="Y516">
        <v>60064</v>
      </c>
      <c r="Z516">
        <v>4</v>
      </c>
      <c r="AA516">
        <v>16.649999999999999</v>
      </c>
      <c r="AB516">
        <v>10000000</v>
      </c>
      <c r="AC516">
        <v>166486</v>
      </c>
      <c r="AD516">
        <v>69129</v>
      </c>
      <c r="AE516">
        <v>14.47</v>
      </c>
      <c r="AF516">
        <v>10000000</v>
      </c>
      <c r="AG516">
        <v>144656</v>
      </c>
    </row>
    <row r="517" spans="1:33" x14ac:dyDescent="0.25">
      <c r="A517" t="s">
        <v>665</v>
      </c>
      <c r="B517" t="s">
        <v>906</v>
      </c>
      <c r="C517" t="s">
        <v>256</v>
      </c>
      <c r="E517" t="s">
        <v>22</v>
      </c>
      <c r="F517" t="s">
        <v>12</v>
      </c>
      <c r="G517" t="s">
        <v>1</v>
      </c>
      <c r="I517" t="s">
        <v>15</v>
      </c>
      <c r="J517" t="s">
        <v>19</v>
      </c>
      <c r="M517" t="s">
        <v>81</v>
      </c>
      <c r="N517">
        <v>8</v>
      </c>
      <c r="O517">
        <v>8</v>
      </c>
      <c r="P517" t="s">
        <v>768</v>
      </c>
      <c r="Q517" t="s">
        <v>769</v>
      </c>
      <c r="R517">
        <v>101.86426973342896</v>
      </c>
      <c r="S517">
        <v>1749378565.7327578</v>
      </c>
      <c r="T517">
        <v>1749378667.5970275</v>
      </c>
      <c r="U517" t="s">
        <v>5</v>
      </c>
      <c r="V517" t="s">
        <v>375</v>
      </c>
      <c r="W517" t="s">
        <v>7</v>
      </c>
      <c r="X517" t="s">
        <v>196</v>
      </c>
      <c r="Y517">
        <v>35548</v>
      </c>
      <c r="Z517">
        <v>4</v>
      </c>
      <c r="AA517">
        <v>28.13</v>
      </c>
      <c r="AB517">
        <v>10000000</v>
      </c>
      <c r="AC517">
        <v>281307</v>
      </c>
      <c r="AD517">
        <v>33788</v>
      </c>
      <c r="AE517">
        <v>29.6</v>
      </c>
      <c r="AF517">
        <v>10000000</v>
      </c>
      <c r="AG517">
        <v>295956</v>
      </c>
    </row>
    <row r="518" spans="1:33" x14ac:dyDescent="0.25">
      <c r="A518" t="s">
        <v>665</v>
      </c>
      <c r="B518" t="s">
        <v>906</v>
      </c>
      <c r="C518" t="s">
        <v>170</v>
      </c>
      <c r="E518" t="s">
        <v>11</v>
      </c>
      <c r="G518" t="s">
        <v>1</v>
      </c>
      <c r="I518" t="s">
        <v>12</v>
      </c>
      <c r="M518" t="s">
        <v>81</v>
      </c>
      <c r="N518">
        <v>7</v>
      </c>
      <c r="O518">
        <v>7</v>
      </c>
      <c r="P518" t="s">
        <v>770</v>
      </c>
      <c r="Q518" t="s">
        <v>771</v>
      </c>
      <c r="R518">
        <v>124.0205934047699</v>
      </c>
      <c r="S518">
        <v>1749378667.7609627</v>
      </c>
      <c r="T518">
        <v>1749378791.7815559</v>
      </c>
      <c r="U518" t="s">
        <v>5</v>
      </c>
      <c r="V518" t="s">
        <v>378</v>
      </c>
      <c r="W518" t="s">
        <v>7</v>
      </c>
      <c r="X518" t="s">
        <v>172</v>
      </c>
      <c r="Y518">
        <v>36049</v>
      </c>
      <c r="Z518">
        <v>4</v>
      </c>
      <c r="AA518">
        <v>27.74</v>
      </c>
      <c r="AB518">
        <v>10000000</v>
      </c>
      <c r="AC518">
        <v>277394</v>
      </c>
    </row>
    <row r="519" spans="1:33" x14ac:dyDescent="0.25">
      <c r="A519" t="s">
        <v>665</v>
      </c>
      <c r="B519" t="s">
        <v>906</v>
      </c>
      <c r="C519" t="s">
        <v>170</v>
      </c>
      <c r="E519" t="s">
        <v>22</v>
      </c>
      <c r="G519" t="s">
        <v>1</v>
      </c>
      <c r="I519" t="s">
        <v>12</v>
      </c>
      <c r="M519" t="s">
        <v>81</v>
      </c>
      <c r="N519">
        <v>7</v>
      </c>
      <c r="O519">
        <v>7</v>
      </c>
      <c r="P519" t="s">
        <v>772</v>
      </c>
      <c r="Q519" t="s">
        <v>773</v>
      </c>
      <c r="R519">
        <v>81.732341289520264</v>
      </c>
      <c r="S519">
        <v>1749378791.943573</v>
      </c>
      <c r="T519">
        <v>1749378873.6759143</v>
      </c>
      <c r="U519" t="s">
        <v>5</v>
      </c>
      <c r="V519" t="s">
        <v>381</v>
      </c>
      <c r="W519" t="s">
        <v>7</v>
      </c>
      <c r="X519" t="s">
        <v>172</v>
      </c>
      <c r="Y519">
        <v>23131</v>
      </c>
      <c r="Z519">
        <v>4</v>
      </c>
      <c r="AA519">
        <v>43.23</v>
      </c>
      <c r="AB519">
        <v>10000000</v>
      </c>
      <c r="AC519">
        <v>432305</v>
      </c>
    </row>
    <row r="520" spans="1:33" x14ac:dyDescent="0.25">
      <c r="A520" t="s">
        <v>665</v>
      </c>
      <c r="B520" t="s">
        <v>906</v>
      </c>
      <c r="C520" t="s">
        <v>170</v>
      </c>
      <c r="E520" t="s">
        <v>11</v>
      </c>
      <c r="F520" t="s">
        <v>12</v>
      </c>
      <c r="G520" t="s">
        <v>1</v>
      </c>
      <c r="I520" t="s">
        <v>15</v>
      </c>
      <c r="J520" t="s">
        <v>16</v>
      </c>
      <c r="M520" t="s">
        <v>81</v>
      </c>
      <c r="N520">
        <v>7</v>
      </c>
      <c r="O520">
        <v>7</v>
      </c>
      <c r="P520" t="s">
        <v>774</v>
      </c>
      <c r="Q520" t="s">
        <v>775</v>
      </c>
      <c r="R520">
        <v>136.68605399131775</v>
      </c>
      <c r="S520">
        <v>1749378873.8379574</v>
      </c>
      <c r="T520">
        <v>1749379010.5240114</v>
      </c>
      <c r="U520" t="s">
        <v>5</v>
      </c>
      <c r="V520" t="s">
        <v>384</v>
      </c>
      <c r="W520" t="s">
        <v>7</v>
      </c>
      <c r="X520" t="s">
        <v>172</v>
      </c>
      <c r="Y520">
        <v>48236</v>
      </c>
      <c r="Z520">
        <v>4</v>
      </c>
      <c r="AA520">
        <v>20.73</v>
      </c>
      <c r="AB520">
        <v>10000000</v>
      </c>
      <c r="AC520">
        <v>207312</v>
      </c>
    </row>
    <row r="521" spans="1:33" x14ac:dyDescent="0.25">
      <c r="A521" t="s">
        <v>665</v>
      </c>
      <c r="B521" t="s">
        <v>906</v>
      </c>
      <c r="C521" t="s">
        <v>170</v>
      </c>
      <c r="E521" t="s">
        <v>22</v>
      </c>
      <c r="F521" t="s">
        <v>12</v>
      </c>
      <c r="G521" t="s">
        <v>1</v>
      </c>
      <c r="I521" t="s">
        <v>15</v>
      </c>
      <c r="J521" t="s">
        <v>16</v>
      </c>
      <c r="M521" t="s">
        <v>81</v>
      </c>
      <c r="N521">
        <v>7</v>
      </c>
      <c r="O521">
        <v>7</v>
      </c>
      <c r="P521" t="s">
        <v>776</v>
      </c>
      <c r="Q521" t="s">
        <v>777</v>
      </c>
      <c r="R521">
        <v>92.149395704269395</v>
      </c>
      <c r="S521">
        <v>1749379010.6866567</v>
      </c>
      <c r="T521">
        <v>1749379102.8360524</v>
      </c>
      <c r="U521" t="s">
        <v>5</v>
      </c>
      <c r="V521" t="s">
        <v>387</v>
      </c>
      <c r="W521" t="s">
        <v>7</v>
      </c>
      <c r="X521" t="s">
        <v>172</v>
      </c>
      <c r="Y521">
        <v>26990</v>
      </c>
      <c r="Z521">
        <v>4</v>
      </c>
      <c r="AA521">
        <v>37.049999999999997</v>
      </c>
      <c r="AB521">
        <v>10000000</v>
      </c>
      <c r="AC521">
        <v>370493</v>
      </c>
    </row>
    <row r="522" spans="1:33" x14ac:dyDescent="0.25">
      <c r="A522" t="s">
        <v>665</v>
      </c>
      <c r="B522" t="s">
        <v>906</v>
      </c>
      <c r="C522" t="s">
        <v>170</v>
      </c>
      <c r="E522" t="s">
        <v>11</v>
      </c>
      <c r="F522" t="s">
        <v>12</v>
      </c>
      <c r="G522" t="s">
        <v>1</v>
      </c>
      <c r="I522" t="s">
        <v>15</v>
      </c>
      <c r="J522" t="s">
        <v>19</v>
      </c>
      <c r="M522" t="s">
        <v>81</v>
      </c>
      <c r="N522">
        <v>7</v>
      </c>
      <c r="O522">
        <v>7</v>
      </c>
      <c r="P522" t="s">
        <v>778</v>
      </c>
      <c r="Q522" t="s">
        <v>779</v>
      </c>
      <c r="R522">
        <v>140.29851007461548</v>
      </c>
      <c r="S522">
        <v>1749379102.9999628</v>
      </c>
      <c r="T522">
        <v>1749379243.2984729</v>
      </c>
      <c r="U522" t="s">
        <v>5</v>
      </c>
      <c r="V522" t="s">
        <v>390</v>
      </c>
      <c r="W522" t="s">
        <v>7</v>
      </c>
      <c r="X522" t="s">
        <v>172</v>
      </c>
      <c r="Y522">
        <v>52349</v>
      </c>
      <c r="Z522">
        <v>4</v>
      </c>
      <c r="AA522">
        <v>19.100000000000001</v>
      </c>
      <c r="AB522">
        <v>10000000</v>
      </c>
      <c r="AC522">
        <v>191024</v>
      </c>
    </row>
    <row r="523" spans="1:33" x14ac:dyDescent="0.25">
      <c r="A523" t="s">
        <v>665</v>
      </c>
      <c r="B523" t="s">
        <v>906</v>
      </c>
      <c r="C523" t="s">
        <v>170</v>
      </c>
      <c r="E523" t="s">
        <v>22</v>
      </c>
      <c r="F523" t="s">
        <v>12</v>
      </c>
      <c r="G523" t="s">
        <v>1</v>
      </c>
      <c r="I523" t="s">
        <v>15</v>
      </c>
      <c r="J523" t="s">
        <v>19</v>
      </c>
      <c r="M523" t="s">
        <v>81</v>
      </c>
      <c r="N523">
        <v>7</v>
      </c>
      <c r="O523">
        <v>7</v>
      </c>
      <c r="P523" t="s">
        <v>780</v>
      </c>
      <c r="Q523" t="s">
        <v>781</v>
      </c>
      <c r="R523">
        <v>94.576769113540635</v>
      </c>
      <c r="S523">
        <v>1749379243.462779</v>
      </c>
      <c r="T523">
        <v>1749379338.0395482</v>
      </c>
      <c r="U523" t="s">
        <v>5</v>
      </c>
      <c r="V523" t="s">
        <v>393</v>
      </c>
      <c r="W523" t="s">
        <v>7</v>
      </c>
      <c r="X523" t="s">
        <v>172</v>
      </c>
      <c r="Y523">
        <v>27522</v>
      </c>
      <c r="Z523">
        <v>4</v>
      </c>
      <c r="AA523">
        <v>36.33</v>
      </c>
      <c r="AB523">
        <v>10000000</v>
      </c>
      <c r="AC523">
        <v>363335</v>
      </c>
    </row>
    <row r="524" spans="1:33" x14ac:dyDescent="0.25">
      <c r="A524" t="s">
        <v>841</v>
      </c>
      <c r="B524" t="s">
        <v>906</v>
      </c>
      <c r="C524" t="s">
        <v>0</v>
      </c>
      <c r="D524">
        <v>-1</v>
      </c>
      <c r="G524" t="s">
        <v>1</v>
      </c>
      <c r="K524" t="s">
        <v>2</v>
      </c>
      <c r="M524" t="s">
        <v>81</v>
      </c>
      <c r="N524">
        <v>9</v>
      </c>
      <c r="O524">
        <v>7</v>
      </c>
      <c r="P524" t="s">
        <v>666</v>
      </c>
      <c r="Q524" t="s">
        <v>842</v>
      </c>
      <c r="R524">
        <v>74.937296867370605</v>
      </c>
      <c r="S524">
        <v>1749381804.4074483</v>
      </c>
      <c r="T524">
        <v>1749381879.3447452</v>
      </c>
      <c r="U524" t="s">
        <v>5</v>
      </c>
      <c r="V524" t="s">
        <v>83</v>
      </c>
      <c r="W524" t="s">
        <v>7</v>
      </c>
      <c r="X524" t="s">
        <v>196</v>
      </c>
      <c r="Y524">
        <v>13763</v>
      </c>
      <c r="Z524">
        <v>5</v>
      </c>
      <c r="AA524">
        <v>9.75</v>
      </c>
      <c r="AB524">
        <v>1342177</v>
      </c>
      <c r="AC524">
        <v>97515</v>
      </c>
    </row>
    <row r="525" spans="1:33" x14ac:dyDescent="0.25">
      <c r="A525" t="s">
        <v>841</v>
      </c>
      <c r="B525" t="s">
        <v>906</v>
      </c>
      <c r="C525" t="s">
        <v>0</v>
      </c>
      <c r="D525">
        <v>1</v>
      </c>
      <c r="G525" t="s">
        <v>1</v>
      </c>
      <c r="K525" t="s">
        <v>8</v>
      </c>
      <c r="M525" t="s">
        <v>81</v>
      </c>
      <c r="N525">
        <v>9</v>
      </c>
      <c r="O525">
        <v>7</v>
      </c>
      <c r="P525" t="s">
        <v>668</v>
      </c>
      <c r="Q525" t="s">
        <v>843</v>
      </c>
      <c r="R525">
        <v>63.183439493179321</v>
      </c>
      <c r="S525">
        <v>1749381879.4995141</v>
      </c>
      <c r="T525">
        <v>1749381942.6829534</v>
      </c>
      <c r="U525" t="s">
        <v>5</v>
      </c>
      <c r="V525" t="s">
        <v>85</v>
      </c>
      <c r="W525" t="s">
        <v>7</v>
      </c>
      <c r="X525" t="s">
        <v>196</v>
      </c>
      <c r="Y525">
        <v>4527</v>
      </c>
      <c r="Z525">
        <v>5</v>
      </c>
      <c r="AA525">
        <v>29.64</v>
      </c>
      <c r="AB525">
        <v>1342177</v>
      </c>
      <c r="AC525">
        <v>296420</v>
      </c>
    </row>
    <row r="526" spans="1:33" x14ac:dyDescent="0.25">
      <c r="A526" t="s">
        <v>841</v>
      </c>
      <c r="B526" t="s">
        <v>906</v>
      </c>
      <c r="C526" t="s">
        <v>0</v>
      </c>
      <c r="D526">
        <v>1</v>
      </c>
      <c r="E526" t="s">
        <v>11</v>
      </c>
      <c r="G526" t="s">
        <v>1</v>
      </c>
      <c r="H526">
        <v>10</v>
      </c>
      <c r="I526" t="s">
        <v>12</v>
      </c>
      <c r="K526" t="s">
        <v>2</v>
      </c>
      <c r="M526" t="s">
        <v>81</v>
      </c>
      <c r="N526">
        <v>9</v>
      </c>
      <c r="O526">
        <v>7</v>
      </c>
      <c r="P526" t="s">
        <v>670</v>
      </c>
      <c r="Q526" t="s">
        <v>844</v>
      </c>
      <c r="R526">
        <v>78.849595546722412</v>
      </c>
      <c r="S526">
        <v>1749381942.8408377</v>
      </c>
      <c r="T526">
        <v>1749382021.6904333</v>
      </c>
      <c r="U526" t="s">
        <v>5</v>
      </c>
      <c r="V526" t="s">
        <v>87</v>
      </c>
      <c r="W526" t="s">
        <v>7</v>
      </c>
      <c r="X526" t="s">
        <v>196</v>
      </c>
      <c r="Y526">
        <v>12977</v>
      </c>
      <c r="Z526">
        <v>5</v>
      </c>
      <c r="AA526">
        <v>10.34</v>
      </c>
      <c r="AB526">
        <v>13421772</v>
      </c>
      <c r="AC526">
        <v>1034246</v>
      </c>
    </row>
    <row r="527" spans="1:33" x14ac:dyDescent="0.25">
      <c r="A527" t="s">
        <v>841</v>
      </c>
      <c r="B527" t="s">
        <v>906</v>
      </c>
      <c r="C527" t="s">
        <v>0</v>
      </c>
      <c r="D527">
        <v>1</v>
      </c>
      <c r="E527" t="s">
        <v>11</v>
      </c>
      <c r="G527" t="s">
        <v>1</v>
      </c>
      <c r="H527">
        <v>10</v>
      </c>
      <c r="I527" t="s">
        <v>15</v>
      </c>
      <c r="J527" t="s">
        <v>16</v>
      </c>
      <c r="K527" t="s">
        <v>2</v>
      </c>
      <c r="M527" t="s">
        <v>81</v>
      </c>
      <c r="N527">
        <v>9</v>
      </c>
      <c r="O527">
        <v>7</v>
      </c>
      <c r="P527" t="s">
        <v>672</v>
      </c>
      <c r="Q527" t="s">
        <v>845</v>
      </c>
      <c r="R527">
        <v>88.828266143798828</v>
      </c>
      <c r="S527">
        <v>1749382021.8553936</v>
      </c>
      <c r="T527">
        <v>1749382110.6836598</v>
      </c>
      <c r="U527" t="s">
        <v>5</v>
      </c>
      <c r="V527" t="s">
        <v>89</v>
      </c>
      <c r="W527" t="s">
        <v>7</v>
      </c>
      <c r="X527" t="s">
        <v>196</v>
      </c>
      <c r="Y527">
        <v>16177</v>
      </c>
      <c r="Z527">
        <v>5</v>
      </c>
      <c r="AA527">
        <v>8.3000000000000007</v>
      </c>
      <c r="AB527">
        <v>13421772</v>
      </c>
      <c r="AC527">
        <v>829677</v>
      </c>
    </row>
    <row r="528" spans="1:33" x14ac:dyDescent="0.25">
      <c r="A528" t="s">
        <v>841</v>
      </c>
      <c r="B528" t="s">
        <v>906</v>
      </c>
      <c r="C528" t="s">
        <v>0</v>
      </c>
      <c r="D528">
        <v>1</v>
      </c>
      <c r="E528" t="s">
        <v>11</v>
      </c>
      <c r="G528" t="s">
        <v>1</v>
      </c>
      <c r="H528">
        <v>10</v>
      </c>
      <c r="I528" t="s">
        <v>15</v>
      </c>
      <c r="J528" t="s">
        <v>19</v>
      </c>
      <c r="K528" t="s">
        <v>2</v>
      </c>
      <c r="M528" t="s">
        <v>81</v>
      </c>
      <c r="N528">
        <v>9</v>
      </c>
      <c r="O528">
        <v>7</v>
      </c>
      <c r="P528" t="s">
        <v>674</v>
      </c>
      <c r="Q528" t="s">
        <v>846</v>
      </c>
      <c r="R528">
        <v>91.67090010643004</v>
      </c>
      <c r="S528">
        <v>1749382110.8415594</v>
      </c>
      <c r="T528">
        <v>1749382202.5124595</v>
      </c>
      <c r="U528" t="s">
        <v>5</v>
      </c>
      <c r="V528" t="s">
        <v>91</v>
      </c>
      <c r="W528" t="s">
        <v>7</v>
      </c>
      <c r="X528" t="s">
        <v>196</v>
      </c>
      <c r="Y528">
        <v>15788</v>
      </c>
      <c r="Z528">
        <v>5</v>
      </c>
      <c r="AA528">
        <v>8.5</v>
      </c>
      <c r="AB528">
        <v>13421772</v>
      </c>
      <c r="AC528">
        <v>850094</v>
      </c>
    </row>
    <row r="529" spans="1:29" x14ac:dyDescent="0.25">
      <c r="A529" t="s">
        <v>841</v>
      </c>
      <c r="B529" t="s">
        <v>906</v>
      </c>
      <c r="C529" t="s">
        <v>0</v>
      </c>
      <c r="D529">
        <v>1</v>
      </c>
      <c r="E529" t="s">
        <v>22</v>
      </c>
      <c r="G529" t="s">
        <v>1</v>
      </c>
      <c r="H529">
        <v>10</v>
      </c>
      <c r="I529" t="s">
        <v>12</v>
      </c>
      <c r="K529" t="s">
        <v>2</v>
      </c>
      <c r="M529" t="s">
        <v>81</v>
      </c>
      <c r="N529">
        <v>9</v>
      </c>
      <c r="O529">
        <v>7</v>
      </c>
      <c r="P529" t="s">
        <v>676</v>
      </c>
      <c r="Q529" t="s">
        <v>847</v>
      </c>
      <c r="R529">
        <v>72.693431854248047</v>
      </c>
      <c r="S529">
        <v>1749382202.6659014</v>
      </c>
      <c r="T529">
        <v>1749382275.3593333</v>
      </c>
      <c r="U529" t="s">
        <v>5</v>
      </c>
      <c r="V529" t="s">
        <v>93</v>
      </c>
      <c r="W529" t="s">
        <v>7</v>
      </c>
      <c r="X529" t="s">
        <v>196</v>
      </c>
      <c r="Y529">
        <v>13538</v>
      </c>
      <c r="Z529">
        <v>5</v>
      </c>
      <c r="AA529">
        <v>9.91</v>
      </c>
      <c r="AB529">
        <v>13421772</v>
      </c>
      <c r="AC529">
        <v>991341</v>
      </c>
    </row>
    <row r="530" spans="1:29" x14ac:dyDescent="0.25">
      <c r="A530" t="s">
        <v>841</v>
      </c>
      <c r="B530" t="s">
        <v>906</v>
      </c>
      <c r="C530" t="s">
        <v>0</v>
      </c>
      <c r="D530">
        <v>1</v>
      </c>
      <c r="E530" t="s">
        <v>22</v>
      </c>
      <c r="G530" t="s">
        <v>1</v>
      </c>
      <c r="H530">
        <v>10</v>
      </c>
      <c r="I530" t="s">
        <v>15</v>
      </c>
      <c r="J530" t="s">
        <v>16</v>
      </c>
      <c r="K530" t="s">
        <v>2</v>
      </c>
      <c r="M530" t="s">
        <v>81</v>
      </c>
      <c r="N530">
        <v>9</v>
      </c>
      <c r="O530">
        <v>7</v>
      </c>
      <c r="P530" t="s">
        <v>678</v>
      </c>
      <c r="Q530" t="s">
        <v>848</v>
      </c>
      <c r="R530">
        <v>86.447352170944214</v>
      </c>
      <c r="S530">
        <v>1749382275.5130951</v>
      </c>
      <c r="T530">
        <v>1749382361.9604473</v>
      </c>
      <c r="U530" t="s">
        <v>5</v>
      </c>
      <c r="V530" t="s">
        <v>95</v>
      </c>
      <c r="W530" t="s">
        <v>7</v>
      </c>
      <c r="X530" t="s">
        <v>196</v>
      </c>
      <c r="Y530">
        <v>14730</v>
      </c>
      <c r="Z530">
        <v>5</v>
      </c>
      <c r="AA530">
        <v>9.11</v>
      </c>
      <c r="AB530">
        <v>13421772</v>
      </c>
      <c r="AC530">
        <v>911125</v>
      </c>
    </row>
    <row r="531" spans="1:29" x14ac:dyDescent="0.25">
      <c r="A531" t="s">
        <v>841</v>
      </c>
      <c r="B531" t="s">
        <v>906</v>
      </c>
      <c r="C531" t="s">
        <v>0</v>
      </c>
      <c r="D531">
        <v>1</v>
      </c>
      <c r="E531" t="s">
        <v>22</v>
      </c>
      <c r="G531" t="s">
        <v>1</v>
      </c>
      <c r="H531">
        <v>10</v>
      </c>
      <c r="I531" t="s">
        <v>15</v>
      </c>
      <c r="J531" t="s">
        <v>19</v>
      </c>
      <c r="K531" t="s">
        <v>2</v>
      </c>
      <c r="M531" t="s">
        <v>81</v>
      </c>
      <c r="N531">
        <v>9</v>
      </c>
      <c r="O531">
        <v>7</v>
      </c>
      <c r="P531" t="s">
        <v>680</v>
      </c>
      <c r="Q531" t="s">
        <v>849</v>
      </c>
      <c r="R531">
        <v>88.526397228240967</v>
      </c>
      <c r="S531">
        <v>1749382362.1204224</v>
      </c>
      <c r="T531">
        <v>1749382450.6468196</v>
      </c>
      <c r="U531" t="s">
        <v>5</v>
      </c>
      <c r="V531" t="s">
        <v>97</v>
      </c>
      <c r="W531" t="s">
        <v>7</v>
      </c>
      <c r="X531" t="s">
        <v>196</v>
      </c>
      <c r="Y531">
        <v>14762</v>
      </c>
      <c r="Z531">
        <v>5</v>
      </c>
      <c r="AA531">
        <v>9.09</v>
      </c>
      <c r="AB531">
        <v>13421772</v>
      </c>
      <c r="AC531">
        <v>909185</v>
      </c>
    </row>
    <row r="532" spans="1:29" x14ac:dyDescent="0.25">
      <c r="A532" t="s">
        <v>841</v>
      </c>
      <c r="B532" t="s">
        <v>906</v>
      </c>
      <c r="C532" t="s">
        <v>0</v>
      </c>
      <c r="D532">
        <v>1</v>
      </c>
      <c r="E532" t="s">
        <v>11</v>
      </c>
      <c r="G532" t="s">
        <v>1</v>
      </c>
      <c r="H532">
        <v>100</v>
      </c>
      <c r="I532" t="s">
        <v>12</v>
      </c>
      <c r="K532" t="s">
        <v>2</v>
      </c>
      <c r="M532" t="s">
        <v>81</v>
      </c>
      <c r="N532">
        <v>9</v>
      </c>
      <c r="O532">
        <v>7</v>
      </c>
      <c r="P532" t="s">
        <v>682</v>
      </c>
      <c r="Q532" t="s">
        <v>850</v>
      </c>
      <c r="R532">
        <v>71.264121055603027</v>
      </c>
      <c r="S532">
        <v>1749382450.7988951</v>
      </c>
      <c r="T532">
        <v>1749382522.0630162</v>
      </c>
      <c r="U532" t="s">
        <v>5</v>
      </c>
      <c r="V532" t="s">
        <v>99</v>
      </c>
      <c r="W532" t="s">
        <v>7</v>
      </c>
      <c r="X532" t="s">
        <v>196</v>
      </c>
      <c r="Y532">
        <v>8924</v>
      </c>
      <c r="Z532">
        <v>5</v>
      </c>
      <c r="AA532">
        <v>15.04</v>
      </c>
      <c r="AB532">
        <v>1342177</v>
      </c>
      <c r="AC532">
        <v>150396</v>
      </c>
    </row>
    <row r="533" spans="1:29" x14ac:dyDescent="0.25">
      <c r="A533" t="s">
        <v>841</v>
      </c>
      <c r="B533" t="s">
        <v>906</v>
      </c>
      <c r="C533" t="s">
        <v>0</v>
      </c>
      <c r="D533">
        <v>1</v>
      </c>
      <c r="E533" t="s">
        <v>11</v>
      </c>
      <c r="G533" t="s">
        <v>1</v>
      </c>
      <c r="H533">
        <v>100</v>
      </c>
      <c r="I533" t="s">
        <v>15</v>
      </c>
      <c r="J533" t="s">
        <v>16</v>
      </c>
      <c r="K533" t="s">
        <v>2</v>
      </c>
      <c r="M533" t="s">
        <v>81</v>
      </c>
      <c r="N533">
        <v>9</v>
      </c>
      <c r="O533">
        <v>7</v>
      </c>
      <c r="P533" t="s">
        <v>684</v>
      </c>
      <c r="Q533" t="s">
        <v>851</v>
      </c>
      <c r="R533">
        <v>89.110506296157837</v>
      </c>
      <c r="S533">
        <v>1749382522.2243011</v>
      </c>
      <c r="T533">
        <v>1749382611.3348076</v>
      </c>
      <c r="U533" t="s">
        <v>5</v>
      </c>
      <c r="V533" t="s">
        <v>101</v>
      </c>
      <c r="W533" t="s">
        <v>7</v>
      </c>
      <c r="X533" t="s">
        <v>196</v>
      </c>
      <c r="Y533">
        <v>13340</v>
      </c>
      <c r="Z533">
        <v>5</v>
      </c>
      <c r="AA533">
        <v>10.06</v>
      </c>
      <c r="AB533">
        <v>1342177</v>
      </c>
      <c r="AC533">
        <v>100608</v>
      </c>
    </row>
    <row r="534" spans="1:29" x14ac:dyDescent="0.25">
      <c r="A534" t="s">
        <v>841</v>
      </c>
      <c r="B534" t="s">
        <v>906</v>
      </c>
      <c r="C534" t="s">
        <v>0</v>
      </c>
      <c r="D534">
        <v>1</v>
      </c>
      <c r="E534" t="s">
        <v>11</v>
      </c>
      <c r="G534" t="s">
        <v>1</v>
      </c>
      <c r="H534">
        <v>100</v>
      </c>
      <c r="I534" t="s">
        <v>15</v>
      </c>
      <c r="J534" t="s">
        <v>19</v>
      </c>
      <c r="K534" t="s">
        <v>2</v>
      </c>
      <c r="M534" t="s">
        <v>81</v>
      </c>
      <c r="N534">
        <v>9</v>
      </c>
      <c r="O534">
        <v>7</v>
      </c>
      <c r="P534" t="s">
        <v>686</v>
      </c>
      <c r="Q534" t="s">
        <v>852</v>
      </c>
      <c r="R534">
        <v>90.965414524078355</v>
      </c>
      <c r="S534">
        <v>1749382611.4929357</v>
      </c>
      <c r="T534">
        <v>1749382702.4583502</v>
      </c>
      <c r="U534" t="s">
        <v>5</v>
      </c>
      <c r="V534" t="s">
        <v>103</v>
      </c>
      <c r="W534" t="s">
        <v>7</v>
      </c>
      <c r="X534" t="s">
        <v>196</v>
      </c>
      <c r="Y534">
        <v>12919</v>
      </c>
      <c r="Z534">
        <v>5</v>
      </c>
      <c r="AA534">
        <v>10.39</v>
      </c>
      <c r="AB534">
        <v>1342177</v>
      </c>
      <c r="AC534">
        <v>103886</v>
      </c>
    </row>
    <row r="535" spans="1:29" x14ac:dyDescent="0.25">
      <c r="A535" t="s">
        <v>841</v>
      </c>
      <c r="B535" t="s">
        <v>906</v>
      </c>
      <c r="C535" t="s">
        <v>0</v>
      </c>
      <c r="D535">
        <v>1</v>
      </c>
      <c r="E535" t="s">
        <v>22</v>
      </c>
      <c r="G535" t="s">
        <v>1</v>
      </c>
      <c r="H535">
        <v>100</v>
      </c>
      <c r="I535" t="s">
        <v>12</v>
      </c>
      <c r="K535" t="s">
        <v>2</v>
      </c>
      <c r="M535" t="s">
        <v>81</v>
      </c>
      <c r="N535">
        <v>9</v>
      </c>
      <c r="O535">
        <v>7</v>
      </c>
      <c r="P535" t="s">
        <v>688</v>
      </c>
      <c r="Q535" t="s">
        <v>853</v>
      </c>
      <c r="R535">
        <v>73.568193435668945</v>
      </c>
      <c r="S535">
        <v>1749382702.6226647</v>
      </c>
      <c r="T535">
        <v>1749382776.1908579</v>
      </c>
      <c r="U535" t="s">
        <v>5</v>
      </c>
      <c r="V535" t="s">
        <v>105</v>
      </c>
      <c r="W535" t="s">
        <v>7</v>
      </c>
      <c r="X535" t="s">
        <v>196</v>
      </c>
      <c r="Y535">
        <v>11398</v>
      </c>
      <c r="Z535">
        <v>5</v>
      </c>
      <c r="AA535">
        <v>11.77</v>
      </c>
      <c r="AB535">
        <v>1342177</v>
      </c>
      <c r="AC535">
        <v>117746</v>
      </c>
    </row>
    <row r="536" spans="1:29" x14ac:dyDescent="0.25">
      <c r="A536" t="s">
        <v>841</v>
      </c>
      <c r="B536" t="s">
        <v>906</v>
      </c>
      <c r="C536" t="s">
        <v>0</v>
      </c>
      <c r="D536">
        <v>1</v>
      </c>
      <c r="E536" t="s">
        <v>22</v>
      </c>
      <c r="G536" t="s">
        <v>1</v>
      </c>
      <c r="H536">
        <v>100</v>
      </c>
      <c r="I536" t="s">
        <v>15</v>
      </c>
      <c r="J536" t="s">
        <v>16</v>
      </c>
      <c r="K536" t="s">
        <v>2</v>
      </c>
      <c r="M536" t="s">
        <v>81</v>
      </c>
      <c r="N536">
        <v>9</v>
      </c>
      <c r="O536">
        <v>7</v>
      </c>
      <c r="P536" t="s">
        <v>690</v>
      </c>
      <c r="Q536" t="s">
        <v>854</v>
      </c>
      <c r="R536">
        <v>86.626344203948975</v>
      </c>
      <c r="S536">
        <v>1749382776.3527188</v>
      </c>
      <c r="T536">
        <v>1749382862.979063</v>
      </c>
      <c r="U536" t="s">
        <v>5</v>
      </c>
      <c r="V536" t="s">
        <v>107</v>
      </c>
      <c r="W536" t="s">
        <v>7</v>
      </c>
      <c r="X536" t="s">
        <v>196</v>
      </c>
      <c r="Y536">
        <v>12894</v>
      </c>
      <c r="Z536">
        <v>5</v>
      </c>
      <c r="AA536">
        <v>10.41</v>
      </c>
      <c r="AB536">
        <v>1342177</v>
      </c>
      <c r="AC536">
        <v>104087</v>
      </c>
    </row>
    <row r="537" spans="1:29" x14ac:dyDescent="0.25">
      <c r="A537" t="s">
        <v>841</v>
      </c>
      <c r="B537" t="s">
        <v>906</v>
      </c>
      <c r="C537" t="s">
        <v>0</v>
      </c>
      <c r="D537">
        <v>1</v>
      </c>
      <c r="E537" t="s">
        <v>22</v>
      </c>
      <c r="G537" t="s">
        <v>1</v>
      </c>
      <c r="H537">
        <v>100</v>
      </c>
      <c r="I537" t="s">
        <v>15</v>
      </c>
      <c r="J537" t="s">
        <v>19</v>
      </c>
      <c r="K537" t="s">
        <v>2</v>
      </c>
      <c r="M537" t="s">
        <v>81</v>
      </c>
      <c r="N537">
        <v>9</v>
      </c>
      <c r="O537">
        <v>7</v>
      </c>
      <c r="P537" t="s">
        <v>692</v>
      </c>
      <c r="Q537" t="s">
        <v>855</v>
      </c>
      <c r="R537">
        <v>87.56770396232605</v>
      </c>
      <c r="S537">
        <v>1749382863.1138048</v>
      </c>
      <c r="T537">
        <v>1749382950.6815088</v>
      </c>
      <c r="U537" t="s">
        <v>5</v>
      </c>
      <c r="V537" t="s">
        <v>109</v>
      </c>
      <c r="W537" t="s">
        <v>7</v>
      </c>
      <c r="X537" t="s">
        <v>196</v>
      </c>
      <c r="Y537">
        <v>12817</v>
      </c>
      <c r="Z537">
        <v>5</v>
      </c>
      <c r="AA537">
        <v>10.47</v>
      </c>
      <c r="AB537">
        <v>1342177</v>
      </c>
      <c r="AC537">
        <v>104711</v>
      </c>
    </row>
    <row r="538" spans="1:29" x14ac:dyDescent="0.25">
      <c r="A538" t="s">
        <v>841</v>
      </c>
      <c r="B538" t="s">
        <v>906</v>
      </c>
      <c r="C538" t="s">
        <v>0</v>
      </c>
      <c r="D538">
        <v>1</v>
      </c>
      <c r="E538" t="s">
        <v>11</v>
      </c>
      <c r="G538" t="s">
        <v>1</v>
      </c>
      <c r="H538">
        <v>1000</v>
      </c>
      <c r="I538" t="s">
        <v>12</v>
      </c>
      <c r="K538" t="s">
        <v>2</v>
      </c>
      <c r="M538" t="s">
        <v>81</v>
      </c>
      <c r="N538">
        <v>9</v>
      </c>
      <c r="O538">
        <v>7</v>
      </c>
      <c r="P538" t="s">
        <v>694</v>
      </c>
      <c r="Q538" t="s">
        <v>856</v>
      </c>
      <c r="R538">
        <v>72.505051612854004</v>
      </c>
      <c r="S538">
        <v>1749382950.8456247</v>
      </c>
      <c r="T538">
        <v>1749383023.3506763</v>
      </c>
      <c r="U538" t="s">
        <v>5</v>
      </c>
      <c r="V538" t="s">
        <v>111</v>
      </c>
      <c r="W538" t="s">
        <v>7</v>
      </c>
      <c r="X538" t="s">
        <v>196</v>
      </c>
      <c r="Y538">
        <v>10961</v>
      </c>
      <c r="Z538">
        <v>5</v>
      </c>
      <c r="AA538">
        <v>12.24</v>
      </c>
      <c r="AB538">
        <v>134217</v>
      </c>
      <c r="AC538">
        <v>12244</v>
      </c>
    </row>
    <row r="539" spans="1:29" x14ac:dyDescent="0.25">
      <c r="A539" t="s">
        <v>841</v>
      </c>
      <c r="B539" t="s">
        <v>906</v>
      </c>
      <c r="C539" t="s">
        <v>0</v>
      </c>
      <c r="D539">
        <v>1</v>
      </c>
      <c r="E539" t="s">
        <v>11</v>
      </c>
      <c r="G539" t="s">
        <v>1</v>
      </c>
      <c r="H539">
        <v>1000</v>
      </c>
      <c r="I539" t="s">
        <v>15</v>
      </c>
      <c r="J539" t="s">
        <v>16</v>
      </c>
      <c r="K539" t="s">
        <v>2</v>
      </c>
      <c r="M539" t="s">
        <v>81</v>
      </c>
      <c r="N539">
        <v>9</v>
      </c>
      <c r="O539">
        <v>7</v>
      </c>
      <c r="P539" t="s">
        <v>696</v>
      </c>
      <c r="Q539" t="s">
        <v>857</v>
      </c>
      <c r="R539">
        <v>89.737270593643188</v>
      </c>
      <c r="S539">
        <v>1749383023.5051768</v>
      </c>
      <c r="T539">
        <v>1749383113.2424474</v>
      </c>
      <c r="U539" t="s">
        <v>5</v>
      </c>
      <c r="V539" t="s">
        <v>113</v>
      </c>
      <c r="W539" t="s">
        <v>7</v>
      </c>
      <c r="X539" t="s">
        <v>196</v>
      </c>
      <c r="Y539">
        <v>12838</v>
      </c>
      <c r="Z539">
        <v>5</v>
      </c>
      <c r="AA539">
        <v>10.45</v>
      </c>
      <c r="AB539">
        <v>134217</v>
      </c>
      <c r="AC539">
        <v>10454</v>
      </c>
    </row>
    <row r="540" spans="1:29" x14ac:dyDescent="0.25">
      <c r="A540" t="s">
        <v>841</v>
      </c>
      <c r="B540" t="s">
        <v>906</v>
      </c>
      <c r="C540" t="s">
        <v>0</v>
      </c>
      <c r="D540">
        <v>1</v>
      </c>
      <c r="E540" t="s">
        <v>11</v>
      </c>
      <c r="G540" t="s">
        <v>1</v>
      </c>
      <c r="H540">
        <v>1000</v>
      </c>
      <c r="I540" t="s">
        <v>15</v>
      </c>
      <c r="J540" t="s">
        <v>19</v>
      </c>
      <c r="K540" t="s">
        <v>2</v>
      </c>
      <c r="M540" t="s">
        <v>81</v>
      </c>
      <c r="N540">
        <v>9</v>
      </c>
      <c r="O540">
        <v>7</v>
      </c>
      <c r="P540" t="s">
        <v>698</v>
      </c>
      <c r="Q540" t="s">
        <v>858</v>
      </c>
      <c r="R540">
        <v>85.734843492507935</v>
      </c>
      <c r="S540">
        <v>1749383113.4086213</v>
      </c>
      <c r="T540">
        <v>1749383199.1434648</v>
      </c>
      <c r="U540" t="s">
        <v>5</v>
      </c>
      <c r="V540" t="s">
        <v>115</v>
      </c>
      <c r="W540" t="s">
        <v>7</v>
      </c>
      <c r="X540" t="s">
        <v>196</v>
      </c>
      <c r="Y540">
        <v>10880</v>
      </c>
      <c r="Z540">
        <v>5</v>
      </c>
      <c r="AA540">
        <v>12.34</v>
      </c>
      <c r="AB540">
        <v>134217</v>
      </c>
      <c r="AC540">
        <v>12336</v>
      </c>
    </row>
    <row r="541" spans="1:29" x14ac:dyDescent="0.25">
      <c r="A541" t="s">
        <v>841</v>
      </c>
      <c r="B541" t="s">
        <v>906</v>
      </c>
      <c r="C541" t="s">
        <v>0</v>
      </c>
      <c r="D541">
        <v>1</v>
      </c>
      <c r="E541" t="s">
        <v>22</v>
      </c>
      <c r="G541" t="s">
        <v>1</v>
      </c>
      <c r="H541">
        <v>1000</v>
      </c>
      <c r="I541" t="s">
        <v>12</v>
      </c>
      <c r="K541" t="s">
        <v>2</v>
      </c>
      <c r="M541" t="s">
        <v>81</v>
      </c>
      <c r="N541">
        <v>9</v>
      </c>
      <c r="O541">
        <v>7</v>
      </c>
      <c r="P541" t="s">
        <v>700</v>
      </c>
      <c r="Q541" t="s">
        <v>859</v>
      </c>
      <c r="R541">
        <v>66.918824195861816</v>
      </c>
      <c r="S541">
        <v>1749383199.2838645</v>
      </c>
      <c r="T541">
        <v>1749383266.2026887</v>
      </c>
      <c r="U541" t="s">
        <v>5</v>
      </c>
      <c r="V541" t="s">
        <v>117</v>
      </c>
      <c r="W541" t="s">
        <v>7</v>
      </c>
      <c r="X541" t="s">
        <v>196</v>
      </c>
      <c r="Y541">
        <v>9878</v>
      </c>
      <c r="Z541">
        <v>5</v>
      </c>
      <c r="AA541">
        <v>13.59</v>
      </c>
      <c r="AB541">
        <v>134217</v>
      </c>
      <c r="AC541">
        <v>13587</v>
      </c>
    </row>
    <row r="542" spans="1:29" x14ac:dyDescent="0.25">
      <c r="A542" t="s">
        <v>841</v>
      </c>
      <c r="B542" t="s">
        <v>906</v>
      </c>
      <c r="C542" t="s">
        <v>0</v>
      </c>
      <c r="D542">
        <v>1</v>
      </c>
      <c r="E542" t="s">
        <v>22</v>
      </c>
      <c r="G542" t="s">
        <v>1</v>
      </c>
      <c r="H542">
        <v>1000</v>
      </c>
      <c r="I542" t="s">
        <v>15</v>
      </c>
      <c r="J542" t="s">
        <v>16</v>
      </c>
      <c r="K542" t="s">
        <v>2</v>
      </c>
      <c r="M542" t="s">
        <v>81</v>
      </c>
      <c r="N542">
        <v>9</v>
      </c>
      <c r="O542">
        <v>7</v>
      </c>
      <c r="P542" t="s">
        <v>702</v>
      </c>
      <c r="Q542" t="s">
        <v>860</v>
      </c>
      <c r="R542">
        <v>81.377766132354736</v>
      </c>
      <c r="S542">
        <v>1749383266.370765</v>
      </c>
      <c r="T542">
        <v>1749383347.7485311</v>
      </c>
      <c r="U542" t="s">
        <v>5</v>
      </c>
      <c r="V542" t="s">
        <v>119</v>
      </c>
      <c r="W542" t="s">
        <v>7</v>
      </c>
      <c r="X542" t="s">
        <v>196</v>
      </c>
      <c r="Y542">
        <v>10819</v>
      </c>
      <c r="Z542">
        <v>5</v>
      </c>
      <c r="AA542">
        <v>12.41</v>
      </c>
      <c r="AB542">
        <v>134217</v>
      </c>
      <c r="AC542">
        <v>12405</v>
      </c>
    </row>
    <row r="543" spans="1:29" x14ac:dyDescent="0.25">
      <c r="A543" t="s">
        <v>841</v>
      </c>
      <c r="B543" t="s">
        <v>906</v>
      </c>
      <c r="C543" t="s">
        <v>0</v>
      </c>
      <c r="D543">
        <v>1</v>
      </c>
      <c r="E543" t="s">
        <v>22</v>
      </c>
      <c r="G543" t="s">
        <v>1</v>
      </c>
      <c r="H543">
        <v>1000</v>
      </c>
      <c r="I543" t="s">
        <v>15</v>
      </c>
      <c r="J543" t="s">
        <v>19</v>
      </c>
      <c r="K543" t="s">
        <v>2</v>
      </c>
      <c r="M543" t="s">
        <v>81</v>
      </c>
      <c r="N543">
        <v>9</v>
      </c>
      <c r="O543">
        <v>7</v>
      </c>
      <c r="P543" t="s">
        <v>704</v>
      </c>
      <c r="Q543" t="s">
        <v>861</v>
      </c>
      <c r="R543">
        <v>84.197652101516724</v>
      </c>
      <c r="S543">
        <v>1749383347.9183073</v>
      </c>
      <c r="T543">
        <v>1749383432.1159594</v>
      </c>
      <c r="U543" t="s">
        <v>5</v>
      </c>
      <c r="V543" t="s">
        <v>121</v>
      </c>
      <c r="W543" t="s">
        <v>7</v>
      </c>
      <c r="X543" t="s">
        <v>196</v>
      </c>
      <c r="Y543">
        <v>10957</v>
      </c>
      <c r="Z543">
        <v>5</v>
      </c>
      <c r="AA543">
        <v>12.25</v>
      </c>
      <c r="AB543">
        <v>134217</v>
      </c>
      <c r="AC543">
        <v>12248</v>
      </c>
    </row>
    <row r="544" spans="1:29" x14ac:dyDescent="0.25">
      <c r="A544" t="s">
        <v>841</v>
      </c>
      <c r="B544" t="s">
        <v>906</v>
      </c>
      <c r="C544" t="s">
        <v>0</v>
      </c>
      <c r="D544">
        <v>1</v>
      </c>
      <c r="E544" t="s">
        <v>11</v>
      </c>
      <c r="G544" t="s">
        <v>1</v>
      </c>
      <c r="H544">
        <v>10000</v>
      </c>
      <c r="I544" t="s">
        <v>12</v>
      </c>
      <c r="K544" t="s">
        <v>2</v>
      </c>
      <c r="M544" t="s">
        <v>81</v>
      </c>
      <c r="N544">
        <v>9</v>
      </c>
      <c r="O544">
        <v>7</v>
      </c>
      <c r="P544" t="s">
        <v>706</v>
      </c>
      <c r="Q544" t="s">
        <v>862</v>
      </c>
      <c r="R544">
        <v>65.764161825180054</v>
      </c>
      <c r="S544">
        <v>1749383432.2771609</v>
      </c>
      <c r="T544">
        <v>1749383498.0413227</v>
      </c>
      <c r="U544" t="s">
        <v>5</v>
      </c>
      <c r="V544" t="s">
        <v>123</v>
      </c>
      <c r="W544" t="s">
        <v>7</v>
      </c>
      <c r="X544" t="s">
        <v>196</v>
      </c>
      <c r="Y544">
        <v>7272</v>
      </c>
      <c r="Z544">
        <v>5</v>
      </c>
      <c r="AA544">
        <v>18.46</v>
      </c>
      <c r="AB544">
        <v>13421</v>
      </c>
      <c r="AC544">
        <v>1845</v>
      </c>
    </row>
    <row r="545" spans="1:33" x14ac:dyDescent="0.25">
      <c r="A545" t="s">
        <v>841</v>
      </c>
      <c r="B545" t="s">
        <v>906</v>
      </c>
      <c r="C545" t="s">
        <v>0</v>
      </c>
      <c r="D545">
        <v>1</v>
      </c>
      <c r="E545" t="s">
        <v>11</v>
      </c>
      <c r="G545" t="s">
        <v>1</v>
      </c>
      <c r="H545">
        <v>10000</v>
      </c>
      <c r="I545" t="s">
        <v>15</v>
      </c>
      <c r="J545" t="s">
        <v>16</v>
      </c>
      <c r="K545" t="s">
        <v>2</v>
      </c>
      <c r="M545" t="s">
        <v>81</v>
      </c>
      <c r="N545">
        <v>9</v>
      </c>
      <c r="O545">
        <v>7</v>
      </c>
      <c r="P545" t="s">
        <v>708</v>
      </c>
      <c r="Q545" t="s">
        <v>863</v>
      </c>
      <c r="R545">
        <v>81.775278329849243</v>
      </c>
      <c r="S545">
        <v>1749383498.2019422</v>
      </c>
      <c r="T545">
        <v>1749383579.9772203</v>
      </c>
      <c r="U545" t="s">
        <v>5</v>
      </c>
      <c r="V545" t="s">
        <v>125</v>
      </c>
      <c r="W545" t="s">
        <v>7</v>
      </c>
      <c r="X545" t="s">
        <v>196</v>
      </c>
      <c r="Y545">
        <v>8530</v>
      </c>
      <c r="Z545">
        <v>5</v>
      </c>
      <c r="AA545">
        <v>15.73</v>
      </c>
      <c r="AB545">
        <v>13421</v>
      </c>
      <c r="AC545">
        <v>1573</v>
      </c>
    </row>
    <row r="546" spans="1:33" x14ac:dyDescent="0.25">
      <c r="A546" t="s">
        <v>841</v>
      </c>
      <c r="B546" t="s">
        <v>906</v>
      </c>
      <c r="C546" t="s">
        <v>0</v>
      </c>
      <c r="D546">
        <v>1</v>
      </c>
      <c r="E546" t="s">
        <v>11</v>
      </c>
      <c r="G546" t="s">
        <v>1</v>
      </c>
      <c r="H546">
        <v>10000</v>
      </c>
      <c r="I546" t="s">
        <v>15</v>
      </c>
      <c r="J546" t="s">
        <v>19</v>
      </c>
      <c r="K546" t="s">
        <v>2</v>
      </c>
      <c r="M546" t="s">
        <v>81</v>
      </c>
      <c r="N546">
        <v>9</v>
      </c>
      <c r="O546">
        <v>7</v>
      </c>
      <c r="P546" t="s">
        <v>710</v>
      </c>
      <c r="Q546" t="s">
        <v>864</v>
      </c>
      <c r="R546">
        <v>82.621778249740601</v>
      </c>
      <c r="S546">
        <v>1749383580.1429086</v>
      </c>
      <c r="T546">
        <v>1749383662.7646868</v>
      </c>
      <c r="U546" t="s">
        <v>5</v>
      </c>
      <c r="V546" t="s">
        <v>127</v>
      </c>
      <c r="W546" t="s">
        <v>7</v>
      </c>
      <c r="X546" t="s">
        <v>196</v>
      </c>
      <c r="Y546">
        <v>8736</v>
      </c>
      <c r="Z546">
        <v>5</v>
      </c>
      <c r="AA546">
        <v>15.36</v>
      </c>
      <c r="AB546">
        <v>13421</v>
      </c>
      <c r="AC546">
        <v>1536</v>
      </c>
    </row>
    <row r="547" spans="1:33" x14ac:dyDescent="0.25">
      <c r="A547" t="s">
        <v>841</v>
      </c>
      <c r="B547" t="s">
        <v>906</v>
      </c>
      <c r="C547" t="s">
        <v>0</v>
      </c>
      <c r="D547">
        <v>1</v>
      </c>
      <c r="E547" t="s">
        <v>22</v>
      </c>
      <c r="G547" t="s">
        <v>1</v>
      </c>
      <c r="H547">
        <v>10000</v>
      </c>
      <c r="I547" t="s">
        <v>12</v>
      </c>
      <c r="K547" t="s">
        <v>2</v>
      </c>
      <c r="M547" t="s">
        <v>81</v>
      </c>
      <c r="N547">
        <v>9</v>
      </c>
      <c r="O547">
        <v>7</v>
      </c>
      <c r="P547" t="s">
        <v>712</v>
      </c>
      <c r="Q547" t="s">
        <v>865</v>
      </c>
      <c r="R547">
        <v>63.980870962142944</v>
      </c>
      <c r="S547">
        <v>1749383662.9288816</v>
      </c>
      <c r="T547">
        <v>1749383726.9097526</v>
      </c>
      <c r="U547" t="s">
        <v>5</v>
      </c>
      <c r="V547" t="s">
        <v>129</v>
      </c>
      <c r="W547" t="s">
        <v>7</v>
      </c>
      <c r="X547" t="s">
        <v>196</v>
      </c>
      <c r="Y547">
        <v>7371</v>
      </c>
      <c r="Z547">
        <v>5</v>
      </c>
      <c r="AA547">
        <v>18.21</v>
      </c>
      <c r="AB547">
        <v>13421</v>
      </c>
      <c r="AC547">
        <v>1820</v>
      </c>
    </row>
    <row r="548" spans="1:33" x14ac:dyDescent="0.25">
      <c r="A548" t="s">
        <v>841</v>
      </c>
      <c r="B548" t="s">
        <v>906</v>
      </c>
      <c r="C548" t="s">
        <v>0</v>
      </c>
      <c r="D548">
        <v>1</v>
      </c>
      <c r="E548" t="s">
        <v>22</v>
      </c>
      <c r="G548" t="s">
        <v>1</v>
      </c>
      <c r="H548">
        <v>10000</v>
      </c>
      <c r="I548" t="s">
        <v>15</v>
      </c>
      <c r="J548" t="s">
        <v>16</v>
      </c>
      <c r="K548" t="s">
        <v>2</v>
      </c>
      <c r="M548" t="s">
        <v>81</v>
      </c>
      <c r="N548">
        <v>9</v>
      </c>
      <c r="O548">
        <v>7</v>
      </c>
      <c r="P548" t="s">
        <v>714</v>
      </c>
      <c r="Q548" t="s">
        <v>866</v>
      </c>
      <c r="R548">
        <v>78.8818199634552</v>
      </c>
      <c r="S548">
        <v>1749383727.0739217</v>
      </c>
      <c r="T548">
        <v>1749383805.9557416</v>
      </c>
      <c r="U548" t="s">
        <v>5</v>
      </c>
      <c r="V548" t="s">
        <v>131</v>
      </c>
      <c r="W548" t="s">
        <v>7</v>
      </c>
      <c r="X548" t="s">
        <v>196</v>
      </c>
      <c r="Y548">
        <v>8299</v>
      </c>
      <c r="Z548">
        <v>5</v>
      </c>
      <c r="AA548">
        <v>16.170000000000002</v>
      </c>
      <c r="AB548">
        <v>13421</v>
      </c>
      <c r="AC548">
        <v>1617</v>
      </c>
    </row>
    <row r="549" spans="1:33" x14ac:dyDescent="0.25">
      <c r="A549" t="s">
        <v>841</v>
      </c>
      <c r="B549" t="s">
        <v>906</v>
      </c>
      <c r="C549" t="s">
        <v>0</v>
      </c>
      <c r="D549">
        <v>1</v>
      </c>
      <c r="E549" t="s">
        <v>22</v>
      </c>
      <c r="G549" t="s">
        <v>1</v>
      </c>
      <c r="H549">
        <v>10000</v>
      </c>
      <c r="I549" t="s">
        <v>15</v>
      </c>
      <c r="J549" t="s">
        <v>19</v>
      </c>
      <c r="K549" t="s">
        <v>2</v>
      </c>
      <c r="M549" t="s">
        <v>81</v>
      </c>
      <c r="N549">
        <v>9</v>
      </c>
      <c r="O549">
        <v>7</v>
      </c>
      <c r="P549" t="s">
        <v>716</v>
      </c>
      <c r="Q549" t="s">
        <v>867</v>
      </c>
      <c r="R549">
        <v>79.574672937393188</v>
      </c>
      <c r="S549">
        <v>1749383806.1286464</v>
      </c>
      <c r="T549">
        <v>1749383885.7033193</v>
      </c>
      <c r="U549" t="s">
        <v>5</v>
      </c>
      <c r="V549" t="s">
        <v>133</v>
      </c>
      <c r="W549" t="s">
        <v>7</v>
      </c>
      <c r="X549" t="s">
        <v>196</v>
      </c>
      <c r="Y549">
        <v>8483</v>
      </c>
      <c r="Z549">
        <v>5</v>
      </c>
      <c r="AA549">
        <v>15.82</v>
      </c>
      <c r="AB549">
        <v>13421</v>
      </c>
      <c r="AC549">
        <v>1581</v>
      </c>
    </row>
    <row r="550" spans="1:33" x14ac:dyDescent="0.25">
      <c r="A550" t="s">
        <v>841</v>
      </c>
      <c r="B550" t="s">
        <v>906</v>
      </c>
      <c r="C550" t="s">
        <v>0</v>
      </c>
      <c r="D550">
        <v>1</v>
      </c>
      <c r="E550" t="s">
        <v>11</v>
      </c>
      <c r="G550" t="s">
        <v>1</v>
      </c>
      <c r="H550">
        <v>100000</v>
      </c>
      <c r="I550" t="s">
        <v>12</v>
      </c>
      <c r="K550" t="s">
        <v>2</v>
      </c>
      <c r="M550" t="s">
        <v>81</v>
      </c>
      <c r="N550">
        <v>9</v>
      </c>
      <c r="O550">
        <v>7</v>
      </c>
      <c r="P550" t="s">
        <v>718</v>
      </c>
      <c r="Q550" t="s">
        <v>868</v>
      </c>
      <c r="R550">
        <v>63.894585371017456</v>
      </c>
      <c r="S550">
        <v>1749383885.8658824</v>
      </c>
      <c r="T550">
        <v>1749383949.7604678</v>
      </c>
      <c r="U550" t="s">
        <v>5</v>
      </c>
      <c r="V550" t="s">
        <v>135</v>
      </c>
      <c r="W550" t="s">
        <v>7</v>
      </c>
      <c r="X550" t="s">
        <v>196</v>
      </c>
      <c r="Y550">
        <v>1867</v>
      </c>
      <c r="Z550">
        <v>5</v>
      </c>
      <c r="AA550">
        <v>71.87</v>
      </c>
      <c r="AB550">
        <v>1342</v>
      </c>
      <c r="AC550">
        <v>718</v>
      </c>
    </row>
    <row r="551" spans="1:33" x14ac:dyDescent="0.25">
      <c r="A551" t="s">
        <v>841</v>
      </c>
      <c r="B551" t="s">
        <v>906</v>
      </c>
      <c r="C551" t="s">
        <v>0</v>
      </c>
      <c r="D551">
        <v>1</v>
      </c>
      <c r="E551" t="s">
        <v>11</v>
      </c>
      <c r="G551" t="s">
        <v>1</v>
      </c>
      <c r="H551">
        <v>100000</v>
      </c>
      <c r="I551" t="s">
        <v>15</v>
      </c>
      <c r="J551" t="s">
        <v>16</v>
      </c>
      <c r="K551" t="s">
        <v>2</v>
      </c>
      <c r="M551" t="s">
        <v>81</v>
      </c>
      <c r="N551">
        <v>9</v>
      </c>
      <c r="O551">
        <v>7</v>
      </c>
      <c r="P551" t="s">
        <v>720</v>
      </c>
      <c r="Q551" t="s">
        <v>869</v>
      </c>
      <c r="R551">
        <v>79.594343423843384</v>
      </c>
      <c r="S551">
        <v>1749383949.9251812</v>
      </c>
      <c r="T551">
        <v>1749384029.5195246</v>
      </c>
      <c r="U551" t="s">
        <v>5</v>
      </c>
      <c r="V551" t="s">
        <v>137</v>
      </c>
      <c r="W551" t="s">
        <v>7</v>
      </c>
      <c r="X551" t="s">
        <v>196</v>
      </c>
      <c r="Y551">
        <v>2690</v>
      </c>
      <c r="Z551">
        <v>5</v>
      </c>
      <c r="AA551">
        <v>49.87</v>
      </c>
      <c r="AB551">
        <v>1342</v>
      </c>
      <c r="AC551">
        <v>498</v>
      </c>
    </row>
    <row r="552" spans="1:33" x14ac:dyDescent="0.25">
      <c r="A552" t="s">
        <v>841</v>
      </c>
      <c r="B552" t="s">
        <v>906</v>
      </c>
      <c r="C552" t="s">
        <v>0</v>
      </c>
      <c r="D552">
        <v>1</v>
      </c>
      <c r="E552" t="s">
        <v>11</v>
      </c>
      <c r="G552" t="s">
        <v>1</v>
      </c>
      <c r="H552">
        <v>100000</v>
      </c>
      <c r="I552" t="s">
        <v>15</v>
      </c>
      <c r="J552" t="s">
        <v>19</v>
      </c>
      <c r="K552" t="s">
        <v>2</v>
      </c>
      <c r="M552" t="s">
        <v>81</v>
      </c>
      <c r="N552">
        <v>9</v>
      </c>
      <c r="O552">
        <v>7</v>
      </c>
      <c r="P552" t="s">
        <v>722</v>
      </c>
      <c r="Q552" t="s">
        <v>870</v>
      </c>
      <c r="R552">
        <v>80.509434461593628</v>
      </c>
      <c r="S552">
        <v>1749384029.6836219</v>
      </c>
      <c r="T552">
        <v>1749384110.1930563</v>
      </c>
      <c r="U552" t="s">
        <v>5</v>
      </c>
      <c r="V552" t="s">
        <v>139</v>
      </c>
      <c r="W552" t="s">
        <v>7</v>
      </c>
      <c r="X552" t="s">
        <v>196</v>
      </c>
      <c r="Y552">
        <v>2816</v>
      </c>
      <c r="Z552">
        <v>5</v>
      </c>
      <c r="AA552">
        <v>47.64</v>
      </c>
      <c r="AB552">
        <v>1342</v>
      </c>
      <c r="AC552">
        <v>476</v>
      </c>
    </row>
    <row r="553" spans="1:33" x14ac:dyDescent="0.25">
      <c r="A553" t="s">
        <v>841</v>
      </c>
      <c r="B553" t="s">
        <v>906</v>
      </c>
      <c r="C553" t="s">
        <v>0</v>
      </c>
      <c r="D553">
        <v>1</v>
      </c>
      <c r="E553" t="s">
        <v>22</v>
      </c>
      <c r="G553" t="s">
        <v>1</v>
      </c>
      <c r="H553">
        <v>100000</v>
      </c>
      <c r="I553" t="s">
        <v>12</v>
      </c>
      <c r="K553" t="s">
        <v>2</v>
      </c>
      <c r="M553" t="s">
        <v>81</v>
      </c>
      <c r="N553">
        <v>9</v>
      </c>
      <c r="O553">
        <v>7</v>
      </c>
      <c r="P553" t="s">
        <v>724</v>
      </c>
      <c r="Q553" t="s">
        <v>871</v>
      </c>
      <c r="R553">
        <v>58.043289422988892</v>
      </c>
      <c r="S553">
        <v>1749384110.3549483</v>
      </c>
      <c r="T553">
        <v>1749384168.3982377</v>
      </c>
      <c r="U553" t="s">
        <v>5</v>
      </c>
      <c r="V553" t="s">
        <v>141</v>
      </c>
      <c r="W553" t="s">
        <v>7</v>
      </c>
      <c r="X553" t="s">
        <v>196</v>
      </c>
      <c r="Y553">
        <v>1538</v>
      </c>
      <c r="Z553">
        <v>5</v>
      </c>
      <c r="AA553">
        <v>87.22</v>
      </c>
      <c r="AB553">
        <v>1342</v>
      </c>
      <c r="AC553">
        <v>872</v>
      </c>
    </row>
    <row r="554" spans="1:33" x14ac:dyDescent="0.25">
      <c r="A554" t="s">
        <v>841</v>
      </c>
      <c r="B554" t="s">
        <v>906</v>
      </c>
      <c r="C554" t="s">
        <v>0</v>
      </c>
      <c r="D554">
        <v>1</v>
      </c>
      <c r="E554" t="s">
        <v>22</v>
      </c>
      <c r="G554" t="s">
        <v>1</v>
      </c>
      <c r="H554">
        <v>100000</v>
      </c>
      <c r="I554" t="s">
        <v>15</v>
      </c>
      <c r="J554" t="s">
        <v>16</v>
      </c>
      <c r="K554" t="s">
        <v>2</v>
      </c>
      <c r="M554" t="s">
        <v>81</v>
      </c>
      <c r="N554">
        <v>9</v>
      </c>
      <c r="O554">
        <v>7</v>
      </c>
      <c r="P554" t="s">
        <v>726</v>
      </c>
      <c r="Q554" t="s">
        <v>872</v>
      </c>
      <c r="R554">
        <v>72.985851049423218</v>
      </c>
      <c r="S554">
        <v>1749384168.5555515</v>
      </c>
      <c r="T554">
        <v>1749384241.5414026</v>
      </c>
      <c r="U554" t="s">
        <v>5</v>
      </c>
      <c r="V554" t="s">
        <v>143</v>
      </c>
      <c r="W554" t="s">
        <v>7</v>
      </c>
      <c r="X554" t="s">
        <v>196</v>
      </c>
      <c r="Y554">
        <v>2077</v>
      </c>
      <c r="Z554">
        <v>5</v>
      </c>
      <c r="AA554">
        <v>64.59</v>
      </c>
      <c r="AB554">
        <v>1342</v>
      </c>
      <c r="AC554">
        <v>645</v>
      </c>
    </row>
    <row r="555" spans="1:33" x14ac:dyDescent="0.25">
      <c r="A555" t="s">
        <v>841</v>
      </c>
      <c r="B555" t="s">
        <v>906</v>
      </c>
      <c r="C555" t="s">
        <v>0</v>
      </c>
      <c r="D555">
        <v>1</v>
      </c>
      <c r="E555" t="s">
        <v>22</v>
      </c>
      <c r="G555" t="s">
        <v>1</v>
      </c>
      <c r="H555">
        <v>100000</v>
      </c>
      <c r="I555" t="s">
        <v>15</v>
      </c>
      <c r="J555" t="s">
        <v>19</v>
      </c>
      <c r="K555" t="s">
        <v>2</v>
      </c>
      <c r="M555" t="s">
        <v>81</v>
      </c>
      <c r="N555">
        <v>9</v>
      </c>
      <c r="O555">
        <v>7</v>
      </c>
      <c r="P555" t="s">
        <v>728</v>
      </c>
      <c r="Q555" t="s">
        <v>873</v>
      </c>
      <c r="R555">
        <v>73.465926885604858</v>
      </c>
      <c r="S555">
        <v>1749384241.7020545</v>
      </c>
      <c r="T555">
        <v>1749384315.1679814</v>
      </c>
      <c r="U555" t="s">
        <v>5</v>
      </c>
      <c r="V555" t="s">
        <v>145</v>
      </c>
      <c r="W555" t="s">
        <v>7</v>
      </c>
      <c r="X555" t="s">
        <v>196</v>
      </c>
      <c r="Y555">
        <v>2289</v>
      </c>
      <c r="Z555">
        <v>5</v>
      </c>
      <c r="AA555">
        <v>58.61</v>
      </c>
      <c r="AB555">
        <v>1342</v>
      </c>
      <c r="AC555">
        <v>586</v>
      </c>
    </row>
    <row r="556" spans="1:33" x14ac:dyDescent="0.25">
      <c r="A556" t="s">
        <v>841</v>
      </c>
      <c r="B556" t="s">
        <v>906</v>
      </c>
      <c r="C556" t="s">
        <v>0</v>
      </c>
      <c r="D556">
        <v>1</v>
      </c>
      <c r="G556" t="s">
        <v>1</v>
      </c>
      <c r="K556" t="s">
        <v>2</v>
      </c>
      <c r="M556" t="s">
        <v>81</v>
      </c>
      <c r="N556">
        <v>9</v>
      </c>
      <c r="O556">
        <v>7</v>
      </c>
      <c r="P556" t="s">
        <v>730</v>
      </c>
      <c r="Q556" t="s">
        <v>874</v>
      </c>
      <c r="R556">
        <v>67.442486763000488</v>
      </c>
      <c r="S556">
        <v>1749384315.327481</v>
      </c>
      <c r="T556">
        <v>1749384382.7699678</v>
      </c>
      <c r="U556" t="s">
        <v>5</v>
      </c>
      <c r="V556" t="s">
        <v>147</v>
      </c>
      <c r="W556" t="s">
        <v>7</v>
      </c>
      <c r="X556" t="s">
        <v>196</v>
      </c>
      <c r="Y556">
        <v>8822</v>
      </c>
      <c r="Z556">
        <v>5</v>
      </c>
      <c r="AA556">
        <v>15.21</v>
      </c>
      <c r="AB556">
        <v>1342177</v>
      </c>
      <c r="AC556">
        <v>152138</v>
      </c>
    </row>
    <row r="557" spans="1:33" x14ac:dyDescent="0.25">
      <c r="A557" t="s">
        <v>841</v>
      </c>
      <c r="B557" t="s">
        <v>906</v>
      </c>
      <c r="C557" t="s">
        <v>0</v>
      </c>
      <c r="D557">
        <v>1</v>
      </c>
      <c r="G557" t="s">
        <v>1</v>
      </c>
      <c r="K557" t="s">
        <v>2</v>
      </c>
      <c r="L557">
        <v>3</v>
      </c>
      <c r="M557" t="s">
        <v>81</v>
      </c>
      <c r="N557">
        <v>9</v>
      </c>
      <c r="O557">
        <v>9</v>
      </c>
      <c r="P557" t="s">
        <v>732</v>
      </c>
      <c r="Q557" t="s">
        <v>875</v>
      </c>
      <c r="R557">
        <v>90.663424253463759</v>
      </c>
      <c r="S557">
        <v>1749384382.9132619</v>
      </c>
      <c r="T557">
        <v>1749384473.5766859</v>
      </c>
      <c r="U557" t="s">
        <v>5</v>
      </c>
      <c r="V557" t="s">
        <v>149</v>
      </c>
      <c r="W557" t="s">
        <v>7</v>
      </c>
      <c r="X557" t="s">
        <v>196</v>
      </c>
      <c r="Y557">
        <v>11671</v>
      </c>
      <c r="Z557">
        <v>5</v>
      </c>
      <c r="AA557">
        <v>35.04</v>
      </c>
      <c r="AB557">
        <v>4026531</v>
      </c>
      <c r="AC557">
        <v>350395</v>
      </c>
    </row>
    <row r="558" spans="1:33" x14ac:dyDescent="0.25">
      <c r="A558" t="s">
        <v>841</v>
      </c>
      <c r="B558" t="s">
        <v>906</v>
      </c>
      <c r="C558" t="s">
        <v>230</v>
      </c>
      <c r="E558" t="s">
        <v>11</v>
      </c>
      <c r="G558" t="s">
        <v>1</v>
      </c>
      <c r="I558" t="s">
        <v>12</v>
      </c>
      <c r="M558" t="s">
        <v>81</v>
      </c>
      <c r="N558">
        <v>8</v>
      </c>
      <c r="O558">
        <v>8</v>
      </c>
      <c r="P558" t="s">
        <v>734</v>
      </c>
      <c r="Q558" t="s">
        <v>876</v>
      </c>
      <c r="R558">
        <v>155.81904196739197</v>
      </c>
      <c r="S558">
        <v>1749384473.7377479</v>
      </c>
      <c r="T558">
        <v>1749384629.5567901</v>
      </c>
      <c r="U558" t="s">
        <v>5</v>
      </c>
      <c r="V558" t="s">
        <v>324</v>
      </c>
      <c r="W558" t="s">
        <v>7</v>
      </c>
      <c r="X558" t="s">
        <v>196</v>
      </c>
      <c r="Z558">
        <v>5</v>
      </c>
      <c r="AD558">
        <v>15998</v>
      </c>
      <c r="AE558">
        <v>62.51</v>
      </c>
      <c r="AF558">
        <v>10000000</v>
      </c>
      <c r="AG558">
        <v>625050</v>
      </c>
    </row>
    <row r="559" spans="1:33" x14ac:dyDescent="0.25">
      <c r="A559" t="s">
        <v>841</v>
      </c>
      <c r="B559" t="s">
        <v>906</v>
      </c>
      <c r="C559" t="s">
        <v>230</v>
      </c>
      <c r="E559" t="s">
        <v>22</v>
      </c>
      <c r="G559" t="s">
        <v>1</v>
      </c>
      <c r="I559" t="s">
        <v>12</v>
      </c>
      <c r="M559" t="s">
        <v>81</v>
      </c>
      <c r="N559">
        <v>8</v>
      </c>
      <c r="O559">
        <v>8</v>
      </c>
      <c r="P559" t="s">
        <v>736</v>
      </c>
      <c r="Q559" t="s">
        <v>877</v>
      </c>
      <c r="R559">
        <v>93.121200084686279</v>
      </c>
      <c r="S559">
        <v>1749384629.6854191</v>
      </c>
      <c r="T559">
        <v>1749384722.8066192</v>
      </c>
      <c r="U559" t="s">
        <v>5</v>
      </c>
      <c r="V559" t="s">
        <v>327</v>
      </c>
      <c r="W559" t="s">
        <v>7</v>
      </c>
      <c r="X559" t="s">
        <v>196</v>
      </c>
      <c r="Z559">
        <v>5</v>
      </c>
      <c r="AD559">
        <v>9747</v>
      </c>
      <c r="AE559">
        <v>102.59</v>
      </c>
      <c r="AF559">
        <v>10000000</v>
      </c>
      <c r="AG559">
        <v>1025934</v>
      </c>
    </row>
    <row r="560" spans="1:33" x14ac:dyDescent="0.25">
      <c r="A560" t="s">
        <v>841</v>
      </c>
      <c r="B560" t="s">
        <v>906</v>
      </c>
      <c r="C560" t="s">
        <v>230</v>
      </c>
      <c r="E560" t="s">
        <v>11</v>
      </c>
      <c r="F560" t="s">
        <v>12</v>
      </c>
      <c r="G560" t="s">
        <v>1</v>
      </c>
      <c r="I560" t="s">
        <v>15</v>
      </c>
      <c r="J560" t="s">
        <v>16</v>
      </c>
      <c r="M560" t="s">
        <v>81</v>
      </c>
      <c r="N560">
        <v>8</v>
      </c>
      <c r="O560">
        <v>8</v>
      </c>
      <c r="P560" t="s">
        <v>738</v>
      </c>
      <c r="Q560" t="s">
        <v>878</v>
      </c>
      <c r="R560">
        <v>155.39086771011353</v>
      </c>
      <c r="S560">
        <v>1749384722.9662707</v>
      </c>
      <c r="T560">
        <v>1749384878.3571384</v>
      </c>
      <c r="U560" t="s">
        <v>5</v>
      </c>
      <c r="V560" t="s">
        <v>330</v>
      </c>
      <c r="W560" t="s">
        <v>7</v>
      </c>
      <c r="X560" t="s">
        <v>196</v>
      </c>
      <c r="Z560">
        <v>5</v>
      </c>
      <c r="AD560">
        <v>15453</v>
      </c>
      <c r="AE560">
        <v>64.709999999999994</v>
      </c>
      <c r="AF560">
        <v>10000000</v>
      </c>
      <c r="AG560">
        <v>647118</v>
      </c>
    </row>
    <row r="561" spans="1:36" x14ac:dyDescent="0.25">
      <c r="A561" t="s">
        <v>841</v>
      </c>
      <c r="B561" t="s">
        <v>906</v>
      </c>
      <c r="C561" t="s">
        <v>230</v>
      </c>
      <c r="E561" t="s">
        <v>22</v>
      </c>
      <c r="F561" t="s">
        <v>12</v>
      </c>
      <c r="G561" t="s">
        <v>1</v>
      </c>
      <c r="I561" t="s">
        <v>15</v>
      </c>
      <c r="J561" t="s">
        <v>16</v>
      </c>
      <c r="M561" t="s">
        <v>81</v>
      </c>
      <c r="N561">
        <v>8</v>
      </c>
      <c r="O561">
        <v>8</v>
      </c>
      <c r="P561" t="s">
        <v>740</v>
      </c>
      <c r="Q561" t="s">
        <v>879</v>
      </c>
      <c r="R561">
        <v>111.00918650627136</v>
      </c>
      <c r="S561">
        <v>1749384878.5100317</v>
      </c>
      <c r="T561">
        <v>1749384989.519218</v>
      </c>
      <c r="U561" t="s">
        <v>5</v>
      </c>
      <c r="V561" t="s">
        <v>333</v>
      </c>
      <c r="W561" t="s">
        <v>7</v>
      </c>
      <c r="X561" t="s">
        <v>196</v>
      </c>
      <c r="Z561">
        <v>5</v>
      </c>
      <c r="AD561">
        <v>10098</v>
      </c>
      <c r="AE561">
        <v>99.03</v>
      </c>
      <c r="AF561">
        <v>10000000</v>
      </c>
      <c r="AG561">
        <v>990265</v>
      </c>
    </row>
    <row r="562" spans="1:36" x14ac:dyDescent="0.25">
      <c r="A562" t="s">
        <v>841</v>
      </c>
      <c r="B562" t="s">
        <v>906</v>
      </c>
      <c r="C562" t="s">
        <v>230</v>
      </c>
      <c r="E562" t="s">
        <v>11</v>
      </c>
      <c r="F562" t="s">
        <v>12</v>
      </c>
      <c r="G562" t="s">
        <v>1</v>
      </c>
      <c r="I562" t="s">
        <v>15</v>
      </c>
      <c r="J562" t="s">
        <v>19</v>
      </c>
      <c r="M562" t="s">
        <v>81</v>
      </c>
      <c r="N562">
        <v>8</v>
      </c>
      <c r="O562">
        <v>8</v>
      </c>
      <c r="P562" t="s">
        <v>742</v>
      </c>
      <c r="Q562" t="s">
        <v>880</v>
      </c>
      <c r="R562">
        <v>156.00416612625122</v>
      </c>
      <c r="S562">
        <v>1749384989.6805418</v>
      </c>
      <c r="T562">
        <v>1749385145.6847081</v>
      </c>
      <c r="U562" t="s">
        <v>5</v>
      </c>
      <c r="V562" t="s">
        <v>336</v>
      </c>
      <c r="W562" t="s">
        <v>7</v>
      </c>
      <c r="X562" t="s">
        <v>196</v>
      </c>
      <c r="Z562">
        <v>5</v>
      </c>
      <c r="AD562">
        <v>13821</v>
      </c>
      <c r="AE562">
        <v>72.349999999999994</v>
      </c>
      <c r="AF562">
        <v>10000000</v>
      </c>
      <c r="AG562">
        <v>723516</v>
      </c>
    </row>
    <row r="563" spans="1:36" x14ac:dyDescent="0.25">
      <c r="A563" t="s">
        <v>841</v>
      </c>
      <c r="B563" t="s">
        <v>906</v>
      </c>
      <c r="C563" t="s">
        <v>230</v>
      </c>
      <c r="E563" t="s">
        <v>22</v>
      </c>
      <c r="F563" t="s">
        <v>12</v>
      </c>
      <c r="G563" t="s">
        <v>1</v>
      </c>
      <c r="I563" t="s">
        <v>15</v>
      </c>
      <c r="J563" t="s">
        <v>19</v>
      </c>
      <c r="M563" t="s">
        <v>81</v>
      </c>
      <c r="N563">
        <v>8</v>
      </c>
      <c r="O563">
        <v>8</v>
      </c>
      <c r="P563" t="s">
        <v>744</v>
      </c>
      <c r="Q563" t="s">
        <v>881</v>
      </c>
      <c r="R563">
        <v>108.34542560577393</v>
      </c>
      <c r="S563">
        <v>1749385145.8156853</v>
      </c>
      <c r="T563">
        <v>1749385254.1611109</v>
      </c>
      <c r="U563" t="s">
        <v>5</v>
      </c>
      <c r="V563" t="s">
        <v>339</v>
      </c>
      <c r="W563" t="s">
        <v>7</v>
      </c>
      <c r="X563" t="s">
        <v>196</v>
      </c>
      <c r="Z563">
        <v>5</v>
      </c>
      <c r="AD563">
        <v>9708</v>
      </c>
      <c r="AE563">
        <v>103.01</v>
      </c>
      <c r="AF563">
        <v>10000000</v>
      </c>
      <c r="AG563">
        <v>1030065</v>
      </c>
    </row>
    <row r="564" spans="1:36" x14ac:dyDescent="0.25">
      <c r="A564" t="s">
        <v>841</v>
      </c>
      <c r="B564" t="s">
        <v>906</v>
      </c>
      <c r="C564" t="s">
        <v>237</v>
      </c>
      <c r="E564" t="s">
        <v>11</v>
      </c>
      <c r="G564" t="s">
        <v>1</v>
      </c>
      <c r="I564" t="s">
        <v>12</v>
      </c>
      <c r="M564" t="s">
        <v>81</v>
      </c>
      <c r="N564">
        <v>8</v>
      </c>
      <c r="O564">
        <v>7</v>
      </c>
      <c r="P564" t="s">
        <v>746</v>
      </c>
      <c r="Q564" t="s">
        <v>882</v>
      </c>
      <c r="R564">
        <v>130.77274322509766</v>
      </c>
      <c r="S564">
        <v>1749385254.3386731</v>
      </c>
      <c r="T564">
        <v>1749385385.1114163</v>
      </c>
      <c r="U564" t="s">
        <v>5</v>
      </c>
      <c r="V564" t="s">
        <v>342</v>
      </c>
      <c r="W564" t="s">
        <v>7</v>
      </c>
      <c r="X564" t="s">
        <v>196</v>
      </c>
      <c r="Z564">
        <v>5</v>
      </c>
      <c r="AH564">
        <v>1</v>
      </c>
      <c r="AI564">
        <v>5</v>
      </c>
      <c r="AJ564">
        <v>10</v>
      </c>
    </row>
    <row r="565" spans="1:36" x14ac:dyDescent="0.25">
      <c r="A565" t="s">
        <v>841</v>
      </c>
      <c r="B565" t="s">
        <v>906</v>
      </c>
      <c r="C565" t="s">
        <v>237</v>
      </c>
      <c r="E565" t="s">
        <v>22</v>
      </c>
      <c r="G565" t="s">
        <v>1</v>
      </c>
      <c r="I565" t="s">
        <v>12</v>
      </c>
      <c r="M565" t="s">
        <v>81</v>
      </c>
      <c r="N565">
        <v>8</v>
      </c>
      <c r="O565">
        <v>7</v>
      </c>
      <c r="P565" t="s">
        <v>748</v>
      </c>
      <c r="Q565" t="s">
        <v>883</v>
      </c>
      <c r="R565">
        <v>130.83242344856262</v>
      </c>
      <c r="S565">
        <v>1749385385.2718165</v>
      </c>
      <c r="T565">
        <v>1749385516.1042399</v>
      </c>
      <c r="U565" t="s">
        <v>5</v>
      </c>
      <c r="V565" t="s">
        <v>345</v>
      </c>
      <c r="W565" t="s">
        <v>7</v>
      </c>
      <c r="X565" t="s">
        <v>196</v>
      </c>
      <c r="Z565">
        <v>5</v>
      </c>
      <c r="AH565">
        <v>1</v>
      </c>
      <c r="AI565">
        <v>5</v>
      </c>
      <c r="AJ565">
        <v>11</v>
      </c>
    </row>
    <row r="566" spans="1:36" x14ac:dyDescent="0.25">
      <c r="A566" t="s">
        <v>841</v>
      </c>
      <c r="B566" t="s">
        <v>906</v>
      </c>
      <c r="C566" t="s">
        <v>237</v>
      </c>
      <c r="E566" t="s">
        <v>11</v>
      </c>
      <c r="F566" t="s">
        <v>12</v>
      </c>
      <c r="G566" t="s">
        <v>1</v>
      </c>
      <c r="I566" t="s">
        <v>15</v>
      </c>
      <c r="J566" t="s">
        <v>16</v>
      </c>
      <c r="M566" t="s">
        <v>81</v>
      </c>
      <c r="N566">
        <v>8</v>
      </c>
      <c r="O566">
        <v>7</v>
      </c>
      <c r="P566" t="s">
        <v>750</v>
      </c>
      <c r="Q566" t="s">
        <v>884</v>
      </c>
      <c r="R566">
        <v>144.12308931350708</v>
      </c>
      <c r="S566">
        <v>1749385516.2411735</v>
      </c>
      <c r="T566">
        <v>1749385660.3642631</v>
      </c>
      <c r="U566" t="s">
        <v>5</v>
      </c>
      <c r="V566" t="s">
        <v>348</v>
      </c>
      <c r="W566" t="s">
        <v>7</v>
      </c>
      <c r="X566" t="s">
        <v>196</v>
      </c>
      <c r="Z566">
        <v>5</v>
      </c>
      <c r="AH566">
        <v>1</v>
      </c>
      <c r="AI566">
        <v>6</v>
      </c>
      <c r="AJ566">
        <v>12</v>
      </c>
    </row>
    <row r="567" spans="1:36" x14ac:dyDescent="0.25">
      <c r="A567" t="s">
        <v>841</v>
      </c>
      <c r="B567" t="s">
        <v>906</v>
      </c>
      <c r="C567" t="s">
        <v>237</v>
      </c>
      <c r="E567" t="s">
        <v>22</v>
      </c>
      <c r="F567" t="s">
        <v>12</v>
      </c>
      <c r="G567" t="s">
        <v>1</v>
      </c>
      <c r="I567" t="s">
        <v>15</v>
      </c>
      <c r="J567" t="s">
        <v>16</v>
      </c>
      <c r="M567" t="s">
        <v>81</v>
      </c>
      <c r="N567">
        <v>8</v>
      </c>
      <c r="O567">
        <v>7</v>
      </c>
      <c r="P567" t="s">
        <v>752</v>
      </c>
      <c r="Q567" t="s">
        <v>885</v>
      </c>
      <c r="R567">
        <v>142.44040632247925</v>
      </c>
      <c r="S567">
        <v>1749385660.5186784</v>
      </c>
      <c r="T567">
        <v>1749385802.9590847</v>
      </c>
      <c r="U567" t="s">
        <v>5</v>
      </c>
      <c r="V567" t="s">
        <v>351</v>
      </c>
      <c r="W567" t="s">
        <v>7</v>
      </c>
      <c r="X567" t="s">
        <v>196</v>
      </c>
      <c r="Z567">
        <v>5</v>
      </c>
      <c r="AH567">
        <v>1</v>
      </c>
      <c r="AI567">
        <v>6</v>
      </c>
      <c r="AJ567">
        <v>11</v>
      </c>
    </row>
    <row r="568" spans="1:36" x14ac:dyDescent="0.25">
      <c r="A568" t="s">
        <v>841</v>
      </c>
      <c r="B568" t="s">
        <v>906</v>
      </c>
      <c r="C568" t="s">
        <v>237</v>
      </c>
      <c r="E568" t="s">
        <v>11</v>
      </c>
      <c r="F568" t="s">
        <v>12</v>
      </c>
      <c r="G568" t="s">
        <v>1</v>
      </c>
      <c r="I568" t="s">
        <v>15</v>
      </c>
      <c r="J568" t="s">
        <v>19</v>
      </c>
      <c r="M568" t="s">
        <v>81</v>
      </c>
      <c r="N568">
        <v>8</v>
      </c>
      <c r="O568">
        <v>7</v>
      </c>
      <c r="P568" t="s">
        <v>754</v>
      </c>
      <c r="Q568" t="s">
        <v>886</v>
      </c>
      <c r="R568">
        <v>141.67382979393005</v>
      </c>
      <c r="S568">
        <v>1749385803.1176505</v>
      </c>
      <c r="T568">
        <v>1749385944.7914803</v>
      </c>
      <c r="U568" t="s">
        <v>5</v>
      </c>
      <c r="V568" t="s">
        <v>354</v>
      </c>
      <c r="W568" t="s">
        <v>7</v>
      </c>
      <c r="X568" t="s">
        <v>196</v>
      </c>
      <c r="Z568">
        <v>5</v>
      </c>
      <c r="AH568">
        <v>1</v>
      </c>
      <c r="AI568">
        <v>6</v>
      </c>
      <c r="AJ568">
        <v>10</v>
      </c>
    </row>
    <row r="569" spans="1:36" x14ac:dyDescent="0.25">
      <c r="A569" t="s">
        <v>841</v>
      </c>
      <c r="B569" t="s">
        <v>906</v>
      </c>
      <c r="C569" t="s">
        <v>237</v>
      </c>
      <c r="E569" t="s">
        <v>22</v>
      </c>
      <c r="F569" t="s">
        <v>12</v>
      </c>
      <c r="G569" t="s">
        <v>1</v>
      </c>
      <c r="I569" t="s">
        <v>15</v>
      </c>
      <c r="J569" t="s">
        <v>19</v>
      </c>
      <c r="M569" t="s">
        <v>81</v>
      </c>
      <c r="N569">
        <v>8</v>
      </c>
      <c r="O569">
        <v>7</v>
      </c>
      <c r="P569" t="s">
        <v>756</v>
      </c>
      <c r="Q569" t="s">
        <v>887</v>
      </c>
      <c r="R569">
        <v>141.44423604011536</v>
      </c>
      <c r="S569">
        <v>1749385944.9542861</v>
      </c>
      <c r="T569">
        <v>1749386086.3985219</v>
      </c>
      <c r="U569" t="s">
        <v>5</v>
      </c>
      <c r="V569" t="s">
        <v>357</v>
      </c>
      <c r="W569" t="s">
        <v>7</v>
      </c>
      <c r="X569" t="s">
        <v>196</v>
      </c>
      <c r="Z569">
        <v>5</v>
      </c>
      <c r="AH569">
        <v>1</v>
      </c>
      <c r="AI569">
        <v>6</v>
      </c>
      <c r="AJ569">
        <v>11</v>
      </c>
    </row>
    <row r="570" spans="1:36" x14ac:dyDescent="0.25">
      <c r="A570" t="s">
        <v>841</v>
      </c>
      <c r="B570" t="s">
        <v>906</v>
      </c>
      <c r="C570" t="s">
        <v>256</v>
      </c>
      <c r="E570" t="s">
        <v>11</v>
      </c>
      <c r="G570" t="s">
        <v>1</v>
      </c>
      <c r="I570" t="s">
        <v>12</v>
      </c>
      <c r="M570" t="s">
        <v>81</v>
      </c>
      <c r="N570">
        <v>8</v>
      </c>
      <c r="O570">
        <v>8</v>
      </c>
      <c r="P570" t="s">
        <v>758</v>
      </c>
      <c r="Q570" t="s">
        <v>888</v>
      </c>
      <c r="R570">
        <v>129.43146157264709</v>
      </c>
      <c r="S570">
        <v>1749386086.5612404</v>
      </c>
      <c r="T570">
        <v>1749386215.992702</v>
      </c>
      <c r="U570" t="s">
        <v>5</v>
      </c>
      <c r="V570" t="s">
        <v>360</v>
      </c>
      <c r="W570" t="s">
        <v>7</v>
      </c>
      <c r="X570" t="s">
        <v>196</v>
      </c>
      <c r="Y570">
        <v>36039</v>
      </c>
      <c r="Z570">
        <v>5</v>
      </c>
      <c r="AA570">
        <v>27.75</v>
      </c>
      <c r="AB570">
        <v>10000000</v>
      </c>
      <c r="AC570">
        <v>277473</v>
      </c>
      <c r="AD570">
        <v>55701</v>
      </c>
      <c r="AE570">
        <v>17.95</v>
      </c>
      <c r="AF570">
        <v>10000000</v>
      </c>
      <c r="AG570">
        <v>179527</v>
      </c>
    </row>
    <row r="571" spans="1:36" x14ac:dyDescent="0.25">
      <c r="A571" t="s">
        <v>841</v>
      </c>
      <c r="B571" t="s">
        <v>906</v>
      </c>
      <c r="C571" t="s">
        <v>256</v>
      </c>
      <c r="E571" t="s">
        <v>22</v>
      </c>
      <c r="G571" t="s">
        <v>1</v>
      </c>
      <c r="I571" t="s">
        <v>12</v>
      </c>
      <c r="M571" t="s">
        <v>81</v>
      </c>
      <c r="N571">
        <v>8</v>
      </c>
      <c r="O571">
        <v>8</v>
      </c>
      <c r="P571" t="s">
        <v>760</v>
      </c>
      <c r="Q571" t="s">
        <v>889</v>
      </c>
      <c r="R571">
        <v>88.706809997558594</v>
      </c>
      <c r="S571">
        <v>1749386216.1554017</v>
      </c>
      <c r="T571">
        <v>1749386304.8622117</v>
      </c>
      <c r="U571" t="s">
        <v>5</v>
      </c>
      <c r="V571" t="s">
        <v>363</v>
      </c>
      <c r="W571" t="s">
        <v>7</v>
      </c>
      <c r="X571" t="s">
        <v>196</v>
      </c>
      <c r="Y571">
        <v>29896</v>
      </c>
      <c r="Z571">
        <v>5</v>
      </c>
      <c r="AA571">
        <v>33.450000000000003</v>
      </c>
      <c r="AB571">
        <v>10000000</v>
      </c>
      <c r="AC571">
        <v>334486</v>
      </c>
      <c r="AD571">
        <v>28270</v>
      </c>
      <c r="AE571">
        <v>35.369999999999997</v>
      </c>
      <c r="AF571">
        <v>10000000</v>
      </c>
      <c r="AG571">
        <v>353727</v>
      </c>
    </row>
    <row r="572" spans="1:36" x14ac:dyDescent="0.25">
      <c r="A572" t="s">
        <v>841</v>
      </c>
      <c r="B572" t="s">
        <v>906</v>
      </c>
      <c r="C572" t="s">
        <v>256</v>
      </c>
      <c r="E572" t="s">
        <v>11</v>
      </c>
      <c r="F572" t="s">
        <v>12</v>
      </c>
      <c r="G572" t="s">
        <v>1</v>
      </c>
      <c r="I572" t="s">
        <v>15</v>
      </c>
      <c r="J572" t="s">
        <v>16</v>
      </c>
      <c r="M572" t="s">
        <v>81</v>
      </c>
      <c r="N572">
        <v>8</v>
      </c>
      <c r="O572">
        <v>8</v>
      </c>
      <c r="P572" t="s">
        <v>762</v>
      </c>
      <c r="Q572" t="s">
        <v>890</v>
      </c>
      <c r="R572">
        <v>141.04715800285339</v>
      </c>
      <c r="S572">
        <v>1749386305.0225463</v>
      </c>
      <c r="T572">
        <v>1749386446.0697043</v>
      </c>
      <c r="U572" t="s">
        <v>5</v>
      </c>
      <c r="V572" t="s">
        <v>366</v>
      </c>
      <c r="W572" t="s">
        <v>7</v>
      </c>
      <c r="X572" t="s">
        <v>196</v>
      </c>
      <c r="Y572">
        <v>56114</v>
      </c>
      <c r="Z572">
        <v>5</v>
      </c>
      <c r="AA572">
        <v>17.82</v>
      </c>
      <c r="AB572">
        <v>10000000</v>
      </c>
      <c r="AC572">
        <v>178207</v>
      </c>
      <c r="AD572">
        <v>65659</v>
      </c>
      <c r="AE572">
        <v>15.23</v>
      </c>
      <c r="AF572">
        <v>10000000</v>
      </c>
      <c r="AG572">
        <v>152301</v>
      </c>
    </row>
    <row r="573" spans="1:36" x14ac:dyDescent="0.25">
      <c r="A573" t="s">
        <v>841</v>
      </c>
      <c r="B573" t="s">
        <v>906</v>
      </c>
      <c r="C573" t="s">
        <v>256</v>
      </c>
      <c r="E573" t="s">
        <v>22</v>
      </c>
      <c r="F573" t="s">
        <v>12</v>
      </c>
      <c r="G573" t="s">
        <v>1</v>
      </c>
      <c r="I573" t="s">
        <v>15</v>
      </c>
      <c r="J573" t="s">
        <v>16</v>
      </c>
      <c r="M573" t="s">
        <v>81</v>
      </c>
      <c r="N573">
        <v>8</v>
      </c>
      <c r="O573">
        <v>8</v>
      </c>
      <c r="P573" t="s">
        <v>764</v>
      </c>
      <c r="Q573" t="s">
        <v>891</v>
      </c>
      <c r="R573">
        <v>102.87843656539916</v>
      </c>
      <c r="S573">
        <v>1749386446.2324984</v>
      </c>
      <c r="T573">
        <v>1749386549.110935</v>
      </c>
      <c r="U573" t="s">
        <v>5</v>
      </c>
      <c r="V573" t="s">
        <v>369</v>
      </c>
      <c r="W573" t="s">
        <v>7</v>
      </c>
      <c r="X573" t="s">
        <v>196</v>
      </c>
      <c r="Y573">
        <v>36520</v>
      </c>
      <c r="Z573">
        <v>5</v>
      </c>
      <c r="AA573">
        <v>27.38</v>
      </c>
      <c r="AB573">
        <v>10000000</v>
      </c>
      <c r="AC573">
        <v>273817</v>
      </c>
      <c r="AD573">
        <v>34824</v>
      </c>
      <c r="AE573">
        <v>28.72</v>
      </c>
      <c r="AF573">
        <v>10000000</v>
      </c>
      <c r="AG573">
        <v>287155</v>
      </c>
    </row>
    <row r="574" spans="1:36" x14ac:dyDescent="0.25">
      <c r="A574" t="s">
        <v>841</v>
      </c>
      <c r="B574" t="s">
        <v>906</v>
      </c>
      <c r="C574" t="s">
        <v>256</v>
      </c>
      <c r="E574" t="s">
        <v>11</v>
      </c>
      <c r="F574" t="s">
        <v>12</v>
      </c>
      <c r="G574" t="s">
        <v>1</v>
      </c>
      <c r="I574" t="s">
        <v>15</v>
      </c>
      <c r="J574" t="s">
        <v>19</v>
      </c>
      <c r="M574" t="s">
        <v>81</v>
      </c>
      <c r="N574">
        <v>8</v>
      </c>
      <c r="O574">
        <v>8</v>
      </c>
      <c r="P574" t="s">
        <v>766</v>
      </c>
      <c r="Q574" t="s">
        <v>892</v>
      </c>
      <c r="R574">
        <v>144.01614260673523</v>
      </c>
      <c r="S574">
        <v>1749386549.2739532</v>
      </c>
      <c r="T574">
        <v>1749386693.2900958</v>
      </c>
      <c r="U574" t="s">
        <v>5</v>
      </c>
      <c r="V574" t="s">
        <v>372</v>
      </c>
      <c r="W574" t="s">
        <v>7</v>
      </c>
      <c r="X574" t="s">
        <v>196</v>
      </c>
      <c r="Y574">
        <v>52254</v>
      </c>
      <c r="Z574">
        <v>5</v>
      </c>
      <c r="AA574">
        <v>19.14</v>
      </c>
      <c r="AB574">
        <v>10000000</v>
      </c>
      <c r="AC574">
        <v>191370</v>
      </c>
      <c r="AD574">
        <v>65864</v>
      </c>
      <c r="AE574">
        <v>15.18</v>
      </c>
      <c r="AF574">
        <v>10000000</v>
      </c>
      <c r="AG574">
        <v>151825</v>
      </c>
    </row>
    <row r="575" spans="1:36" x14ac:dyDescent="0.25">
      <c r="A575" t="s">
        <v>841</v>
      </c>
      <c r="B575" t="s">
        <v>906</v>
      </c>
      <c r="C575" t="s">
        <v>256</v>
      </c>
      <c r="E575" t="s">
        <v>22</v>
      </c>
      <c r="F575" t="s">
        <v>12</v>
      </c>
      <c r="G575" t="s">
        <v>1</v>
      </c>
      <c r="I575" t="s">
        <v>15</v>
      </c>
      <c r="J575" t="s">
        <v>19</v>
      </c>
      <c r="M575" t="s">
        <v>81</v>
      </c>
      <c r="N575">
        <v>8</v>
      </c>
      <c r="O575">
        <v>8</v>
      </c>
      <c r="P575" t="s">
        <v>768</v>
      </c>
      <c r="Q575" t="s">
        <v>893</v>
      </c>
      <c r="R575">
        <v>104.40311908721924</v>
      </c>
      <c r="S575">
        <v>1749386693.4529049</v>
      </c>
      <c r="T575">
        <v>1749386797.856024</v>
      </c>
      <c r="U575" t="s">
        <v>5</v>
      </c>
      <c r="V575" t="s">
        <v>375</v>
      </c>
      <c r="W575" t="s">
        <v>7</v>
      </c>
      <c r="X575" t="s">
        <v>196</v>
      </c>
      <c r="Y575">
        <v>35356</v>
      </c>
      <c r="Z575">
        <v>5</v>
      </c>
      <c r="AA575">
        <v>28.28</v>
      </c>
      <c r="AB575">
        <v>10000000</v>
      </c>
      <c r="AC575">
        <v>282831</v>
      </c>
      <c r="AD575">
        <v>33741</v>
      </c>
      <c r="AE575">
        <v>29.64</v>
      </c>
      <c r="AF575">
        <v>10000000</v>
      </c>
      <c r="AG575">
        <v>296370</v>
      </c>
    </row>
    <row r="576" spans="1:36" x14ac:dyDescent="0.25">
      <c r="A576" t="s">
        <v>841</v>
      </c>
      <c r="B576" t="s">
        <v>906</v>
      </c>
      <c r="C576" t="s">
        <v>170</v>
      </c>
      <c r="E576" t="s">
        <v>11</v>
      </c>
      <c r="G576" t="s">
        <v>1</v>
      </c>
      <c r="I576" t="s">
        <v>12</v>
      </c>
      <c r="M576" t="s">
        <v>81</v>
      </c>
      <c r="N576">
        <v>7</v>
      </c>
      <c r="O576">
        <v>7</v>
      </c>
      <c r="P576" t="s">
        <v>770</v>
      </c>
      <c r="Q576" t="s">
        <v>894</v>
      </c>
      <c r="R576">
        <v>125.79803442955016</v>
      </c>
      <c r="S576">
        <v>1749386798.0200024</v>
      </c>
      <c r="T576">
        <v>1749386923.8180368</v>
      </c>
      <c r="U576" t="s">
        <v>5</v>
      </c>
      <c r="V576" t="s">
        <v>378</v>
      </c>
      <c r="W576" t="s">
        <v>7</v>
      </c>
      <c r="X576" t="s">
        <v>172</v>
      </c>
      <c r="Y576">
        <v>33666</v>
      </c>
      <c r="Z576">
        <v>5</v>
      </c>
      <c r="AA576">
        <v>29.7</v>
      </c>
      <c r="AB576">
        <v>10000000</v>
      </c>
      <c r="AC576">
        <v>297028</v>
      </c>
    </row>
    <row r="577" spans="1:29" x14ac:dyDescent="0.25">
      <c r="A577" t="s">
        <v>841</v>
      </c>
      <c r="B577" t="s">
        <v>906</v>
      </c>
      <c r="C577" t="s">
        <v>170</v>
      </c>
      <c r="E577" t="s">
        <v>22</v>
      </c>
      <c r="G577" t="s">
        <v>1</v>
      </c>
      <c r="I577" t="s">
        <v>12</v>
      </c>
      <c r="M577" t="s">
        <v>81</v>
      </c>
      <c r="N577">
        <v>7</v>
      </c>
      <c r="O577">
        <v>7</v>
      </c>
      <c r="P577" t="s">
        <v>772</v>
      </c>
      <c r="Q577" t="s">
        <v>895</v>
      </c>
      <c r="R577">
        <v>78.206370115280151</v>
      </c>
      <c r="S577">
        <v>1749386923.9471221</v>
      </c>
      <c r="T577">
        <v>1749387002.153492</v>
      </c>
      <c r="U577" t="s">
        <v>5</v>
      </c>
      <c r="V577" t="s">
        <v>381</v>
      </c>
      <c r="W577" t="s">
        <v>7</v>
      </c>
      <c r="X577" t="s">
        <v>172</v>
      </c>
      <c r="Y577">
        <v>22119</v>
      </c>
      <c r="Z577">
        <v>5</v>
      </c>
      <c r="AA577">
        <v>45.21</v>
      </c>
      <c r="AB577">
        <v>10000000</v>
      </c>
      <c r="AC577">
        <v>452099</v>
      </c>
    </row>
    <row r="578" spans="1:29" x14ac:dyDescent="0.25">
      <c r="A578" t="s">
        <v>841</v>
      </c>
      <c r="B578" t="s">
        <v>906</v>
      </c>
      <c r="C578" t="s">
        <v>170</v>
      </c>
      <c r="E578" t="s">
        <v>11</v>
      </c>
      <c r="F578" t="s">
        <v>12</v>
      </c>
      <c r="G578" t="s">
        <v>1</v>
      </c>
      <c r="I578" t="s">
        <v>15</v>
      </c>
      <c r="J578" t="s">
        <v>16</v>
      </c>
      <c r="M578" t="s">
        <v>81</v>
      </c>
      <c r="N578">
        <v>7</v>
      </c>
      <c r="O578">
        <v>7</v>
      </c>
      <c r="P578" t="s">
        <v>774</v>
      </c>
      <c r="Q578" t="s">
        <v>896</v>
      </c>
      <c r="R578">
        <v>130.14701271057129</v>
      </c>
      <c r="S578">
        <v>1749387002.3172851</v>
      </c>
      <c r="T578">
        <v>1749387132.4642978</v>
      </c>
      <c r="U578" t="s">
        <v>5</v>
      </c>
      <c r="V578" t="s">
        <v>384</v>
      </c>
      <c r="W578" t="s">
        <v>7</v>
      </c>
      <c r="X578" t="s">
        <v>172</v>
      </c>
      <c r="Y578">
        <v>44940</v>
      </c>
      <c r="Z578">
        <v>5</v>
      </c>
      <c r="AA578">
        <v>22.25</v>
      </c>
      <c r="AB578">
        <v>10000000</v>
      </c>
      <c r="AC578">
        <v>222515</v>
      </c>
    </row>
    <row r="579" spans="1:29" x14ac:dyDescent="0.25">
      <c r="A579" t="s">
        <v>841</v>
      </c>
      <c r="B579" t="s">
        <v>906</v>
      </c>
      <c r="C579" t="s">
        <v>170</v>
      </c>
      <c r="E579" t="s">
        <v>22</v>
      </c>
      <c r="F579" t="s">
        <v>12</v>
      </c>
      <c r="G579" t="s">
        <v>1</v>
      </c>
      <c r="I579" t="s">
        <v>15</v>
      </c>
      <c r="J579" t="s">
        <v>16</v>
      </c>
      <c r="M579" t="s">
        <v>81</v>
      </c>
      <c r="N579">
        <v>7</v>
      </c>
      <c r="O579">
        <v>7</v>
      </c>
      <c r="P579" t="s">
        <v>776</v>
      </c>
      <c r="Q579" t="s">
        <v>897</v>
      </c>
      <c r="R579">
        <v>91.956250905990601</v>
      </c>
      <c r="S579">
        <v>1749387132.6228426</v>
      </c>
      <c r="T579">
        <v>1749387224.5790937</v>
      </c>
      <c r="U579" t="s">
        <v>5</v>
      </c>
      <c r="V579" t="s">
        <v>387</v>
      </c>
      <c r="W579" t="s">
        <v>7</v>
      </c>
      <c r="X579" t="s">
        <v>172</v>
      </c>
      <c r="Y579">
        <v>26200</v>
      </c>
      <c r="Z579">
        <v>5</v>
      </c>
      <c r="AA579">
        <v>38.17</v>
      </c>
      <c r="AB579">
        <v>10000000</v>
      </c>
      <c r="AC579">
        <v>381673</v>
      </c>
    </row>
    <row r="580" spans="1:29" x14ac:dyDescent="0.25">
      <c r="A580" t="s">
        <v>841</v>
      </c>
      <c r="B580" t="s">
        <v>906</v>
      </c>
      <c r="C580" t="s">
        <v>170</v>
      </c>
      <c r="E580" t="s">
        <v>11</v>
      </c>
      <c r="F580" t="s">
        <v>12</v>
      </c>
      <c r="G580" t="s">
        <v>1</v>
      </c>
      <c r="I580" t="s">
        <v>15</v>
      </c>
      <c r="J580" t="s">
        <v>19</v>
      </c>
      <c r="M580" t="s">
        <v>81</v>
      </c>
      <c r="N580">
        <v>7</v>
      </c>
      <c r="O580">
        <v>7</v>
      </c>
      <c r="P580" t="s">
        <v>778</v>
      </c>
      <c r="Q580" t="s">
        <v>898</v>
      </c>
      <c r="R580">
        <v>125.8231120109558</v>
      </c>
      <c r="S580">
        <v>1749387224.7435472</v>
      </c>
      <c r="T580">
        <v>1749387350.5666592</v>
      </c>
      <c r="U580" t="s">
        <v>5</v>
      </c>
      <c r="V580" t="s">
        <v>390</v>
      </c>
      <c r="W580" t="s">
        <v>7</v>
      </c>
      <c r="X580" t="s">
        <v>172</v>
      </c>
      <c r="Y580">
        <v>49777</v>
      </c>
      <c r="Z580">
        <v>5</v>
      </c>
      <c r="AA580">
        <v>20.09</v>
      </c>
      <c r="AB580">
        <v>10000000</v>
      </c>
      <c r="AC580">
        <v>200892</v>
      </c>
    </row>
    <row r="581" spans="1:29" x14ac:dyDescent="0.25">
      <c r="A581" t="s">
        <v>841</v>
      </c>
      <c r="B581" t="s">
        <v>906</v>
      </c>
      <c r="C581" t="s">
        <v>170</v>
      </c>
      <c r="E581" t="s">
        <v>22</v>
      </c>
      <c r="F581" t="s">
        <v>12</v>
      </c>
      <c r="G581" t="s">
        <v>1</v>
      </c>
      <c r="I581" t="s">
        <v>15</v>
      </c>
      <c r="J581" t="s">
        <v>19</v>
      </c>
      <c r="M581" t="s">
        <v>81</v>
      </c>
      <c r="N581">
        <v>7</v>
      </c>
      <c r="O581">
        <v>7</v>
      </c>
      <c r="P581" t="s">
        <v>780</v>
      </c>
      <c r="Q581" t="s">
        <v>899</v>
      </c>
      <c r="R581">
        <v>90.634853124618516</v>
      </c>
      <c r="S581">
        <v>1749387350.7283945</v>
      </c>
      <c r="T581">
        <v>1749387441.3632476</v>
      </c>
      <c r="U581" t="s">
        <v>5</v>
      </c>
      <c r="V581" t="s">
        <v>393</v>
      </c>
      <c r="W581" t="s">
        <v>7</v>
      </c>
      <c r="X581" t="s">
        <v>172</v>
      </c>
      <c r="Y581">
        <v>26357</v>
      </c>
      <c r="Z581">
        <v>5</v>
      </c>
      <c r="AA581">
        <v>37.94</v>
      </c>
      <c r="AB581">
        <v>10000000</v>
      </c>
      <c r="AC581">
        <v>379394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4376-4DBA-47DB-8FB8-BC2B31860A77}">
  <dimension ref="A1:M521"/>
  <sheetViews>
    <sheetView tabSelected="1" zoomScale="110" zoomScaleNormal="110" workbookViewId="0">
      <selection activeCell="B6" sqref="B6"/>
    </sheetView>
  </sheetViews>
  <sheetFormatPr defaultRowHeight="15" x14ac:dyDescent="0.25"/>
  <cols>
    <col min="1" max="1" width="12.7109375" bestFit="1" customWidth="1"/>
    <col min="2" max="2" width="23" customWidth="1"/>
    <col min="3" max="3" width="22.28515625" bestFit="1" customWidth="1"/>
    <col min="4" max="4" width="26.140625" bestFit="1" customWidth="1"/>
    <col min="5" max="5" width="23.85546875" customWidth="1"/>
    <col min="6" max="6" width="23.28515625" bestFit="1" customWidth="1"/>
    <col min="7" max="7" width="27.140625" bestFit="1" customWidth="1"/>
    <col min="9" max="9" width="10.85546875" bestFit="1" customWidth="1"/>
    <col min="10" max="10" width="15.140625" bestFit="1" customWidth="1"/>
    <col min="11" max="11" width="12.5703125" bestFit="1" customWidth="1"/>
    <col min="12" max="12" width="15.28515625" bestFit="1" customWidth="1"/>
    <col min="13" max="13" width="12.7109375" bestFit="1" customWidth="1"/>
  </cols>
  <sheetData>
    <row r="1" spans="1:13" x14ac:dyDescent="0.25">
      <c r="A1" s="7" t="s">
        <v>151</v>
      </c>
      <c r="B1" s="7" t="s">
        <v>921</v>
      </c>
      <c r="C1" s="7" t="s">
        <v>184</v>
      </c>
      <c r="D1" s="7" t="s">
        <v>186</v>
      </c>
      <c r="E1" s="7" t="s">
        <v>1053</v>
      </c>
      <c r="F1" s="7" t="s">
        <v>188</v>
      </c>
      <c r="G1" s="7" t="s">
        <v>190</v>
      </c>
      <c r="I1" t="s">
        <v>918</v>
      </c>
      <c r="J1">
        <v>261</v>
      </c>
    </row>
    <row r="2" spans="1:13" x14ac:dyDescent="0.25">
      <c r="A2" t="s">
        <v>905</v>
      </c>
      <c r="B2">
        <v>14.726994026588484</v>
      </c>
      <c r="C2">
        <v>8.69</v>
      </c>
      <c r="D2">
        <v>91137.2</v>
      </c>
      <c r="E2">
        <v>0</v>
      </c>
      <c r="I2" t="s">
        <v>919</v>
      </c>
      <c r="J2">
        <v>521</v>
      </c>
    </row>
    <row r="3" spans="1:13" x14ac:dyDescent="0.25">
      <c r="A3" t="s">
        <v>905</v>
      </c>
      <c r="B3">
        <v>5.4099992784931716</v>
      </c>
      <c r="C3">
        <v>23.66</v>
      </c>
      <c r="D3">
        <v>248091.9</v>
      </c>
      <c r="E3">
        <v>0</v>
      </c>
    </row>
    <row r="4" spans="1:13" x14ac:dyDescent="0.25">
      <c r="A4" t="s">
        <v>905</v>
      </c>
      <c r="B4">
        <v>13.989999617462592</v>
      </c>
      <c r="C4">
        <v>9.15</v>
      </c>
      <c r="D4">
        <v>959383.3</v>
      </c>
      <c r="E4">
        <v>0</v>
      </c>
      <c r="I4" s="8" t="s">
        <v>981</v>
      </c>
      <c r="J4" s="8"/>
      <c r="K4" s="8"/>
      <c r="L4" s="8"/>
      <c r="M4" s="8"/>
    </row>
    <row r="5" spans="1:13" x14ac:dyDescent="0.25">
      <c r="A5" t="s">
        <v>905</v>
      </c>
      <c r="B5">
        <v>17.071000517277145</v>
      </c>
      <c r="C5">
        <v>7.5</v>
      </c>
      <c r="D5">
        <v>786232.3</v>
      </c>
      <c r="E5">
        <v>0</v>
      </c>
      <c r="I5" s="16"/>
      <c r="J5" s="15" t="s">
        <v>984</v>
      </c>
      <c r="K5" s="15"/>
      <c r="L5" s="15" t="s">
        <v>985</v>
      </c>
      <c r="M5" s="15"/>
    </row>
    <row r="6" spans="1:13" x14ac:dyDescent="0.25">
      <c r="A6" t="s">
        <v>905</v>
      </c>
      <c r="B6">
        <v>17.047000835218164</v>
      </c>
      <c r="C6">
        <v>7.51</v>
      </c>
      <c r="D6">
        <v>787339.2</v>
      </c>
      <c r="E6">
        <v>0</v>
      </c>
      <c r="I6" t="s">
        <v>920</v>
      </c>
      <c r="J6" s="3" t="s">
        <v>986</v>
      </c>
      <c r="K6" s="3" t="s">
        <v>1044</v>
      </c>
      <c r="L6" s="3" t="s">
        <v>987</v>
      </c>
      <c r="M6" s="3" t="s">
        <v>1045</v>
      </c>
    </row>
    <row r="7" spans="1:13" x14ac:dyDescent="0.25">
      <c r="A7" t="s">
        <v>905</v>
      </c>
      <c r="B7">
        <v>15.741999469627993</v>
      </c>
      <c r="C7">
        <v>8.1300000000000008</v>
      </c>
      <c r="D7">
        <v>852609.1</v>
      </c>
      <c r="E7">
        <v>0</v>
      </c>
      <c r="I7" t="s">
        <v>907</v>
      </c>
      <c r="J7" s="4">
        <f ca="1">MIN(INDIRECT("$B$2:$B$" &amp; $J$1))</f>
        <v>0</v>
      </c>
      <c r="K7" s="4">
        <f ca="1">MIN(INDIRECT("$B$" &amp; $J$1 + 1 &amp; ":$B$" &amp; $J$2))</f>
        <v>0</v>
      </c>
      <c r="L7" s="4">
        <f ca="1">MIN(INDIRECT("$E$2:$E$" &amp; $J$1))</f>
        <v>0</v>
      </c>
      <c r="M7" s="4">
        <f ca="1">MIN(INDIRECT("$E$" &amp; $J$1 + 1 &amp; ":$E$" &amp; $J$2))</f>
        <v>0</v>
      </c>
    </row>
    <row r="8" spans="1:13" x14ac:dyDescent="0.25">
      <c r="A8" t="s">
        <v>905</v>
      </c>
      <c r="B8">
        <v>17.849000634473466</v>
      </c>
      <c r="C8">
        <v>7.17</v>
      </c>
      <c r="D8">
        <v>751962.1</v>
      </c>
      <c r="E8">
        <v>0</v>
      </c>
      <c r="I8" t="s">
        <v>908</v>
      </c>
      <c r="J8" s="4">
        <f ca="1">_xlfn.QUARTILE.EXC(INDIRECT("$B$2:$B$" &amp; $J$1),1)</f>
        <v>5.5957182837527792</v>
      </c>
      <c r="K8" s="4">
        <f ca="1">_xlfn.QUARTILE.EXC(INDIRECT("$B$" &amp; $J$1 + 1 &amp; ":$B$" &amp; $J$2),1)</f>
        <v>5.2755000000000001</v>
      </c>
      <c r="L8" s="4">
        <f ca="1">_xlfn.QUARTILE.EXC(INDIRECT("$E$2:$E$" &amp; $J$1),1)</f>
        <v>0</v>
      </c>
      <c r="M8" s="4">
        <f ca="1">_xlfn.QUARTILE.EXC(INDIRECT("$E$" &amp; $J$1 + 1 &amp; ":$E$" &amp; $J$2),1)</f>
        <v>0</v>
      </c>
    </row>
    <row r="9" spans="1:13" x14ac:dyDescent="0.25">
      <c r="A9" t="s">
        <v>905</v>
      </c>
      <c r="B9">
        <v>17.836000096742875</v>
      </c>
      <c r="C9">
        <v>7.18</v>
      </c>
      <c r="D9">
        <v>752510.2</v>
      </c>
      <c r="E9">
        <v>0</v>
      </c>
      <c r="I9" t="s">
        <v>910</v>
      </c>
      <c r="J9" s="4">
        <f ca="1">MEDIAN(INDIRECT("$B$2:$B$" &amp; $J$1))</f>
        <v>9.5275714344126463</v>
      </c>
      <c r="K9" s="4">
        <f ca="1">MEDIAN(INDIRECT("$B$" &amp; $J$1 + 1 &amp; ":$B$" &amp; $J$2))</f>
        <v>10.619</v>
      </c>
      <c r="L9" s="4">
        <f ca="1">MEDIAN(INDIRECT("$E$2:$E$" &amp; $J$1))</f>
        <v>0</v>
      </c>
      <c r="M9" s="4">
        <f ca="1">MEDIAN(INDIRECT("$E$" &amp; $J$1 + 1 &amp; ":$E$" &amp; $J$2))</f>
        <v>0</v>
      </c>
    </row>
    <row r="10" spans="1:13" x14ac:dyDescent="0.25">
      <c r="A10" t="s">
        <v>905</v>
      </c>
      <c r="B10">
        <v>8.0840010889676979</v>
      </c>
      <c r="C10">
        <v>15.83</v>
      </c>
      <c r="D10">
        <v>166028.79999999999</v>
      </c>
      <c r="E10">
        <v>0</v>
      </c>
      <c r="I10" t="s">
        <v>909</v>
      </c>
      <c r="J10" s="4">
        <f ca="1">_xlfn.QUARTILE.EXC(INDIRECT("$B$2:$B$" &amp; $J$1),3)</f>
        <v>17.845750500040818</v>
      </c>
      <c r="K10" s="4">
        <f ca="1">_xlfn.QUARTILE.EXC(INDIRECT("$B$" &amp; $J$1 + 1 &amp; ":$B$" &amp; $J$2),3)</f>
        <v>15.810499999999999</v>
      </c>
      <c r="L10" s="4">
        <f ca="1">_xlfn.QUARTILE.EXC(INDIRECT("$E$2:$E$" &amp; $J$1),3)</f>
        <v>0</v>
      </c>
      <c r="M10" s="4">
        <f ca="1">_xlfn.QUARTILE.EXC(INDIRECT("$E$" &amp; $J$1 + 1 &amp; ":$E$" &amp; $J$2),3)</f>
        <v>0</v>
      </c>
    </row>
    <row r="11" spans="1:13" x14ac:dyDescent="0.25">
      <c r="A11" t="s">
        <v>905</v>
      </c>
      <c r="B11">
        <v>9.7680005531074077</v>
      </c>
      <c r="C11">
        <v>13.1</v>
      </c>
      <c r="D11">
        <v>137405.5</v>
      </c>
      <c r="E11">
        <v>0</v>
      </c>
      <c r="I11" t="s">
        <v>911</v>
      </c>
      <c r="J11" s="4">
        <f ca="1">MAX(INDIRECT("$B$2:$B$" &amp; $J$1))</f>
        <v>58.091001878082089</v>
      </c>
      <c r="K11" s="4">
        <f ca="1">MAX(INDIRECT("$B$" &amp; $J$1 + 1 &amp; ":$B$" &amp; $J$2))</f>
        <v>60.064</v>
      </c>
      <c r="L11" s="4">
        <f ca="1">MAX(INDIRECT("$E$2:$E$" &amp; $J$1))</f>
        <v>102.64400002206436</v>
      </c>
      <c r="M11" s="4">
        <f ca="1">MAX(INDIRECT("$E$" &amp; $J$1 + 1 &amp; ":$E$" &amp; $J$2))</f>
        <v>76.41</v>
      </c>
    </row>
    <row r="12" spans="1:13" x14ac:dyDescent="0.25">
      <c r="A12" t="s">
        <v>905</v>
      </c>
      <c r="B12">
        <v>10.040996575888176</v>
      </c>
      <c r="C12">
        <v>12.75</v>
      </c>
      <c r="D12">
        <v>133669.70000000001</v>
      </c>
      <c r="E12">
        <v>0</v>
      </c>
      <c r="I12" t="s">
        <v>912</v>
      </c>
      <c r="J12" s="4">
        <f ca="1">AVERAGE(INDIRECT("$B$2:$B$" &amp; $J$1))</f>
        <v>15.994163319123395</v>
      </c>
      <c r="K12" s="4">
        <f ca="1">AVERAGE(INDIRECT("$B$" &amp; $J$1 + 1 &amp; ":$B$" &amp; $J$2))</f>
        <v>14.748388461538463</v>
      </c>
      <c r="L12" s="4">
        <f ca="1">AVERAGE(INDIRECT("$E$2:$E$" &amp; $J$1))</f>
        <v>10.974653846219585</v>
      </c>
      <c r="M12" s="4">
        <f ca="1">AVERAGE(INDIRECT("$E$" &amp; $J$1 + 1 &amp; ":$E$" &amp; $J$2))</f>
        <v>6.9700346153846171</v>
      </c>
    </row>
    <row r="13" spans="1:13" x14ac:dyDescent="0.25">
      <c r="A13" t="s">
        <v>905</v>
      </c>
      <c r="B13">
        <v>8.5599988265036693</v>
      </c>
      <c r="C13">
        <v>14.95</v>
      </c>
      <c r="D13">
        <v>156796.4</v>
      </c>
      <c r="E13">
        <v>0</v>
      </c>
      <c r="I13" t="s">
        <v>913</v>
      </c>
      <c r="J13" s="4">
        <f ca="1">$J$10-$J$8</f>
        <v>12.250032216288039</v>
      </c>
      <c r="K13" s="4">
        <f ca="1">$K$10-$K$8</f>
        <v>10.535</v>
      </c>
      <c r="L13" s="4">
        <f ca="1">$L$10-$L$8</f>
        <v>0</v>
      </c>
      <c r="M13" s="4">
        <f ca="1">$M$10-$M$8</f>
        <v>0</v>
      </c>
    </row>
    <row r="14" spans="1:13" x14ac:dyDescent="0.25">
      <c r="A14" t="s">
        <v>905</v>
      </c>
      <c r="B14">
        <v>10.412003410218398</v>
      </c>
      <c r="C14">
        <v>12.29</v>
      </c>
      <c r="D14">
        <v>128906.7</v>
      </c>
      <c r="E14">
        <v>0</v>
      </c>
      <c r="I14" t="s">
        <v>914</v>
      </c>
      <c r="J14" s="4">
        <f ca="1">$J$8-($J$13*1.5)</f>
        <v>-12.779330040679278</v>
      </c>
      <c r="K14" s="4">
        <f ca="1">$K$8-($K$13*1.5)</f>
        <v>-10.527000000000001</v>
      </c>
      <c r="L14" s="4">
        <f ca="1">$L$8-($L$13*1.5)</f>
        <v>0</v>
      </c>
      <c r="M14" s="4">
        <f ca="1">$M$8-($M$13*1.5)</f>
        <v>0</v>
      </c>
    </row>
    <row r="15" spans="1:13" x14ac:dyDescent="0.25">
      <c r="A15" t="s">
        <v>905</v>
      </c>
      <c r="B15">
        <v>10.956001374625426</v>
      </c>
      <c r="C15">
        <v>11.68</v>
      </c>
      <c r="D15">
        <v>122506.1</v>
      </c>
      <c r="E15">
        <v>0</v>
      </c>
      <c r="I15" t="s">
        <v>915</v>
      </c>
      <c r="J15" s="4">
        <f ca="1">$J$10-($J$13*1.5)</f>
        <v>-0.5292978243912394</v>
      </c>
      <c r="K15" s="4">
        <f ca="1">$K$10-($K$13*1.5)</f>
        <v>7.9999999999991189E-3</v>
      </c>
      <c r="L15" s="4">
        <f ca="1">$L$10-($L$13*1.5)</f>
        <v>0</v>
      </c>
      <c r="M15" s="4">
        <f ca="1">$M$10-($M$13*1.5)</f>
        <v>0</v>
      </c>
    </row>
    <row r="16" spans="1:13" x14ac:dyDescent="0.25">
      <c r="A16" t="s">
        <v>905</v>
      </c>
      <c r="B16">
        <v>7.2949968747452241</v>
      </c>
      <c r="C16">
        <v>17.55</v>
      </c>
      <c r="D16">
        <v>18398.5</v>
      </c>
      <c r="E16">
        <v>0</v>
      </c>
    </row>
    <row r="17" spans="1:13" x14ac:dyDescent="0.25">
      <c r="A17" t="s">
        <v>905</v>
      </c>
      <c r="B17">
        <v>8.6760095411088631</v>
      </c>
      <c r="C17">
        <v>14.75</v>
      </c>
      <c r="D17">
        <v>15469.9</v>
      </c>
      <c r="E17">
        <v>0</v>
      </c>
    </row>
    <row r="18" spans="1:13" x14ac:dyDescent="0.25">
      <c r="A18" t="s">
        <v>905</v>
      </c>
      <c r="B18">
        <v>8.7849849456735178</v>
      </c>
      <c r="C18">
        <v>14.57</v>
      </c>
      <c r="D18">
        <v>15278</v>
      </c>
      <c r="E18">
        <v>0</v>
      </c>
    </row>
    <row r="19" spans="1:13" x14ac:dyDescent="0.25">
      <c r="A19" t="s">
        <v>905</v>
      </c>
      <c r="B19">
        <v>9.2379962557127921</v>
      </c>
      <c r="C19">
        <v>13.86</v>
      </c>
      <c r="D19">
        <v>14528.8</v>
      </c>
      <c r="E19">
        <v>0</v>
      </c>
    </row>
    <row r="20" spans="1:13" x14ac:dyDescent="0.25">
      <c r="A20" t="s">
        <v>905</v>
      </c>
      <c r="B20">
        <v>10.50597637628862</v>
      </c>
      <c r="C20">
        <v>12.18</v>
      </c>
      <c r="D20">
        <v>12775.3</v>
      </c>
      <c r="E20">
        <v>0</v>
      </c>
      <c r="I20" s="8" t="s">
        <v>982</v>
      </c>
      <c r="J20" s="8"/>
      <c r="K20" s="8"/>
      <c r="L20" s="8"/>
      <c r="M20" s="8"/>
    </row>
    <row r="21" spans="1:13" x14ac:dyDescent="0.25">
      <c r="A21" t="s">
        <v>905</v>
      </c>
      <c r="B21">
        <v>10.014998209169054</v>
      </c>
      <c r="C21">
        <v>12.78</v>
      </c>
      <c r="D21">
        <v>13401.6</v>
      </c>
      <c r="E21">
        <v>0</v>
      </c>
      <c r="I21" s="17"/>
      <c r="J21" s="18" t="s">
        <v>984</v>
      </c>
      <c r="K21" s="18"/>
      <c r="L21" s="18" t="s">
        <v>985</v>
      </c>
      <c r="M21" s="18"/>
    </row>
    <row r="22" spans="1:13" x14ac:dyDescent="0.25">
      <c r="A22" t="s">
        <v>905</v>
      </c>
      <c r="B22">
        <v>6.1288702164581235</v>
      </c>
      <c r="C22">
        <v>20.88</v>
      </c>
      <c r="D22">
        <v>2189.8000000000002</v>
      </c>
      <c r="E22">
        <v>0</v>
      </c>
      <c r="I22" t="s">
        <v>920</v>
      </c>
      <c r="J22" s="3" t="s">
        <v>986</v>
      </c>
      <c r="K22" s="3" t="s">
        <v>1044</v>
      </c>
      <c r="L22" s="3" t="s">
        <v>987</v>
      </c>
      <c r="M22" s="3" t="s">
        <v>1046</v>
      </c>
    </row>
    <row r="23" spans="1:13" x14ac:dyDescent="0.25">
      <c r="A23" t="s">
        <v>905</v>
      </c>
      <c r="B23">
        <v>7.7039205556512256</v>
      </c>
      <c r="C23">
        <v>16.61</v>
      </c>
      <c r="D23">
        <v>1742.1</v>
      </c>
      <c r="E23">
        <v>0</v>
      </c>
      <c r="I23" t="s">
        <v>907</v>
      </c>
      <c r="J23" s="4">
        <f ca="1">MIN(INDIRECT("$C$2:$C$" &amp; $J$1))</f>
        <v>6.67</v>
      </c>
      <c r="K23" s="4">
        <f ca="1">MIN(INDIRECT("$C$" &amp; $J$1 + 1 &amp; ":$C$" &amp; $J$2))</f>
        <v>7.7</v>
      </c>
      <c r="L23" s="4">
        <f ca="1">MIN(INDIRECT("$F$2:$F$" &amp; $J$1))</f>
        <v>9.2911000000000001</v>
      </c>
      <c r="M23" s="4">
        <f ca="1">MIN(INDIRECT("$F$" &amp; $J$1 + 1 &amp; ":$F$" &amp; $J$2))</f>
        <v>13.09</v>
      </c>
    </row>
    <row r="24" spans="1:13" x14ac:dyDescent="0.25">
      <c r="A24" t="s">
        <v>905</v>
      </c>
      <c r="B24">
        <v>8.1860323269289417</v>
      </c>
      <c r="C24">
        <v>15.64</v>
      </c>
      <c r="D24">
        <v>1639.5</v>
      </c>
      <c r="E24">
        <v>0</v>
      </c>
      <c r="I24" t="s">
        <v>908</v>
      </c>
      <c r="J24" s="4">
        <f ca="1">_xlfn.QUARTILE.EXC(INDIRECT("$C$2:$C$" &amp; $J$1),1)</f>
        <v>12.950000000000001</v>
      </c>
      <c r="K24" s="4">
        <f ca="1">_xlfn.QUARTILE.EXC(INDIRECT("$C$" &amp; $J$1 + 1 &amp; ":$C$" &amp; $J$2),1)</f>
        <v>12.432499999999999</v>
      </c>
      <c r="L24" s="4">
        <f ca="1">_xlfn.QUARTILE.EXC(INDIRECT("$F$2:$F$" &amp; $J$1),1)</f>
        <v>12.20565</v>
      </c>
      <c r="M24" s="4">
        <f ca="1">_xlfn.QUARTILE.EXC(INDIRECT("$F$" &amp; $J$1 + 1 &amp; ":$F$" &amp; $J$2),1)</f>
        <v>22.7575</v>
      </c>
    </row>
    <row r="25" spans="1:13" x14ac:dyDescent="0.25">
      <c r="A25" t="s">
        <v>905</v>
      </c>
      <c r="B25">
        <v>6.4999031383184809</v>
      </c>
      <c r="C25">
        <v>19.690000000000001</v>
      </c>
      <c r="D25">
        <v>2064.8000000000002</v>
      </c>
      <c r="E25">
        <v>0</v>
      </c>
      <c r="I25" t="s">
        <v>910</v>
      </c>
      <c r="J25" s="4">
        <f ca="1">MEDIAN(INDIRECT("$C$2:$C$" &amp; $J$1))</f>
        <v>16.53</v>
      </c>
      <c r="K25" s="4">
        <f ca="1">MEDIAN(INDIRECT("$C$" &amp; $J$1 + 1 &amp; ":$C$" &amp; $J$2))</f>
        <v>15.879999999999999</v>
      </c>
      <c r="L25" s="4">
        <f ca="1">MEDIAN(INDIRECT("$F$2:$F$" &amp; $J$1))</f>
        <v>22.710450000000002</v>
      </c>
      <c r="M25" s="4">
        <f ca="1">MEDIAN(INDIRECT("$F$" &amp; $J$1 + 1 &amp; ":$F$" &amp; $J$2))</f>
        <v>39.090000000000003</v>
      </c>
    </row>
    <row r="26" spans="1:13" x14ac:dyDescent="0.25">
      <c r="A26" t="s">
        <v>905</v>
      </c>
      <c r="B26">
        <v>8.1231085824960658</v>
      </c>
      <c r="C26">
        <v>15.76</v>
      </c>
      <c r="D26">
        <v>1652.2</v>
      </c>
      <c r="E26">
        <v>0</v>
      </c>
      <c r="I26" t="s">
        <v>909</v>
      </c>
      <c r="J26" s="4">
        <f ca="1">_xlfn.QUARTILE.EXC(INDIRECT("$C$2:$C$" &amp; $J$1),3)</f>
        <v>24.147500000000001</v>
      </c>
      <c r="K26" s="4">
        <f ca="1">_xlfn.QUARTILE.EXC(INDIRECT("$C$" &amp; $J$1 + 1 &amp; ":$C$" &amp; $J$2),3)</f>
        <v>30.4025</v>
      </c>
      <c r="L26" s="4">
        <f ca="1">_xlfn.QUARTILE.EXC(INDIRECT("$F$2:$F$" &amp; $J$1),3)</f>
        <v>60.548225000000002</v>
      </c>
      <c r="M26" s="4">
        <f ca="1">_xlfn.QUARTILE.EXC(INDIRECT("$F$" &amp; $J$1 + 1 &amp; ":$F$" &amp; $J$2),3)</f>
        <v>91.332499999999996</v>
      </c>
    </row>
    <row r="27" spans="1:13" x14ac:dyDescent="0.25">
      <c r="A27" t="s">
        <v>905</v>
      </c>
      <c r="B27">
        <v>8.2332372247101411</v>
      </c>
      <c r="C27">
        <v>15.55</v>
      </c>
      <c r="D27">
        <v>1630.1</v>
      </c>
      <c r="E27">
        <v>0</v>
      </c>
      <c r="I27" t="s">
        <v>911</v>
      </c>
      <c r="J27" s="4">
        <f ca="1">MAX(INDIRECT("$C$2:$C$" &amp; $J$1))</f>
        <v>71.34</v>
      </c>
      <c r="K27" s="4">
        <f ca="1">MAX(INDIRECT("$C$" &amp; $J$1 + 1 &amp; ":$C$" &amp; $J$2))</f>
        <v>89</v>
      </c>
      <c r="L27" s="4">
        <f ca="1">MAX(INDIRECT("$F$2:$F$" &amp; $J$1))</f>
        <v>84.695800000000006</v>
      </c>
      <c r="M27" s="4">
        <f ca="1">MAX(INDIRECT("$F$" &amp; $J$1 + 1 &amp; ":$F$" &amp; $J$2))</f>
        <v>106.14</v>
      </c>
    </row>
    <row r="28" spans="1:13" x14ac:dyDescent="0.25">
      <c r="A28" t="s">
        <v>905</v>
      </c>
      <c r="B28">
        <v>1.7941176470588236</v>
      </c>
      <c r="C28">
        <v>71.34</v>
      </c>
      <c r="D28">
        <v>748</v>
      </c>
      <c r="E28">
        <v>0</v>
      </c>
      <c r="I28" t="s">
        <v>912</v>
      </c>
      <c r="J28" s="4">
        <f ca="1">AVERAGE(INDIRECT("$C$2:$C$" &amp; $J$1))</f>
        <v>20.737521739130443</v>
      </c>
      <c r="K28" s="4">
        <f ca="1">AVERAGE(INDIRECT("$C$" &amp; $J$1 + 1 &amp; ":$C$" &amp; $J$2))</f>
        <v>24.626043478260854</v>
      </c>
      <c r="L28" s="4">
        <f ca="1">AVERAGE(INDIRECT("$F$2:$F$" &amp; $J$1))</f>
        <v>35.524985000000008</v>
      </c>
      <c r="M28" s="4">
        <f ca="1">AVERAGE(INDIRECT("$F$" &amp; $J$1 + 1 &amp; ":$F$" &amp; $J$2))</f>
        <v>53.745666666666665</v>
      </c>
    </row>
    <row r="29" spans="1:13" x14ac:dyDescent="0.25">
      <c r="A29" t="s">
        <v>905</v>
      </c>
      <c r="B29">
        <v>3.1952380952380954</v>
      </c>
      <c r="C29">
        <v>40.06</v>
      </c>
      <c r="D29">
        <v>420</v>
      </c>
      <c r="E29">
        <v>0</v>
      </c>
      <c r="I29" t="s">
        <v>913</v>
      </c>
      <c r="J29" s="4">
        <f ca="1">$J$26-$J$24</f>
        <v>11.1975</v>
      </c>
      <c r="K29" s="4">
        <f ca="1">$K$26-$K$24</f>
        <v>17.97</v>
      </c>
      <c r="L29" s="4">
        <f ca="1">$L$26-$L$24</f>
        <v>48.342575000000004</v>
      </c>
      <c r="M29" s="4">
        <f ca="1">$M$26-$M$24</f>
        <v>68.574999999999989</v>
      </c>
    </row>
    <row r="30" spans="1:13" x14ac:dyDescent="0.25">
      <c r="A30" t="s">
        <v>905</v>
      </c>
      <c r="B30">
        <v>3.319317338609943</v>
      </c>
      <c r="C30">
        <v>38.56</v>
      </c>
      <c r="D30">
        <v>404.3</v>
      </c>
      <c r="E30">
        <v>0</v>
      </c>
      <c r="I30" t="s">
        <v>914</v>
      </c>
      <c r="J30" s="4">
        <f ca="1">$J$24-($J$29*1.5)</f>
        <v>-3.8462499999999995</v>
      </c>
      <c r="K30" s="4">
        <f ca="1">$K$24-($K$29*1.5)</f>
        <v>-14.522499999999999</v>
      </c>
      <c r="L30" s="4">
        <f ca="1">$L$24-($L$29*1.5)</f>
        <v>-60.308212500000003</v>
      </c>
      <c r="M30" s="4">
        <f ca="1">$M$24-($M$29*1.5)</f>
        <v>-80.10499999999999</v>
      </c>
    </row>
    <row r="31" spans="1:13" x14ac:dyDescent="0.25">
      <c r="A31" t="s">
        <v>905</v>
      </c>
      <c r="B31">
        <v>2.0050799342596743</v>
      </c>
      <c r="C31">
        <v>63.83</v>
      </c>
      <c r="D31">
        <v>669.3</v>
      </c>
      <c r="E31">
        <v>0</v>
      </c>
      <c r="I31" t="s">
        <v>915</v>
      </c>
      <c r="J31" s="4">
        <f ca="1">$J$26-($J$29*1.5)</f>
        <v>7.3512500000000003</v>
      </c>
      <c r="K31" s="4">
        <f ca="1">$K$26-($K$29*1.5)</f>
        <v>3.4475000000000016</v>
      </c>
      <c r="L31" s="4">
        <f ca="1">$L$26-($L$29*1.5)</f>
        <v>-11.9656375</v>
      </c>
      <c r="M31" s="4">
        <f ca="1">$M$26-($M$29*1.5)</f>
        <v>-11.529999999999987</v>
      </c>
    </row>
    <row r="32" spans="1:13" x14ac:dyDescent="0.25">
      <c r="A32" t="s">
        <v>905</v>
      </c>
      <c r="B32">
        <v>3.2360742705570291</v>
      </c>
      <c r="C32">
        <v>39.549999999999997</v>
      </c>
      <c r="D32">
        <v>414.7</v>
      </c>
      <c r="E32">
        <v>0</v>
      </c>
    </row>
    <row r="33" spans="1:13" x14ac:dyDescent="0.25">
      <c r="A33" t="s">
        <v>905</v>
      </c>
      <c r="B33">
        <v>3.4199796126401631</v>
      </c>
      <c r="C33">
        <v>37.42</v>
      </c>
      <c r="D33">
        <v>392.4</v>
      </c>
      <c r="E33">
        <v>0</v>
      </c>
    </row>
    <row r="34" spans="1:13" x14ac:dyDescent="0.25">
      <c r="A34" t="s">
        <v>905</v>
      </c>
      <c r="B34">
        <v>7.9719995200800184</v>
      </c>
      <c r="C34">
        <v>16.059999999999999</v>
      </c>
      <c r="D34">
        <v>168361.4</v>
      </c>
      <c r="E34">
        <v>0</v>
      </c>
    </row>
    <row r="35" spans="1:13" x14ac:dyDescent="0.25">
      <c r="A35" t="s">
        <v>905</v>
      </c>
      <c r="B35">
        <v>15.194806371014577</v>
      </c>
      <c r="C35">
        <v>25.269999999999996</v>
      </c>
      <c r="D35">
        <v>264993.90000000002</v>
      </c>
      <c r="E35">
        <v>0</v>
      </c>
      <c r="I35" s="8" t="s">
        <v>1043</v>
      </c>
      <c r="J35" s="8"/>
      <c r="K35" s="8"/>
      <c r="L35" s="8"/>
      <c r="M35" s="8"/>
    </row>
    <row r="36" spans="1:13" x14ac:dyDescent="0.25">
      <c r="A36" t="s">
        <v>905</v>
      </c>
      <c r="B36">
        <v>37.089002851031644</v>
      </c>
      <c r="C36">
        <v>25.71</v>
      </c>
      <c r="D36">
        <v>269621.7</v>
      </c>
      <c r="E36">
        <v>62.828000013942784</v>
      </c>
      <c r="F36">
        <v>15.1791</v>
      </c>
      <c r="G36">
        <v>159164.70360000001</v>
      </c>
      <c r="I36" s="19"/>
      <c r="J36" s="20" t="s">
        <v>984</v>
      </c>
      <c r="K36" s="20"/>
      <c r="L36" s="20" t="s">
        <v>985</v>
      </c>
      <c r="M36" s="20"/>
    </row>
    <row r="37" spans="1:13" x14ac:dyDescent="0.25">
      <c r="A37" t="s">
        <v>905</v>
      </c>
      <c r="B37">
        <v>39.197993376323076</v>
      </c>
      <c r="C37">
        <v>24.33</v>
      </c>
      <c r="D37">
        <v>255115.1</v>
      </c>
      <c r="E37">
        <v>69.064999991560271</v>
      </c>
      <c r="F37">
        <v>13.808400000000001</v>
      </c>
      <c r="G37">
        <v>144791.13879999999</v>
      </c>
      <c r="I37" t="s">
        <v>920</v>
      </c>
      <c r="J37" s="3" t="s">
        <v>986</v>
      </c>
      <c r="K37" s="3" t="s">
        <v>1044</v>
      </c>
      <c r="L37" s="3" t="s">
        <v>987</v>
      </c>
      <c r="M37" s="3" t="s">
        <v>1046</v>
      </c>
    </row>
    <row r="38" spans="1:13" x14ac:dyDescent="0.25">
      <c r="A38" t="s">
        <v>905</v>
      </c>
      <c r="B38">
        <v>38.48600668040104</v>
      </c>
      <c r="C38">
        <v>24.78</v>
      </c>
      <c r="D38">
        <v>259834.7</v>
      </c>
      <c r="E38">
        <v>64.575999983220569</v>
      </c>
      <c r="F38">
        <v>14.7682</v>
      </c>
      <c r="G38">
        <v>154856.2934</v>
      </c>
      <c r="I38" t="s">
        <v>907</v>
      </c>
      <c r="J38" s="4">
        <f ca="1">MIN(INDIRECT("$D$2:$D$" &amp; $J$1))</f>
        <v>385.1</v>
      </c>
      <c r="K38" s="4">
        <f ca="1">MIN(INDIRECT("$D$" &amp; $J$1 + 1 &amp; ":$D$" &amp; $J$2))</f>
        <v>457</v>
      </c>
      <c r="L38" s="4">
        <f ca="1">MIN(INDIRECT("$G$2:$G$" &amp; $J$1))</f>
        <v>97424.106599999999</v>
      </c>
      <c r="M38" s="4">
        <f ca="1">MIN(INDIRECT("$G$" &amp; $J$1 + 1 &amp; ":$G$" &amp; $J$2))</f>
        <v>130871</v>
      </c>
    </row>
    <row r="39" spans="1:13" x14ac:dyDescent="0.25">
      <c r="A39" t="s">
        <v>905</v>
      </c>
      <c r="B39">
        <v>49.357001660863105</v>
      </c>
      <c r="C39">
        <v>19.32</v>
      </c>
      <c r="D39">
        <v>202605.5</v>
      </c>
      <c r="E39">
        <v>75.808000023094152</v>
      </c>
      <c r="F39">
        <v>12.5801</v>
      </c>
      <c r="G39">
        <v>131912.1992</v>
      </c>
      <c r="I39" t="s">
        <v>908</v>
      </c>
      <c r="J39" s="4">
        <f ca="1">_xlfn.QUARTILE.EXC(INDIRECT("$D$2:$D$" &amp; $J$1),1)</f>
        <v>2156.7249999999999</v>
      </c>
      <c r="K39" s="4">
        <f ca="1">_xlfn.QUARTILE.EXC(INDIRECT("$D$" &amp; $J$1 + 1 &amp; ":$D$" &amp; $J$2),1)</f>
        <v>1846.5</v>
      </c>
      <c r="L39" s="4">
        <f ca="1">_xlfn.QUARTILE.EXC(INDIRECT("$G$2:$G$" &amp; $J$1),1)</f>
        <v>127985.671</v>
      </c>
      <c r="M39" s="4">
        <f ca="1">_xlfn.QUARTILE.EXC(INDIRECT("$G$" &amp; $J$1 + 1 &amp; ":$G$" &amp; $J$2),1)</f>
        <v>227543.5</v>
      </c>
    </row>
    <row r="40" spans="1:13" x14ac:dyDescent="0.25">
      <c r="A40" t="s">
        <v>905</v>
      </c>
      <c r="B40">
        <v>43.819001233504885</v>
      </c>
      <c r="C40">
        <v>21.76</v>
      </c>
      <c r="D40">
        <v>228211.5</v>
      </c>
      <c r="E40">
        <v>65.357999990665562</v>
      </c>
      <c r="F40">
        <v>14.5915</v>
      </c>
      <c r="G40">
        <v>153003.45790000001</v>
      </c>
      <c r="I40" t="s">
        <v>910</v>
      </c>
      <c r="J40" s="4">
        <f ca="1">MEDIAN(INDIRECT("$D$2:$D$" &amp; $J$1))</f>
        <v>144764.75</v>
      </c>
      <c r="K40" s="4">
        <f ca="1">MEDIAN(INDIRECT("$D$" &amp; $J$1 + 1 &amp; ":$D$" &amp; $J$2))</f>
        <v>131083.5</v>
      </c>
      <c r="L40" s="4">
        <f ca="1">MEDIAN(INDIRECT("$G$2:$G$" &amp; $J$1))</f>
        <v>238136.33945</v>
      </c>
      <c r="M40" s="4">
        <f ca="1">MEDIAN(INDIRECT("$G$" &amp; $J$1 + 1 &amp; ":$G$" &amp; $J$2))</f>
        <v>390906</v>
      </c>
    </row>
    <row r="41" spans="1:13" x14ac:dyDescent="0.25">
      <c r="A41" t="s">
        <v>905</v>
      </c>
      <c r="B41">
        <v>46.978992403966714</v>
      </c>
      <c r="C41">
        <v>20.3</v>
      </c>
      <c r="D41">
        <v>212861.1</v>
      </c>
      <c r="E41">
        <v>68.346000014843383</v>
      </c>
      <c r="F41">
        <v>13.9536</v>
      </c>
      <c r="G41">
        <v>146314.34169999999</v>
      </c>
      <c r="I41" t="s">
        <v>909</v>
      </c>
      <c r="J41" s="4">
        <f ca="1">_xlfn.QUARTILE.EXC(INDIRECT("$D$2:$D$" &amp; $J$1),3)</f>
        <v>253221.52500000002</v>
      </c>
      <c r="K41" s="4">
        <f ca="1">_xlfn.QUARTILE.EXC(INDIRECT("$D$" &amp; $J$1 + 1 &amp; ":$D$" &amp; $J$2),3)</f>
        <v>304072.5</v>
      </c>
      <c r="L41" s="4">
        <f ca="1">_xlfn.QUARTILE.EXC(INDIRECT("$G$2:$G$" &amp; $J$1),3)</f>
        <v>634894.49419999996</v>
      </c>
      <c r="M41" s="4">
        <f ca="1">_xlfn.QUARTILE.EXC(INDIRECT("$G$" &amp; $J$1 + 1 &amp; ":$G$" &amp; $J$2),3)</f>
        <v>913314.25</v>
      </c>
    </row>
    <row r="42" spans="1:13" x14ac:dyDescent="0.25">
      <c r="A42" t="s">
        <v>905</v>
      </c>
      <c r="B42">
        <v>36.114003240870645</v>
      </c>
      <c r="C42">
        <v>26.41</v>
      </c>
      <c r="D42">
        <v>276900.90000000002</v>
      </c>
      <c r="E42">
        <v>0</v>
      </c>
      <c r="I42" t="s">
        <v>911</v>
      </c>
      <c r="J42" s="4">
        <f ca="1">MAX(INDIRECT("$D$2:$D$" &amp; $J$1))</f>
        <v>963169.9</v>
      </c>
      <c r="K42" s="4">
        <f ca="1">MAX(INDIRECT("$D$" &amp; $J$1 + 1 &amp; ":$D$" &amp; $J$2))</f>
        <v>1082342</v>
      </c>
      <c r="L42" s="4">
        <f ca="1">MAX(INDIRECT("$G$2:$G$" &amp; $J$1))</f>
        <v>888099.46710000001</v>
      </c>
      <c r="M42" s="4">
        <f ca="1">MAX(INDIRECT("$G$" &amp; $J$1 + 1 &amp; ":$G$" &amp; $J$2))</f>
        <v>1061375</v>
      </c>
    </row>
    <row r="43" spans="1:13" x14ac:dyDescent="0.25">
      <c r="A43" t="s">
        <v>905</v>
      </c>
      <c r="B43">
        <v>34.052000810437619</v>
      </c>
      <c r="C43">
        <v>28.01</v>
      </c>
      <c r="D43">
        <v>293668.5</v>
      </c>
      <c r="E43">
        <v>0</v>
      </c>
      <c r="I43" t="s">
        <v>912</v>
      </c>
      <c r="J43" s="4">
        <f ca="1">AVERAGE(INDIRECT("$D$2:$D$" &amp; $J$1))</f>
        <v>204818.06304347809</v>
      </c>
      <c r="K43" s="4">
        <f ca="1">AVERAGE(INDIRECT("$D$" &amp; $J$1 + 1 &amp; ":$D$" &amp; $J$2))</f>
        <v>234262.91304347827</v>
      </c>
      <c r="L43" s="4">
        <f ca="1">AVERAGE(INDIRECT("$G$2:$G$" &amp; $J$1))</f>
        <v>372506.47218833328</v>
      </c>
      <c r="M43" s="4">
        <f ca="1">AVERAGE(INDIRECT("$G$" &amp; $J$1 + 1 &amp; ":$G$" &amp; $J$2))</f>
        <v>537459.1166666667</v>
      </c>
    </row>
    <row r="44" spans="1:13" x14ac:dyDescent="0.25">
      <c r="A44" t="s">
        <v>905</v>
      </c>
      <c r="B44">
        <v>35.594003407057997</v>
      </c>
      <c r="C44">
        <v>26.79</v>
      </c>
      <c r="D44">
        <v>280946.2</v>
      </c>
      <c r="E44">
        <v>0</v>
      </c>
      <c r="I44" t="s">
        <v>913</v>
      </c>
      <c r="J44" s="4">
        <f ca="1">$J$41-$J$39</f>
        <v>251064.80000000002</v>
      </c>
      <c r="K44" s="4">
        <f ca="1">$K$41-$K$39</f>
        <v>302226</v>
      </c>
      <c r="L44" s="4">
        <f ca="1">$L$41-$L$39</f>
        <v>506908.82319999998</v>
      </c>
      <c r="M44" s="4">
        <f ca="1">$M$41-$M$39</f>
        <v>685770.75</v>
      </c>
    </row>
    <row r="45" spans="1:13" x14ac:dyDescent="0.25">
      <c r="A45" t="s">
        <v>905</v>
      </c>
      <c r="B45">
        <v>39.625994018059941</v>
      </c>
      <c r="C45">
        <v>24.07</v>
      </c>
      <c r="D45">
        <v>252359.6</v>
      </c>
      <c r="E45">
        <v>0</v>
      </c>
      <c r="I45" t="s">
        <v>914</v>
      </c>
      <c r="J45" s="4">
        <f ca="1">$J$39-($J$44*1.5)</f>
        <v>-374440.47500000003</v>
      </c>
      <c r="K45" s="4">
        <f ca="1">$K$39-($K$44*1.5)</f>
        <v>-451492.5</v>
      </c>
      <c r="L45" s="4">
        <f ca="1">$L$39-($L$44*1.5)</f>
        <v>-632377.5638</v>
      </c>
      <c r="M45" s="4">
        <f ca="1">$M$39-($M$44*1.5)</f>
        <v>-801112.625</v>
      </c>
    </row>
    <row r="46" spans="1:13" x14ac:dyDescent="0.25">
      <c r="A46" t="s">
        <v>905</v>
      </c>
      <c r="B46">
        <v>38.822000738394465</v>
      </c>
      <c r="C46">
        <v>24.57</v>
      </c>
      <c r="D46">
        <v>257585.9</v>
      </c>
      <c r="E46">
        <v>0</v>
      </c>
      <c r="I46" t="s">
        <v>915</v>
      </c>
      <c r="J46" s="4">
        <f ca="1">$J$41-($J$44*1.5)</f>
        <v>-123375.67499999999</v>
      </c>
      <c r="K46" s="4">
        <f ca="1">$K$41-($K$44*1.5)</f>
        <v>-149266.5</v>
      </c>
      <c r="L46" s="4">
        <f ca="1">$L$41-($L$44*1.5)</f>
        <v>-125468.74060000002</v>
      </c>
      <c r="M46" s="4">
        <f ca="1">$M$41-($M$44*1.5)</f>
        <v>-115341.875</v>
      </c>
    </row>
    <row r="47" spans="1:13" x14ac:dyDescent="0.25">
      <c r="A47" t="s">
        <v>905</v>
      </c>
      <c r="B47">
        <v>40.59499268884182</v>
      </c>
      <c r="C47">
        <v>23.49</v>
      </c>
      <c r="D47">
        <v>246335.8</v>
      </c>
      <c r="E47">
        <v>0</v>
      </c>
    </row>
    <row r="48" spans="1:13" x14ac:dyDescent="0.25">
      <c r="A48" t="s">
        <v>905</v>
      </c>
      <c r="B48">
        <v>13.785004878549787</v>
      </c>
      <c r="C48">
        <v>9.2899999999999991</v>
      </c>
      <c r="D48">
        <v>97365</v>
      </c>
      <c r="E48">
        <v>0</v>
      </c>
    </row>
    <row r="49" spans="1:5" x14ac:dyDescent="0.25">
      <c r="A49" t="s">
        <v>905</v>
      </c>
      <c r="B49">
        <v>5.2509994949220298</v>
      </c>
      <c r="C49">
        <v>24.38</v>
      </c>
      <c r="D49">
        <v>255604.1</v>
      </c>
      <c r="E49">
        <v>0</v>
      </c>
    </row>
    <row r="50" spans="1:5" x14ac:dyDescent="0.25">
      <c r="A50" t="s">
        <v>905</v>
      </c>
      <c r="B50">
        <v>14.54200046372239</v>
      </c>
      <c r="C50">
        <v>8.8000000000000007</v>
      </c>
      <c r="D50">
        <v>922966</v>
      </c>
      <c r="E50">
        <v>0</v>
      </c>
    </row>
    <row r="51" spans="1:5" x14ac:dyDescent="0.25">
      <c r="A51" t="s">
        <v>905</v>
      </c>
      <c r="B51">
        <v>16.531000216401882</v>
      </c>
      <c r="C51">
        <v>7.74</v>
      </c>
      <c r="D51">
        <v>811915.3</v>
      </c>
      <c r="E51">
        <v>0</v>
      </c>
    </row>
    <row r="52" spans="1:5" x14ac:dyDescent="0.25">
      <c r="A52" t="s">
        <v>905</v>
      </c>
      <c r="B52">
        <v>17.053999276507813</v>
      </c>
      <c r="C52">
        <v>7.51</v>
      </c>
      <c r="D52">
        <v>787016.1</v>
      </c>
      <c r="E52">
        <v>0</v>
      </c>
    </row>
    <row r="53" spans="1:5" x14ac:dyDescent="0.25">
      <c r="A53" t="s">
        <v>905</v>
      </c>
      <c r="B53">
        <v>15.404999283796538</v>
      </c>
      <c r="C53">
        <v>8.31</v>
      </c>
      <c r="D53">
        <v>871260.8</v>
      </c>
      <c r="E53">
        <v>0</v>
      </c>
    </row>
    <row r="54" spans="1:5" x14ac:dyDescent="0.25">
      <c r="A54" t="s">
        <v>905</v>
      </c>
      <c r="B54">
        <v>17.057000987192925</v>
      </c>
      <c r="C54">
        <v>7.5</v>
      </c>
      <c r="D54">
        <v>786877.6</v>
      </c>
      <c r="E54">
        <v>0</v>
      </c>
    </row>
    <row r="55" spans="1:5" x14ac:dyDescent="0.25">
      <c r="A55" t="s">
        <v>905</v>
      </c>
      <c r="B55">
        <v>17.603000351357764</v>
      </c>
      <c r="C55">
        <v>7.27</v>
      </c>
      <c r="D55">
        <v>762470.7</v>
      </c>
      <c r="E55">
        <v>0</v>
      </c>
    </row>
    <row r="56" spans="1:5" x14ac:dyDescent="0.25">
      <c r="A56" t="s">
        <v>905</v>
      </c>
      <c r="B56">
        <v>8.0030016242400528</v>
      </c>
      <c r="C56">
        <v>15.99</v>
      </c>
      <c r="D56">
        <v>167709.20000000001</v>
      </c>
      <c r="E56">
        <v>0</v>
      </c>
    </row>
    <row r="57" spans="1:5" x14ac:dyDescent="0.25">
      <c r="A57" t="s">
        <v>905</v>
      </c>
      <c r="B57">
        <v>9.8109987112883985</v>
      </c>
      <c r="C57">
        <v>13.05</v>
      </c>
      <c r="D57">
        <v>136803.29999999999</v>
      </c>
      <c r="E57">
        <v>0</v>
      </c>
    </row>
    <row r="58" spans="1:5" x14ac:dyDescent="0.25">
      <c r="A58" t="s">
        <v>905</v>
      </c>
      <c r="B58">
        <v>9.8089982401674458</v>
      </c>
      <c r="C58">
        <v>13.05</v>
      </c>
      <c r="D58">
        <v>136831.20000000001</v>
      </c>
      <c r="E58">
        <v>0</v>
      </c>
    </row>
    <row r="59" spans="1:5" x14ac:dyDescent="0.25">
      <c r="A59" t="s">
        <v>905</v>
      </c>
      <c r="B59">
        <v>8.5190001967616826</v>
      </c>
      <c r="C59">
        <v>15.03</v>
      </c>
      <c r="D59">
        <v>157551</v>
      </c>
      <c r="E59">
        <v>0</v>
      </c>
    </row>
    <row r="60" spans="1:5" x14ac:dyDescent="0.25">
      <c r="A60" t="s">
        <v>905</v>
      </c>
      <c r="B60">
        <v>10.754002974187387</v>
      </c>
      <c r="C60">
        <v>11.9</v>
      </c>
      <c r="D60">
        <v>124807.2</v>
      </c>
      <c r="E60">
        <v>0</v>
      </c>
    </row>
    <row r="61" spans="1:5" x14ac:dyDescent="0.25">
      <c r="A61" t="s">
        <v>905</v>
      </c>
      <c r="B61">
        <v>10.820002918274607</v>
      </c>
      <c r="C61">
        <v>11.83</v>
      </c>
      <c r="D61">
        <v>124045.9</v>
      </c>
      <c r="E61">
        <v>0</v>
      </c>
    </row>
    <row r="62" spans="1:5" x14ac:dyDescent="0.25">
      <c r="A62" t="s">
        <v>905</v>
      </c>
      <c r="B62">
        <v>6.8140141746034963</v>
      </c>
      <c r="C62">
        <v>18.78</v>
      </c>
      <c r="D62">
        <v>19697.2</v>
      </c>
      <c r="E62">
        <v>0</v>
      </c>
    </row>
    <row r="63" spans="1:5" x14ac:dyDescent="0.25">
      <c r="A63" t="s">
        <v>905</v>
      </c>
      <c r="B63">
        <v>9.0470156044622669</v>
      </c>
      <c r="C63">
        <v>14.15</v>
      </c>
      <c r="D63">
        <v>14835.5</v>
      </c>
      <c r="E63">
        <v>0</v>
      </c>
    </row>
    <row r="64" spans="1:5" x14ac:dyDescent="0.25">
      <c r="A64" t="s">
        <v>905</v>
      </c>
      <c r="B64">
        <v>9.0559888804922792</v>
      </c>
      <c r="C64">
        <v>14.13</v>
      </c>
      <c r="D64">
        <v>14820.8</v>
      </c>
      <c r="E64">
        <v>0</v>
      </c>
    </row>
    <row r="65" spans="1:5" x14ac:dyDescent="0.25">
      <c r="A65" t="s">
        <v>905</v>
      </c>
      <c r="B65">
        <v>8.4130128185037769</v>
      </c>
      <c r="C65">
        <v>15.21</v>
      </c>
      <c r="D65">
        <v>15953.5</v>
      </c>
      <c r="E65">
        <v>0</v>
      </c>
    </row>
    <row r="66" spans="1:5" x14ac:dyDescent="0.25">
      <c r="A66" t="s">
        <v>905</v>
      </c>
      <c r="B66">
        <v>10.231981947642064</v>
      </c>
      <c r="C66">
        <v>12.51</v>
      </c>
      <c r="D66">
        <v>13117.4</v>
      </c>
      <c r="E66">
        <v>0</v>
      </c>
    </row>
    <row r="67" spans="1:5" x14ac:dyDescent="0.25">
      <c r="A67" t="s">
        <v>905</v>
      </c>
      <c r="B67">
        <v>10.696030538001164</v>
      </c>
      <c r="C67">
        <v>11.97</v>
      </c>
      <c r="D67">
        <v>12548.3</v>
      </c>
      <c r="E67">
        <v>0</v>
      </c>
    </row>
    <row r="68" spans="1:5" x14ac:dyDescent="0.25">
      <c r="A68" t="s">
        <v>905</v>
      </c>
      <c r="B68">
        <v>7.2679519116213589</v>
      </c>
      <c r="C68">
        <v>17.61</v>
      </c>
      <c r="D68">
        <v>1846.6</v>
      </c>
      <c r="E68">
        <v>0</v>
      </c>
    </row>
    <row r="69" spans="1:5" x14ac:dyDescent="0.25">
      <c r="A69" t="s">
        <v>905</v>
      </c>
      <c r="B69">
        <v>9.374170566459453</v>
      </c>
      <c r="C69">
        <v>13.65</v>
      </c>
      <c r="D69">
        <v>1431.7</v>
      </c>
      <c r="E69">
        <v>0</v>
      </c>
    </row>
    <row r="70" spans="1:5" x14ac:dyDescent="0.25">
      <c r="A70" t="s">
        <v>905</v>
      </c>
      <c r="B70">
        <v>7.7798388499217443</v>
      </c>
      <c r="C70">
        <v>16.45</v>
      </c>
      <c r="D70">
        <v>1725.1</v>
      </c>
      <c r="E70">
        <v>0</v>
      </c>
    </row>
    <row r="71" spans="1:5" x14ac:dyDescent="0.25">
      <c r="A71" t="s">
        <v>905</v>
      </c>
      <c r="B71">
        <v>6.6460334752896895</v>
      </c>
      <c r="C71">
        <v>19.260000000000002</v>
      </c>
      <c r="D71">
        <v>2019.4</v>
      </c>
      <c r="E71">
        <v>0</v>
      </c>
    </row>
    <row r="72" spans="1:5" x14ac:dyDescent="0.25">
      <c r="A72" t="s">
        <v>905</v>
      </c>
      <c r="B72">
        <v>8.3437985700963626</v>
      </c>
      <c r="C72">
        <v>15.34</v>
      </c>
      <c r="D72">
        <v>1608.5</v>
      </c>
      <c r="E72">
        <v>0</v>
      </c>
    </row>
    <row r="73" spans="1:5" x14ac:dyDescent="0.25">
      <c r="A73" t="s">
        <v>905</v>
      </c>
      <c r="B73">
        <v>8.4488511174063596</v>
      </c>
      <c r="C73">
        <v>15.15</v>
      </c>
      <c r="D73">
        <v>1588.5</v>
      </c>
      <c r="E73">
        <v>0</v>
      </c>
    </row>
    <row r="74" spans="1:5" x14ac:dyDescent="0.25">
      <c r="A74" t="s">
        <v>905</v>
      </c>
      <c r="B74">
        <v>1.8169509883563497</v>
      </c>
      <c r="C74">
        <v>70.44</v>
      </c>
      <c r="D74">
        <v>738.6</v>
      </c>
      <c r="E74">
        <v>0</v>
      </c>
    </row>
    <row r="75" spans="1:5" x14ac:dyDescent="0.25">
      <c r="A75" t="s">
        <v>905</v>
      </c>
      <c r="B75">
        <v>3.0730478589420658</v>
      </c>
      <c r="C75">
        <v>41.65</v>
      </c>
      <c r="D75">
        <v>436.7</v>
      </c>
      <c r="E75">
        <v>0</v>
      </c>
    </row>
    <row r="76" spans="1:5" x14ac:dyDescent="0.25">
      <c r="A76" t="s">
        <v>905</v>
      </c>
      <c r="B76">
        <v>3.3466334164588529</v>
      </c>
      <c r="C76">
        <v>38.24</v>
      </c>
      <c r="D76">
        <v>401</v>
      </c>
      <c r="E76">
        <v>0</v>
      </c>
    </row>
    <row r="77" spans="1:5" x14ac:dyDescent="0.25">
      <c r="A77" t="s">
        <v>905</v>
      </c>
      <c r="B77">
        <v>2.0210843373493974</v>
      </c>
      <c r="C77">
        <v>63.33</v>
      </c>
      <c r="D77">
        <v>664</v>
      </c>
      <c r="E77">
        <v>0</v>
      </c>
    </row>
    <row r="78" spans="1:5" x14ac:dyDescent="0.25">
      <c r="A78" t="s">
        <v>905</v>
      </c>
      <c r="B78">
        <v>3.168831168831169</v>
      </c>
      <c r="C78">
        <v>40.39</v>
      </c>
      <c r="D78">
        <v>423.5</v>
      </c>
      <c r="E78">
        <v>0</v>
      </c>
    </row>
    <row r="79" spans="1:5" x14ac:dyDescent="0.25">
      <c r="A79" t="s">
        <v>905</v>
      </c>
      <c r="B79">
        <v>3.4260913964768958</v>
      </c>
      <c r="C79">
        <v>37.36</v>
      </c>
      <c r="D79">
        <v>391.7</v>
      </c>
      <c r="E79">
        <v>0</v>
      </c>
    </row>
    <row r="80" spans="1:5" x14ac:dyDescent="0.25">
      <c r="A80" t="s">
        <v>905</v>
      </c>
      <c r="B80">
        <v>8.0209988591603931</v>
      </c>
      <c r="C80">
        <v>15.96</v>
      </c>
      <c r="D80">
        <v>167332.9</v>
      </c>
      <c r="E80">
        <v>0</v>
      </c>
    </row>
    <row r="81" spans="1:7" x14ac:dyDescent="0.25">
      <c r="A81" t="s">
        <v>905</v>
      </c>
      <c r="B81">
        <v>14.338573617583767</v>
      </c>
      <c r="C81">
        <v>26.78</v>
      </c>
      <c r="D81">
        <v>280818.09999999998</v>
      </c>
      <c r="E81">
        <v>0</v>
      </c>
    </row>
    <row r="82" spans="1:7" x14ac:dyDescent="0.25">
      <c r="A82" t="s">
        <v>905</v>
      </c>
      <c r="B82">
        <v>33.941001714359992</v>
      </c>
      <c r="C82">
        <v>28.1</v>
      </c>
      <c r="D82">
        <v>294628.90000000002</v>
      </c>
      <c r="E82">
        <v>66.441999997936307</v>
      </c>
      <c r="F82">
        <v>14.3535</v>
      </c>
      <c r="G82">
        <v>150507.20929999999</v>
      </c>
    </row>
    <row r="83" spans="1:7" x14ac:dyDescent="0.25">
      <c r="A83" t="s">
        <v>905</v>
      </c>
      <c r="B83">
        <v>41.709001302989201</v>
      </c>
      <c r="C83">
        <v>22.86</v>
      </c>
      <c r="D83">
        <v>239756.4</v>
      </c>
      <c r="E83">
        <v>67.118000002103472</v>
      </c>
      <c r="F83">
        <v>14.2089</v>
      </c>
      <c r="G83">
        <v>148991.32870000001</v>
      </c>
    </row>
    <row r="84" spans="1:7" x14ac:dyDescent="0.25">
      <c r="A84" t="s">
        <v>905</v>
      </c>
      <c r="B84">
        <v>50.619993682624788</v>
      </c>
      <c r="C84">
        <v>18.84</v>
      </c>
      <c r="D84">
        <v>197550.4</v>
      </c>
      <c r="E84">
        <v>78.142999995852165</v>
      </c>
      <c r="F84">
        <v>12.2042</v>
      </c>
      <c r="G84">
        <v>127970.5156</v>
      </c>
    </row>
    <row r="85" spans="1:7" x14ac:dyDescent="0.25">
      <c r="A85" t="s">
        <v>905</v>
      </c>
      <c r="B85">
        <v>51.069992957447965</v>
      </c>
      <c r="C85">
        <v>18.670000000000002</v>
      </c>
      <c r="D85">
        <v>195809.7</v>
      </c>
      <c r="E85">
        <v>80.580999968790977</v>
      </c>
      <c r="F85">
        <v>11.835000000000001</v>
      </c>
      <c r="G85">
        <v>124098.73299999999</v>
      </c>
    </row>
    <row r="86" spans="1:7" x14ac:dyDescent="0.25">
      <c r="A86" t="s">
        <v>905</v>
      </c>
      <c r="B86">
        <v>49.529003937060523</v>
      </c>
      <c r="C86">
        <v>19.25</v>
      </c>
      <c r="D86">
        <v>201901.9</v>
      </c>
      <c r="E86">
        <v>73.519000014735411</v>
      </c>
      <c r="F86">
        <v>12.9718</v>
      </c>
      <c r="G86">
        <v>136019.26029999999</v>
      </c>
    </row>
    <row r="87" spans="1:7" x14ac:dyDescent="0.25">
      <c r="A87" t="s">
        <v>905</v>
      </c>
      <c r="B87">
        <v>47.184990643216359</v>
      </c>
      <c r="C87">
        <v>20.21</v>
      </c>
      <c r="D87">
        <v>211931.8</v>
      </c>
      <c r="E87">
        <v>75.442999994576411</v>
      </c>
      <c r="F87">
        <v>12.641</v>
      </c>
      <c r="G87">
        <v>132550.40229999999</v>
      </c>
    </row>
    <row r="88" spans="1:7" x14ac:dyDescent="0.25">
      <c r="A88" t="s">
        <v>905</v>
      </c>
      <c r="B88">
        <v>34.63799656598902</v>
      </c>
      <c r="C88">
        <v>27.53</v>
      </c>
      <c r="D88">
        <v>288700.3</v>
      </c>
      <c r="E88">
        <v>0</v>
      </c>
    </row>
    <row r="89" spans="1:7" x14ac:dyDescent="0.25">
      <c r="A89" t="s">
        <v>905</v>
      </c>
      <c r="B89">
        <v>35.729994150999957</v>
      </c>
      <c r="C89">
        <v>26.69</v>
      </c>
      <c r="D89">
        <v>279876.90000000002</v>
      </c>
      <c r="E89">
        <v>0</v>
      </c>
    </row>
    <row r="90" spans="1:7" x14ac:dyDescent="0.25">
      <c r="A90" t="s">
        <v>905</v>
      </c>
      <c r="B90">
        <v>38.726997131878591</v>
      </c>
      <c r="C90">
        <v>24.63</v>
      </c>
      <c r="D90">
        <v>258217.8</v>
      </c>
      <c r="E90">
        <v>0</v>
      </c>
    </row>
    <row r="91" spans="1:7" x14ac:dyDescent="0.25">
      <c r="A91" t="s">
        <v>905</v>
      </c>
      <c r="B91">
        <v>36.955993911130449</v>
      </c>
      <c r="C91">
        <v>25.81</v>
      </c>
      <c r="D91">
        <v>270592.09999999998</v>
      </c>
      <c r="E91">
        <v>0</v>
      </c>
    </row>
    <row r="92" spans="1:7" x14ac:dyDescent="0.25">
      <c r="A92" t="s">
        <v>905</v>
      </c>
      <c r="B92">
        <v>39.217993215287173</v>
      </c>
      <c r="C92">
        <v>24.32</v>
      </c>
      <c r="D92">
        <v>254985</v>
      </c>
      <c r="E92">
        <v>0</v>
      </c>
    </row>
    <row r="93" spans="1:7" x14ac:dyDescent="0.25">
      <c r="A93" t="s">
        <v>905</v>
      </c>
      <c r="B93">
        <v>36.197994341529522</v>
      </c>
      <c r="C93">
        <v>26.35</v>
      </c>
      <c r="D93">
        <v>276258.40000000002</v>
      </c>
      <c r="E93">
        <v>0</v>
      </c>
    </row>
    <row r="94" spans="1:7" x14ac:dyDescent="0.25">
      <c r="A94" t="s">
        <v>905</v>
      </c>
      <c r="B94">
        <v>13.9410026434555</v>
      </c>
      <c r="C94">
        <v>9.18</v>
      </c>
      <c r="D94">
        <v>96275.5</v>
      </c>
      <c r="E94">
        <v>0</v>
      </c>
    </row>
    <row r="95" spans="1:7" x14ac:dyDescent="0.25">
      <c r="A95" t="s">
        <v>905</v>
      </c>
      <c r="B95">
        <v>5.1730009585362726</v>
      </c>
      <c r="C95">
        <v>24.74</v>
      </c>
      <c r="D95">
        <v>259458.1</v>
      </c>
      <c r="E95">
        <v>0</v>
      </c>
    </row>
    <row r="96" spans="1:7" x14ac:dyDescent="0.25">
      <c r="A96" t="s">
        <v>905</v>
      </c>
      <c r="B96">
        <v>14.990000354038955</v>
      </c>
      <c r="C96">
        <v>8.5399999999999991</v>
      </c>
      <c r="D96">
        <v>895381.7</v>
      </c>
      <c r="E96">
        <v>0</v>
      </c>
    </row>
    <row r="97" spans="1:5" x14ac:dyDescent="0.25">
      <c r="A97" t="s">
        <v>905</v>
      </c>
      <c r="B97">
        <v>19.184999596910906</v>
      </c>
      <c r="C97">
        <v>6.67</v>
      </c>
      <c r="D97">
        <v>699597.2</v>
      </c>
      <c r="E97">
        <v>0</v>
      </c>
    </row>
    <row r="98" spans="1:5" x14ac:dyDescent="0.25">
      <c r="A98" t="s">
        <v>905</v>
      </c>
      <c r="B98">
        <v>17.613000299985117</v>
      </c>
      <c r="C98">
        <v>7.27</v>
      </c>
      <c r="D98">
        <v>762037.8</v>
      </c>
      <c r="E98">
        <v>0</v>
      </c>
    </row>
    <row r="99" spans="1:5" x14ac:dyDescent="0.25">
      <c r="A99" t="s">
        <v>905</v>
      </c>
      <c r="B99">
        <v>15.966999546154536</v>
      </c>
      <c r="C99">
        <v>8.02</v>
      </c>
      <c r="D99">
        <v>840594.5</v>
      </c>
      <c r="E99">
        <v>0</v>
      </c>
    </row>
    <row r="100" spans="1:5" x14ac:dyDescent="0.25">
      <c r="A100" t="s">
        <v>905</v>
      </c>
      <c r="B100">
        <v>17.532000493757174</v>
      </c>
      <c r="C100">
        <v>7.3</v>
      </c>
      <c r="D100">
        <v>765558.5</v>
      </c>
      <c r="E100">
        <v>0</v>
      </c>
    </row>
    <row r="101" spans="1:5" x14ac:dyDescent="0.25">
      <c r="A101" t="s">
        <v>905</v>
      </c>
      <c r="B101">
        <v>19.143999640562519</v>
      </c>
      <c r="C101">
        <v>6.69</v>
      </c>
      <c r="D101">
        <v>701095.5</v>
      </c>
      <c r="E101">
        <v>0</v>
      </c>
    </row>
    <row r="102" spans="1:5" x14ac:dyDescent="0.25">
      <c r="A102" t="s">
        <v>905</v>
      </c>
      <c r="B102">
        <v>8.0679990935217454</v>
      </c>
      <c r="C102">
        <v>15.87</v>
      </c>
      <c r="D102">
        <v>166358.1</v>
      </c>
      <c r="E102">
        <v>0</v>
      </c>
    </row>
    <row r="103" spans="1:5" x14ac:dyDescent="0.25">
      <c r="A103" t="s">
        <v>905</v>
      </c>
      <c r="B103">
        <v>9.8060026447875046</v>
      </c>
      <c r="C103">
        <v>13.05</v>
      </c>
      <c r="D103">
        <v>136873</v>
      </c>
      <c r="E103">
        <v>0</v>
      </c>
    </row>
    <row r="104" spans="1:5" x14ac:dyDescent="0.25">
      <c r="A104" t="s">
        <v>905</v>
      </c>
      <c r="B104">
        <v>10.05400129441305</v>
      </c>
      <c r="C104">
        <v>12.73</v>
      </c>
      <c r="D104">
        <v>133496.79999999999</v>
      </c>
      <c r="E104">
        <v>0</v>
      </c>
    </row>
    <row r="105" spans="1:5" x14ac:dyDescent="0.25">
      <c r="A105" t="s">
        <v>905</v>
      </c>
      <c r="B105">
        <v>8.6199993577598644</v>
      </c>
      <c r="C105">
        <v>14.85</v>
      </c>
      <c r="D105">
        <v>155705</v>
      </c>
      <c r="E105">
        <v>0</v>
      </c>
    </row>
    <row r="106" spans="1:5" x14ac:dyDescent="0.25">
      <c r="A106" t="s">
        <v>905</v>
      </c>
      <c r="B106">
        <v>10.364997494040141</v>
      </c>
      <c r="C106">
        <v>12.35</v>
      </c>
      <c r="D106">
        <v>129491.3</v>
      </c>
      <c r="E106">
        <v>0</v>
      </c>
    </row>
    <row r="107" spans="1:5" x14ac:dyDescent="0.25">
      <c r="A107" t="s">
        <v>905</v>
      </c>
      <c r="B107">
        <v>10.851995711520518</v>
      </c>
      <c r="C107">
        <v>11.8</v>
      </c>
      <c r="D107">
        <v>123680.2</v>
      </c>
      <c r="E107">
        <v>0</v>
      </c>
    </row>
    <row r="108" spans="1:5" x14ac:dyDescent="0.25">
      <c r="A108" t="s">
        <v>905</v>
      </c>
      <c r="B108">
        <v>7.0569956359430046</v>
      </c>
      <c r="C108">
        <v>18.14</v>
      </c>
      <c r="D108">
        <v>19019</v>
      </c>
      <c r="E108">
        <v>0</v>
      </c>
    </row>
    <row r="109" spans="1:5" x14ac:dyDescent="0.25">
      <c r="A109" t="s">
        <v>905</v>
      </c>
      <c r="B109">
        <v>8.7590140504982621</v>
      </c>
      <c r="C109">
        <v>14.61</v>
      </c>
      <c r="D109">
        <v>15323.3</v>
      </c>
      <c r="E109">
        <v>0</v>
      </c>
    </row>
    <row r="110" spans="1:5" x14ac:dyDescent="0.25">
      <c r="A110" t="s">
        <v>905</v>
      </c>
      <c r="B110">
        <v>9.2190236765645288</v>
      </c>
      <c r="C110">
        <v>13.88</v>
      </c>
      <c r="D110">
        <v>14558.7</v>
      </c>
      <c r="E110">
        <v>0</v>
      </c>
    </row>
    <row r="111" spans="1:5" x14ac:dyDescent="0.25">
      <c r="A111" t="s">
        <v>905</v>
      </c>
      <c r="B111">
        <v>8.0189874174005507</v>
      </c>
      <c r="C111">
        <v>15.96</v>
      </c>
      <c r="D111">
        <v>16737.400000000001</v>
      </c>
      <c r="E111">
        <v>0</v>
      </c>
    </row>
    <row r="112" spans="1:5" x14ac:dyDescent="0.25">
      <c r="A112" t="s">
        <v>905</v>
      </c>
      <c r="B112">
        <v>9.7160127406978454</v>
      </c>
      <c r="C112">
        <v>13.17</v>
      </c>
      <c r="D112">
        <v>13814</v>
      </c>
      <c r="E112">
        <v>0</v>
      </c>
    </row>
    <row r="113" spans="1:7" x14ac:dyDescent="0.25">
      <c r="A113" t="s">
        <v>905</v>
      </c>
      <c r="B113">
        <v>10.031015978834395</v>
      </c>
      <c r="C113">
        <v>12.76</v>
      </c>
      <c r="D113">
        <v>13380.2</v>
      </c>
      <c r="E113">
        <v>0</v>
      </c>
    </row>
    <row r="114" spans="1:7" x14ac:dyDescent="0.25">
      <c r="A114" t="s">
        <v>905</v>
      </c>
      <c r="B114">
        <v>6.1550103187342353</v>
      </c>
      <c r="C114">
        <v>20.79</v>
      </c>
      <c r="D114">
        <v>2180.5</v>
      </c>
      <c r="E114">
        <v>0</v>
      </c>
    </row>
    <row r="115" spans="1:7" x14ac:dyDescent="0.25">
      <c r="A115" t="s">
        <v>905</v>
      </c>
      <c r="B115">
        <v>8.088837994214078</v>
      </c>
      <c r="C115">
        <v>15.82</v>
      </c>
      <c r="D115">
        <v>1659.2</v>
      </c>
      <c r="E115">
        <v>0</v>
      </c>
    </row>
    <row r="116" spans="1:7" x14ac:dyDescent="0.25">
      <c r="A116" t="s">
        <v>905</v>
      </c>
      <c r="B116">
        <v>8.6341996911991767</v>
      </c>
      <c r="C116">
        <v>14.82</v>
      </c>
      <c r="D116">
        <v>1554.4</v>
      </c>
      <c r="E116">
        <v>0</v>
      </c>
    </row>
    <row r="117" spans="1:7" x14ac:dyDescent="0.25">
      <c r="A117" t="s">
        <v>905</v>
      </c>
      <c r="B117">
        <v>6.497071210727599</v>
      </c>
      <c r="C117">
        <v>19.7</v>
      </c>
      <c r="D117">
        <v>2065.6999999999998</v>
      </c>
      <c r="E117">
        <v>0</v>
      </c>
    </row>
    <row r="118" spans="1:7" x14ac:dyDescent="0.25">
      <c r="A118" t="s">
        <v>905</v>
      </c>
      <c r="B118">
        <v>8.2428448593538874</v>
      </c>
      <c r="C118">
        <v>15.53</v>
      </c>
      <c r="D118">
        <v>1628.2</v>
      </c>
      <c r="E118">
        <v>0</v>
      </c>
    </row>
    <row r="119" spans="1:7" x14ac:dyDescent="0.25">
      <c r="A119" t="s">
        <v>905</v>
      </c>
      <c r="B119">
        <v>9.2088651022368602</v>
      </c>
      <c r="C119">
        <v>13.9</v>
      </c>
      <c r="D119">
        <v>1457.4</v>
      </c>
      <c r="E119">
        <v>0</v>
      </c>
    </row>
    <row r="120" spans="1:7" x14ac:dyDescent="0.25">
      <c r="A120" t="s">
        <v>905</v>
      </c>
      <c r="B120">
        <v>1.8320819112627986</v>
      </c>
      <c r="C120">
        <v>69.86</v>
      </c>
      <c r="D120">
        <v>732.5</v>
      </c>
      <c r="E120">
        <v>0</v>
      </c>
    </row>
    <row r="121" spans="1:7" x14ac:dyDescent="0.25">
      <c r="A121" t="s">
        <v>905</v>
      </c>
      <c r="B121">
        <v>3.2620320855614975</v>
      </c>
      <c r="C121">
        <v>39.229999999999997</v>
      </c>
      <c r="D121">
        <v>411.4</v>
      </c>
      <c r="E121">
        <v>0</v>
      </c>
    </row>
    <row r="122" spans="1:7" x14ac:dyDescent="0.25">
      <c r="A122" t="s">
        <v>905</v>
      </c>
      <c r="B122">
        <v>3.2533333333333334</v>
      </c>
      <c r="C122">
        <v>39.340000000000003</v>
      </c>
      <c r="D122">
        <v>412.5</v>
      </c>
      <c r="E122">
        <v>0</v>
      </c>
    </row>
    <row r="123" spans="1:7" x14ac:dyDescent="0.25">
      <c r="A123" t="s">
        <v>905</v>
      </c>
      <c r="B123">
        <v>1.8978928015839345</v>
      </c>
      <c r="C123">
        <v>67.430000000000007</v>
      </c>
      <c r="D123">
        <v>707.1</v>
      </c>
      <c r="E123">
        <v>0</v>
      </c>
    </row>
    <row r="124" spans="1:7" x14ac:dyDescent="0.25">
      <c r="A124" t="s">
        <v>905</v>
      </c>
      <c r="B124">
        <v>3.190679980979553</v>
      </c>
      <c r="C124">
        <v>40.11</v>
      </c>
      <c r="D124">
        <v>420.6</v>
      </c>
      <c r="E124">
        <v>0</v>
      </c>
    </row>
    <row r="125" spans="1:7" x14ac:dyDescent="0.25">
      <c r="A125" t="s">
        <v>905</v>
      </c>
      <c r="B125">
        <v>3.3906013137948459</v>
      </c>
      <c r="C125">
        <v>37.74</v>
      </c>
      <c r="D125">
        <v>395.8</v>
      </c>
      <c r="E125">
        <v>0</v>
      </c>
    </row>
    <row r="126" spans="1:7" x14ac:dyDescent="0.25">
      <c r="A126" t="s">
        <v>905</v>
      </c>
      <c r="B126">
        <v>8.016998334691225</v>
      </c>
      <c r="C126">
        <v>15.97</v>
      </c>
      <c r="D126">
        <v>167416.4</v>
      </c>
      <c r="E126">
        <v>0</v>
      </c>
    </row>
    <row r="127" spans="1:7" x14ac:dyDescent="0.25">
      <c r="A127" t="s">
        <v>905</v>
      </c>
      <c r="B127">
        <v>14.195005046564825</v>
      </c>
      <c r="C127">
        <v>27.05</v>
      </c>
      <c r="D127">
        <v>283658.30000000005</v>
      </c>
      <c r="E127">
        <v>0</v>
      </c>
    </row>
    <row r="128" spans="1:7" x14ac:dyDescent="0.25">
      <c r="A128" t="s">
        <v>905</v>
      </c>
      <c r="B128">
        <v>42.898000138131557</v>
      </c>
      <c r="C128">
        <v>22.23</v>
      </c>
      <c r="D128">
        <v>233111.1</v>
      </c>
      <c r="E128">
        <v>64.726999993585551</v>
      </c>
      <c r="F128">
        <v>14.7338</v>
      </c>
      <c r="G128">
        <v>154495.033</v>
      </c>
    </row>
    <row r="129" spans="1:7" x14ac:dyDescent="0.25">
      <c r="A129" t="s">
        <v>905</v>
      </c>
      <c r="B129">
        <v>42.850996799887561</v>
      </c>
      <c r="C129">
        <v>22.26</v>
      </c>
      <c r="D129">
        <v>233366.8</v>
      </c>
      <c r="E129">
        <v>77.700000000077694</v>
      </c>
      <c r="F129">
        <v>12.2738</v>
      </c>
      <c r="G129">
        <v>128700.1287</v>
      </c>
    </row>
    <row r="130" spans="1:7" x14ac:dyDescent="0.25">
      <c r="A130" t="s">
        <v>905</v>
      </c>
      <c r="B130">
        <v>53.098002984107765</v>
      </c>
      <c r="C130">
        <v>17.96</v>
      </c>
      <c r="D130">
        <v>188331</v>
      </c>
      <c r="E130">
        <v>89.614999962298967</v>
      </c>
      <c r="F130">
        <v>10.6419</v>
      </c>
      <c r="G130">
        <v>111588.4618</v>
      </c>
    </row>
    <row r="131" spans="1:7" x14ac:dyDescent="0.25">
      <c r="A131" t="s">
        <v>905</v>
      </c>
      <c r="B131">
        <v>58.091001878082089</v>
      </c>
      <c r="C131">
        <v>16.420000000000002</v>
      </c>
      <c r="D131">
        <v>172143.7</v>
      </c>
      <c r="E131">
        <v>102.64400002206436</v>
      </c>
      <c r="F131">
        <v>9.2911000000000001</v>
      </c>
      <c r="G131">
        <v>97424.106599999999</v>
      </c>
    </row>
    <row r="132" spans="1:7" x14ac:dyDescent="0.25">
      <c r="A132" t="s">
        <v>905</v>
      </c>
      <c r="B132">
        <v>54.746014079579901</v>
      </c>
      <c r="C132">
        <v>17.420000000000002</v>
      </c>
      <c r="D132">
        <v>182661.7</v>
      </c>
      <c r="E132">
        <v>94.353000027655796</v>
      </c>
      <c r="F132">
        <v>10.1075</v>
      </c>
      <c r="G132">
        <v>105984.9713</v>
      </c>
    </row>
    <row r="133" spans="1:7" x14ac:dyDescent="0.25">
      <c r="A133" t="s">
        <v>905</v>
      </c>
      <c r="B133">
        <v>50.84000396552031</v>
      </c>
      <c r="C133">
        <v>18.760000000000002</v>
      </c>
      <c r="D133">
        <v>196695.5</v>
      </c>
      <c r="E133">
        <v>85.895999978409179</v>
      </c>
      <c r="F133">
        <v>11.1027</v>
      </c>
      <c r="G133">
        <v>116419.8566</v>
      </c>
    </row>
    <row r="134" spans="1:7" x14ac:dyDescent="0.25">
      <c r="A134" t="s">
        <v>905</v>
      </c>
      <c r="B134">
        <v>39.791001742447968</v>
      </c>
      <c r="C134">
        <v>23.97</v>
      </c>
      <c r="D134">
        <v>251313.1</v>
      </c>
      <c r="E134">
        <v>0</v>
      </c>
    </row>
    <row r="135" spans="1:7" x14ac:dyDescent="0.25">
      <c r="A135" t="s">
        <v>905</v>
      </c>
      <c r="B135">
        <v>42.509000218071172</v>
      </c>
      <c r="C135">
        <v>22.43</v>
      </c>
      <c r="D135">
        <v>235244.3</v>
      </c>
      <c r="E135">
        <v>0</v>
      </c>
    </row>
    <row r="136" spans="1:7" x14ac:dyDescent="0.25">
      <c r="A136" t="s">
        <v>905</v>
      </c>
      <c r="B136">
        <v>39.694006840071253</v>
      </c>
      <c r="C136">
        <v>24.03</v>
      </c>
      <c r="D136">
        <v>251927.2</v>
      </c>
      <c r="E136">
        <v>0</v>
      </c>
    </row>
    <row r="137" spans="1:7" x14ac:dyDescent="0.25">
      <c r="A137" t="s">
        <v>905</v>
      </c>
      <c r="B137">
        <v>37.929000703582965</v>
      </c>
      <c r="C137">
        <v>25.14</v>
      </c>
      <c r="D137">
        <v>263650.5</v>
      </c>
      <c r="E137">
        <v>0</v>
      </c>
    </row>
    <row r="138" spans="1:7" x14ac:dyDescent="0.25">
      <c r="A138" t="s">
        <v>905</v>
      </c>
      <c r="B138">
        <v>45.972002131262016</v>
      </c>
      <c r="C138">
        <v>20.74</v>
      </c>
      <c r="D138">
        <v>217523.7</v>
      </c>
      <c r="E138">
        <v>0</v>
      </c>
    </row>
    <row r="139" spans="1:7" x14ac:dyDescent="0.25">
      <c r="A139" t="s">
        <v>905</v>
      </c>
      <c r="B139">
        <v>40.1490009724088</v>
      </c>
      <c r="C139">
        <v>23.75</v>
      </c>
      <c r="D139">
        <v>249072.2</v>
      </c>
      <c r="E139">
        <v>0</v>
      </c>
    </row>
    <row r="140" spans="1:7" x14ac:dyDescent="0.25">
      <c r="A140" t="s">
        <v>905</v>
      </c>
      <c r="B140">
        <v>13.134003972952609</v>
      </c>
      <c r="C140">
        <v>9.75</v>
      </c>
      <c r="D140">
        <v>102191</v>
      </c>
      <c r="E140">
        <v>0</v>
      </c>
    </row>
    <row r="141" spans="1:7" x14ac:dyDescent="0.25">
      <c r="A141" t="s">
        <v>905</v>
      </c>
      <c r="B141">
        <v>5.3589996362589538</v>
      </c>
      <c r="C141">
        <v>23.89</v>
      </c>
      <c r="D141">
        <v>250452.9</v>
      </c>
      <c r="E141">
        <v>0</v>
      </c>
    </row>
    <row r="142" spans="1:7" x14ac:dyDescent="0.25">
      <c r="A142" t="s">
        <v>905</v>
      </c>
      <c r="B142">
        <v>13.934999422220317</v>
      </c>
      <c r="C142">
        <v>9.19</v>
      </c>
      <c r="D142">
        <v>963169.9</v>
      </c>
      <c r="E142">
        <v>0</v>
      </c>
    </row>
    <row r="143" spans="1:7" x14ac:dyDescent="0.25">
      <c r="A143" t="s">
        <v>905</v>
      </c>
      <c r="B143">
        <v>16.939999929320809</v>
      </c>
      <c r="C143">
        <v>7.56</v>
      </c>
      <c r="D143">
        <v>792312.4</v>
      </c>
      <c r="E143">
        <v>0</v>
      </c>
    </row>
    <row r="144" spans="1:7" x14ac:dyDescent="0.25">
      <c r="A144" t="s">
        <v>905</v>
      </c>
      <c r="B144">
        <v>17.95699879963545</v>
      </c>
      <c r="C144">
        <v>7.13</v>
      </c>
      <c r="D144">
        <v>747439.6</v>
      </c>
      <c r="E144">
        <v>0</v>
      </c>
    </row>
    <row r="145" spans="1:5" x14ac:dyDescent="0.25">
      <c r="A145" t="s">
        <v>905</v>
      </c>
      <c r="B145">
        <v>16.055000855276457</v>
      </c>
      <c r="C145">
        <v>7.97</v>
      </c>
      <c r="D145">
        <v>835987</v>
      </c>
      <c r="E145">
        <v>0</v>
      </c>
    </row>
    <row r="146" spans="1:5" x14ac:dyDescent="0.25">
      <c r="A146" t="s">
        <v>905</v>
      </c>
      <c r="B146">
        <v>18.33900100345635</v>
      </c>
      <c r="C146">
        <v>6.98</v>
      </c>
      <c r="D146">
        <v>731870.4</v>
      </c>
      <c r="E146">
        <v>0</v>
      </c>
    </row>
    <row r="147" spans="1:5" x14ac:dyDescent="0.25">
      <c r="A147" t="s">
        <v>905</v>
      </c>
      <c r="B147">
        <v>17.528000614313186</v>
      </c>
      <c r="C147">
        <v>7.3</v>
      </c>
      <c r="D147">
        <v>765733.2</v>
      </c>
      <c r="E147">
        <v>0</v>
      </c>
    </row>
    <row r="148" spans="1:5" x14ac:dyDescent="0.25">
      <c r="A148" t="s">
        <v>905</v>
      </c>
      <c r="B148">
        <v>7.9860019444718802</v>
      </c>
      <c r="C148">
        <v>16.03</v>
      </c>
      <c r="D148">
        <v>168066.2</v>
      </c>
      <c r="E148">
        <v>0</v>
      </c>
    </row>
    <row r="149" spans="1:5" x14ac:dyDescent="0.25">
      <c r="A149" t="s">
        <v>905</v>
      </c>
      <c r="B149">
        <v>9.8770026440678453</v>
      </c>
      <c r="C149">
        <v>12.96</v>
      </c>
      <c r="D149">
        <v>135889.1</v>
      </c>
      <c r="E149">
        <v>0</v>
      </c>
    </row>
    <row r="150" spans="1:5" x14ac:dyDescent="0.25">
      <c r="A150" t="s">
        <v>905</v>
      </c>
      <c r="B150">
        <v>10.004002564026116</v>
      </c>
      <c r="C150">
        <v>12.79</v>
      </c>
      <c r="D150">
        <v>134164</v>
      </c>
      <c r="E150">
        <v>0</v>
      </c>
    </row>
    <row r="151" spans="1:5" x14ac:dyDescent="0.25">
      <c r="A151" t="s">
        <v>905</v>
      </c>
      <c r="B151">
        <v>8.6750005493873363</v>
      </c>
      <c r="C151">
        <v>14.76</v>
      </c>
      <c r="D151">
        <v>154717.79999999999</v>
      </c>
      <c r="E151">
        <v>0</v>
      </c>
    </row>
    <row r="152" spans="1:5" x14ac:dyDescent="0.25">
      <c r="A152" t="s">
        <v>905</v>
      </c>
      <c r="B152">
        <v>11.160998203831825</v>
      </c>
      <c r="C152">
        <v>11.47</v>
      </c>
      <c r="D152">
        <v>120256</v>
      </c>
      <c r="E152">
        <v>0</v>
      </c>
    </row>
    <row r="153" spans="1:5" x14ac:dyDescent="0.25">
      <c r="A153" t="s">
        <v>905</v>
      </c>
      <c r="B153">
        <v>10.887003427088192</v>
      </c>
      <c r="C153">
        <v>11.76</v>
      </c>
      <c r="D153">
        <v>123282.5</v>
      </c>
      <c r="E153">
        <v>0</v>
      </c>
    </row>
    <row r="154" spans="1:5" x14ac:dyDescent="0.25">
      <c r="A154" t="s">
        <v>905</v>
      </c>
      <c r="B154">
        <v>6.9899954690567832</v>
      </c>
      <c r="C154">
        <v>18.309999999999999</v>
      </c>
      <c r="D154">
        <v>19201.3</v>
      </c>
      <c r="E154">
        <v>0</v>
      </c>
    </row>
    <row r="155" spans="1:5" x14ac:dyDescent="0.25">
      <c r="A155" t="s">
        <v>905</v>
      </c>
      <c r="B155">
        <v>8.5909876464187409</v>
      </c>
      <c r="C155">
        <v>14.9</v>
      </c>
      <c r="D155">
        <v>15623</v>
      </c>
      <c r="E155">
        <v>0</v>
      </c>
    </row>
    <row r="156" spans="1:5" x14ac:dyDescent="0.25">
      <c r="A156" t="s">
        <v>905</v>
      </c>
      <c r="B156">
        <v>8.9190212913000728</v>
      </c>
      <c r="C156">
        <v>14.35</v>
      </c>
      <c r="D156">
        <v>15048.4</v>
      </c>
      <c r="E156">
        <v>0</v>
      </c>
    </row>
    <row r="157" spans="1:5" x14ac:dyDescent="0.25">
      <c r="A157" t="s">
        <v>905</v>
      </c>
      <c r="B157">
        <v>7.9730187300625515</v>
      </c>
      <c r="C157">
        <v>16.05</v>
      </c>
      <c r="D157">
        <v>16833.900000000001</v>
      </c>
      <c r="E157">
        <v>0</v>
      </c>
    </row>
    <row r="158" spans="1:5" x14ac:dyDescent="0.25">
      <c r="A158" t="s">
        <v>905</v>
      </c>
      <c r="B158">
        <v>9.9099943884934572</v>
      </c>
      <c r="C158">
        <v>12.92</v>
      </c>
      <c r="D158">
        <v>13543.6</v>
      </c>
      <c r="E158">
        <v>0</v>
      </c>
    </row>
    <row r="159" spans="1:5" x14ac:dyDescent="0.25">
      <c r="A159" t="s">
        <v>905</v>
      </c>
      <c r="B159">
        <v>9.9280272209482945</v>
      </c>
      <c r="C159">
        <v>12.89</v>
      </c>
      <c r="D159">
        <v>13519</v>
      </c>
      <c r="E159">
        <v>0</v>
      </c>
    </row>
    <row r="160" spans="1:5" x14ac:dyDescent="0.25">
      <c r="A160" t="s">
        <v>905</v>
      </c>
      <c r="B160">
        <v>6.1790976058931859</v>
      </c>
      <c r="C160">
        <v>20.71</v>
      </c>
      <c r="D160">
        <v>2172</v>
      </c>
      <c r="E160">
        <v>0</v>
      </c>
    </row>
    <row r="161" spans="1:7" x14ac:dyDescent="0.25">
      <c r="A161" t="s">
        <v>905</v>
      </c>
      <c r="B161">
        <v>7.9929724257042469</v>
      </c>
      <c r="C161">
        <v>16.010000000000002</v>
      </c>
      <c r="D161">
        <v>1679.1</v>
      </c>
      <c r="E161">
        <v>0</v>
      </c>
    </row>
    <row r="162" spans="1:7" x14ac:dyDescent="0.25">
      <c r="A162" t="s">
        <v>905</v>
      </c>
      <c r="B162">
        <v>7.9498874540931164</v>
      </c>
      <c r="C162">
        <v>16.100000000000001</v>
      </c>
      <c r="D162">
        <v>1688.2</v>
      </c>
      <c r="E162">
        <v>0</v>
      </c>
    </row>
    <row r="163" spans="1:7" x14ac:dyDescent="0.25">
      <c r="A163" t="s">
        <v>905</v>
      </c>
      <c r="B163">
        <v>6.4190740386454941</v>
      </c>
      <c r="C163">
        <v>19.940000000000001</v>
      </c>
      <c r="D163">
        <v>2090.8000000000002</v>
      </c>
      <c r="E163">
        <v>0</v>
      </c>
    </row>
    <row r="164" spans="1:7" x14ac:dyDescent="0.25">
      <c r="A164" t="s">
        <v>905</v>
      </c>
      <c r="B164">
        <v>8.3818386210342233</v>
      </c>
      <c r="C164">
        <v>15.27</v>
      </c>
      <c r="D164">
        <v>1601.2</v>
      </c>
      <c r="E164">
        <v>0</v>
      </c>
    </row>
    <row r="165" spans="1:7" x14ac:dyDescent="0.25">
      <c r="A165" t="s">
        <v>905</v>
      </c>
      <c r="B165">
        <v>8.433984792308177</v>
      </c>
      <c r="C165">
        <v>15.18</v>
      </c>
      <c r="D165">
        <v>1591.3</v>
      </c>
      <c r="E165">
        <v>0</v>
      </c>
    </row>
    <row r="166" spans="1:7" x14ac:dyDescent="0.25">
      <c r="A166" t="s">
        <v>905</v>
      </c>
      <c r="B166">
        <v>1.8159675236806494</v>
      </c>
      <c r="C166">
        <v>70.48</v>
      </c>
      <c r="D166">
        <v>739</v>
      </c>
      <c r="E166">
        <v>0</v>
      </c>
    </row>
    <row r="167" spans="1:7" x14ac:dyDescent="0.25">
      <c r="A167" t="s">
        <v>905</v>
      </c>
      <c r="B167">
        <v>3.0772758541618894</v>
      </c>
      <c r="C167">
        <v>41.59</v>
      </c>
      <c r="D167">
        <v>436.1</v>
      </c>
      <c r="E167">
        <v>0</v>
      </c>
    </row>
    <row r="168" spans="1:7" x14ac:dyDescent="0.25">
      <c r="A168" t="s">
        <v>905</v>
      </c>
      <c r="B168">
        <v>3.4848091404829913</v>
      </c>
      <c r="C168">
        <v>36.72</v>
      </c>
      <c r="D168">
        <v>385.1</v>
      </c>
      <c r="E168">
        <v>0</v>
      </c>
    </row>
    <row r="169" spans="1:7" x14ac:dyDescent="0.25">
      <c r="A169" t="s">
        <v>905</v>
      </c>
      <c r="B169">
        <v>1.8779736915757068</v>
      </c>
      <c r="C169">
        <v>68.150000000000006</v>
      </c>
      <c r="D169">
        <v>714.6</v>
      </c>
      <c r="E169">
        <v>0</v>
      </c>
    </row>
    <row r="170" spans="1:7" x14ac:dyDescent="0.25">
      <c r="A170" t="s">
        <v>905</v>
      </c>
      <c r="B170">
        <v>3.319317338609943</v>
      </c>
      <c r="C170">
        <v>38.56</v>
      </c>
      <c r="D170">
        <v>404.3</v>
      </c>
      <c r="E170">
        <v>0</v>
      </c>
    </row>
    <row r="171" spans="1:7" x14ac:dyDescent="0.25">
      <c r="A171" t="s">
        <v>905</v>
      </c>
      <c r="B171">
        <v>3.3127622809182915</v>
      </c>
      <c r="C171">
        <v>38.630000000000003</v>
      </c>
      <c r="D171">
        <v>405.1</v>
      </c>
      <c r="E171">
        <v>0</v>
      </c>
    </row>
    <row r="172" spans="1:7" x14ac:dyDescent="0.25">
      <c r="A172" t="s">
        <v>905</v>
      </c>
      <c r="B172">
        <v>8.1209990294810268</v>
      </c>
      <c r="C172">
        <v>15.76</v>
      </c>
      <c r="D172">
        <v>165272.4</v>
      </c>
      <c r="E172">
        <v>0</v>
      </c>
    </row>
    <row r="173" spans="1:7" x14ac:dyDescent="0.25">
      <c r="A173" t="s">
        <v>905</v>
      </c>
      <c r="B173">
        <v>17.413283467389864</v>
      </c>
      <c r="C173">
        <v>22.05</v>
      </c>
      <c r="D173">
        <v>231233.3</v>
      </c>
      <c r="E173">
        <v>0</v>
      </c>
    </row>
    <row r="174" spans="1:7" x14ac:dyDescent="0.25">
      <c r="A174" t="s">
        <v>905</v>
      </c>
      <c r="B174">
        <v>38.582003347374609</v>
      </c>
      <c r="C174">
        <v>24.72</v>
      </c>
      <c r="D174">
        <v>259188.2</v>
      </c>
      <c r="E174">
        <v>66.205000002201317</v>
      </c>
      <c r="F174">
        <v>14.4049</v>
      </c>
      <c r="G174">
        <v>151045.99350000001</v>
      </c>
    </row>
    <row r="175" spans="1:7" x14ac:dyDescent="0.25">
      <c r="A175" t="s">
        <v>905</v>
      </c>
      <c r="B175">
        <v>44.797006843190772</v>
      </c>
      <c r="C175">
        <v>21.29</v>
      </c>
      <c r="D175">
        <v>223229.2</v>
      </c>
      <c r="E175">
        <v>87.210000030933386</v>
      </c>
      <c r="F175">
        <v>10.9354</v>
      </c>
      <c r="G175">
        <v>114665.7493</v>
      </c>
    </row>
    <row r="176" spans="1:7" x14ac:dyDescent="0.25">
      <c r="A176" t="s">
        <v>905</v>
      </c>
      <c r="B176">
        <v>48.177006174846881</v>
      </c>
      <c r="C176">
        <v>19.8</v>
      </c>
      <c r="D176">
        <v>207567.9</v>
      </c>
      <c r="E176">
        <v>83.123000002433841</v>
      </c>
      <c r="F176">
        <v>11.473000000000001</v>
      </c>
      <c r="G176">
        <v>120303.6464</v>
      </c>
    </row>
    <row r="177" spans="1:7" x14ac:dyDescent="0.25">
      <c r="A177" t="s">
        <v>905</v>
      </c>
      <c r="B177">
        <v>46.726002459656769</v>
      </c>
      <c r="C177">
        <v>20.41</v>
      </c>
      <c r="D177">
        <v>214013.6</v>
      </c>
      <c r="E177">
        <v>81.959000016798313</v>
      </c>
      <c r="F177">
        <v>11.635999999999999</v>
      </c>
      <c r="G177">
        <v>122012.22560000001</v>
      </c>
    </row>
    <row r="178" spans="1:7" x14ac:dyDescent="0.25">
      <c r="A178" t="s">
        <v>905</v>
      </c>
      <c r="B178">
        <v>51.252009719431129</v>
      </c>
      <c r="C178">
        <v>18.61</v>
      </c>
      <c r="D178">
        <v>195114.3</v>
      </c>
      <c r="E178">
        <v>89.579000010793379</v>
      </c>
      <c r="F178">
        <v>10.6462</v>
      </c>
      <c r="G178">
        <v>111633.3069</v>
      </c>
    </row>
    <row r="179" spans="1:7" x14ac:dyDescent="0.25">
      <c r="A179" t="s">
        <v>905</v>
      </c>
      <c r="B179">
        <v>46.519006037701793</v>
      </c>
      <c r="C179">
        <v>20.5</v>
      </c>
      <c r="D179">
        <v>214965.9</v>
      </c>
      <c r="E179">
        <v>81.258000017696361</v>
      </c>
      <c r="F179">
        <v>11.7364</v>
      </c>
      <c r="G179">
        <v>123064.80590000001</v>
      </c>
    </row>
    <row r="180" spans="1:7" x14ac:dyDescent="0.25">
      <c r="A180" t="s">
        <v>905</v>
      </c>
      <c r="B180">
        <v>36.659995769436485</v>
      </c>
      <c r="C180">
        <v>26.01</v>
      </c>
      <c r="D180">
        <v>272776.90000000002</v>
      </c>
      <c r="E180">
        <v>0</v>
      </c>
    </row>
    <row r="181" spans="1:7" x14ac:dyDescent="0.25">
      <c r="A181" t="s">
        <v>905</v>
      </c>
      <c r="B181">
        <v>42.924000053225761</v>
      </c>
      <c r="C181">
        <v>22.22</v>
      </c>
      <c r="D181">
        <v>232969.9</v>
      </c>
      <c r="E181">
        <v>0</v>
      </c>
    </row>
    <row r="182" spans="1:7" x14ac:dyDescent="0.25">
      <c r="A182" t="s">
        <v>905</v>
      </c>
      <c r="B182">
        <v>38.577999506973164</v>
      </c>
      <c r="C182">
        <v>24.72</v>
      </c>
      <c r="D182">
        <v>259215.1</v>
      </c>
      <c r="E182">
        <v>0</v>
      </c>
    </row>
    <row r="183" spans="1:7" x14ac:dyDescent="0.25">
      <c r="A183" t="s">
        <v>905</v>
      </c>
      <c r="B183">
        <v>42.580007834721435</v>
      </c>
      <c r="C183">
        <v>22.4</v>
      </c>
      <c r="D183">
        <v>234852</v>
      </c>
      <c r="E183">
        <v>0</v>
      </c>
    </row>
    <row r="184" spans="1:7" x14ac:dyDescent="0.25">
      <c r="A184" t="s">
        <v>905</v>
      </c>
      <c r="B184">
        <v>39.583001001054093</v>
      </c>
      <c r="C184">
        <v>24.09</v>
      </c>
      <c r="D184">
        <v>252633.7</v>
      </c>
      <c r="E184">
        <v>0</v>
      </c>
    </row>
    <row r="185" spans="1:7" x14ac:dyDescent="0.25">
      <c r="A185" t="s">
        <v>905</v>
      </c>
      <c r="B185">
        <v>43.68300119691424</v>
      </c>
      <c r="C185">
        <v>21.83</v>
      </c>
      <c r="D185">
        <v>228922</v>
      </c>
      <c r="E185">
        <v>0</v>
      </c>
    </row>
    <row r="186" spans="1:7" x14ac:dyDescent="0.25">
      <c r="A186" t="s">
        <v>905</v>
      </c>
      <c r="B186">
        <v>13.486003836272165</v>
      </c>
      <c r="C186">
        <v>9.49</v>
      </c>
      <c r="D186">
        <v>99523.7</v>
      </c>
      <c r="E186">
        <v>0</v>
      </c>
    </row>
    <row r="187" spans="1:7" x14ac:dyDescent="0.25">
      <c r="A187" t="s">
        <v>905</v>
      </c>
      <c r="B187">
        <v>5.4180009728509981</v>
      </c>
      <c r="C187">
        <v>23.62</v>
      </c>
      <c r="D187">
        <v>247725.5</v>
      </c>
      <c r="E187">
        <v>0</v>
      </c>
    </row>
    <row r="188" spans="1:7" x14ac:dyDescent="0.25">
      <c r="A188" t="s">
        <v>905</v>
      </c>
      <c r="B188">
        <v>14.369999402578163</v>
      </c>
      <c r="C188">
        <v>8.91</v>
      </c>
      <c r="D188">
        <v>934013.4</v>
      </c>
      <c r="E188">
        <v>0</v>
      </c>
    </row>
    <row r="189" spans="1:7" x14ac:dyDescent="0.25">
      <c r="A189" t="s">
        <v>905</v>
      </c>
      <c r="B189">
        <v>17.262001037126666</v>
      </c>
      <c r="C189">
        <v>7.42</v>
      </c>
      <c r="D189">
        <v>777532.8</v>
      </c>
      <c r="E189">
        <v>0</v>
      </c>
    </row>
    <row r="190" spans="1:7" x14ac:dyDescent="0.25">
      <c r="A190" t="s">
        <v>905</v>
      </c>
      <c r="B190">
        <v>17.004999088414195</v>
      </c>
      <c r="C190">
        <v>7.53</v>
      </c>
      <c r="D190">
        <v>789283.9</v>
      </c>
      <c r="E190">
        <v>0</v>
      </c>
    </row>
    <row r="191" spans="1:7" x14ac:dyDescent="0.25">
      <c r="A191" t="s">
        <v>905</v>
      </c>
      <c r="B191">
        <v>15.736999343401179</v>
      </c>
      <c r="C191">
        <v>8.1300000000000008</v>
      </c>
      <c r="D191">
        <v>852880</v>
      </c>
      <c r="E191">
        <v>0</v>
      </c>
    </row>
    <row r="192" spans="1:7" x14ac:dyDescent="0.25">
      <c r="A192" t="s">
        <v>905</v>
      </c>
      <c r="B192">
        <v>17.766998966287797</v>
      </c>
      <c r="C192">
        <v>7.2</v>
      </c>
      <c r="D192">
        <v>755432.7</v>
      </c>
      <c r="E192">
        <v>0</v>
      </c>
    </row>
    <row r="193" spans="1:5" x14ac:dyDescent="0.25">
      <c r="A193" t="s">
        <v>905</v>
      </c>
      <c r="B193">
        <v>17.715000631558024</v>
      </c>
      <c r="C193">
        <v>7.23</v>
      </c>
      <c r="D193">
        <v>757650.1</v>
      </c>
      <c r="E193">
        <v>0</v>
      </c>
    </row>
    <row r="194" spans="1:5" x14ac:dyDescent="0.25">
      <c r="A194" t="s">
        <v>905</v>
      </c>
      <c r="B194">
        <v>8.0080009784940138</v>
      </c>
      <c r="C194">
        <v>15.98</v>
      </c>
      <c r="D194">
        <v>167604.5</v>
      </c>
      <c r="E194">
        <v>0</v>
      </c>
    </row>
    <row r="195" spans="1:5" x14ac:dyDescent="0.25">
      <c r="A195" t="s">
        <v>905</v>
      </c>
      <c r="B195">
        <v>9.7629984600937316</v>
      </c>
      <c r="C195">
        <v>13.11</v>
      </c>
      <c r="D195">
        <v>137475.9</v>
      </c>
      <c r="E195">
        <v>0</v>
      </c>
    </row>
    <row r="196" spans="1:5" x14ac:dyDescent="0.25">
      <c r="A196" t="s">
        <v>905</v>
      </c>
      <c r="B196">
        <v>10.27300232910757</v>
      </c>
      <c r="C196">
        <v>12.46</v>
      </c>
      <c r="D196">
        <v>130650.9</v>
      </c>
      <c r="E196">
        <v>0</v>
      </c>
    </row>
    <row r="197" spans="1:5" x14ac:dyDescent="0.25">
      <c r="A197" t="s">
        <v>905</v>
      </c>
      <c r="B197">
        <v>8.8269991634528875</v>
      </c>
      <c r="C197">
        <v>14.5</v>
      </c>
      <c r="D197">
        <v>152053.6</v>
      </c>
      <c r="E197">
        <v>0</v>
      </c>
    </row>
    <row r="198" spans="1:5" x14ac:dyDescent="0.25">
      <c r="A198" t="s">
        <v>905</v>
      </c>
      <c r="B198">
        <v>10.658001102187383</v>
      </c>
      <c r="C198">
        <v>12.01</v>
      </c>
      <c r="D198">
        <v>125931.4</v>
      </c>
      <c r="E198">
        <v>0</v>
      </c>
    </row>
    <row r="199" spans="1:5" x14ac:dyDescent="0.25">
      <c r="A199" t="s">
        <v>905</v>
      </c>
      <c r="B199">
        <v>10.813996396884177</v>
      </c>
      <c r="C199">
        <v>11.84</v>
      </c>
      <c r="D199">
        <v>124114.8</v>
      </c>
      <c r="E199">
        <v>0</v>
      </c>
    </row>
    <row r="200" spans="1:5" x14ac:dyDescent="0.25">
      <c r="A200" t="s">
        <v>905</v>
      </c>
      <c r="B200">
        <v>6.9960072557441313</v>
      </c>
      <c r="C200">
        <v>18.3</v>
      </c>
      <c r="D200">
        <v>19184.8</v>
      </c>
      <c r="E200">
        <v>0</v>
      </c>
    </row>
    <row r="201" spans="1:5" x14ac:dyDescent="0.25">
      <c r="A201" t="s">
        <v>905</v>
      </c>
      <c r="B201">
        <v>9.2590267525766095</v>
      </c>
      <c r="C201">
        <v>13.82</v>
      </c>
      <c r="D201">
        <v>14495.8</v>
      </c>
      <c r="E201">
        <v>0</v>
      </c>
    </row>
    <row r="202" spans="1:5" x14ac:dyDescent="0.25">
      <c r="A202" t="s">
        <v>905</v>
      </c>
      <c r="B202">
        <v>8.8930190029418785</v>
      </c>
      <c r="C202">
        <v>14.39</v>
      </c>
      <c r="D202">
        <v>15092.4</v>
      </c>
      <c r="E202">
        <v>0</v>
      </c>
    </row>
    <row r="203" spans="1:5" x14ac:dyDescent="0.25">
      <c r="A203" t="s">
        <v>905</v>
      </c>
      <c r="B203">
        <v>8.08901612174175</v>
      </c>
      <c r="C203">
        <v>15.82</v>
      </c>
      <c r="D203">
        <v>16592.5</v>
      </c>
      <c r="E203">
        <v>0</v>
      </c>
    </row>
    <row r="204" spans="1:5" x14ac:dyDescent="0.25">
      <c r="A204" t="s">
        <v>905</v>
      </c>
      <c r="B204">
        <v>9.9220089892956409</v>
      </c>
      <c r="C204">
        <v>12.9</v>
      </c>
      <c r="D204">
        <v>13527.2</v>
      </c>
      <c r="E204">
        <v>0</v>
      </c>
    </row>
    <row r="205" spans="1:5" x14ac:dyDescent="0.25">
      <c r="A205" t="s">
        <v>905</v>
      </c>
      <c r="B205">
        <v>9.6809723023658414</v>
      </c>
      <c r="C205">
        <v>13.22</v>
      </c>
      <c r="D205">
        <v>13864</v>
      </c>
      <c r="E205">
        <v>0</v>
      </c>
    </row>
    <row r="206" spans="1:5" x14ac:dyDescent="0.25">
      <c r="A206" t="s">
        <v>905</v>
      </c>
      <c r="B206">
        <v>6.357951584632147</v>
      </c>
      <c r="C206">
        <v>20.13</v>
      </c>
      <c r="D206">
        <v>2110.9</v>
      </c>
      <c r="E206">
        <v>0</v>
      </c>
    </row>
    <row r="207" spans="1:5" x14ac:dyDescent="0.25">
      <c r="A207" t="s">
        <v>905</v>
      </c>
      <c r="B207">
        <v>8.7330817282665283</v>
      </c>
      <c r="C207">
        <v>14.66</v>
      </c>
      <c r="D207">
        <v>1536.8</v>
      </c>
      <c r="E207">
        <v>0</v>
      </c>
    </row>
    <row r="208" spans="1:5" x14ac:dyDescent="0.25">
      <c r="A208" t="s">
        <v>905</v>
      </c>
      <c r="B208">
        <v>8.0621132936865507</v>
      </c>
      <c r="C208">
        <v>15.88</v>
      </c>
      <c r="D208">
        <v>1664.7</v>
      </c>
      <c r="E208">
        <v>0</v>
      </c>
    </row>
    <row r="209" spans="1:7" x14ac:dyDescent="0.25">
      <c r="A209" t="s">
        <v>905</v>
      </c>
      <c r="B209">
        <v>6.4209166586929483</v>
      </c>
      <c r="C209">
        <v>19.93</v>
      </c>
      <c r="D209">
        <v>2090.1999999999998</v>
      </c>
      <c r="E209">
        <v>0</v>
      </c>
    </row>
    <row r="210" spans="1:7" x14ac:dyDescent="0.25">
      <c r="A210" t="s">
        <v>905</v>
      </c>
      <c r="B210">
        <v>8.0278741476253135</v>
      </c>
      <c r="C210">
        <v>15.94</v>
      </c>
      <c r="D210">
        <v>1671.8</v>
      </c>
      <c r="E210">
        <v>0</v>
      </c>
    </row>
    <row r="211" spans="1:7" x14ac:dyDescent="0.25">
      <c r="A211" t="s">
        <v>905</v>
      </c>
      <c r="B211">
        <v>8.3651209174769381</v>
      </c>
      <c r="C211">
        <v>15.3</v>
      </c>
      <c r="D211">
        <v>1604.4</v>
      </c>
      <c r="E211">
        <v>0</v>
      </c>
    </row>
    <row r="212" spans="1:7" x14ac:dyDescent="0.25">
      <c r="A212" t="s">
        <v>905</v>
      </c>
      <c r="B212">
        <v>1.8819239938297576</v>
      </c>
      <c r="C212">
        <v>68</v>
      </c>
      <c r="D212">
        <v>713.1</v>
      </c>
      <c r="E212">
        <v>0</v>
      </c>
    </row>
    <row r="213" spans="1:7" x14ac:dyDescent="0.25">
      <c r="A213" t="s">
        <v>905</v>
      </c>
      <c r="B213">
        <v>3.1079203334877259</v>
      </c>
      <c r="C213">
        <v>41.18</v>
      </c>
      <c r="D213">
        <v>431.8</v>
      </c>
      <c r="E213">
        <v>0</v>
      </c>
    </row>
    <row r="214" spans="1:7" x14ac:dyDescent="0.25">
      <c r="A214" t="s">
        <v>905</v>
      </c>
      <c r="B214">
        <v>3.2811735941320292</v>
      </c>
      <c r="C214">
        <v>39.01</v>
      </c>
      <c r="D214">
        <v>409</v>
      </c>
      <c r="E214">
        <v>0</v>
      </c>
    </row>
    <row r="215" spans="1:7" x14ac:dyDescent="0.25">
      <c r="A215" t="s">
        <v>905</v>
      </c>
      <c r="B215">
        <v>1.9961326788636029</v>
      </c>
      <c r="C215">
        <v>64.12</v>
      </c>
      <c r="D215">
        <v>672.3</v>
      </c>
      <c r="E215">
        <v>0</v>
      </c>
    </row>
    <row r="216" spans="1:7" x14ac:dyDescent="0.25">
      <c r="A216" t="s">
        <v>905</v>
      </c>
      <c r="B216">
        <v>3.3103108041440557</v>
      </c>
      <c r="C216">
        <v>38.67</v>
      </c>
      <c r="D216">
        <v>405.4</v>
      </c>
      <c r="E216">
        <v>0</v>
      </c>
    </row>
    <row r="217" spans="1:7" x14ac:dyDescent="0.25">
      <c r="A217" t="s">
        <v>905</v>
      </c>
      <c r="B217">
        <v>3.4104193138500634</v>
      </c>
      <c r="C217">
        <v>37.53</v>
      </c>
      <c r="D217">
        <v>393.5</v>
      </c>
      <c r="E217">
        <v>0</v>
      </c>
    </row>
    <row r="218" spans="1:7" x14ac:dyDescent="0.25">
      <c r="A218" t="s">
        <v>905</v>
      </c>
      <c r="B218">
        <v>7.9020010267714165</v>
      </c>
      <c r="C218">
        <v>16.2</v>
      </c>
      <c r="D218">
        <v>169852.79999999999</v>
      </c>
      <c r="E218">
        <v>0</v>
      </c>
    </row>
    <row r="219" spans="1:7" x14ac:dyDescent="0.25">
      <c r="A219" t="s">
        <v>905</v>
      </c>
      <c r="B219">
        <v>16.202072674377664</v>
      </c>
      <c r="C219">
        <v>23.700000000000003</v>
      </c>
      <c r="D219">
        <v>248519.5</v>
      </c>
      <c r="E219">
        <v>0</v>
      </c>
    </row>
    <row r="220" spans="1:7" x14ac:dyDescent="0.25">
      <c r="A220" t="s">
        <v>905</v>
      </c>
      <c r="B220">
        <v>36.233997707837304</v>
      </c>
      <c r="C220">
        <v>26.32</v>
      </c>
      <c r="D220">
        <v>275983.90000000002</v>
      </c>
      <c r="E220">
        <v>64.724999989627818</v>
      </c>
      <c r="F220">
        <v>14.7342</v>
      </c>
      <c r="G220">
        <v>154499.8069</v>
      </c>
    </row>
    <row r="221" spans="1:7" x14ac:dyDescent="0.25">
      <c r="A221" t="s">
        <v>905</v>
      </c>
      <c r="B221">
        <v>48.600003985200331</v>
      </c>
      <c r="C221">
        <v>19.62</v>
      </c>
      <c r="D221">
        <v>205761.3</v>
      </c>
      <c r="E221">
        <v>80.190000004843483</v>
      </c>
      <c r="F221">
        <v>11.8927</v>
      </c>
      <c r="G221">
        <v>124703.8284</v>
      </c>
    </row>
    <row r="222" spans="1:7" x14ac:dyDescent="0.25">
      <c r="A222" t="s">
        <v>905</v>
      </c>
      <c r="B222">
        <v>52.806005521395939</v>
      </c>
      <c r="C222">
        <v>18.059999999999999</v>
      </c>
      <c r="D222">
        <v>189372.4</v>
      </c>
      <c r="E222">
        <v>83.917999969416925</v>
      </c>
      <c r="F222">
        <v>11.3644</v>
      </c>
      <c r="G222">
        <v>119163.9458</v>
      </c>
    </row>
    <row r="223" spans="1:7" x14ac:dyDescent="0.25">
      <c r="A223" t="s">
        <v>905</v>
      </c>
      <c r="B223">
        <v>50.254008887924009</v>
      </c>
      <c r="C223">
        <v>18.98</v>
      </c>
      <c r="D223">
        <v>198989.1</v>
      </c>
      <c r="E223">
        <v>91.305000013732268</v>
      </c>
      <c r="F223">
        <v>10.444900000000001</v>
      </c>
      <c r="G223">
        <v>109523.0272</v>
      </c>
    </row>
    <row r="224" spans="1:7" x14ac:dyDescent="0.25">
      <c r="A224" t="s">
        <v>905</v>
      </c>
      <c r="B224">
        <v>52.289987722310883</v>
      </c>
      <c r="C224">
        <v>18.239999999999998</v>
      </c>
      <c r="D224">
        <v>191241.2</v>
      </c>
      <c r="E224">
        <v>83.388000004496277</v>
      </c>
      <c r="F224">
        <v>11.4366</v>
      </c>
      <c r="G224">
        <v>119921.3316</v>
      </c>
    </row>
    <row r="225" spans="1:7" x14ac:dyDescent="0.25">
      <c r="A225" t="s">
        <v>905</v>
      </c>
      <c r="B225">
        <v>50.687011757359244</v>
      </c>
      <c r="C225">
        <v>18.809999999999999</v>
      </c>
      <c r="D225">
        <v>197289.2</v>
      </c>
      <c r="E225">
        <v>78.105999983260318</v>
      </c>
      <c r="F225">
        <v>12.21</v>
      </c>
      <c r="G225">
        <v>128031.1372</v>
      </c>
    </row>
    <row r="226" spans="1:7" x14ac:dyDescent="0.25">
      <c r="A226" t="s">
        <v>905</v>
      </c>
      <c r="B226">
        <v>36.133002692270033</v>
      </c>
      <c r="C226">
        <v>26.39</v>
      </c>
      <c r="D226">
        <v>276755.3</v>
      </c>
      <c r="E226">
        <v>0</v>
      </c>
    </row>
    <row r="227" spans="1:7" x14ac:dyDescent="0.25">
      <c r="A227" t="s">
        <v>905</v>
      </c>
      <c r="B227">
        <v>39.972994245088017</v>
      </c>
      <c r="C227">
        <v>23.86</v>
      </c>
      <c r="D227">
        <v>250168.9</v>
      </c>
      <c r="E227">
        <v>0</v>
      </c>
    </row>
    <row r="228" spans="1:7" x14ac:dyDescent="0.25">
      <c r="A228" t="s">
        <v>905</v>
      </c>
      <c r="B228">
        <v>37.494005645847373</v>
      </c>
      <c r="C228">
        <v>25.44</v>
      </c>
      <c r="D228">
        <v>266709.3</v>
      </c>
      <c r="E228">
        <v>0</v>
      </c>
    </row>
    <row r="229" spans="1:7" x14ac:dyDescent="0.25">
      <c r="A229" t="s">
        <v>905</v>
      </c>
      <c r="B229">
        <v>41.136993593324618</v>
      </c>
      <c r="C229">
        <v>23.18</v>
      </c>
      <c r="D229">
        <v>243090.2</v>
      </c>
      <c r="E229">
        <v>0</v>
      </c>
    </row>
    <row r="230" spans="1:7" x14ac:dyDescent="0.25">
      <c r="A230" t="s">
        <v>905</v>
      </c>
      <c r="B230">
        <v>36.769004611568555</v>
      </c>
      <c r="C230">
        <v>25.94</v>
      </c>
      <c r="D230">
        <v>271968.2</v>
      </c>
      <c r="E230">
        <v>0</v>
      </c>
    </row>
    <row r="231" spans="1:7" x14ac:dyDescent="0.25">
      <c r="A231" t="s">
        <v>905</v>
      </c>
      <c r="B231">
        <v>44.02400540966979</v>
      </c>
      <c r="C231">
        <v>21.66</v>
      </c>
      <c r="D231">
        <v>227148.79999999999</v>
      </c>
      <c r="E231">
        <v>0</v>
      </c>
    </row>
    <row r="232" spans="1:7" x14ac:dyDescent="0.25">
      <c r="A232" t="s">
        <v>905</v>
      </c>
      <c r="B232">
        <v>0</v>
      </c>
      <c r="E232">
        <v>12.638999999812437</v>
      </c>
      <c r="F232">
        <v>75.454899999999995</v>
      </c>
      <c r="G232">
        <v>791201.83559999999</v>
      </c>
    </row>
    <row r="233" spans="1:7" x14ac:dyDescent="0.25">
      <c r="A233" t="s">
        <v>905</v>
      </c>
      <c r="B233">
        <v>0</v>
      </c>
      <c r="E233">
        <v>14.060000000846411</v>
      </c>
      <c r="F233">
        <v>67.828900000000004</v>
      </c>
      <c r="G233">
        <v>711237.55330000003</v>
      </c>
    </row>
    <row r="234" spans="1:7" x14ac:dyDescent="0.25">
      <c r="A234" t="s">
        <v>905</v>
      </c>
      <c r="B234">
        <v>0</v>
      </c>
      <c r="E234">
        <v>11.602999999880604</v>
      </c>
      <c r="F234">
        <v>82.191999999999993</v>
      </c>
      <c r="G234">
        <v>861846.07429999998</v>
      </c>
    </row>
    <row r="235" spans="1:7" x14ac:dyDescent="0.25">
      <c r="A235" t="s">
        <v>905</v>
      </c>
      <c r="B235">
        <v>0</v>
      </c>
      <c r="E235">
        <v>19.257999998325328</v>
      </c>
      <c r="F235">
        <v>49.520899999999997</v>
      </c>
      <c r="G235">
        <v>519264.72120000003</v>
      </c>
    </row>
    <row r="236" spans="1:7" x14ac:dyDescent="0.25">
      <c r="A236" t="s">
        <v>905</v>
      </c>
      <c r="B236">
        <v>0</v>
      </c>
      <c r="E236">
        <v>13.27399999931745</v>
      </c>
      <c r="F236">
        <v>71.845299999999995</v>
      </c>
      <c r="G236">
        <v>753352.41830000002</v>
      </c>
    </row>
    <row r="237" spans="1:7" x14ac:dyDescent="0.25">
      <c r="A237" t="s">
        <v>905</v>
      </c>
      <c r="B237">
        <v>0</v>
      </c>
      <c r="E237">
        <v>14.051000000543915</v>
      </c>
      <c r="F237">
        <v>67.872299999999996</v>
      </c>
      <c r="G237">
        <v>711693.11789999995</v>
      </c>
    </row>
    <row r="238" spans="1:7" x14ac:dyDescent="0.25">
      <c r="A238" t="s">
        <v>905</v>
      </c>
      <c r="B238">
        <v>0</v>
      </c>
      <c r="E238">
        <v>18.985000001239722</v>
      </c>
      <c r="F238">
        <v>50.232999999999997</v>
      </c>
      <c r="G238">
        <v>526731.63020000001</v>
      </c>
    </row>
    <row r="239" spans="1:7" x14ac:dyDescent="0.25">
      <c r="A239" t="s">
        <v>905</v>
      </c>
      <c r="B239">
        <v>0</v>
      </c>
      <c r="E239">
        <v>12.834000000361662</v>
      </c>
      <c r="F239">
        <v>74.308400000000006</v>
      </c>
      <c r="G239">
        <v>779180.30229999998</v>
      </c>
    </row>
    <row r="240" spans="1:7" x14ac:dyDescent="0.25">
      <c r="A240" t="s">
        <v>905</v>
      </c>
      <c r="B240">
        <v>0</v>
      </c>
      <c r="E240">
        <v>15.637999998901273</v>
      </c>
      <c r="F240">
        <v>60.984400000000001</v>
      </c>
      <c r="G240">
        <v>639467.96270000003</v>
      </c>
    </row>
    <row r="241" spans="1:7" x14ac:dyDescent="0.25">
      <c r="A241" t="s">
        <v>905</v>
      </c>
      <c r="B241">
        <v>0</v>
      </c>
      <c r="E241">
        <v>19.218999999340596</v>
      </c>
      <c r="F241">
        <v>49.621400000000001</v>
      </c>
      <c r="G241">
        <v>520318.43489999999</v>
      </c>
    </row>
    <row r="242" spans="1:7" x14ac:dyDescent="0.25">
      <c r="A242" t="s">
        <v>905</v>
      </c>
      <c r="B242">
        <v>0</v>
      </c>
      <c r="E242">
        <v>14.157000000560759</v>
      </c>
      <c r="F242">
        <v>67.364199999999997</v>
      </c>
      <c r="G242">
        <v>706364.34270000004</v>
      </c>
    </row>
    <row r="243" spans="1:7" x14ac:dyDescent="0.25">
      <c r="A243" t="s">
        <v>905</v>
      </c>
      <c r="B243">
        <v>0</v>
      </c>
      <c r="E243">
        <v>16.336000000682194</v>
      </c>
      <c r="F243">
        <v>58.378700000000002</v>
      </c>
      <c r="G243">
        <v>612144.95589999994</v>
      </c>
    </row>
    <row r="244" spans="1:7" x14ac:dyDescent="0.25">
      <c r="A244" t="s">
        <v>905</v>
      </c>
      <c r="B244">
        <v>0</v>
      </c>
      <c r="E244">
        <v>21.159999998231026</v>
      </c>
      <c r="F244">
        <v>45.069699999999997</v>
      </c>
      <c r="G244">
        <v>472589.79210000002</v>
      </c>
    </row>
    <row r="245" spans="1:7" x14ac:dyDescent="0.25">
      <c r="A245" t="s">
        <v>905</v>
      </c>
      <c r="B245">
        <v>0</v>
      </c>
      <c r="E245">
        <v>16.069999999508259</v>
      </c>
      <c r="F245">
        <v>59.344999999999999</v>
      </c>
      <c r="G245">
        <v>622277.53579999995</v>
      </c>
    </row>
    <row r="246" spans="1:7" x14ac:dyDescent="0.25">
      <c r="A246" t="s">
        <v>905</v>
      </c>
      <c r="B246">
        <v>0</v>
      </c>
      <c r="E246">
        <v>19.136000001322682</v>
      </c>
      <c r="F246">
        <v>49.8367</v>
      </c>
      <c r="G246">
        <v>522575.25079999998</v>
      </c>
    </row>
    <row r="247" spans="1:7" x14ac:dyDescent="0.25">
      <c r="A247" t="s">
        <v>905</v>
      </c>
      <c r="B247">
        <v>0</v>
      </c>
      <c r="E247">
        <v>29.961000002988008</v>
      </c>
      <c r="F247">
        <v>31.830500000000001</v>
      </c>
      <c r="G247">
        <v>333767.23070000001</v>
      </c>
    </row>
    <row r="248" spans="1:7" x14ac:dyDescent="0.25">
      <c r="A248" t="s">
        <v>905</v>
      </c>
      <c r="B248">
        <v>0</v>
      </c>
      <c r="E248">
        <v>19.498999998367349</v>
      </c>
      <c r="F248">
        <v>48.908900000000003</v>
      </c>
      <c r="G248">
        <v>512846.81270000001</v>
      </c>
    </row>
    <row r="249" spans="1:7" x14ac:dyDescent="0.25">
      <c r="A249" t="s">
        <v>905</v>
      </c>
      <c r="B249">
        <v>0</v>
      </c>
      <c r="E249">
        <v>19.918000000094015</v>
      </c>
      <c r="F249">
        <v>47.88</v>
      </c>
      <c r="G249">
        <v>502058.43959999998</v>
      </c>
    </row>
    <row r="250" spans="1:7" x14ac:dyDescent="0.25">
      <c r="A250" t="s">
        <v>905</v>
      </c>
      <c r="B250">
        <v>0</v>
      </c>
      <c r="E250">
        <v>13.276999999522561</v>
      </c>
      <c r="F250">
        <v>71.829099999999997</v>
      </c>
      <c r="G250">
        <v>753182.19480000006</v>
      </c>
    </row>
    <row r="251" spans="1:7" x14ac:dyDescent="0.25">
      <c r="A251" t="s">
        <v>905</v>
      </c>
      <c r="B251">
        <v>0</v>
      </c>
      <c r="E251">
        <v>31.534999996576875</v>
      </c>
      <c r="F251">
        <v>30.241800000000001</v>
      </c>
      <c r="G251">
        <v>317107.97529999999</v>
      </c>
    </row>
    <row r="252" spans="1:7" x14ac:dyDescent="0.25">
      <c r="A252" t="s">
        <v>905</v>
      </c>
      <c r="B252">
        <v>0</v>
      </c>
      <c r="E252">
        <v>20.603000000192839</v>
      </c>
      <c r="F252">
        <v>46.2881</v>
      </c>
      <c r="G252">
        <v>485366.20880000002</v>
      </c>
    </row>
    <row r="253" spans="1:7" x14ac:dyDescent="0.25">
      <c r="A253" t="s">
        <v>905</v>
      </c>
      <c r="B253">
        <v>0</v>
      </c>
      <c r="E253">
        <v>22.119000001027427</v>
      </c>
      <c r="F253">
        <v>43.115600000000001</v>
      </c>
      <c r="G253">
        <v>452100.00449999998</v>
      </c>
    </row>
    <row r="254" spans="1:7" x14ac:dyDescent="0.25">
      <c r="A254" t="s">
        <v>905</v>
      </c>
      <c r="B254">
        <v>0</v>
      </c>
      <c r="E254">
        <v>15.031000000537508</v>
      </c>
      <c r="F254">
        <v>63.447200000000002</v>
      </c>
      <c r="G254">
        <v>665291.7304</v>
      </c>
    </row>
    <row r="255" spans="1:7" x14ac:dyDescent="0.25">
      <c r="A255" t="s">
        <v>905</v>
      </c>
      <c r="B255">
        <v>0</v>
      </c>
      <c r="E255">
        <v>15.385999999160234</v>
      </c>
      <c r="F255">
        <v>61.9833</v>
      </c>
      <c r="G255">
        <v>649941.50529999996</v>
      </c>
    </row>
    <row r="256" spans="1:7" x14ac:dyDescent="0.25">
      <c r="A256" t="s">
        <v>905</v>
      </c>
      <c r="B256">
        <v>0</v>
      </c>
      <c r="E256">
        <v>17.114000000138621</v>
      </c>
      <c r="F256">
        <v>55.724800000000002</v>
      </c>
      <c r="G256">
        <v>584316.93350000004</v>
      </c>
    </row>
    <row r="257" spans="1:7" x14ac:dyDescent="0.25">
      <c r="A257" t="s">
        <v>905</v>
      </c>
      <c r="B257">
        <v>0</v>
      </c>
      <c r="E257">
        <v>14.778999999271397</v>
      </c>
      <c r="F257">
        <v>64.528999999999996</v>
      </c>
      <c r="G257">
        <v>676635.76699999999</v>
      </c>
    </row>
    <row r="258" spans="1:7" x14ac:dyDescent="0.25">
      <c r="A258" t="s">
        <v>905</v>
      </c>
      <c r="B258">
        <v>0</v>
      </c>
      <c r="E258">
        <v>15.646999999829447</v>
      </c>
      <c r="F258">
        <v>60.949300000000001</v>
      </c>
      <c r="G258">
        <v>639100.147</v>
      </c>
    </row>
    <row r="259" spans="1:7" x14ac:dyDescent="0.25">
      <c r="A259" t="s">
        <v>905</v>
      </c>
      <c r="B259">
        <v>0</v>
      </c>
      <c r="E259">
        <v>22.924999997776276</v>
      </c>
      <c r="F259">
        <v>41.599800000000002</v>
      </c>
      <c r="G259">
        <v>436205.01640000002</v>
      </c>
    </row>
    <row r="260" spans="1:7" x14ac:dyDescent="0.25">
      <c r="A260" t="s">
        <v>905</v>
      </c>
      <c r="B260">
        <v>0</v>
      </c>
      <c r="E260">
        <v>11.260000000511203</v>
      </c>
      <c r="F260">
        <v>84.695800000000006</v>
      </c>
      <c r="G260">
        <v>888099.46710000001</v>
      </c>
    </row>
    <row r="261" spans="1:7" x14ac:dyDescent="0.25">
      <c r="A261" t="s">
        <v>905</v>
      </c>
      <c r="B261">
        <v>0</v>
      </c>
      <c r="E261">
        <v>12.808000000576872</v>
      </c>
      <c r="F261">
        <v>74.459299999999999</v>
      </c>
      <c r="G261">
        <v>780762.02370000002</v>
      </c>
    </row>
    <row r="262" spans="1:7" x14ac:dyDescent="0.25">
      <c r="A262" t="s">
        <v>1047</v>
      </c>
      <c r="B262">
        <v>14.201000000000001</v>
      </c>
      <c r="C262">
        <v>9.4499999999999993</v>
      </c>
      <c r="D262">
        <v>94509</v>
      </c>
      <c r="E262">
        <v>0</v>
      </c>
    </row>
    <row r="263" spans="1:7" x14ac:dyDescent="0.25">
      <c r="A263" t="s">
        <v>1047</v>
      </c>
      <c r="B263">
        <v>4.51</v>
      </c>
      <c r="C263">
        <v>29.76</v>
      </c>
      <c r="D263">
        <v>297573</v>
      </c>
      <c r="E263">
        <v>0</v>
      </c>
    </row>
    <row r="264" spans="1:7" x14ac:dyDescent="0.25">
      <c r="A264" t="s">
        <v>1047</v>
      </c>
      <c r="B264">
        <v>12.4</v>
      </c>
      <c r="C264">
        <v>10.82</v>
      </c>
      <c r="D264">
        <v>1082342</v>
      </c>
      <c r="E264">
        <v>0</v>
      </c>
    </row>
    <row r="265" spans="1:7" x14ac:dyDescent="0.25">
      <c r="A265" t="s">
        <v>1047</v>
      </c>
      <c r="B265">
        <v>16.050999999999998</v>
      </c>
      <c r="C265">
        <v>8.36</v>
      </c>
      <c r="D265">
        <v>836175</v>
      </c>
      <c r="E265">
        <v>0</v>
      </c>
    </row>
    <row r="266" spans="1:7" x14ac:dyDescent="0.25">
      <c r="A266" t="s">
        <v>1047</v>
      </c>
      <c r="B266">
        <v>15.532</v>
      </c>
      <c r="C266">
        <v>8.64</v>
      </c>
      <c r="D266">
        <v>864104</v>
      </c>
      <c r="E266">
        <v>0</v>
      </c>
    </row>
    <row r="267" spans="1:7" x14ac:dyDescent="0.25">
      <c r="A267" t="s">
        <v>1047</v>
      </c>
      <c r="B267">
        <v>12.991</v>
      </c>
      <c r="C267">
        <v>10.33</v>
      </c>
      <c r="D267">
        <v>1033104</v>
      </c>
      <c r="E267">
        <v>0</v>
      </c>
    </row>
    <row r="268" spans="1:7" x14ac:dyDescent="0.25">
      <c r="A268" t="s">
        <v>1047</v>
      </c>
      <c r="B268">
        <v>14.638999999999999</v>
      </c>
      <c r="C268">
        <v>9.17</v>
      </c>
      <c r="D268">
        <v>916799</v>
      </c>
      <c r="E268">
        <v>0</v>
      </c>
    </row>
    <row r="269" spans="1:7" x14ac:dyDescent="0.25">
      <c r="A269" t="s">
        <v>1047</v>
      </c>
      <c r="B269">
        <v>15.117000000000001</v>
      </c>
      <c r="C269">
        <v>8.8800000000000008</v>
      </c>
      <c r="D269">
        <v>887822</v>
      </c>
      <c r="E269">
        <v>0</v>
      </c>
    </row>
    <row r="270" spans="1:7" x14ac:dyDescent="0.25">
      <c r="A270" t="s">
        <v>1047</v>
      </c>
      <c r="B270">
        <v>9.11</v>
      </c>
      <c r="C270">
        <v>14.73</v>
      </c>
      <c r="D270">
        <v>147324</v>
      </c>
      <c r="E270">
        <v>0</v>
      </c>
    </row>
    <row r="271" spans="1:7" x14ac:dyDescent="0.25">
      <c r="A271" t="s">
        <v>1047</v>
      </c>
      <c r="B271">
        <v>11.057</v>
      </c>
      <c r="C271">
        <v>12.14</v>
      </c>
      <c r="D271">
        <v>121385</v>
      </c>
      <c r="E271">
        <v>0</v>
      </c>
    </row>
    <row r="272" spans="1:7" x14ac:dyDescent="0.25">
      <c r="A272" t="s">
        <v>1047</v>
      </c>
      <c r="B272">
        <v>11.493</v>
      </c>
      <c r="C272">
        <v>11.68</v>
      </c>
      <c r="D272">
        <v>116777</v>
      </c>
      <c r="E272">
        <v>0</v>
      </c>
    </row>
    <row r="273" spans="1:6" x14ac:dyDescent="0.25">
      <c r="A273" t="s">
        <v>1047</v>
      </c>
      <c r="B273">
        <v>8.6219999999999999</v>
      </c>
      <c r="C273">
        <v>15.57</v>
      </c>
      <c r="D273">
        <v>155664</v>
      </c>
      <c r="E273">
        <v>0</v>
      </c>
    </row>
    <row r="274" spans="1:6" x14ac:dyDescent="0.25">
      <c r="A274" t="s">
        <v>1047</v>
      </c>
      <c r="B274">
        <v>10.268000000000001</v>
      </c>
      <c r="C274">
        <v>13.07</v>
      </c>
      <c r="D274">
        <v>130702</v>
      </c>
      <c r="E274">
        <v>0</v>
      </c>
    </row>
    <row r="275" spans="1:6" x14ac:dyDescent="0.25">
      <c r="A275" t="s">
        <v>1047</v>
      </c>
      <c r="B275">
        <v>10.502000000000001</v>
      </c>
      <c r="C275">
        <v>12.78</v>
      </c>
      <c r="D275">
        <v>127795</v>
      </c>
      <c r="E275">
        <v>0</v>
      </c>
    </row>
    <row r="276" spans="1:6" x14ac:dyDescent="0.25">
      <c r="A276" t="s">
        <v>1047</v>
      </c>
      <c r="B276">
        <v>8.6649999999999991</v>
      </c>
      <c r="C276">
        <v>15.49</v>
      </c>
      <c r="D276">
        <v>15489</v>
      </c>
      <c r="E276">
        <v>0</v>
      </c>
    </row>
    <row r="277" spans="1:6" x14ac:dyDescent="0.25">
      <c r="A277" t="s">
        <v>1047</v>
      </c>
      <c r="B277">
        <v>10.928000000000001</v>
      </c>
      <c r="C277">
        <v>12.28</v>
      </c>
      <c r="D277">
        <v>12281</v>
      </c>
      <c r="E277">
        <v>0</v>
      </c>
    </row>
    <row r="278" spans="1:6" x14ac:dyDescent="0.25">
      <c r="A278" t="s">
        <v>1047</v>
      </c>
      <c r="B278">
        <v>10.233000000000001</v>
      </c>
      <c r="C278">
        <v>13.12</v>
      </c>
      <c r="D278">
        <v>13115</v>
      </c>
      <c r="E278">
        <v>0</v>
      </c>
    </row>
    <row r="279" spans="1:6" x14ac:dyDescent="0.25">
      <c r="A279" t="s">
        <v>1047</v>
      </c>
      <c r="B279">
        <v>9.26</v>
      </c>
      <c r="C279">
        <v>14.49</v>
      </c>
      <c r="D279">
        <v>14493</v>
      </c>
      <c r="E279">
        <v>0</v>
      </c>
    </row>
    <row r="280" spans="1:6" x14ac:dyDescent="0.25">
      <c r="A280" t="s">
        <v>1047</v>
      </c>
      <c r="B280">
        <v>10.413</v>
      </c>
      <c r="C280">
        <v>12.89</v>
      </c>
      <c r="D280">
        <v>12889</v>
      </c>
      <c r="E280">
        <v>0</v>
      </c>
    </row>
    <row r="281" spans="1:6" x14ac:dyDescent="0.25">
      <c r="A281" t="s">
        <v>1047</v>
      </c>
      <c r="B281">
        <v>10.401999999999999</v>
      </c>
      <c r="C281">
        <v>12.9</v>
      </c>
      <c r="D281">
        <v>12902</v>
      </c>
      <c r="E281">
        <v>0</v>
      </c>
    </row>
    <row r="282" spans="1:6" x14ac:dyDescent="0.25">
      <c r="A282" t="s">
        <v>1047</v>
      </c>
      <c r="B282">
        <v>7.4710000000000001</v>
      </c>
      <c r="C282">
        <v>17.96</v>
      </c>
      <c r="D282">
        <v>1796</v>
      </c>
      <c r="E282">
        <v>0</v>
      </c>
    </row>
    <row r="283" spans="1:6" x14ac:dyDescent="0.25">
      <c r="A283" t="s">
        <v>1047</v>
      </c>
      <c r="B283">
        <v>8.516</v>
      </c>
      <c r="C283">
        <v>15.76</v>
      </c>
      <c r="D283">
        <v>1575</v>
      </c>
      <c r="E283">
        <v>0</v>
      </c>
    </row>
    <row r="284" spans="1:6" x14ac:dyDescent="0.25">
      <c r="A284" t="s">
        <v>1047</v>
      </c>
      <c r="B284">
        <v>9.016</v>
      </c>
      <c r="C284">
        <v>14.89</v>
      </c>
      <c r="D284">
        <v>1488</v>
      </c>
      <c r="E284">
        <v>0</v>
      </c>
    </row>
    <row r="285" spans="1:6" x14ac:dyDescent="0.25">
      <c r="A285" t="s">
        <v>1047</v>
      </c>
      <c r="B285">
        <v>7.3710000000000004</v>
      </c>
      <c r="C285">
        <v>18.21</v>
      </c>
      <c r="D285">
        <v>1820</v>
      </c>
      <c r="E285">
        <v>0</v>
      </c>
    </row>
    <row r="286" spans="1:6" x14ac:dyDescent="0.25">
      <c r="A286" t="s">
        <v>1047</v>
      </c>
      <c r="B286">
        <v>8.6300000000000008</v>
      </c>
      <c r="C286">
        <v>15.55</v>
      </c>
      <c r="D286">
        <v>1555</v>
      </c>
      <c r="E286">
        <v>0</v>
      </c>
      <c r="F286" t="s">
        <v>900</v>
      </c>
    </row>
    <row r="287" spans="1:6" x14ac:dyDescent="0.25">
      <c r="A287" t="s">
        <v>1047</v>
      </c>
      <c r="B287">
        <v>8.52</v>
      </c>
      <c r="C287">
        <v>15.75</v>
      </c>
      <c r="D287">
        <v>1575</v>
      </c>
      <c r="E287">
        <v>0</v>
      </c>
    </row>
    <row r="288" spans="1:6" x14ac:dyDescent="0.25">
      <c r="A288" t="s">
        <v>1047</v>
      </c>
      <c r="B288">
        <v>1.7729999999999999</v>
      </c>
      <c r="C288">
        <v>75.66</v>
      </c>
      <c r="D288">
        <v>756</v>
      </c>
      <c r="E288">
        <v>0</v>
      </c>
    </row>
    <row r="289" spans="1:7" x14ac:dyDescent="0.25">
      <c r="A289" t="s">
        <v>1047</v>
      </c>
      <c r="B289">
        <v>2.6059999999999999</v>
      </c>
      <c r="C289">
        <v>51.5</v>
      </c>
      <c r="D289">
        <v>514</v>
      </c>
      <c r="E289">
        <v>0</v>
      </c>
    </row>
    <row r="290" spans="1:7" x14ac:dyDescent="0.25">
      <c r="A290" t="s">
        <v>1047</v>
      </c>
      <c r="B290">
        <v>2.72</v>
      </c>
      <c r="C290">
        <v>49.33</v>
      </c>
      <c r="D290">
        <v>493</v>
      </c>
      <c r="E290">
        <v>0</v>
      </c>
    </row>
    <row r="291" spans="1:7" x14ac:dyDescent="0.25">
      <c r="A291" t="s">
        <v>1047</v>
      </c>
      <c r="B291">
        <v>1.5069999999999999</v>
      </c>
      <c r="C291">
        <v>89</v>
      </c>
      <c r="D291">
        <v>890</v>
      </c>
      <c r="E291">
        <v>0</v>
      </c>
    </row>
    <row r="292" spans="1:7" x14ac:dyDescent="0.25">
      <c r="A292" t="s">
        <v>1047</v>
      </c>
      <c r="B292">
        <v>1.9590000000000001</v>
      </c>
      <c r="C292">
        <v>68.48</v>
      </c>
      <c r="D292">
        <v>684</v>
      </c>
      <c r="E292">
        <v>0</v>
      </c>
    </row>
    <row r="293" spans="1:7" x14ac:dyDescent="0.25">
      <c r="A293" t="s">
        <v>1047</v>
      </c>
      <c r="B293">
        <v>2.0270000000000001</v>
      </c>
      <c r="C293">
        <v>66.180000000000007</v>
      </c>
      <c r="D293">
        <v>661</v>
      </c>
      <c r="E293">
        <v>0</v>
      </c>
    </row>
    <row r="294" spans="1:7" x14ac:dyDescent="0.25">
      <c r="A294" t="s">
        <v>1047</v>
      </c>
      <c r="B294">
        <v>8.93</v>
      </c>
      <c r="C294">
        <v>15.03</v>
      </c>
      <c r="D294">
        <v>150297</v>
      </c>
      <c r="E294">
        <v>0</v>
      </c>
    </row>
    <row r="295" spans="1:7" x14ac:dyDescent="0.25">
      <c r="A295" t="s">
        <v>1047</v>
      </c>
      <c r="B295">
        <v>10.871</v>
      </c>
      <c r="C295">
        <v>37.57</v>
      </c>
      <c r="D295">
        <v>375569</v>
      </c>
      <c r="E295">
        <v>0</v>
      </c>
    </row>
    <row r="296" spans="1:7" x14ac:dyDescent="0.25">
      <c r="A296" t="s">
        <v>1047</v>
      </c>
      <c r="B296">
        <v>0</v>
      </c>
      <c r="E296">
        <v>23.946999999999999</v>
      </c>
      <c r="F296">
        <v>41.76</v>
      </c>
      <c r="G296">
        <v>417587</v>
      </c>
    </row>
    <row r="297" spans="1:7" x14ac:dyDescent="0.25">
      <c r="A297" t="s">
        <v>1047</v>
      </c>
      <c r="B297">
        <v>0</v>
      </c>
      <c r="E297">
        <v>10.409000000000001</v>
      </c>
      <c r="F297">
        <v>96.07</v>
      </c>
      <c r="G297">
        <v>960692</v>
      </c>
    </row>
    <row r="298" spans="1:7" x14ac:dyDescent="0.25">
      <c r="A298" t="s">
        <v>1047</v>
      </c>
      <c r="B298">
        <v>0</v>
      </c>
      <c r="E298">
        <v>12.968</v>
      </c>
      <c r="F298">
        <v>77.11</v>
      </c>
      <c r="G298">
        <v>771123</v>
      </c>
    </row>
    <row r="299" spans="1:7" x14ac:dyDescent="0.25">
      <c r="A299" t="s">
        <v>1047</v>
      </c>
      <c r="B299">
        <v>0</v>
      </c>
      <c r="E299">
        <v>9.4280000000000008</v>
      </c>
      <c r="F299">
        <v>106.06</v>
      </c>
      <c r="G299">
        <v>1060648</v>
      </c>
    </row>
    <row r="300" spans="1:7" x14ac:dyDescent="0.25">
      <c r="A300" t="s">
        <v>1047</v>
      </c>
      <c r="B300">
        <v>0</v>
      </c>
      <c r="E300">
        <v>11.538</v>
      </c>
      <c r="F300">
        <v>86.66</v>
      </c>
      <c r="G300">
        <v>866641</v>
      </c>
    </row>
    <row r="301" spans="1:7" x14ac:dyDescent="0.25">
      <c r="A301" t="s">
        <v>1047</v>
      </c>
      <c r="B301">
        <v>0</v>
      </c>
      <c r="E301">
        <v>10.54</v>
      </c>
      <c r="F301">
        <v>94.87</v>
      </c>
      <c r="G301">
        <v>948740</v>
      </c>
    </row>
    <row r="302" spans="1:7" x14ac:dyDescent="0.25">
      <c r="A302" t="s">
        <v>1047</v>
      </c>
      <c r="B302">
        <v>47.231999999999999</v>
      </c>
      <c r="C302">
        <v>21.17</v>
      </c>
      <c r="D302">
        <v>211717</v>
      </c>
      <c r="E302">
        <v>58.091999999999999</v>
      </c>
      <c r="F302">
        <v>17.21</v>
      </c>
      <c r="G302">
        <v>172139</v>
      </c>
    </row>
    <row r="303" spans="1:7" x14ac:dyDescent="0.25">
      <c r="A303" t="s">
        <v>1047</v>
      </c>
      <c r="B303">
        <v>29.065000000000001</v>
      </c>
      <c r="C303">
        <v>34.4</v>
      </c>
      <c r="D303">
        <v>344045</v>
      </c>
      <c r="E303">
        <v>27.454999999999998</v>
      </c>
      <c r="F303">
        <v>36.42</v>
      </c>
      <c r="G303">
        <v>364225</v>
      </c>
    </row>
    <row r="304" spans="1:7" x14ac:dyDescent="0.25">
      <c r="A304" t="s">
        <v>1047</v>
      </c>
      <c r="B304">
        <v>55.619</v>
      </c>
      <c r="C304">
        <v>17.98</v>
      </c>
      <c r="D304">
        <v>179792</v>
      </c>
      <c r="E304">
        <v>71.234999999999999</v>
      </c>
      <c r="F304">
        <v>14.04</v>
      </c>
      <c r="G304">
        <v>140380</v>
      </c>
    </row>
    <row r="305" spans="1:7" x14ac:dyDescent="0.25">
      <c r="A305" t="s">
        <v>1047</v>
      </c>
      <c r="B305">
        <v>35.755000000000003</v>
      </c>
      <c r="C305">
        <v>27.97</v>
      </c>
      <c r="D305">
        <v>279679</v>
      </c>
      <c r="E305">
        <v>33.366</v>
      </c>
      <c r="F305">
        <v>29.97</v>
      </c>
      <c r="G305">
        <v>299702</v>
      </c>
    </row>
    <row r="306" spans="1:7" x14ac:dyDescent="0.25">
      <c r="A306" t="s">
        <v>1047</v>
      </c>
      <c r="B306">
        <v>53.323999999999998</v>
      </c>
      <c r="C306">
        <v>18.75</v>
      </c>
      <c r="D306">
        <v>187531</v>
      </c>
      <c r="E306">
        <v>64.338999999999999</v>
      </c>
      <c r="F306">
        <v>15.54</v>
      </c>
      <c r="G306">
        <v>155424</v>
      </c>
    </row>
    <row r="307" spans="1:7" x14ac:dyDescent="0.25">
      <c r="A307" t="s">
        <v>1047</v>
      </c>
      <c r="B307">
        <v>36.002000000000002</v>
      </c>
      <c r="C307">
        <v>27.78</v>
      </c>
      <c r="D307">
        <v>277755</v>
      </c>
      <c r="E307">
        <v>34.146000000000001</v>
      </c>
      <c r="F307">
        <v>29.29</v>
      </c>
      <c r="G307">
        <v>292859</v>
      </c>
    </row>
    <row r="308" spans="1:7" x14ac:dyDescent="0.25">
      <c r="A308" t="s">
        <v>1047</v>
      </c>
      <c r="B308">
        <v>33.683</v>
      </c>
      <c r="C308">
        <v>29.69</v>
      </c>
      <c r="D308">
        <v>296884</v>
      </c>
      <c r="E308">
        <v>0</v>
      </c>
    </row>
    <row r="309" spans="1:7" x14ac:dyDescent="0.25">
      <c r="A309" t="s">
        <v>1047</v>
      </c>
      <c r="B309">
        <v>22.257999999999999</v>
      </c>
      <c r="C309">
        <v>44.93</v>
      </c>
      <c r="D309">
        <v>449256</v>
      </c>
      <c r="E309">
        <v>0</v>
      </c>
    </row>
    <row r="310" spans="1:7" x14ac:dyDescent="0.25">
      <c r="A310" t="s">
        <v>1047</v>
      </c>
      <c r="B310">
        <v>42.753</v>
      </c>
      <c r="C310">
        <v>23.39</v>
      </c>
      <c r="D310">
        <v>233898</v>
      </c>
      <c r="E310">
        <v>0</v>
      </c>
    </row>
    <row r="311" spans="1:7" x14ac:dyDescent="0.25">
      <c r="A311" t="s">
        <v>1047</v>
      </c>
      <c r="B311">
        <v>25.579000000000001</v>
      </c>
      <c r="C311">
        <v>39.090000000000003</v>
      </c>
      <c r="D311">
        <v>390934</v>
      </c>
      <c r="E311">
        <v>0</v>
      </c>
    </row>
    <row r="312" spans="1:7" x14ac:dyDescent="0.25">
      <c r="A312" t="s">
        <v>1047</v>
      </c>
      <c r="B312">
        <v>55.234999999999999</v>
      </c>
      <c r="C312">
        <v>18.100000000000001</v>
      </c>
      <c r="D312">
        <v>181041</v>
      </c>
      <c r="E312">
        <v>0</v>
      </c>
    </row>
    <row r="313" spans="1:7" x14ac:dyDescent="0.25">
      <c r="A313" t="s">
        <v>1047</v>
      </c>
      <c r="B313">
        <v>26.466999999999999</v>
      </c>
      <c r="C313">
        <v>37.78</v>
      </c>
      <c r="D313">
        <v>377826</v>
      </c>
      <c r="E313">
        <v>0</v>
      </c>
    </row>
    <row r="314" spans="1:7" x14ac:dyDescent="0.25">
      <c r="A314" t="s">
        <v>1047</v>
      </c>
      <c r="B314">
        <v>14.051</v>
      </c>
      <c r="C314">
        <v>9.5500000000000007</v>
      </c>
      <c r="D314">
        <v>95521</v>
      </c>
      <c r="E314">
        <v>0</v>
      </c>
    </row>
    <row r="315" spans="1:7" x14ac:dyDescent="0.25">
      <c r="A315" t="s">
        <v>1047</v>
      </c>
      <c r="B315">
        <v>4.649</v>
      </c>
      <c r="C315">
        <v>28.86</v>
      </c>
      <c r="D315">
        <v>288648</v>
      </c>
      <c r="E315">
        <v>0</v>
      </c>
    </row>
    <row r="316" spans="1:7" x14ac:dyDescent="0.25">
      <c r="A316" t="s">
        <v>1047</v>
      </c>
      <c r="B316">
        <v>13.089</v>
      </c>
      <c r="C316">
        <v>10.25</v>
      </c>
      <c r="D316">
        <v>1025393</v>
      </c>
      <c r="E316">
        <v>0</v>
      </c>
    </row>
    <row r="317" spans="1:7" x14ac:dyDescent="0.25">
      <c r="A317" t="s">
        <v>1047</v>
      </c>
      <c r="B317">
        <v>15.741</v>
      </c>
      <c r="C317">
        <v>8.5299999999999994</v>
      </c>
      <c r="D317">
        <v>852642</v>
      </c>
      <c r="E317">
        <v>0</v>
      </c>
    </row>
    <row r="318" spans="1:7" x14ac:dyDescent="0.25">
      <c r="A318" t="s">
        <v>1047</v>
      </c>
      <c r="B318">
        <v>15.818</v>
      </c>
      <c r="C318">
        <v>8.48</v>
      </c>
      <c r="D318">
        <v>848485</v>
      </c>
      <c r="E318">
        <v>0</v>
      </c>
    </row>
    <row r="319" spans="1:7" x14ac:dyDescent="0.25">
      <c r="A319" t="s">
        <v>1047</v>
      </c>
      <c r="B319">
        <v>12.545999999999999</v>
      </c>
      <c r="C319">
        <v>10.7</v>
      </c>
      <c r="D319">
        <v>1069773</v>
      </c>
      <c r="E319">
        <v>0</v>
      </c>
    </row>
    <row r="320" spans="1:7" x14ac:dyDescent="0.25">
      <c r="A320" t="s">
        <v>1047</v>
      </c>
      <c r="B320">
        <v>14.782</v>
      </c>
      <c r="C320">
        <v>9.08</v>
      </c>
      <c r="D320">
        <v>907935</v>
      </c>
      <c r="E320">
        <v>0</v>
      </c>
    </row>
    <row r="321" spans="1:5" x14ac:dyDescent="0.25">
      <c r="A321" t="s">
        <v>1047</v>
      </c>
      <c r="B321">
        <v>15.092000000000001</v>
      </c>
      <c r="C321">
        <v>8.89</v>
      </c>
      <c r="D321">
        <v>889297</v>
      </c>
      <c r="E321">
        <v>0</v>
      </c>
    </row>
    <row r="322" spans="1:5" x14ac:dyDescent="0.25">
      <c r="A322" t="s">
        <v>1047</v>
      </c>
      <c r="B322">
        <v>8.6120000000000001</v>
      </c>
      <c r="C322">
        <v>15.58</v>
      </c>
      <c r="D322">
        <v>155845</v>
      </c>
      <c r="E322">
        <v>0</v>
      </c>
    </row>
    <row r="323" spans="1:5" x14ac:dyDescent="0.25">
      <c r="A323" t="s">
        <v>1047</v>
      </c>
      <c r="B323">
        <v>11.824999999999999</v>
      </c>
      <c r="C323">
        <v>11.35</v>
      </c>
      <c r="D323">
        <v>113497</v>
      </c>
      <c r="E323">
        <v>0</v>
      </c>
    </row>
    <row r="324" spans="1:5" x14ac:dyDescent="0.25">
      <c r="A324" t="s">
        <v>1047</v>
      </c>
      <c r="B324">
        <v>11.35</v>
      </c>
      <c r="C324">
        <v>11.82</v>
      </c>
      <c r="D324">
        <v>118244</v>
      </c>
      <c r="E324">
        <v>0</v>
      </c>
    </row>
    <row r="325" spans="1:5" x14ac:dyDescent="0.25">
      <c r="A325" t="s">
        <v>1047</v>
      </c>
      <c r="B325">
        <v>9.1289999999999996</v>
      </c>
      <c r="C325">
        <v>14.7</v>
      </c>
      <c r="D325">
        <v>147020</v>
      </c>
      <c r="E325">
        <v>0</v>
      </c>
    </row>
    <row r="326" spans="1:5" x14ac:dyDescent="0.25">
      <c r="A326" t="s">
        <v>1047</v>
      </c>
      <c r="B326">
        <v>10.4</v>
      </c>
      <c r="C326">
        <v>12.9</v>
      </c>
      <c r="D326">
        <v>129049</v>
      </c>
      <c r="E326">
        <v>0</v>
      </c>
    </row>
    <row r="327" spans="1:5" x14ac:dyDescent="0.25">
      <c r="A327" t="s">
        <v>1047</v>
      </c>
      <c r="B327">
        <v>10.661</v>
      </c>
      <c r="C327">
        <v>12.59</v>
      </c>
      <c r="D327">
        <v>125886</v>
      </c>
      <c r="E327">
        <v>0</v>
      </c>
    </row>
    <row r="328" spans="1:5" x14ac:dyDescent="0.25">
      <c r="A328" t="s">
        <v>1047</v>
      </c>
      <c r="B328">
        <v>8.1509999999999998</v>
      </c>
      <c r="C328">
        <v>16.46</v>
      </c>
      <c r="D328">
        <v>16464</v>
      </c>
      <c r="E328">
        <v>0</v>
      </c>
    </row>
    <row r="329" spans="1:5" x14ac:dyDescent="0.25">
      <c r="A329" t="s">
        <v>1047</v>
      </c>
      <c r="B329">
        <v>10.861000000000001</v>
      </c>
      <c r="C329">
        <v>12.36</v>
      </c>
      <c r="D329">
        <v>12356</v>
      </c>
      <c r="E329">
        <v>0</v>
      </c>
    </row>
    <row r="330" spans="1:5" x14ac:dyDescent="0.25">
      <c r="A330" t="s">
        <v>1047</v>
      </c>
      <c r="B330">
        <v>10.531000000000001</v>
      </c>
      <c r="C330">
        <v>12.74</v>
      </c>
      <c r="D330">
        <v>12743</v>
      </c>
      <c r="E330">
        <v>0</v>
      </c>
    </row>
    <row r="331" spans="1:5" x14ac:dyDescent="0.25">
      <c r="A331" t="s">
        <v>1047</v>
      </c>
      <c r="B331">
        <v>9.18</v>
      </c>
      <c r="C331">
        <v>14.62</v>
      </c>
      <c r="D331">
        <v>14619</v>
      </c>
      <c r="E331">
        <v>0</v>
      </c>
    </row>
    <row r="332" spans="1:5" x14ac:dyDescent="0.25">
      <c r="A332" t="s">
        <v>1047</v>
      </c>
      <c r="B332">
        <v>10.621</v>
      </c>
      <c r="C332">
        <v>12.64</v>
      </c>
      <c r="D332">
        <v>12636</v>
      </c>
      <c r="E332">
        <v>0</v>
      </c>
    </row>
    <row r="333" spans="1:5" x14ac:dyDescent="0.25">
      <c r="A333" t="s">
        <v>1047</v>
      </c>
      <c r="B333">
        <v>10.523</v>
      </c>
      <c r="C333">
        <v>12.75</v>
      </c>
      <c r="D333">
        <v>12754</v>
      </c>
      <c r="E333">
        <v>0</v>
      </c>
    </row>
    <row r="334" spans="1:5" x14ac:dyDescent="0.25">
      <c r="A334" t="s">
        <v>1047</v>
      </c>
      <c r="B334">
        <v>7.1920000000000002</v>
      </c>
      <c r="C334">
        <v>18.66</v>
      </c>
      <c r="D334">
        <v>1865</v>
      </c>
      <c r="E334">
        <v>0</v>
      </c>
    </row>
    <row r="335" spans="1:5" x14ac:dyDescent="0.25">
      <c r="A335" t="s">
        <v>1047</v>
      </c>
      <c r="B335">
        <v>8.5990000000000002</v>
      </c>
      <c r="C335">
        <v>15.61</v>
      </c>
      <c r="D335">
        <v>1560</v>
      </c>
      <c r="E335">
        <v>0</v>
      </c>
    </row>
    <row r="336" spans="1:5" x14ac:dyDescent="0.25">
      <c r="A336" t="s">
        <v>1047</v>
      </c>
      <c r="B336">
        <v>8.6219999999999999</v>
      </c>
      <c r="C336">
        <v>15.57</v>
      </c>
      <c r="D336">
        <v>1556</v>
      </c>
      <c r="E336">
        <v>0</v>
      </c>
    </row>
    <row r="337" spans="1:7" x14ac:dyDescent="0.25">
      <c r="A337" t="s">
        <v>1047</v>
      </c>
      <c r="B337">
        <v>7.1550000000000002</v>
      </c>
      <c r="C337">
        <v>18.760000000000002</v>
      </c>
      <c r="D337">
        <v>1875</v>
      </c>
      <c r="E337">
        <v>0</v>
      </c>
    </row>
    <row r="338" spans="1:7" x14ac:dyDescent="0.25">
      <c r="A338" t="s">
        <v>1047</v>
      </c>
      <c r="B338">
        <v>8.6639999999999997</v>
      </c>
      <c r="C338">
        <v>15.49</v>
      </c>
      <c r="D338">
        <v>1548</v>
      </c>
      <c r="E338">
        <v>0</v>
      </c>
    </row>
    <row r="339" spans="1:7" x14ac:dyDescent="0.25">
      <c r="A339" t="s">
        <v>1047</v>
      </c>
      <c r="B339">
        <v>8.548</v>
      </c>
      <c r="C339">
        <v>15.7</v>
      </c>
      <c r="D339">
        <v>1569</v>
      </c>
      <c r="E339">
        <v>0</v>
      </c>
    </row>
    <row r="340" spans="1:7" x14ac:dyDescent="0.25">
      <c r="A340" t="s">
        <v>1047</v>
      </c>
      <c r="B340">
        <v>1.79</v>
      </c>
      <c r="C340">
        <v>74.959999999999994</v>
      </c>
      <c r="D340">
        <v>749</v>
      </c>
      <c r="E340">
        <v>0</v>
      </c>
    </row>
    <row r="341" spans="1:7" x14ac:dyDescent="0.25">
      <c r="A341" t="s">
        <v>1047</v>
      </c>
      <c r="B341">
        <v>2.6459999999999999</v>
      </c>
      <c r="C341">
        <v>50.72</v>
      </c>
      <c r="D341">
        <v>507</v>
      </c>
      <c r="E341">
        <v>0</v>
      </c>
    </row>
    <row r="342" spans="1:7" x14ac:dyDescent="0.25">
      <c r="A342" t="s">
        <v>1047</v>
      </c>
      <c r="B342">
        <v>2.8250000000000002</v>
      </c>
      <c r="C342">
        <v>47.5</v>
      </c>
      <c r="D342">
        <v>475</v>
      </c>
      <c r="E342">
        <v>0</v>
      </c>
    </row>
    <row r="343" spans="1:7" x14ac:dyDescent="0.25">
      <c r="A343" t="s">
        <v>1047</v>
      </c>
      <c r="B343">
        <v>1.623</v>
      </c>
      <c r="C343">
        <v>82.69</v>
      </c>
      <c r="D343">
        <v>826</v>
      </c>
      <c r="E343">
        <v>0</v>
      </c>
    </row>
    <row r="344" spans="1:7" x14ac:dyDescent="0.25">
      <c r="A344" t="s">
        <v>1047</v>
      </c>
      <c r="B344">
        <v>1.9810000000000001</v>
      </c>
      <c r="C344">
        <v>67.73</v>
      </c>
      <c r="D344">
        <v>677</v>
      </c>
      <c r="E344">
        <v>0</v>
      </c>
    </row>
    <row r="345" spans="1:7" x14ac:dyDescent="0.25">
      <c r="A345" t="s">
        <v>1047</v>
      </c>
      <c r="B345">
        <v>2.2000000000000002</v>
      </c>
      <c r="C345">
        <v>61</v>
      </c>
      <c r="D345">
        <v>609</v>
      </c>
      <c r="E345">
        <v>0</v>
      </c>
    </row>
    <row r="346" spans="1:7" x14ac:dyDescent="0.25">
      <c r="A346" t="s">
        <v>1047</v>
      </c>
      <c r="B346">
        <v>9.3670000000000009</v>
      </c>
      <c r="C346">
        <v>14.33</v>
      </c>
      <c r="D346">
        <v>143272</v>
      </c>
      <c r="E346">
        <v>0</v>
      </c>
    </row>
    <row r="347" spans="1:7" x14ac:dyDescent="0.25">
      <c r="A347" t="s">
        <v>1047</v>
      </c>
      <c r="B347">
        <v>12.509</v>
      </c>
      <c r="C347">
        <v>32.769999999999996</v>
      </c>
      <c r="D347">
        <v>327733</v>
      </c>
      <c r="E347">
        <v>0</v>
      </c>
    </row>
    <row r="348" spans="1:7" x14ac:dyDescent="0.25">
      <c r="A348" t="s">
        <v>1047</v>
      </c>
      <c r="B348">
        <v>0</v>
      </c>
      <c r="E348">
        <v>13.641999999999999</v>
      </c>
      <c r="F348">
        <v>73.3</v>
      </c>
      <c r="G348">
        <v>733017</v>
      </c>
    </row>
    <row r="349" spans="1:7" x14ac:dyDescent="0.25">
      <c r="A349" t="s">
        <v>1047</v>
      </c>
      <c r="B349">
        <v>0</v>
      </c>
      <c r="E349">
        <v>10.624000000000001</v>
      </c>
      <c r="F349">
        <v>94.13</v>
      </c>
      <c r="G349">
        <v>941257</v>
      </c>
    </row>
    <row r="350" spans="1:7" x14ac:dyDescent="0.25">
      <c r="A350" t="s">
        <v>1047</v>
      </c>
      <c r="B350">
        <v>0</v>
      </c>
      <c r="E350">
        <v>12.084</v>
      </c>
      <c r="F350">
        <v>82.75</v>
      </c>
      <c r="G350">
        <v>827539</v>
      </c>
    </row>
    <row r="351" spans="1:7" x14ac:dyDescent="0.25">
      <c r="A351" t="s">
        <v>1047</v>
      </c>
      <c r="B351">
        <v>0</v>
      </c>
      <c r="E351">
        <v>10.406000000000001</v>
      </c>
      <c r="F351">
        <v>96.09</v>
      </c>
      <c r="G351">
        <v>960914</v>
      </c>
    </row>
    <row r="352" spans="1:7" x14ac:dyDescent="0.25">
      <c r="A352" t="s">
        <v>1047</v>
      </c>
      <c r="B352">
        <v>0</v>
      </c>
      <c r="E352">
        <v>13.365</v>
      </c>
      <c r="F352">
        <v>74.819999999999993</v>
      </c>
      <c r="G352">
        <v>748176</v>
      </c>
    </row>
    <row r="353" spans="1:7" x14ac:dyDescent="0.25">
      <c r="A353" t="s">
        <v>1047</v>
      </c>
      <c r="B353">
        <v>0</v>
      </c>
      <c r="E353">
        <v>9.7309999999999999</v>
      </c>
      <c r="F353">
        <v>102.76</v>
      </c>
      <c r="G353">
        <v>1027600</v>
      </c>
    </row>
    <row r="354" spans="1:7" x14ac:dyDescent="0.25">
      <c r="A354" t="s">
        <v>1047</v>
      </c>
      <c r="B354">
        <v>42.192</v>
      </c>
      <c r="C354">
        <v>23.7</v>
      </c>
      <c r="D354">
        <v>237010</v>
      </c>
      <c r="E354">
        <v>68.557000000000002</v>
      </c>
      <c r="F354">
        <v>14.59</v>
      </c>
      <c r="G354">
        <v>145862</v>
      </c>
    </row>
    <row r="355" spans="1:7" x14ac:dyDescent="0.25">
      <c r="A355" t="s">
        <v>1047</v>
      </c>
      <c r="B355">
        <v>29.704000000000001</v>
      </c>
      <c r="C355">
        <v>33.67</v>
      </c>
      <c r="D355">
        <v>336654</v>
      </c>
      <c r="E355">
        <v>28.074000000000002</v>
      </c>
      <c r="F355">
        <v>35.619999999999997</v>
      </c>
      <c r="G355">
        <v>356196</v>
      </c>
    </row>
    <row r="356" spans="1:7" x14ac:dyDescent="0.25">
      <c r="A356" t="s">
        <v>1047</v>
      </c>
      <c r="B356">
        <v>46.042000000000002</v>
      </c>
      <c r="C356">
        <v>21.72</v>
      </c>
      <c r="D356">
        <v>217189</v>
      </c>
      <c r="E356">
        <v>71.353999999999999</v>
      </c>
      <c r="F356">
        <v>14.01</v>
      </c>
      <c r="G356">
        <v>140145</v>
      </c>
    </row>
    <row r="357" spans="1:7" x14ac:dyDescent="0.25">
      <c r="A357" t="s">
        <v>1047</v>
      </c>
      <c r="B357">
        <v>34.790999999999997</v>
      </c>
      <c r="C357">
        <v>28.74</v>
      </c>
      <c r="D357">
        <v>287425</v>
      </c>
      <c r="E357">
        <v>33.121000000000002</v>
      </c>
      <c r="F357">
        <v>30.19</v>
      </c>
      <c r="G357">
        <v>301922</v>
      </c>
    </row>
    <row r="358" spans="1:7" x14ac:dyDescent="0.25">
      <c r="A358" t="s">
        <v>1047</v>
      </c>
      <c r="B358">
        <v>50.747</v>
      </c>
      <c r="C358">
        <v>19.71</v>
      </c>
      <c r="D358">
        <v>197053</v>
      </c>
      <c r="E358">
        <v>76.41</v>
      </c>
      <c r="F358">
        <v>13.09</v>
      </c>
      <c r="G358">
        <v>130871</v>
      </c>
    </row>
    <row r="359" spans="1:7" x14ac:dyDescent="0.25">
      <c r="A359" t="s">
        <v>1047</v>
      </c>
      <c r="B359">
        <v>35.427</v>
      </c>
      <c r="C359">
        <v>28.23</v>
      </c>
      <c r="D359">
        <v>282264</v>
      </c>
      <c r="E359">
        <v>33.902000000000001</v>
      </c>
      <c r="F359">
        <v>29.5</v>
      </c>
      <c r="G359">
        <v>294966</v>
      </c>
    </row>
    <row r="360" spans="1:7" x14ac:dyDescent="0.25">
      <c r="A360" t="s">
        <v>1047</v>
      </c>
      <c r="B360">
        <v>28.773</v>
      </c>
      <c r="C360">
        <v>34.75</v>
      </c>
      <c r="D360">
        <v>347542</v>
      </c>
      <c r="E360">
        <v>0</v>
      </c>
    </row>
    <row r="361" spans="1:7" x14ac:dyDescent="0.25">
      <c r="A361" t="s">
        <v>1047</v>
      </c>
      <c r="B361">
        <v>22.99</v>
      </c>
      <c r="C361">
        <v>43.5</v>
      </c>
      <c r="D361">
        <v>434963</v>
      </c>
      <c r="E361">
        <v>0</v>
      </c>
    </row>
    <row r="362" spans="1:7" x14ac:dyDescent="0.25">
      <c r="A362" t="s">
        <v>1047</v>
      </c>
      <c r="B362">
        <v>41.319000000000003</v>
      </c>
      <c r="C362">
        <v>24.2</v>
      </c>
      <c r="D362">
        <v>242015</v>
      </c>
      <c r="E362">
        <v>0</v>
      </c>
    </row>
    <row r="363" spans="1:7" x14ac:dyDescent="0.25">
      <c r="A363" t="s">
        <v>1047</v>
      </c>
      <c r="B363">
        <v>26.036999999999999</v>
      </c>
      <c r="C363">
        <v>38.409999999999997</v>
      </c>
      <c r="D363">
        <v>384062</v>
      </c>
      <c r="E363">
        <v>0</v>
      </c>
    </row>
    <row r="364" spans="1:7" x14ac:dyDescent="0.25">
      <c r="A364" t="s">
        <v>1047</v>
      </c>
      <c r="B364">
        <v>50.932000000000002</v>
      </c>
      <c r="C364">
        <v>19.63</v>
      </c>
      <c r="D364">
        <v>196339</v>
      </c>
      <c r="E364">
        <v>0</v>
      </c>
    </row>
    <row r="365" spans="1:7" x14ac:dyDescent="0.25">
      <c r="A365" t="s">
        <v>1047</v>
      </c>
      <c r="B365">
        <v>26.382000000000001</v>
      </c>
      <c r="C365">
        <v>37.9</v>
      </c>
      <c r="D365">
        <v>379046</v>
      </c>
      <c r="E365">
        <v>0</v>
      </c>
    </row>
    <row r="366" spans="1:7" x14ac:dyDescent="0.25">
      <c r="A366" t="s">
        <v>1047</v>
      </c>
      <c r="B366">
        <v>13.864000000000001</v>
      </c>
      <c r="C366">
        <v>9.68</v>
      </c>
      <c r="D366">
        <v>96804</v>
      </c>
      <c r="E366">
        <v>0</v>
      </c>
    </row>
    <row r="367" spans="1:7" x14ac:dyDescent="0.25">
      <c r="A367" t="s">
        <v>1047</v>
      </c>
      <c r="B367">
        <v>4.4279999999999999</v>
      </c>
      <c r="C367">
        <v>30.3</v>
      </c>
      <c r="D367">
        <v>303049</v>
      </c>
      <c r="E367">
        <v>0</v>
      </c>
    </row>
    <row r="368" spans="1:7" x14ac:dyDescent="0.25">
      <c r="A368" t="s">
        <v>1047</v>
      </c>
      <c r="B368">
        <v>12.455</v>
      </c>
      <c r="C368">
        <v>10.78</v>
      </c>
      <c r="D368">
        <v>1077601</v>
      </c>
      <c r="E368">
        <v>0</v>
      </c>
    </row>
    <row r="369" spans="1:5" x14ac:dyDescent="0.25">
      <c r="A369" t="s">
        <v>1047</v>
      </c>
      <c r="B369">
        <v>15.204000000000001</v>
      </c>
      <c r="C369">
        <v>8.83</v>
      </c>
      <c r="D369">
        <v>882749</v>
      </c>
      <c r="E369">
        <v>0</v>
      </c>
    </row>
    <row r="370" spans="1:5" x14ac:dyDescent="0.25">
      <c r="A370" t="s">
        <v>1047</v>
      </c>
      <c r="B370">
        <v>17.442</v>
      </c>
      <c r="C370">
        <v>7.7</v>
      </c>
      <c r="D370">
        <v>769502</v>
      </c>
      <c r="E370">
        <v>0</v>
      </c>
    </row>
    <row r="371" spans="1:5" x14ac:dyDescent="0.25">
      <c r="A371" t="s">
        <v>1047</v>
      </c>
      <c r="B371">
        <v>13.442</v>
      </c>
      <c r="C371">
        <v>9.98</v>
      </c>
      <c r="D371">
        <v>998458</v>
      </c>
      <c r="E371">
        <v>0</v>
      </c>
    </row>
    <row r="372" spans="1:5" x14ac:dyDescent="0.25">
      <c r="A372" t="s">
        <v>1047</v>
      </c>
      <c r="B372">
        <v>15.191000000000001</v>
      </c>
      <c r="C372">
        <v>8.83</v>
      </c>
      <c r="D372">
        <v>883490</v>
      </c>
      <c r="E372">
        <v>0</v>
      </c>
    </row>
    <row r="373" spans="1:5" x14ac:dyDescent="0.25">
      <c r="A373" t="s">
        <v>1047</v>
      </c>
      <c r="B373">
        <v>14.420999999999999</v>
      </c>
      <c r="C373">
        <v>9.31</v>
      </c>
      <c r="D373">
        <v>930650</v>
      </c>
      <c r="E373">
        <v>0</v>
      </c>
    </row>
    <row r="374" spans="1:5" x14ac:dyDescent="0.25">
      <c r="A374" t="s">
        <v>1047</v>
      </c>
      <c r="B374">
        <v>9.1029999999999998</v>
      </c>
      <c r="C374">
        <v>14.74</v>
      </c>
      <c r="D374">
        <v>147429</v>
      </c>
      <c r="E374">
        <v>0</v>
      </c>
    </row>
    <row r="375" spans="1:5" x14ac:dyDescent="0.25">
      <c r="A375" t="s">
        <v>1047</v>
      </c>
      <c r="B375">
        <v>11.27</v>
      </c>
      <c r="C375">
        <v>11.91</v>
      </c>
      <c r="D375">
        <v>119088</v>
      </c>
      <c r="E375">
        <v>0</v>
      </c>
    </row>
    <row r="376" spans="1:5" x14ac:dyDescent="0.25">
      <c r="A376" t="s">
        <v>1047</v>
      </c>
      <c r="B376">
        <v>11.717000000000001</v>
      </c>
      <c r="C376">
        <v>11.45</v>
      </c>
      <c r="D376">
        <v>114540</v>
      </c>
      <c r="E376">
        <v>0</v>
      </c>
    </row>
    <row r="377" spans="1:5" x14ac:dyDescent="0.25">
      <c r="A377" t="s">
        <v>1047</v>
      </c>
      <c r="B377">
        <v>8.8919999999999995</v>
      </c>
      <c r="C377">
        <v>15.09</v>
      </c>
      <c r="D377">
        <v>150932</v>
      </c>
      <c r="E377">
        <v>0</v>
      </c>
    </row>
    <row r="378" spans="1:5" x14ac:dyDescent="0.25">
      <c r="A378" t="s">
        <v>1047</v>
      </c>
      <c r="B378">
        <v>10.688000000000001</v>
      </c>
      <c r="C378">
        <v>12.56</v>
      </c>
      <c r="D378">
        <v>125575</v>
      </c>
      <c r="E378">
        <v>0</v>
      </c>
    </row>
    <row r="379" spans="1:5" x14ac:dyDescent="0.25">
      <c r="A379" t="s">
        <v>1047</v>
      </c>
      <c r="B379">
        <v>10.363</v>
      </c>
      <c r="C379">
        <v>12.95</v>
      </c>
      <c r="D379">
        <v>129513</v>
      </c>
      <c r="E379">
        <v>0</v>
      </c>
    </row>
    <row r="380" spans="1:5" x14ac:dyDescent="0.25">
      <c r="A380" t="s">
        <v>1047</v>
      </c>
      <c r="B380">
        <v>9.0389999999999997</v>
      </c>
      <c r="C380">
        <v>14.85</v>
      </c>
      <c r="D380">
        <v>14847</v>
      </c>
      <c r="E380">
        <v>0</v>
      </c>
    </row>
    <row r="381" spans="1:5" x14ac:dyDescent="0.25">
      <c r="A381" t="s">
        <v>1047</v>
      </c>
      <c r="B381">
        <v>10.667</v>
      </c>
      <c r="C381">
        <v>12.58</v>
      </c>
      <c r="D381">
        <v>12582</v>
      </c>
      <c r="E381">
        <v>0</v>
      </c>
    </row>
    <row r="382" spans="1:5" x14ac:dyDescent="0.25">
      <c r="A382" t="s">
        <v>1047</v>
      </c>
      <c r="B382">
        <v>10.788</v>
      </c>
      <c r="C382">
        <v>12.44</v>
      </c>
      <c r="D382">
        <v>12440</v>
      </c>
      <c r="E382">
        <v>0</v>
      </c>
    </row>
    <row r="383" spans="1:5" x14ac:dyDescent="0.25">
      <c r="A383" t="s">
        <v>1047</v>
      </c>
      <c r="B383">
        <v>9.0879999999999992</v>
      </c>
      <c r="C383">
        <v>14.77</v>
      </c>
      <c r="D383">
        <v>14768</v>
      </c>
      <c r="E383">
        <v>0</v>
      </c>
    </row>
    <row r="384" spans="1:5" x14ac:dyDescent="0.25">
      <c r="A384" t="s">
        <v>1047</v>
      </c>
      <c r="B384">
        <v>10.215</v>
      </c>
      <c r="C384">
        <v>13.14</v>
      </c>
      <c r="D384">
        <v>13138</v>
      </c>
      <c r="E384">
        <v>0</v>
      </c>
    </row>
    <row r="385" spans="1:7" x14ac:dyDescent="0.25">
      <c r="A385" t="s">
        <v>1047</v>
      </c>
      <c r="B385">
        <v>10.683999999999999</v>
      </c>
      <c r="C385">
        <v>12.56</v>
      </c>
      <c r="D385">
        <v>12561</v>
      </c>
      <c r="E385">
        <v>0</v>
      </c>
    </row>
    <row r="386" spans="1:7" x14ac:dyDescent="0.25">
      <c r="A386" t="s">
        <v>1047</v>
      </c>
      <c r="B386">
        <v>7.4139999999999997</v>
      </c>
      <c r="C386">
        <v>18.100000000000001</v>
      </c>
      <c r="D386">
        <v>1810</v>
      </c>
      <c r="E386">
        <v>0</v>
      </c>
    </row>
    <row r="387" spans="1:7" x14ac:dyDescent="0.25">
      <c r="A387" t="s">
        <v>1047</v>
      </c>
      <c r="B387">
        <v>8.7089999999999996</v>
      </c>
      <c r="C387">
        <v>15.41</v>
      </c>
      <c r="D387">
        <v>1540</v>
      </c>
      <c r="E387">
        <v>0</v>
      </c>
    </row>
    <row r="388" spans="1:7" x14ac:dyDescent="0.25">
      <c r="A388" t="s">
        <v>1047</v>
      </c>
      <c r="B388">
        <v>8.48</v>
      </c>
      <c r="C388">
        <v>15.83</v>
      </c>
      <c r="D388">
        <v>1582</v>
      </c>
      <c r="E388">
        <v>0</v>
      </c>
    </row>
    <row r="389" spans="1:7" x14ac:dyDescent="0.25">
      <c r="A389" t="s">
        <v>1047</v>
      </c>
      <c r="B389">
        <v>7.4290000000000003</v>
      </c>
      <c r="C389">
        <v>18.07</v>
      </c>
      <c r="D389">
        <v>1806</v>
      </c>
      <c r="E389">
        <v>0</v>
      </c>
    </row>
    <row r="390" spans="1:7" x14ac:dyDescent="0.25">
      <c r="A390" t="s">
        <v>1047</v>
      </c>
      <c r="B390">
        <v>8.1999999999999993</v>
      </c>
      <c r="C390">
        <v>16.37</v>
      </c>
      <c r="D390">
        <v>1636</v>
      </c>
      <c r="E390">
        <v>0</v>
      </c>
    </row>
    <row r="391" spans="1:7" x14ac:dyDescent="0.25">
      <c r="A391" t="s">
        <v>1047</v>
      </c>
      <c r="B391">
        <v>8.423</v>
      </c>
      <c r="C391">
        <v>15.93</v>
      </c>
      <c r="D391">
        <v>1593</v>
      </c>
      <c r="E391">
        <v>0</v>
      </c>
    </row>
    <row r="392" spans="1:7" x14ac:dyDescent="0.25">
      <c r="A392" t="s">
        <v>1047</v>
      </c>
      <c r="B392">
        <v>1.784</v>
      </c>
      <c r="C392">
        <v>75.2</v>
      </c>
      <c r="D392">
        <v>751</v>
      </c>
      <c r="E392">
        <v>0</v>
      </c>
    </row>
    <row r="393" spans="1:7" x14ac:dyDescent="0.25">
      <c r="A393" t="s">
        <v>1047</v>
      </c>
      <c r="B393">
        <v>2.6469999999999998</v>
      </c>
      <c r="C393">
        <v>50.68</v>
      </c>
      <c r="D393">
        <v>506</v>
      </c>
      <c r="E393">
        <v>0</v>
      </c>
    </row>
    <row r="394" spans="1:7" x14ac:dyDescent="0.25">
      <c r="A394" t="s">
        <v>1047</v>
      </c>
      <c r="B394">
        <v>2.706</v>
      </c>
      <c r="C394">
        <v>49.58</v>
      </c>
      <c r="D394">
        <v>495</v>
      </c>
      <c r="E394">
        <v>0</v>
      </c>
    </row>
    <row r="395" spans="1:7" x14ac:dyDescent="0.25">
      <c r="A395" t="s">
        <v>1047</v>
      </c>
      <c r="B395">
        <v>1.6259999999999999</v>
      </c>
      <c r="C395">
        <v>82.5</v>
      </c>
      <c r="D395">
        <v>824</v>
      </c>
      <c r="E395">
        <v>0</v>
      </c>
    </row>
    <row r="396" spans="1:7" x14ac:dyDescent="0.25">
      <c r="A396" t="s">
        <v>1047</v>
      </c>
      <c r="B396">
        <v>1.877</v>
      </c>
      <c r="C396">
        <v>71.5</v>
      </c>
      <c r="D396">
        <v>714</v>
      </c>
      <c r="E396">
        <v>0</v>
      </c>
    </row>
    <row r="397" spans="1:7" x14ac:dyDescent="0.25">
      <c r="A397" t="s">
        <v>1047</v>
      </c>
      <c r="B397">
        <v>2.0779999999999998</v>
      </c>
      <c r="C397">
        <v>64.58</v>
      </c>
      <c r="D397">
        <v>645</v>
      </c>
      <c r="E397">
        <v>0</v>
      </c>
    </row>
    <row r="398" spans="1:7" x14ac:dyDescent="0.25">
      <c r="A398" t="s">
        <v>1047</v>
      </c>
      <c r="B398">
        <v>9.0969999999999995</v>
      </c>
      <c r="C398">
        <v>14.75</v>
      </c>
      <c r="D398">
        <v>147531</v>
      </c>
      <c r="E398">
        <v>0</v>
      </c>
    </row>
    <row r="399" spans="1:7" x14ac:dyDescent="0.25">
      <c r="A399" t="s">
        <v>1047</v>
      </c>
      <c r="B399">
        <v>11.917999999999999</v>
      </c>
      <c r="C399">
        <v>35.229999999999997</v>
      </c>
      <c r="D399">
        <v>352240</v>
      </c>
      <c r="E399">
        <v>0</v>
      </c>
    </row>
    <row r="400" spans="1:7" x14ac:dyDescent="0.25">
      <c r="A400" t="s">
        <v>1047</v>
      </c>
      <c r="B400">
        <v>0</v>
      </c>
      <c r="E400">
        <v>14.581</v>
      </c>
      <c r="F400">
        <v>68.58</v>
      </c>
      <c r="G400">
        <v>685792</v>
      </c>
    </row>
    <row r="401" spans="1:7" x14ac:dyDescent="0.25">
      <c r="A401" t="s">
        <v>1047</v>
      </c>
      <c r="B401">
        <v>0</v>
      </c>
      <c r="E401">
        <v>9.4949999999999992</v>
      </c>
      <c r="F401">
        <v>105.31</v>
      </c>
      <c r="G401">
        <v>1053084</v>
      </c>
    </row>
    <row r="402" spans="1:7" x14ac:dyDescent="0.25">
      <c r="A402" t="s">
        <v>1047</v>
      </c>
      <c r="B402">
        <v>0</v>
      </c>
      <c r="E402">
        <v>16.106999999999999</v>
      </c>
      <c r="F402">
        <v>62.08</v>
      </c>
      <c r="G402">
        <v>620813</v>
      </c>
    </row>
    <row r="403" spans="1:7" x14ac:dyDescent="0.25">
      <c r="A403" t="s">
        <v>1047</v>
      </c>
      <c r="B403">
        <v>0</v>
      </c>
      <c r="E403">
        <v>9.4209999999999994</v>
      </c>
      <c r="F403">
        <v>106.14</v>
      </c>
      <c r="G403">
        <v>1061375</v>
      </c>
    </row>
    <row r="404" spans="1:7" x14ac:dyDescent="0.25">
      <c r="A404" t="s">
        <v>1047</v>
      </c>
      <c r="B404">
        <v>0</v>
      </c>
      <c r="E404">
        <v>13.436</v>
      </c>
      <c r="F404">
        <v>74.42</v>
      </c>
      <c r="G404">
        <v>744246</v>
      </c>
    </row>
    <row r="405" spans="1:7" x14ac:dyDescent="0.25">
      <c r="A405" t="s">
        <v>1047</v>
      </c>
      <c r="B405">
        <v>0</v>
      </c>
      <c r="E405">
        <v>9.74</v>
      </c>
      <c r="F405">
        <v>102.66</v>
      </c>
      <c r="G405">
        <v>1026641</v>
      </c>
    </row>
    <row r="406" spans="1:7" x14ac:dyDescent="0.25">
      <c r="A406" t="s">
        <v>1047</v>
      </c>
      <c r="B406">
        <v>40.049999999999997</v>
      </c>
      <c r="C406">
        <v>24.97</v>
      </c>
      <c r="D406">
        <v>249682</v>
      </c>
      <c r="E406">
        <v>51.768000000000001</v>
      </c>
      <c r="F406">
        <v>19.32</v>
      </c>
      <c r="G406">
        <v>193169</v>
      </c>
    </row>
    <row r="407" spans="1:7" x14ac:dyDescent="0.25">
      <c r="A407" t="s">
        <v>1047</v>
      </c>
      <c r="B407">
        <v>30.359000000000002</v>
      </c>
      <c r="C407">
        <v>32.94</v>
      </c>
      <c r="D407">
        <v>329388</v>
      </c>
      <c r="E407">
        <v>28.765999999999998</v>
      </c>
      <c r="F407">
        <v>34.76</v>
      </c>
      <c r="G407">
        <v>347627</v>
      </c>
    </row>
    <row r="408" spans="1:7" x14ac:dyDescent="0.25">
      <c r="A408" t="s">
        <v>1047</v>
      </c>
      <c r="B408">
        <v>55.054000000000002</v>
      </c>
      <c r="C408">
        <v>18.16</v>
      </c>
      <c r="D408">
        <v>181638</v>
      </c>
      <c r="E408">
        <v>63.838000000000001</v>
      </c>
      <c r="F408">
        <v>15.66</v>
      </c>
      <c r="G408">
        <v>156646</v>
      </c>
    </row>
    <row r="409" spans="1:7" x14ac:dyDescent="0.25">
      <c r="A409" t="s">
        <v>1047</v>
      </c>
      <c r="B409">
        <v>35.552</v>
      </c>
      <c r="C409">
        <v>28.13</v>
      </c>
      <c r="D409">
        <v>281276</v>
      </c>
      <c r="E409">
        <v>33.718000000000004</v>
      </c>
      <c r="F409">
        <v>29.66</v>
      </c>
      <c r="G409">
        <v>296574</v>
      </c>
    </row>
    <row r="410" spans="1:7" x14ac:dyDescent="0.25">
      <c r="A410" t="s">
        <v>1047</v>
      </c>
      <c r="B410">
        <v>58.384</v>
      </c>
      <c r="C410">
        <v>17.13</v>
      </c>
      <c r="D410">
        <v>171277</v>
      </c>
      <c r="E410">
        <v>62.496000000000002</v>
      </c>
      <c r="F410">
        <v>16</v>
      </c>
      <c r="G410">
        <v>160008</v>
      </c>
    </row>
    <row r="411" spans="1:7" x14ac:dyDescent="0.25">
      <c r="A411" t="s">
        <v>1047</v>
      </c>
      <c r="B411">
        <v>36.531999999999996</v>
      </c>
      <c r="C411">
        <v>27.37</v>
      </c>
      <c r="D411">
        <v>273731</v>
      </c>
      <c r="E411">
        <v>34.753999999999998</v>
      </c>
      <c r="F411">
        <v>28.77</v>
      </c>
      <c r="G411">
        <v>287731</v>
      </c>
    </row>
    <row r="412" spans="1:7" x14ac:dyDescent="0.25">
      <c r="A412" t="s">
        <v>1047</v>
      </c>
      <c r="B412">
        <v>33.189</v>
      </c>
      <c r="C412">
        <v>30.13</v>
      </c>
      <c r="D412">
        <v>301302</v>
      </c>
      <c r="E412">
        <v>0</v>
      </c>
    </row>
    <row r="413" spans="1:7" x14ac:dyDescent="0.25">
      <c r="A413" t="s">
        <v>1047</v>
      </c>
      <c r="B413">
        <v>22.654</v>
      </c>
      <c r="C413">
        <v>44.14</v>
      </c>
      <c r="D413">
        <v>441422</v>
      </c>
      <c r="E413">
        <v>0</v>
      </c>
    </row>
    <row r="414" spans="1:7" x14ac:dyDescent="0.25">
      <c r="A414" t="s">
        <v>1047</v>
      </c>
      <c r="B414">
        <v>45.9</v>
      </c>
      <c r="C414">
        <v>21.79</v>
      </c>
      <c r="D414">
        <v>217864</v>
      </c>
      <c r="E414">
        <v>0</v>
      </c>
    </row>
    <row r="415" spans="1:7" x14ac:dyDescent="0.25">
      <c r="A415" t="s">
        <v>1047</v>
      </c>
      <c r="B415">
        <v>25.602</v>
      </c>
      <c r="C415">
        <v>39.06</v>
      </c>
      <c r="D415">
        <v>390590</v>
      </c>
      <c r="E415">
        <v>0</v>
      </c>
    </row>
    <row r="416" spans="1:7" x14ac:dyDescent="0.25">
      <c r="A416" t="s">
        <v>1047</v>
      </c>
      <c r="B416">
        <v>46.512999999999998</v>
      </c>
      <c r="C416">
        <v>21.5</v>
      </c>
      <c r="D416">
        <v>214991</v>
      </c>
      <c r="E416">
        <v>0</v>
      </c>
    </row>
    <row r="417" spans="1:5" x14ac:dyDescent="0.25">
      <c r="A417" t="s">
        <v>1047</v>
      </c>
      <c r="B417">
        <v>27.077999999999999</v>
      </c>
      <c r="C417">
        <v>36.93</v>
      </c>
      <c r="D417">
        <v>369293</v>
      </c>
      <c r="E417">
        <v>0</v>
      </c>
    </row>
    <row r="418" spans="1:5" x14ac:dyDescent="0.25">
      <c r="A418" t="s">
        <v>1047</v>
      </c>
      <c r="B418">
        <v>13.878</v>
      </c>
      <c r="C418">
        <v>9.67</v>
      </c>
      <c r="D418">
        <v>96708</v>
      </c>
      <c r="E418">
        <v>0</v>
      </c>
    </row>
    <row r="419" spans="1:5" x14ac:dyDescent="0.25">
      <c r="A419" t="s">
        <v>1047</v>
      </c>
      <c r="B419">
        <v>4.54</v>
      </c>
      <c r="C419">
        <v>29.56</v>
      </c>
      <c r="D419">
        <v>295632</v>
      </c>
      <c r="E419">
        <v>0</v>
      </c>
    </row>
    <row r="420" spans="1:5" x14ac:dyDescent="0.25">
      <c r="A420" t="s">
        <v>1047</v>
      </c>
      <c r="B420">
        <v>12.625</v>
      </c>
      <c r="C420">
        <v>10.63</v>
      </c>
      <c r="D420">
        <v>1063099</v>
      </c>
      <c r="E420">
        <v>0</v>
      </c>
    </row>
    <row r="421" spans="1:5" x14ac:dyDescent="0.25">
      <c r="A421" t="s">
        <v>1047</v>
      </c>
      <c r="B421">
        <v>15.581</v>
      </c>
      <c r="C421">
        <v>8.61</v>
      </c>
      <c r="D421">
        <v>861370</v>
      </c>
      <c r="E421">
        <v>0</v>
      </c>
    </row>
    <row r="422" spans="1:5" x14ac:dyDescent="0.25">
      <c r="A422" t="s">
        <v>1047</v>
      </c>
      <c r="B422">
        <v>15.824</v>
      </c>
      <c r="C422">
        <v>8.48</v>
      </c>
      <c r="D422">
        <v>848180</v>
      </c>
      <c r="E422">
        <v>0</v>
      </c>
    </row>
    <row r="423" spans="1:5" x14ac:dyDescent="0.25">
      <c r="A423" t="s">
        <v>1047</v>
      </c>
      <c r="B423">
        <v>13.590999999999999</v>
      </c>
      <c r="C423">
        <v>9.8800000000000008</v>
      </c>
      <c r="D423">
        <v>987544</v>
      </c>
      <c r="E423">
        <v>0</v>
      </c>
    </row>
    <row r="424" spans="1:5" x14ac:dyDescent="0.25">
      <c r="A424" t="s">
        <v>1047</v>
      </c>
      <c r="B424">
        <v>14.364000000000001</v>
      </c>
      <c r="C424">
        <v>9.34</v>
      </c>
      <c r="D424">
        <v>934387</v>
      </c>
      <c r="E424">
        <v>0</v>
      </c>
    </row>
    <row r="425" spans="1:5" x14ac:dyDescent="0.25">
      <c r="A425" t="s">
        <v>1047</v>
      </c>
      <c r="B425">
        <v>14.852</v>
      </c>
      <c r="C425">
        <v>9.0399999999999991</v>
      </c>
      <c r="D425">
        <v>903689</v>
      </c>
      <c r="E425">
        <v>0</v>
      </c>
    </row>
    <row r="426" spans="1:5" x14ac:dyDescent="0.25">
      <c r="A426" t="s">
        <v>1047</v>
      </c>
      <c r="B426">
        <v>8.6669999999999998</v>
      </c>
      <c r="C426">
        <v>15.48</v>
      </c>
      <c r="D426">
        <v>154844</v>
      </c>
      <c r="E426">
        <v>0</v>
      </c>
    </row>
    <row r="427" spans="1:5" x14ac:dyDescent="0.25">
      <c r="A427" t="s">
        <v>1047</v>
      </c>
      <c r="B427">
        <v>11.47</v>
      </c>
      <c r="C427">
        <v>11.7</v>
      </c>
      <c r="D427">
        <v>117006</v>
      </c>
      <c r="E427">
        <v>0</v>
      </c>
    </row>
    <row r="428" spans="1:5" x14ac:dyDescent="0.25">
      <c r="A428" t="s">
        <v>1047</v>
      </c>
      <c r="B428">
        <v>11.69</v>
      </c>
      <c r="C428">
        <v>11.48</v>
      </c>
      <c r="D428">
        <v>114809</v>
      </c>
      <c r="E428">
        <v>0</v>
      </c>
    </row>
    <row r="429" spans="1:5" x14ac:dyDescent="0.25">
      <c r="A429" t="s">
        <v>1047</v>
      </c>
      <c r="B429">
        <v>8.7720000000000002</v>
      </c>
      <c r="C429">
        <v>15.3</v>
      </c>
      <c r="D429">
        <v>152991</v>
      </c>
      <c r="E429">
        <v>0</v>
      </c>
    </row>
    <row r="430" spans="1:5" x14ac:dyDescent="0.25">
      <c r="A430" t="s">
        <v>1047</v>
      </c>
      <c r="B430">
        <v>10.673</v>
      </c>
      <c r="C430">
        <v>12.57</v>
      </c>
      <c r="D430">
        <v>125745</v>
      </c>
      <c r="E430">
        <v>0</v>
      </c>
    </row>
    <row r="431" spans="1:5" x14ac:dyDescent="0.25">
      <c r="A431" t="s">
        <v>1047</v>
      </c>
      <c r="B431">
        <v>10.209</v>
      </c>
      <c r="C431">
        <v>13.15</v>
      </c>
      <c r="D431">
        <v>131465</v>
      </c>
      <c r="E431">
        <v>0</v>
      </c>
    </row>
    <row r="432" spans="1:5" x14ac:dyDescent="0.25">
      <c r="A432" t="s">
        <v>1047</v>
      </c>
      <c r="B432">
        <v>8.7880000000000003</v>
      </c>
      <c r="C432">
        <v>15.27</v>
      </c>
      <c r="D432">
        <v>15271</v>
      </c>
      <c r="E432">
        <v>0</v>
      </c>
    </row>
    <row r="433" spans="1:5" x14ac:dyDescent="0.25">
      <c r="A433" t="s">
        <v>1047</v>
      </c>
      <c r="B433">
        <v>10.757</v>
      </c>
      <c r="C433">
        <v>12.48</v>
      </c>
      <c r="D433">
        <v>12476</v>
      </c>
      <c r="E433">
        <v>0</v>
      </c>
    </row>
    <row r="434" spans="1:5" x14ac:dyDescent="0.25">
      <c r="A434" t="s">
        <v>1047</v>
      </c>
      <c r="B434">
        <v>11.045999999999999</v>
      </c>
      <c r="C434">
        <v>12.15</v>
      </c>
      <c r="D434">
        <v>12150</v>
      </c>
      <c r="E434">
        <v>0</v>
      </c>
    </row>
    <row r="435" spans="1:5" x14ac:dyDescent="0.25">
      <c r="A435" t="s">
        <v>1047</v>
      </c>
      <c r="B435">
        <v>9.4469999999999992</v>
      </c>
      <c r="C435">
        <v>14.21</v>
      </c>
      <c r="D435">
        <v>14206</v>
      </c>
      <c r="E435">
        <v>0</v>
      </c>
    </row>
    <row r="436" spans="1:5" x14ac:dyDescent="0.25">
      <c r="A436" t="s">
        <v>1047</v>
      </c>
      <c r="B436">
        <v>11.484</v>
      </c>
      <c r="C436">
        <v>11.69</v>
      </c>
      <c r="D436">
        <v>11686</v>
      </c>
      <c r="E436">
        <v>0</v>
      </c>
    </row>
    <row r="437" spans="1:5" x14ac:dyDescent="0.25">
      <c r="A437" t="s">
        <v>1047</v>
      </c>
      <c r="B437">
        <v>10.617000000000001</v>
      </c>
      <c r="C437">
        <v>12.64</v>
      </c>
      <c r="D437">
        <v>12641</v>
      </c>
      <c r="E437">
        <v>0</v>
      </c>
    </row>
    <row r="438" spans="1:5" x14ac:dyDescent="0.25">
      <c r="A438" t="s">
        <v>1047</v>
      </c>
      <c r="B438">
        <v>7.2629999999999999</v>
      </c>
      <c r="C438">
        <v>18.48</v>
      </c>
      <c r="D438">
        <v>1847</v>
      </c>
      <c r="E438">
        <v>0</v>
      </c>
    </row>
    <row r="439" spans="1:5" x14ac:dyDescent="0.25">
      <c r="A439" t="s">
        <v>1047</v>
      </c>
      <c r="B439">
        <v>8.7780000000000005</v>
      </c>
      <c r="C439">
        <v>15.29</v>
      </c>
      <c r="D439">
        <v>1528</v>
      </c>
      <c r="E439">
        <v>0</v>
      </c>
    </row>
    <row r="440" spans="1:5" x14ac:dyDescent="0.25">
      <c r="A440" t="s">
        <v>1047</v>
      </c>
      <c r="B440">
        <v>8.7910000000000004</v>
      </c>
      <c r="C440">
        <v>15.27</v>
      </c>
      <c r="D440">
        <v>1526</v>
      </c>
      <c r="E440">
        <v>0</v>
      </c>
    </row>
    <row r="441" spans="1:5" x14ac:dyDescent="0.25">
      <c r="A441" t="s">
        <v>1047</v>
      </c>
      <c r="B441">
        <v>7.5069999999999997</v>
      </c>
      <c r="C441">
        <v>17.88</v>
      </c>
      <c r="D441">
        <v>1787</v>
      </c>
      <c r="E441">
        <v>0</v>
      </c>
    </row>
    <row r="442" spans="1:5" x14ac:dyDescent="0.25">
      <c r="A442" t="s">
        <v>1047</v>
      </c>
      <c r="B442">
        <v>8.6760000000000002</v>
      </c>
      <c r="C442">
        <v>15.47</v>
      </c>
      <c r="D442">
        <v>1546</v>
      </c>
      <c r="E442">
        <v>0</v>
      </c>
    </row>
    <row r="443" spans="1:5" x14ac:dyDescent="0.25">
      <c r="A443" t="s">
        <v>1047</v>
      </c>
      <c r="B443">
        <v>8.3119999999999994</v>
      </c>
      <c r="C443">
        <v>16.149999999999999</v>
      </c>
      <c r="D443">
        <v>1614</v>
      </c>
      <c r="E443">
        <v>0</v>
      </c>
    </row>
    <row r="444" spans="1:5" x14ac:dyDescent="0.25">
      <c r="A444" t="s">
        <v>1047</v>
      </c>
      <c r="B444">
        <v>1.82</v>
      </c>
      <c r="C444">
        <v>73.73</v>
      </c>
      <c r="D444">
        <v>737</v>
      </c>
      <c r="E444">
        <v>0</v>
      </c>
    </row>
    <row r="445" spans="1:5" x14ac:dyDescent="0.25">
      <c r="A445" t="s">
        <v>1047</v>
      </c>
      <c r="B445">
        <v>2.64</v>
      </c>
      <c r="C445">
        <v>50.82</v>
      </c>
      <c r="D445">
        <v>508</v>
      </c>
      <c r="E445">
        <v>0</v>
      </c>
    </row>
    <row r="446" spans="1:5" x14ac:dyDescent="0.25">
      <c r="A446" t="s">
        <v>1047</v>
      </c>
      <c r="B446">
        <v>2.931</v>
      </c>
      <c r="C446">
        <v>45.78</v>
      </c>
      <c r="D446">
        <v>457</v>
      </c>
      <c r="E446">
        <v>0</v>
      </c>
    </row>
    <row r="447" spans="1:5" x14ac:dyDescent="0.25">
      <c r="A447" t="s">
        <v>1047</v>
      </c>
      <c r="B447">
        <v>1.6180000000000001</v>
      </c>
      <c r="C447">
        <v>82.9</v>
      </c>
      <c r="D447">
        <v>828</v>
      </c>
      <c r="E447">
        <v>0</v>
      </c>
    </row>
    <row r="448" spans="1:5" x14ac:dyDescent="0.25">
      <c r="A448" t="s">
        <v>1047</v>
      </c>
      <c r="B448">
        <v>2.0139999999999998</v>
      </c>
      <c r="C448">
        <v>66.61</v>
      </c>
      <c r="D448">
        <v>666</v>
      </c>
      <c r="E448">
        <v>0</v>
      </c>
    </row>
    <row r="449" spans="1:7" x14ac:dyDescent="0.25">
      <c r="A449" t="s">
        <v>1047</v>
      </c>
      <c r="B449">
        <v>2.1480000000000001</v>
      </c>
      <c r="C449">
        <v>62.46</v>
      </c>
      <c r="D449">
        <v>624</v>
      </c>
      <c r="E449">
        <v>0</v>
      </c>
    </row>
    <row r="450" spans="1:7" x14ac:dyDescent="0.25">
      <c r="A450" t="s">
        <v>1047</v>
      </c>
      <c r="B450">
        <v>8.9819999999999993</v>
      </c>
      <c r="C450">
        <v>14.94</v>
      </c>
      <c r="D450">
        <v>149418</v>
      </c>
      <c r="E450">
        <v>0</v>
      </c>
    </row>
    <row r="451" spans="1:7" x14ac:dyDescent="0.25">
      <c r="A451" t="s">
        <v>1047</v>
      </c>
      <c r="B451">
        <v>13.115</v>
      </c>
      <c r="C451">
        <v>31.11</v>
      </c>
      <c r="D451">
        <v>311120</v>
      </c>
      <c r="E451">
        <v>0</v>
      </c>
    </row>
    <row r="452" spans="1:7" x14ac:dyDescent="0.25">
      <c r="A452" t="s">
        <v>1047</v>
      </c>
      <c r="B452">
        <v>0</v>
      </c>
      <c r="E452">
        <v>18.225999999999999</v>
      </c>
      <c r="F452">
        <v>54.86</v>
      </c>
      <c r="G452">
        <v>548648</v>
      </c>
    </row>
    <row r="453" spans="1:7" x14ac:dyDescent="0.25">
      <c r="A453" t="s">
        <v>1047</v>
      </c>
      <c r="B453">
        <v>0</v>
      </c>
      <c r="E453">
        <v>9.7469999999999999</v>
      </c>
      <c r="F453">
        <v>102.59</v>
      </c>
      <c r="G453">
        <v>1025907</v>
      </c>
    </row>
    <row r="454" spans="1:7" x14ac:dyDescent="0.25">
      <c r="A454" t="s">
        <v>1047</v>
      </c>
      <c r="B454">
        <v>0</v>
      </c>
      <c r="E454">
        <v>15.791</v>
      </c>
      <c r="F454">
        <v>63.32</v>
      </c>
      <c r="G454">
        <v>633243</v>
      </c>
    </row>
    <row r="455" spans="1:7" x14ac:dyDescent="0.25">
      <c r="A455" t="s">
        <v>1047</v>
      </c>
      <c r="B455">
        <v>0</v>
      </c>
      <c r="E455">
        <v>10.765000000000001</v>
      </c>
      <c r="F455">
        <v>92.89</v>
      </c>
      <c r="G455">
        <v>928872</v>
      </c>
    </row>
    <row r="456" spans="1:7" x14ac:dyDescent="0.25">
      <c r="A456" t="s">
        <v>1047</v>
      </c>
      <c r="B456">
        <v>0</v>
      </c>
      <c r="E456">
        <v>19.265999999999998</v>
      </c>
      <c r="F456">
        <v>51.9</v>
      </c>
      <c r="G456">
        <v>519023</v>
      </c>
    </row>
    <row r="457" spans="1:7" x14ac:dyDescent="0.25">
      <c r="A457" t="s">
        <v>1047</v>
      </c>
      <c r="B457">
        <v>0</v>
      </c>
      <c r="E457">
        <v>10.359</v>
      </c>
      <c r="F457">
        <v>96.53</v>
      </c>
      <c r="G457">
        <v>965253</v>
      </c>
    </row>
    <row r="458" spans="1:7" x14ac:dyDescent="0.25">
      <c r="A458" t="s">
        <v>1047</v>
      </c>
      <c r="B458">
        <v>32.558</v>
      </c>
      <c r="C458">
        <v>30.71</v>
      </c>
      <c r="D458">
        <v>307143</v>
      </c>
      <c r="E458">
        <v>48.152000000000001</v>
      </c>
      <c r="F458">
        <v>20.77</v>
      </c>
      <c r="G458">
        <v>207673</v>
      </c>
    </row>
    <row r="459" spans="1:7" x14ac:dyDescent="0.25">
      <c r="A459" t="s">
        <v>1047</v>
      </c>
      <c r="B459">
        <v>29.498999999999999</v>
      </c>
      <c r="C459">
        <v>33.9</v>
      </c>
      <c r="D459">
        <v>338993</v>
      </c>
      <c r="E459">
        <v>27.875</v>
      </c>
      <c r="F459">
        <v>35.869999999999997</v>
      </c>
      <c r="G459">
        <v>358739</v>
      </c>
    </row>
    <row r="460" spans="1:7" x14ac:dyDescent="0.25">
      <c r="A460" t="s">
        <v>1047</v>
      </c>
      <c r="B460">
        <v>50.851999999999997</v>
      </c>
      <c r="C460">
        <v>19.66</v>
      </c>
      <c r="D460">
        <v>196648</v>
      </c>
      <c r="E460">
        <v>59.688000000000002</v>
      </c>
      <c r="F460">
        <v>16.75</v>
      </c>
      <c r="G460">
        <v>167537</v>
      </c>
    </row>
    <row r="461" spans="1:7" x14ac:dyDescent="0.25">
      <c r="A461" t="s">
        <v>1047</v>
      </c>
      <c r="B461">
        <v>35.558999999999997</v>
      </c>
      <c r="C461">
        <v>28.12</v>
      </c>
      <c r="D461">
        <v>281221</v>
      </c>
      <c r="E461">
        <v>33.686</v>
      </c>
      <c r="F461">
        <v>29.69</v>
      </c>
      <c r="G461">
        <v>296856</v>
      </c>
    </row>
    <row r="462" spans="1:7" x14ac:dyDescent="0.25">
      <c r="A462" t="s">
        <v>1047</v>
      </c>
      <c r="B462">
        <v>60.064</v>
      </c>
      <c r="C462">
        <v>16.649999999999999</v>
      </c>
      <c r="D462">
        <v>166486</v>
      </c>
      <c r="E462">
        <v>69.129000000000005</v>
      </c>
      <c r="F462">
        <v>14.47</v>
      </c>
      <c r="G462">
        <v>144656</v>
      </c>
    </row>
    <row r="463" spans="1:7" x14ac:dyDescent="0.25">
      <c r="A463" t="s">
        <v>1047</v>
      </c>
      <c r="B463">
        <v>35.548000000000002</v>
      </c>
      <c r="C463">
        <v>28.13</v>
      </c>
      <c r="D463">
        <v>281307</v>
      </c>
      <c r="E463">
        <v>33.787999999999997</v>
      </c>
      <c r="F463">
        <v>29.6</v>
      </c>
      <c r="G463">
        <v>295956</v>
      </c>
    </row>
    <row r="464" spans="1:7" x14ac:dyDescent="0.25">
      <c r="A464" t="s">
        <v>1047</v>
      </c>
      <c r="B464">
        <v>36.048999999999999</v>
      </c>
      <c r="C464">
        <v>27.74</v>
      </c>
      <c r="D464">
        <v>277394</v>
      </c>
      <c r="E464">
        <v>0</v>
      </c>
    </row>
    <row r="465" spans="1:5" x14ac:dyDescent="0.25">
      <c r="A465" t="s">
        <v>1047</v>
      </c>
      <c r="B465">
        <v>23.131</v>
      </c>
      <c r="C465">
        <v>43.23</v>
      </c>
      <c r="D465">
        <v>432305</v>
      </c>
      <c r="E465">
        <v>0</v>
      </c>
    </row>
    <row r="466" spans="1:5" x14ac:dyDescent="0.25">
      <c r="A466" t="s">
        <v>1047</v>
      </c>
      <c r="B466">
        <v>48.235999999999997</v>
      </c>
      <c r="C466">
        <v>20.73</v>
      </c>
      <c r="D466">
        <v>207312</v>
      </c>
      <c r="E466">
        <v>0</v>
      </c>
    </row>
    <row r="467" spans="1:5" x14ac:dyDescent="0.25">
      <c r="A467" t="s">
        <v>1047</v>
      </c>
      <c r="B467">
        <v>26.99</v>
      </c>
      <c r="C467">
        <v>37.049999999999997</v>
      </c>
      <c r="D467">
        <v>370493</v>
      </c>
      <c r="E467">
        <v>0</v>
      </c>
    </row>
    <row r="468" spans="1:5" x14ac:dyDescent="0.25">
      <c r="A468" t="s">
        <v>1047</v>
      </c>
      <c r="B468">
        <v>52.348999999999997</v>
      </c>
      <c r="C468">
        <v>19.100000000000001</v>
      </c>
      <c r="D468">
        <v>191024</v>
      </c>
      <c r="E468">
        <v>0</v>
      </c>
    </row>
    <row r="469" spans="1:5" x14ac:dyDescent="0.25">
      <c r="A469" t="s">
        <v>1047</v>
      </c>
      <c r="B469">
        <v>27.521999999999998</v>
      </c>
      <c r="C469">
        <v>36.33</v>
      </c>
      <c r="D469">
        <v>363335</v>
      </c>
      <c r="E469">
        <v>0</v>
      </c>
    </row>
    <row r="470" spans="1:5" x14ac:dyDescent="0.25">
      <c r="A470" t="s">
        <v>1047</v>
      </c>
      <c r="B470">
        <v>13.763</v>
      </c>
      <c r="C470">
        <v>9.75</v>
      </c>
      <c r="D470">
        <v>97515</v>
      </c>
      <c r="E470">
        <v>0</v>
      </c>
    </row>
    <row r="471" spans="1:5" x14ac:dyDescent="0.25">
      <c r="A471" t="s">
        <v>1047</v>
      </c>
      <c r="B471">
        <v>4.5270000000000001</v>
      </c>
      <c r="C471">
        <v>29.64</v>
      </c>
      <c r="D471">
        <v>296420</v>
      </c>
      <c r="E471">
        <v>0</v>
      </c>
    </row>
    <row r="472" spans="1:5" x14ac:dyDescent="0.25">
      <c r="A472" t="s">
        <v>1047</v>
      </c>
      <c r="B472">
        <v>12.977</v>
      </c>
      <c r="C472">
        <v>10.34</v>
      </c>
      <c r="D472">
        <v>1034246</v>
      </c>
      <c r="E472">
        <v>0</v>
      </c>
    </row>
    <row r="473" spans="1:5" x14ac:dyDescent="0.25">
      <c r="A473" t="s">
        <v>1047</v>
      </c>
      <c r="B473">
        <v>16.177</v>
      </c>
      <c r="C473">
        <v>8.3000000000000007</v>
      </c>
      <c r="D473">
        <v>829677</v>
      </c>
      <c r="E473">
        <v>0</v>
      </c>
    </row>
    <row r="474" spans="1:5" x14ac:dyDescent="0.25">
      <c r="A474" t="s">
        <v>1047</v>
      </c>
      <c r="B474">
        <v>15.788</v>
      </c>
      <c r="C474">
        <v>8.5</v>
      </c>
      <c r="D474">
        <v>850094</v>
      </c>
      <c r="E474">
        <v>0</v>
      </c>
    </row>
    <row r="475" spans="1:5" x14ac:dyDescent="0.25">
      <c r="A475" t="s">
        <v>1047</v>
      </c>
      <c r="B475">
        <v>13.538</v>
      </c>
      <c r="C475">
        <v>9.91</v>
      </c>
      <c r="D475">
        <v>991341</v>
      </c>
      <c r="E475">
        <v>0</v>
      </c>
    </row>
    <row r="476" spans="1:5" x14ac:dyDescent="0.25">
      <c r="A476" t="s">
        <v>1047</v>
      </c>
      <c r="B476">
        <v>14.73</v>
      </c>
      <c r="C476">
        <v>9.11</v>
      </c>
      <c r="D476">
        <v>911125</v>
      </c>
      <c r="E476">
        <v>0</v>
      </c>
    </row>
    <row r="477" spans="1:5" x14ac:dyDescent="0.25">
      <c r="A477" t="s">
        <v>1047</v>
      </c>
      <c r="B477">
        <v>14.762</v>
      </c>
      <c r="C477">
        <v>9.09</v>
      </c>
      <c r="D477">
        <v>909185</v>
      </c>
      <c r="E477">
        <v>0</v>
      </c>
    </row>
    <row r="478" spans="1:5" x14ac:dyDescent="0.25">
      <c r="A478" t="s">
        <v>1047</v>
      </c>
      <c r="B478">
        <v>8.9239999999999995</v>
      </c>
      <c r="C478">
        <v>15.04</v>
      </c>
      <c r="D478">
        <v>150396</v>
      </c>
      <c r="E478">
        <v>0</v>
      </c>
    </row>
    <row r="479" spans="1:5" x14ac:dyDescent="0.25">
      <c r="A479" t="s">
        <v>1047</v>
      </c>
      <c r="B479">
        <v>13.34</v>
      </c>
      <c r="C479">
        <v>10.06</v>
      </c>
      <c r="D479">
        <v>100608</v>
      </c>
      <c r="E479">
        <v>0</v>
      </c>
    </row>
    <row r="480" spans="1:5" x14ac:dyDescent="0.25">
      <c r="A480" t="s">
        <v>1047</v>
      </c>
      <c r="B480">
        <v>12.919</v>
      </c>
      <c r="C480">
        <v>10.39</v>
      </c>
      <c r="D480">
        <v>103886</v>
      </c>
      <c r="E480">
        <v>0</v>
      </c>
    </row>
    <row r="481" spans="1:5" x14ac:dyDescent="0.25">
      <c r="A481" t="s">
        <v>1047</v>
      </c>
      <c r="B481">
        <v>11.398</v>
      </c>
      <c r="C481">
        <v>11.77</v>
      </c>
      <c r="D481">
        <v>117746</v>
      </c>
      <c r="E481">
        <v>0</v>
      </c>
    </row>
    <row r="482" spans="1:5" x14ac:dyDescent="0.25">
      <c r="A482" t="s">
        <v>1047</v>
      </c>
      <c r="B482">
        <v>12.894</v>
      </c>
      <c r="C482">
        <v>10.41</v>
      </c>
      <c r="D482">
        <v>104087</v>
      </c>
      <c r="E482">
        <v>0</v>
      </c>
    </row>
    <row r="483" spans="1:5" x14ac:dyDescent="0.25">
      <c r="A483" t="s">
        <v>1047</v>
      </c>
      <c r="B483">
        <v>12.817</v>
      </c>
      <c r="C483">
        <v>10.47</v>
      </c>
      <c r="D483">
        <v>104711</v>
      </c>
      <c r="E483">
        <v>0</v>
      </c>
    </row>
    <row r="484" spans="1:5" x14ac:dyDescent="0.25">
      <c r="A484" t="s">
        <v>1047</v>
      </c>
      <c r="B484">
        <v>10.961</v>
      </c>
      <c r="C484">
        <v>12.24</v>
      </c>
      <c r="D484">
        <v>12244</v>
      </c>
      <c r="E484">
        <v>0</v>
      </c>
    </row>
    <row r="485" spans="1:5" x14ac:dyDescent="0.25">
      <c r="A485" t="s">
        <v>1047</v>
      </c>
      <c r="B485">
        <v>12.837999999999999</v>
      </c>
      <c r="C485">
        <v>10.45</v>
      </c>
      <c r="D485">
        <v>10454</v>
      </c>
      <c r="E485">
        <v>0</v>
      </c>
    </row>
    <row r="486" spans="1:5" x14ac:dyDescent="0.25">
      <c r="A486" t="s">
        <v>1047</v>
      </c>
      <c r="B486">
        <v>10.88</v>
      </c>
      <c r="C486">
        <v>12.34</v>
      </c>
      <c r="D486">
        <v>12336</v>
      </c>
      <c r="E486">
        <v>0</v>
      </c>
    </row>
    <row r="487" spans="1:5" x14ac:dyDescent="0.25">
      <c r="A487" t="s">
        <v>1047</v>
      </c>
      <c r="B487">
        <v>9.8780000000000001</v>
      </c>
      <c r="C487">
        <v>13.59</v>
      </c>
      <c r="D487">
        <v>13587</v>
      </c>
      <c r="E487">
        <v>0</v>
      </c>
    </row>
    <row r="488" spans="1:5" x14ac:dyDescent="0.25">
      <c r="A488" t="s">
        <v>1047</v>
      </c>
      <c r="B488">
        <v>10.819000000000001</v>
      </c>
      <c r="C488">
        <v>12.41</v>
      </c>
      <c r="D488">
        <v>12405</v>
      </c>
      <c r="E488">
        <v>0</v>
      </c>
    </row>
    <row r="489" spans="1:5" x14ac:dyDescent="0.25">
      <c r="A489" t="s">
        <v>1047</v>
      </c>
      <c r="B489">
        <v>10.957000000000001</v>
      </c>
      <c r="C489">
        <v>12.25</v>
      </c>
      <c r="D489">
        <v>12248</v>
      </c>
      <c r="E489">
        <v>0</v>
      </c>
    </row>
    <row r="490" spans="1:5" x14ac:dyDescent="0.25">
      <c r="A490" t="s">
        <v>1047</v>
      </c>
      <c r="B490">
        <v>7.2720000000000002</v>
      </c>
      <c r="C490">
        <v>18.46</v>
      </c>
      <c r="D490">
        <v>1845</v>
      </c>
      <c r="E490">
        <v>0</v>
      </c>
    </row>
    <row r="491" spans="1:5" x14ac:dyDescent="0.25">
      <c r="A491" t="s">
        <v>1047</v>
      </c>
      <c r="B491">
        <v>8.5299999999999994</v>
      </c>
      <c r="C491">
        <v>15.73</v>
      </c>
      <c r="D491">
        <v>1573</v>
      </c>
      <c r="E491">
        <v>0</v>
      </c>
    </row>
    <row r="492" spans="1:5" x14ac:dyDescent="0.25">
      <c r="A492" t="s">
        <v>1047</v>
      </c>
      <c r="B492">
        <v>8.7360000000000007</v>
      </c>
      <c r="C492">
        <v>15.36</v>
      </c>
      <c r="D492">
        <v>1536</v>
      </c>
      <c r="E492">
        <v>0</v>
      </c>
    </row>
    <row r="493" spans="1:5" x14ac:dyDescent="0.25">
      <c r="A493" t="s">
        <v>1047</v>
      </c>
      <c r="B493">
        <v>7.3710000000000004</v>
      </c>
      <c r="C493">
        <v>18.21</v>
      </c>
      <c r="D493">
        <v>1820</v>
      </c>
      <c r="E493">
        <v>0</v>
      </c>
    </row>
    <row r="494" spans="1:5" x14ac:dyDescent="0.25">
      <c r="A494" t="s">
        <v>1047</v>
      </c>
      <c r="B494">
        <v>8.2989999999999995</v>
      </c>
      <c r="C494">
        <v>16.170000000000002</v>
      </c>
      <c r="D494">
        <v>1617</v>
      </c>
      <c r="E494">
        <v>0</v>
      </c>
    </row>
    <row r="495" spans="1:5" x14ac:dyDescent="0.25">
      <c r="A495" t="s">
        <v>1047</v>
      </c>
      <c r="B495">
        <v>8.4830000000000005</v>
      </c>
      <c r="C495">
        <v>15.82</v>
      </c>
      <c r="D495">
        <v>1581</v>
      </c>
      <c r="E495">
        <v>0</v>
      </c>
    </row>
    <row r="496" spans="1:5" x14ac:dyDescent="0.25">
      <c r="A496" t="s">
        <v>1047</v>
      </c>
      <c r="B496">
        <v>1.867</v>
      </c>
      <c r="C496">
        <v>71.87</v>
      </c>
      <c r="D496">
        <v>718</v>
      </c>
      <c r="E496">
        <v>0</v>
      </c>
    </row>
    <row r="497" spans="1:7" x14ac:dyDescent="0.25">
      <c r="A497" t="s">
        <v>1047</v>
      </c>
      <c r="B497">
        <v>2.69</v>
      </c>
      <c r="C497">
        <v>49.87</v>
      </c>
      <c r="D497">
        <v>498</v>
      </c>
      <c r="E497">
        <v>0</v>
      </c>
    </row>
    <row r="498" spans="1:7" x14ac:dyDescent="0.25">
      <c r="A498" t="s">
        <v>1047</v>
      </c>
      <c r="B498">
        <v>2.8159999999999998</v>
      </c>
      <c r="C498">
        <v>47.64</v>
      </c>
      <c r="D498">
        <v>476</v>
      </c>
      <c r="E498">
        <v>0</v>
      </c>
    </row>
    <row r="499" spans="1:7" x14ac:dyDescent="0.25">
      <c r="A499" t="s">
        <v>1047</v>
      </c>
      <c r="B499">
        <v>1.538</v>
      </c>
      <c r="C499">
        <v>87.22</v>
      </c>
      <c r="D499">
        <v>872</v>
      </c>
      <c r="E499">
        <v>0</v>
      </c>
    </row>
    <row r="500" spans="1:7" x14ac:dyDescent="0.25">
      <c r="A500" t="s">
        <v>1047</v>
      </c>
      <c r="B500">
        <v>2.077</v>
      </c>
      <c r="C500">
        <v>64.59</v>
      </c>
      <c r="D500">
        <v>645</v>
      </c>
      <c r="E500">
        <v>0</v>
      </c>
    </row>
    <row r="501" spans="1:7" x14ac:dyDescent="0.25">
      <c r="A501" t="s">
        <v>1047</v>
      </c>
      <c r="B501">
        <v>2.2890000000000001</v>
      </c>
      <c r="C501">
        <v>58.61</v>
      </c>
      <c r="D501">
        <v>586</v>
      </c>
      <c r="E501">
        <v>0</v>
      </c>
    </row>
    <row r="502" spans="1:7" x14ac:dyDescent="0.25">
      <c r="A502" t="s">
        <v>1047</v>
      </c>
      <c r="B502">
        <v>8.8219999999999992</v>
      </c>
      <c r="C502">
        <v>15.21</v>
      </c>
      <c r="D502">
        <v>152138</v>
      </c>
      <c r="E502">
        <v>0</v>
      </c>
    </row>
    <row r="503" spans="1:7" x14ac:dyDescent="0.25">
      <c r="A503" t="s">
        <v>1047</v>
      </c>
      <c r="B503">
        <v>11.670999999999999</v>
      </c>
      <c r="C503">
        <v>35.04</v>
      </c>
      <c r="D503">
        <v>350395</v>
      </c>
      <c r="E503">
        <v>0</v>
      </c>
    </row>
    <row r="504" spans="1:7" x14ac:dyDescent="0.25">
      <c r="A504" t="s">
        <v>1047</v>
      </c>
      <c r="B504">
        <v>0</v>
      </c>
      <c r="E504">
        <v>15.997999999999999</v>
      </c>
      <c r="F504">
        <v>62.51</v>
      </c>
      <c r="G504">
        <v>625050</v>
      </c>
    </row>
    <row r="505" spans="1:7" x14ac:dyDescent="0.25">
      <c r="A505" t="s">
        <v>1047</v>
      </c>
      <c r="B505">
        <v>0</v>
      </c>
      <c r="E505">
        <v>9.7469999999999999</v>
      </c>
      <c r="F505">
        <v>102.59</v>
      </c>
      <c r="G505">
        <v>1025934</v>
      </c>
    </row>
    <row r="506" spans="1:7" x14ac:dyDescent="0.25">
      <c r="A506" t="s">
        <v>1047</v>
      </c>
      <c r="B506">
        <v>0</v>
      </c>
      <c r="E506">
        <v>15.452999999999999</v>
      </c>
      <c r="F506">
        <v>64.709999999999994</v>
      </c>
      <c r="G506">
        <v>647118</v>
      </c>
    </row>
    <row r="507" spans="1:7" x14ac:dyDescent="0.25">
      <c r="A507" t="s">
        <v>1047</v>
      </c>
      <c r="B507">
        <v>0</v>
      </c>
      <c r="E507">
        <v>10.098000000000001</v>
      </c>
      <c r="F507">
        <v>99.03</v>
      </c>
      <c r="G507">
        <v>990265</v>
      </c>
    </row>
    <row r="508" spans="1:7" x14ac:dyDescent="0.25">
      <c r="A508" t="s">
        <v>1047</v>
      </c>
      <c r="B508">
        <v>0</v>
      </c>
      <c r="E508">
        <v>13.821</v>
      </c>
      <c r="F508">
        <v>72.349999999999994</v>
      </c>
      <c r="G508">
        <v>723516</v>
      </c>
    </row>
    <row r="509" spans="1:7" x14ac:dyDescent="0.25">
      <c r="A509" t="s">
        <v>1047</v>
      </c>
      <c r="B509">
        <v>0</v>
      </c>
      <c r="E509">
        <v>9.7080000000000002</v>
      </c>
      <c r="F509">
        <v>103.01</v>
      </c>
      <c r="G509">
        <v>1030065</v>
      </c>
    </row>
    <row r="510" spans="1:7" x14ac:dyDescent="0.25">
      <c r="A510" t="s">
        <v>1047</v>
      </c>
      <c r="B510">
        <v>36.039000000000001</v>
      </c>
      <c r="C510">
        <v>27.75</v>
      </c>
      <c r="D510">
        <v>277473</v>
      </c>
      <c r="E510">
        <v>55.701000000000001</v>
      </c>
      <c r="F510">
        <v>17.95</v>
      </c>
      <c r="G510">
        <v>179527</v>
      </c>
    </row>
    <row r="511" spans="1:7" x14ac:dyDescent="0.25">
      <c r="A511" t="s">
        <v>1047</v>
      </c>
      <c r="B511">
        <v>29.896000000000001</v>
      </c>
      <c r="C511">
        <v>33.450000000000003</v>
      </c>
      <c r="D511">
        <v>334486</v>
      </c>
      <c r="E511">
        <v>28.27</v>
      </c>
      <c r="F511">
        <v>35.369999999999997</v>
      </c>
      <c r="G511">
        <v>353727</v>
      </c>
    </row>
    <row r="512" spans="1:7" x14ac:dyDescent="0.25">
      <c r="A512" t="s">
        <v>1047</v>
      </c>
      <c r="B512">
        <v>56.113999999999997</v>
      </c>
      <c r="C512">
        <v>17.82</v>
      </c>
      <c r="D512">
        <v>178207</v>
      </c>
      <c r="E512">
        <v>65.659000000000006</v>
      </c>
      <c r="F512">
        <v>15.23</v>
      </c>
      <c r="G512">
        <v>152301</v>
      </c>
    </row>
    <row r="513" spans="1:7" x14ac:dyDescent="0.25">
      <c r="A513" t="s">
        <v>1047</v>
      </c>
      <c r="B513">
        <v>36.520000000000003</v>
      </c>
      <c r="C513">
        <v>27.38</v>
      </c>
      <c r="D513">
        <v>273817</v>
      </c>
      <c r="E513">
        <v>34.823999999999998</v>
      </c>
      <c r="F513">
        <v>28.72</v>
      </c>
      <c r="G513">
        <v>287155</v>
      </c>
    </row>
    <row r="514" spans="1:7" x14ac:dyDescent="0.25">
      <c r="A514" t="s">
        <v>1047</v>
      </c>
      <c r="B514">
        <v>52.253999999999998</v>
      </c>
      <c r="C514">
        <v>19.14</v>
      </c>
      <c r="D514">
        <v>191370</v>
      </c>
      <c r="E514">
        <v>65.864000000000004</v>
      </c>
      <c r="F514">
        <v>15.18</v>
      </c>
      <c r="G514">
        <v>151825</v>
      </c>
    </row>
    <row r="515" spans="1:7" x14ac:dyDescent="0.25">
      <c r="A515" t="s">
        <v>1047</v>
      </c>
      <c r="B515">
        <v>35.356000000000002</v>
      </c>
      <c r="C515">
        <v>28.28</v>
      </c>
      <c r="D515">
        <v>282831</v>
      </c>
      <c r="E515">
        <v>33.741</v>
      </c>
      <c r="F515">
        <v>29.64</v>
      </c>
      <c r="G515">
        <v>296370</v>
      </c>
    </row>
    <row r="516" spans="1:7" x14ac:dyDescent="0.25">
      <c r="A516" t="s">
        <v>1047</v>
      </c>
      <c r="B516">
        <v>33.665999999999997</v>
      </c>
      <c r="C516">
        <v>29.7</v>
      </c>
      <c r="D516">
        <v>297028</v>
      </c>
      <c r="E516">
        <v>0</v>
      </c>
    </row>
    <row r="517" spans="1:7" x14ac:dyDescent="0.25">
      <c r="A517" t="s">
        <v>1047</v>
      </c>
      <c r="B517">
        <v>22.119</v>
      </c>
      <c r="C517">
        <v>45.21</v>
      </c>
      <c r="D517">
        <v>452099</v>
      </c>
      <c r="E517">
        <v>0</v>
      </c>
    </row>
    <row r="518" spans="1:7" x14ac:dyDescent="0.25">
      <c r="A518" t="s">
        <v>1047</v>
      </c>
      <c r="B518">
        <v>44.94</v>
      </c>
      <c r="C518">
        <v>22.25</v>
      </c>
      <c r="D518">
        <v>222515</v>
      </c>
      <c r="E518">
        <v>0</v>
      </c>
    </row>
    <row r="519" spans="1:7" x14ac:dyDescent="0.25">
      <c r="A519" t="s">
        <v>1047</v>
      </c>
      <c r="B519">
        <v>26.2</v>
      </c>
      <c r="C519">
        <v>38.17</v>
      </c>
      <c r="D519">
        <v>381673</v>
      </c>
      <c r="E519">
        <v>0</v>
      </c>
    </row>
    <row r="520" spans="1:7" x14ac:dyDescent="0.25">
      <c r="A520" t="s">
        <v>1047</v>
      </c>
      <c r="B520">
        <v>49.777000000000001</v>
      </c>
      <c r="C520">
        <v>20.09</v>
      </c>
      <c r="D520">
        <v>200892</v>
      </c>
      <c r="E520">
        <v>0</v>
      </c>
    </row>
    <row r="521" spans="1:7" x14ac:dyDescent="0.25">
      <c r="A521" t="s">
        <v>1047</v>
      </c>
      <c r="B521">
        <v>26.356999999999999</v>
      </c>
      <c r="C521">
        <v>37.94</v>
      </c>
      <c r="D521">
        <v>379394</v>
      </c>
      <c r="E521">
        <v>0</v>
      </c>
    </row>
  </sheetData>
  <dataConsolidate/>
  <mergeCells count="9">
    <mergeCell ref="I35:M35"/>
    <mergeCell ref="J36:K36"/>
    <mergeCell ref="L36:M36"/>
    <mergeCell ref="I4:M4"/>
    <mergeCell ref="J5:K5"/>
    <mergeCell ref="L5:M5"/>
    <mergeCell ref="I20:M20"/>
    <mergeCell ref="J21:K21"/>
    <mergeCell ref="L21:M2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55D9-C459-44C0-96B4-D414E721114F}">
  <dimension ref="A1:H884"/>
  <sheetViews>
    <sheetView zoomScaleNormal="100" workbookViewId="0">
      <selection activeCell="I35" sqref="I35"/>
    </sheetView>
  </sheetViews>
  <sheetFormatPr defaultRowHeight="15" x14ac:dyDescent="0.25"/>
  <cols>
    <col min="1" max="1" width="16.140625" customWidth="1"/>
    <col min="2" max="2" width="15.28515625" bestFit="1" customWidth="1"/>
    <col min="3" max="3" width="15.42578125" customWidth="1"/>
    <col min="4" max="4" width="17.85546875" bestFit="1" customWidth="1"/>
    <col min="5" max="5" width="15.7109375" bestFit="1" customWidth="1"/>
    <col min="6" max="6" width="10.85546875" bestFit="1" customWidth="1"/>
    <col min="7" max="7" width="10.42578125" bestFit="1" customWidth="1"/>
    <col min="8" max="8" width="11.42578125" bestFit="1" customWidth="1"/>
    <col min="9" max="9" width="12" customWidth="1"/>
  </cols>
  <sheetData>
    <row r="1" spans="1:8" x14ac:dyDescent="0.25">
      <c r="A1" t="s">
        <v>1036</v>
      </c>
      <c r="B1" t="s">
        <v>903</v>
      </c>
      <c r="C1" t="s">
        <v>901</v>
      </c>
      <c r="D1" t="s">
        <v>902</v>
      </c>
      <c r="F1" t="s">
        <v>918</v>
      </c>
      <c r="G1">
        <v>171</v>
      </c>
    </row>
    <row r="2" spans="1:8" x14ac:dyDescent="0.25">
      <c r="A2" s="1" t="s">
        <v>905</v>
      </c>
      <c r="B2" s="5">
        <v>5.4099992784931699</v>
      </c>
      <c r="C2" s="5">
        <v>23.66</v>
      </c>
      <c r="D2" s="5">
        <v>248091.9</v>
      </c>
      <c r="F2" t="s">
        <v>919</v>
      </c>
      <c r="G2">
        <v>341</v>
      </c>
    </row>
    <row r="3" spans="1:8" x14ac:dyDescent="0.25">
      <c r="A3" s="1" t="s">
        <v>905</v>
      </c>
      <c r="B3" s="5">
        <v>5.2509994949220298</v>
      </c>
      <c r="C3" s="5">
        <v>24.38</v>
      </c>
      <c r="D3" s="5">
        <v>255604.1</v>
      </c>
    </row>
    <row r="4" spans="1:8" x14ac:dyDescent="0.25">
      <c r="A4" s="1" t="s">
        <v>905</v>
      </c>
      <c r="B4" s="5">
        <v>5.1730009585362726</v>
      </c>
      <c r="C4" s="5">
        <v>24.74</v>
      </c>
      <c r="D4" s="5">
        <v>259458.1</v>
      </c>
      <c r="F4" s="8" t="s">
        <v>975</v>
      </c>
      <c r="G4" s="8"/>
      <c r="H4" s="8"/>
    </row>
    <row r="5" spans="1:8" x14ac:dyDescent="0.25">
      <c r="A5" s="1" t="s">
        <v>905</v>
      </c>
      <c r="B5" s="5">
        <v>5.3589996362589538</v>
      </c>
      <c r="C5" s="5">
        <v>23.89</v>
      </c>
      <c r="D5" s="5">
        <v>250452.9</v>
      </c>
      <c r="F5" t="s">
        <v>920</v>
      </c>
      <c r="G5" s="3" t="s">
        <v>904</v>
      </c>
      <c r="H5" s="3" t="s">
        <v>1041</v>
      </c>
    </row>
    <row r="6" spans="1:8" x14ac:dyDescent="0.25">
      <c r="A6" s="1" t="s">
        <v>905</v>
      </c>
      <c r="B6" s="5">
        <v>5.4180009728509981</v>
      </c>
      <c r="C6" s="5">
        <v>23.62</v>
      </c>
      <c r="D6" s="5">
        <v>247725.5</v>
      </c>
      <c r="F6" t="s">
        <v>907</v>
      </c>
      <c r="G6" s="4">
        <f ca="1">MIN(INDIRECT("$B$2:$B$" &amp; $G$1))</f>
        <v>1.7941176470588236</v>
      </c>
      <c r="H6" s="4">
        <f ca="1">MIN(INDIRECT("$B$" &amp; $G$1 + 1 &amp; ":$B$" &amp; $G$2))</f>
        <v>1.5069999999999999</v>
      </c>
    </row>
    <row r="7" spans="1:8" x14ac:dyDescent="0.25">
      <c r="A7" s="1" t="s">
        <v>905</v>
      </c>
      <c r="B7" s="5">
        <v>13.989999617462592</v>
      </c>
      <c r="C7" s="5">
        <v>9.15</v>
      </c>
      <c r="D7" s="5">
        <v>959383.3</v>
      </c>
      <c r="F7" t="s">
        <v>908</v>
      </c>
      <c r="G7" s="4">
        <f ca="1">_xlfn.QUARTILE.EXC(INDIRECT("$B$2:$B$" &amp; $G$1),1)</f>
        <v>6.4991951564207602</v>
      </c>
      <c r="H7" s="4">
        <f ca="1">_xlfn.QUARTILE.EXC(INDIRECT("$B$" &amp; $G$1 + 1 &amp; ":$B$" &amp; $G$2),1)</f>
        <v>7.4252500000000001</v>
      </c>
    </row>
    <row r="8" spans="1:8" x14ac:dyDescent="0.25">
      <c r="A8" s="1" t="s">
        <v>905</v>
      </c>
      <c r="B8" s="5">
        <v>14.54200046372239</v>
      </c>
      <c r="C8" s="5">
        <v>8.8000000000000007</v>
      </c>
      <c r="D8" s="5">
        <v>922966</v>
      </c>
      <c r="F8" t="s">
        <v>910</v>
      </c>
      <c r="G8" s="4">
        <f ca="1">MEDIAN(INDIRECT("$B$2:$B$" &amp; $G$1))</f>
        <v>8.6546001202932565</v>
      </c>
      <c r="H8" s="4">
        <f ca="1">MEDIAN(INDIRECT("$B$" &amp; $G$1 + 1 &amp; ":$B$" &amp; $G$2))</f>
        <v>9.3135000000000012</v>
      </c>
    </row>
    <row r="9" spans="1:8" x14ac:dyDescent="0.25">
      <c r="A9" s="1" t="s">
        <v>905</v>
      </c>
      <c r="B9" s="5">
        <v>14.990000354038955</v>
      </c>
      <c r="C9" s="5">
        <v>8.5399999999999991</v>
      </c>
      <c r="D9" s="5">
        <v>895381.7</v>
      </c>
      <c r="F9" t="s">
        <v>909</v>
      </c>
      <c r="G9" s="4">
        <f ca="1">_xlfn.QUARTILE.EXC(INDIRECT("$B$2:$B$" &amp; $G$1),3)</f>
        <v>10.904252913972501</v>
      </c>
      <c r="H9" s="4">
        <f ca="1">_xlfn.QUARTILE.EXC(INDIRECT("$B$" &amp; $G$1 + 1 &amp; ":$B$" &amp; $G$2),3)</f>
        <v>12.038499999999999</v>
      </c>
    </row>
    <row r="10" spans="1:8" x14ac:dyDescent="0.25">
      <c r="A10" s="1" t="s">
        <v>905</v>
      </c>
      <c r="B10" s="5">
        <v>13.934999422220317</v>
      </c>
      <c r="C10" s="5">
        <v>9.19</v>
      </c>
      <c r="D10" s="5">
        <v>963169.9</v>
      </c>
      <c r="F10" t="s">
        <v>911</v>
      </c>
      <c r="G10" s="4">
        <f ca="1">MAX(INDIRECT("$B$2:$B$" &amp; $G$1))</f>
        <v>19.184999596910906</v>
      </c>
      <c r="H10" s="4">
        <f ca="1">MAX(INDIRECT("$B$" &amp; $G$1 + 1 &amp; ":$B$" &amp; $G$2))</f>
        <v>17.442</v>
      </c>
    </row>
    <row r="11" spans="1:8" x14ac:dyDescent="0.25">
      <c r="A11" s="1" t="s">
        <v>905</v>
      </c>
      <c r="B11" s="5">
        <v>14.369999402578163</v>
      </c>
      <c r="C11" s="5">
        <v>8.91</v>
      </c>
      <c r="D11" s="5">
        <v>934013.4</v>
      </c>
      <c r="F11" t="s">
        <v>912</v>
      </c>
      <c r="G11" s="4">
        <f ca="1">AVERAGE(INDIRECT("$B$2:$B$" &amp; $G$1))</f>
        <v>9.342355424296132</v>
      </c>
      <c r="H11" s="4">
        <f ca="1">AVERAGE(INDIRECT("$B$" &amp; $G$1 + 1 &amp; ":$B$" &amp; $G$2))</f>
        <v>9.2459470588235284</v>
      </c>
    </row>
    <row r="12" spans="1:8" x14ac:dyDescent="0.25">
      <c r="A12" s="1" t="s">
        <v>905</v>
      </c>
      <c r="B12" s="5">
        <v>17.071000517277145</v>
      </c>
      <c r="C12" s="5">
        <v>7.5</v>
      </c>
      <c r="D12" s="5">
        <v>786232.3</v>
      </c>
      <c r="F12" t="s">
        <v>913</v>
      </c>
      <c r="G12" s="4">
        <f ca="1">$G$9-$G$7</f>
        <v>4.4050577575517407</v>
      </c>
      <c r="H12" s="4">
        <f ca="1">$H$9-$H$7</f>
        <v>4.613249999999999</v>
      </c>
    </row>
    <row r="13" spans="1:8" x14ac:dyDescent="0.25">
      <c r="A13" s="1" t="s">
        <v>905</v>
      </c>
      <c r="B13" s="5">
        <v>16.531000216401882</v>
      </c>
      <c r="C13" s="5">
        <v>7.74</v>
      </c>
      <c r="D13" s="5">
        <v>811915.3</v>
      </c>
      <c r="F13" t="s">
        <v>914</v>
      </c>
      <c r="G13" s="4">
        <f ca="1">$G$7-($G$12*1.5)</f>
        <v>-0.10839147990685039</v>
      </c>
      <c r="H13" s="4">
        <f ca="1">$H$7-($H$12*1.5)</f>
        <v>0.50537500000000168</v>
      </c>
    </row>
    <row r="14" spans="1:8" x14ac:dyDescent="0.25">
      <c r="A14" s="1" t="s">
        <v>905</v>
      </c>
      <c r="B14" s="5">
        <v>19.184999596910906</v>
      </c>
      <c r="C14" s="5">
        <v>6.67</v>
      </c>
      <c r="D14" s="5">
        <v>699597.2</v>
      </c>
      <c r="F14" t="s">
        <v>915</v>
      </c>
      <c r="G14" s="4">
        <f ca="1">$G$9-($G$12*1.5)</f>
        <v>4.2966662776448903</v>
      </c>
      <c r="H14" s="4">
        <f ca="1">$H$9-($H$12*1.5)</f>
        <v>5.1186250000000006</v>
      </c>
    </row>
    <row r="15" spans="1:8" x14ac:dyDescent="0.25">
      <c r="A15" s="1" t="s">
        <v>905</v>
      </c>
      <c r="B15" s="5">
        <v>16.939999929320809</v>
      </c>
      <c r="C15" s="5">
        <v>7.56</v>
      </c>
      <c r="D15" s="5">
        <v>792312.4</v>
      </c>
    </row>
    <row r="16" spans="1:8" x14ac:dyDescent="0.25">
      <c r="A16" s="1" t="s">
        <v>905</v>
      </c>
      <c r="B16" s="5">
        <v>17.262001037126666</v>
      </c>
      <c r="C16" s="5">
        <v>7.42</v>
      </c>
      <c r="D16" s="5">
        <v>777532.8</v>
      </c>
    </row>
    <row r="17" spans="1:8" x14ac:dyDescent="0.25">
      <c r="A17" s="1" t="s">
        <v>905</v>
      </c>
      <c r="B17" s="5">
        <v>17.047000835218164</v>
      </c>
      <c r="C17" s="5">
        <v>7.51</v>
      </c>
      <c r="D17" s="5">
        <v>787339.2</v>
      </c>
    </row>
    <row r="18" spans="1:8" x14ac:dyDescent="0.25">
      <c r="A18" s="1" t="s">
        <v>905</v>
      </c>
      <c r="B18" s="5">
        <v>17.053999276507813</v>
      </c>
      <c r="C18" s="5">
        <v>7.51</v>
      </c>
      <c r="D18" s="5">
        <v>787016.1</v>
      </c>
    </row>
    <row r="19" spans="1:8" x14ac:dyDescent="0.25">
      <c r="A19" s="1" t="s">
        <v>905</v>
      </c>
      <c r="B19" s="5">
        <v>17.613000299985117</v>
      </c>
      <c r="C19" s="5">
        <v>7.27</v>
      </c>
      <c r="D19" s="5">
        <v>762037.8</v>
      </c>
    </row>
    <row r="20" spans="1:8" x14ac:dyDescent="0.25">
      <c r="A20" s="1" t="s">
        <v>905</v>
      </c>
      <c r="B20" s="5">
        <v>17.95699879963545</v>
      </c>
      <c r="C20" s="5">
        <v>7.13</v>
      </c>
      <c r="D20" s="5">
        <v>747439.6</v>
      </c>
      <c r="F20" s="8" t="s">
        <v>976</v>
      </c>
      <c r="G20" s="8"/>
      <c r="H20" s="8"/>
    </row>
    <row r="21" spans="1:8" x14ac:dyDescent="0.25">
      <c r="A21" s="1" t="s">
        <v>905</v>
      </c>
      <c r="B21" s="5">
        <v>17.004999088414195</v>
      </c>
      <c r="C21" s="5">
        <v>7.53</v>
      </c>
      <c r="D21" s="5">
        <v>789283.9</v>
      </c>
      <c r="F21" t="s">
        <v>920</v>
      </c>
      <c r="G21" s="3" t="s">
        <v>904</v>
      </c>
      <c r="H21" s="3" t="s">
        <v>1041</v>
      </c>
    </row>
    <row r="22" spans="1:8" x14ac:dyDescent="0.25">
      <c r="A22" s="1" t="s">
        <v>905</v>
      </c>
      <c r="B22" s="5">
        <v>15.741999469627993</v>
      </c>
      <c r="C22" s="5">
        <v>8.1300000000000008</v>
      </c>
      <c r="D22" s="5">
        <v>852609.1</v>
      </c>
      <c r="F22" t="s">
        <v>907</v>
      </c>
      <c r="G22" s="4">
        <f ca="1">MIN(INDIRECT("$C$2:$C$" &amp; $G$1))</f>
        <v>6.67</v>
      </c>
      <c r="H22" s="4">
        <f ca="1">MIN(INDIRECT("$C$" &amp; $G$1 + 1 &amp; ":$C$" &amp; $G$2))</f>
        <v>7.7</v>
      </c>
    </row>
    <row r="23" spans="1:8" x14ac:dyDescent="0.25">
      <c r="A23" s="1" t="s">
        <v>905</v>
      </c>
      <c r="B23" s="5">
        <v>15.404999283796538</v>
      </c>
      <c r="C23" s="5">
        <v>8.31</v>
      </c>
      <c r="D23" s="5">
        <v>871260.8</v>
      </c>
      <c r="F23" t="s">
        <v>908</v>
      </c>
      <c r="G23" s="4">
        <f ca="1">_xlfn.QUARTILE.EXC(INDIRECT("$C$2:$C$" &amp; $G$1),1)</f>
        <v>11.952500000000001</v>
      </c>
      <c r="H23" s="4">
        <f ca="1">_xlfn.QUARTILE.EXC(INDIRECT("$C$" &amp; $G$1 + 1 &amp; ":$C$" &amp; $G$2),1)</f>
        <v>11.4725</v>
      </c>
    </row>
    <row r="24" spans="1:8" x14ac:dyDescent="0.25">
      <c r="A24" s="1" t="s">
        <v>905</v>
      </c>
      <c r="B24" s="5">
        <v>15.966999546154536</v>
      </c>
      <c r="C24" s="5">
        <v>8.02</v>
      </c>
      <c r="D24" s="5">
        <v>840594.5</v>
      </c>
      <c r="F24" t="s">
        <v>910</v>
      </c>
      <c r="G24" s="4">
        <f ca="1">MEDIAN(INDIRECT("$C$2:$C$" &amp; $G$1))</f>
        <v>15.09</v>
      </c>
      <c r="H24" s="4">
        <f ca="1">MEDIAN(INDIRECT("$C$" &amp; $G$1 + 1 &amp; ":$C$" &amp; $G$2))</f>
        <v>14.745000000000001</v>
      </c>
    </row>
    <row r="25" spans="1:8" x14ac:dyDescent="0.25">
      <c r="A25" s="1" t="s">
        <v>905</v>
      </c>
      <c r="B25" s="5">
        <v>16.055000855276457</v>
      </c>
      <c r="C25" s="5">
        <v>7.97</v>
      </c>
      <c r="D25" s="5">
        <v>835987</v>
      </c>
      <c r="F25" t="s">
        <v>909</v>
      </c>
      <c r="G25" s="4">
        <f ca="1">_xlfn.QUARTILE.EXC(INDIRECT("$C$2:$C$" &amp; $G$1),3)</f>
        <v>20.73</v>
      </c>
      <c r="H25" s="4">
        <f ca="1">_xlfn.QUARTILE.EXC(INDIRECT("$C$" &amp; $G$1 + 1 &amp; ":$C$" &amp; $G$2),3)</f>
        <v>18.524999999999999</v>
      </c>
    </row>
    <row r="26" spans="1:8" x14ac:dyDescent="0.25">
      <c r="A26" s="1" t="s">
        <v>905</v>
      </c>
      <c r="B26" s="5">
        <v>15.736999343401179</v>
      </c>
      <c r="C26" s="5">
        <v>8.1300000000000008</v>
      </c>
      <c r="D26" s="5">
        <v>852880</v>
      </c>
      <c r="F26" t="s">
        <v>911</v>
      </c>
      <c r="G26" s="4">
        <f ca="1">MAX(INDIRECT("$C$2:$C$" &amp; $G$1))</f>
        <v>71.34</v>
      </c>
      <c r="H26" s="4">
        <f ca="1">MAX(INDIRECT("$C$" &amp; $G$1 + 1 &amp; ":$C$" &amp; $G$2))</f>
        <v>89</v>
      </c>
    </row>
    <row r="27" spans="1:8" x14ac:dyDescent="0.25">
      <c r="A27" s="1" t="s">
        <v>905</v>
      </c>
      <c r="B27" s="5">
        <v>17.849000634473466</v>
      </c>
      <c r="C27" s="5">
        <v>7.17</v>
      </c>
      <c r="D27" s="5">
        <v>751962.1</v>
      </c>
      <c r="F27" t="s">
        <v>912</v>
      </c>
      <c r="G27" s="4">
        <f ca="1">AVERAGE(INDIRECT("$C$2:$C$" &amp; $G$1))</f>
        <v>20.050705882352943</v>
      </c>
      <c r="H27" s="4">
        <f ca="1">AVERAGE(INDIRECT("$C$" &amp; $G$1 + 1 &amp; ":$C$" &amp; $G$2))</f>
        <v>23.164823529411773</v>
      </c>
    </row>
    <row r="28" spans="1:8" x14ac:dyDescent="0.25">
      <c r="A28" s="1" t="s">
        <v>905</v>
      </c>
      <c r="B28" s="5">
        <v>17.057000987192925</v>
      </c>
      <c r="C28" s="5">
        <v>7.5</v>
      </c>
      <c r="D28" s="5">
        <v>786877.6</v>
      </c>
      <c r="F28" t="s">
        <v>913</v>
      </c>
      <c r="G28" s="4">
        <f ca="1">$G$25-$G$23</f>
        <v>8.7774999999999999</v>
      </c>
      <c r="H28" s="4">
        <f ca="1">$H$25-$H$23</f>
        <v>7.0524999999999984</v>
      </c>
    </row>
    <row r="29" spans="1:8" x14ac:dyDescent="0.25">
      <c r="A29" s="1" t="s">
        <v>905</v>
      </c>
      <c r="B29" s="5">
        <v>17.532000493757174</v>
      </c>
      <c r="C29" s="5">
        <v>7.3</v>
      </c>
      <c r="D29" s="5">
        <v>765558.5</v>
      </c>
      <c r="F29" t="s">
        <v>914</v>
      </c>
      <c r="G29" s="4">
        <f ca="1">$G$23-($G$28*1.5)</f>
        <v>-1.2137499999999992</v>
      </c>
      <c r="H29" s="4">
        <f ca="1">$H$23-($H$28*1.5)</f>
        <v>0.89375000000000249</v>
      </c>
    </row>
    <row r="30" spans="1:8" x14ac:dyDescent="0.25">
      <c r="A30" s="1" t="s">
        <v>905</v>
      </c>
      <c r="B30" s="5">
        <v>18.33900100345635</v>
      </c>
      <c r="C30" s="5">
        <v>6.98</v>
      </c>
      <c r="D30" s="5">
        <v>731870.4</v>
      </c>
      <c r="F30" t="s">
        <v>915</v>
      </c>
      <c r="G30" s="4">
        <f ca="1">$G$25-($G$28*1.5)</f>
        <v>7.5637500000000006</v>
      </c>
      <c r="H30" s="4">
        <f ca="1">$H$25-($H$28*1.5)</f>
        <v>7.9462500000000009</v>
      </c>
    </row>
    <row r="31" spans="1:8" x14ac:dyDescent="0.25">
      <c r="A31" s="1" t="s">
        <v>905</v>
      </c>
      <c r="B31" s="5">
        <v>17.766998966287797</v>
      </c>
      <c r="C31" s="5">
        <v>7.2</v>
      </c>
      <c r="D31" s="5">
        <v>755432.7</v>
      </c>
    </row>
    <row r="32" spans="1:8" x14ac:dyDescent="0.25">
      <c r="A32" s="1" t="s">
        <v>905</v>
      </c>
      <c r="B32" s="5">
        <v>17.836000096742875</v>
      </c>
      <c r="C32" s="5">
        <v>7.18</v>
      </c>
      <c r="D32" s="5">
        <v>752510.2</v>
      </c>
    </row>
    <row r="33" spans="1:8" x14ac:dyDescent="0.25">
      <c r="A33" s="1" t="s">
        <v>905</v>
      </c>
      <c r="B33" s="5">
        <v>17.603000351357764</v>
      </c>
      <c r="C33" s="5">
        <v>7.27</v>
      </c>
      <c r="D33" s="5">
        <v>762470.7</v>
      </c>
    </row>
    <row r="34" spans="1:8" x14ac:dyDescent="0.25">
      <c r="A34" s="1" t="s">
        <v>905</v>
      </c>
      <c r="B34" s="5">
        <v>19.143999640562519</v>
      </c>
      <c r="C34" s="5">
        <v>6.69</v>
      </c>
      <c r="D34" s="5">
        <v>701095.5</v>
      </c>
    </row>
    <row r="35" spans="1:8" x14ac:dyDescent="0.25">
      <c r="A35" s="1" t="s">
        <v>905</v>
      </c>
      <c r="B35" s="5">
        <v>17.528000614313186</v>
      </c>
      <c r="C35" s="5">
        <v>7.3</v>
      </c>
      <c r="D35" s="5">
        <v>765733.2</v>
      </c>
      <c r="F35" s="8" t="s">
        <v>977</v>
      </c>
      <c r="G35" s="8"/>
      <c r="H35" s="8"/>
    </row>
    <row r="36" spans="1:8" x14ac:dyDescent="0.25">
      <c r="A36" s="1" t="s">
        <v>905</v>
      </c>
      <c r="B36" s="5">
        <v>17.715000631558024</v>
      </c>
      <c r="C36" s="5">
        <v>7.23</v>
      </c>
      <c r="D36" s="5">
        <v>757650.1</v>
      </c>
      <c r="F36" t="s">
        <v>917</v>
      </c>
      <c r="G36" s="3" t="s">
        <v>904</v>
      </c>
      <c r="H36" s="3" t="s">
        <v>1041</v>
      </c>
    </row>
    <row r="37" spans="1:8" x14ac:dyDescent="0.25">
      <c r="A37" s="1" t="s">
        <v>905</v>
      </c>
      <c r="B37" s="5">
        <v>8.0840010889676979</v>
      </c>
      <c r="C37" s="5">
        <v>15.83</v>
      </c>
      <c r="D37" s="5">
        <v>166028.79999999999</v>
      </c>
      <c r="F37" t="s">
        <v>907</v>
      </c>
      <c r="G37" s="4">
        <f ca="1">MIN(INDIRECT("$D$2:$D$" &amp; $G$1))</f>
        <v>385.1</v>
      </c>
      <c r="H37" s="4">
        <f ca="1">MIN(INDIRECT("$D$" &amp; $G$1 + 1 &amp; ":$D$" &amp; $G$2))</f>
        <v>457</v>
      </c>
    </row>
    <row r="38" spans="1:8" x14ac:dyDescent="0.25">
      <c r="A38" s="1" t="s">
        <v>905</v>
      </c>
      <c r="B38" s="5">
        <v>8.0030016242400528</v>
      </c>
      <c r="C38" s="5">
        <v>15.99</v>
      </c>
      <c r="D38" s="5">
        <v>167709.20000000001</v>
      </c>
      <c r="F38" t="s">
        <v>908</v>
      </c>
      <c r="G38" s="4">
        <f ca="1">_xlfn.QUARTILE.EXC(INDIRECT("$D$2:$D$" &amp; $G$1),1)</f>
        <v>1649.0250000000001</v>
      </c>
      <c r="H38" s="4">
        <f ca="1">_xlfn.QUARTILE.EXC(INDIRECT("$D$" &amp; $G$1 + 1 &amp; ":$D$" &amp; $G$2),1)</f>
        <v>1574.5</v>
      </c>
    </row>
    <row r="39" spans="1:8" x14ac:dyDescent="0.25">
      <c r="A39" s="1" t="s">
        <v>905</v>
      </c>
      <c r="B39" s="5">
        <v>8.0679990935217454</v>
      </c>
      <c r="C39" s="5">
        <v>15.87</v>
      </c>
      <c r="D39" s="5">
        <v>166358.1</v>
      </c>
      <c r="F39" t="s">
        <v>910</v>
      </c>
      <c r="G39" s="4">
        <f ca="1">MEDIAN(INDIRECT("$D$2:$D$" &amp; $G$1))</f>
        <v>17616.2</v>
      </c>
      <c r="H39" s="4">
        <f ca="1">MEDIAN(INDIRECT("$D$" &amp; $G$1 + 1 &amp; ":$D$" &amp; $G$2))</f>
        <v>14693.5</v>
      </c>
    </row>
    <row r="40" spans="1:8" x14ac:dyDescent="0.25">
      <c r="A40" s="1" t="s">
        <v>905</v>
      </c>
      <c r="B40" s="5">
        <v>7.9860019444718802</v>
      </c>
      <c r="C40" s="5">
        <v>16.03</v>
      </c>
      <c r="D40" s="5">
        <v>168066.2</v>
      </c>
      <c r="F40" t="s">
        <v>909</v>
      </c>
      <c r="G40" s="4">
        <f ca="1">_xlfn.QUARTILE.EXC(INDIRECT("$D$2:$D$" &amp; $G$1),3)</f>
        <v>168140</v>
      </c>
      <c r="H40" s="4">
        <f ca="1">_xlfn.QUARTILE.EXC(INDIRECT("$D$" &amp; $G$1 + 1 &amp; ":$D$" &amp; $G$2),3)</f>
        <v>155049</v>
      </c>
    </row>
    <row r="41" spans="1:8" x14ac:dyDescent="0.25">
      <c r="A41" s="1" t="s">
        <v>905</v>
      </c>
      <c r="B41" s="5">
        <v>8.0080009784940138</v>
      </c>
      <c r="C41" s="5">
        <v>15.98</v>
      </c>
      <c r="D41" s="5">
        <v>167604.5</v>
      </c>
      <c r="F41" t="s">
        <v>911</v>
      </c>
      <c r="G41" s="4">
        <f ca="1">MAX(INDIRECT("$D$2:$D$" &amp; $G$1))</f>
        <v>963169.9</v>
      </c>
      <c r="H41" s="4">
        <f ca="1">MAX(INDIRECT("$D$" &amp; $G$1 + 1 &amp; ":$D$" &amp; $G$2))</f>
        <v>1082342</v>
      </c>
    </row>
    <row r="42" spans="1:8" x14ac:dyDescent="0.25">
      <c r="A42" s="1" t="s">
        <v>905</v>
      </c>
      <c r="B42" s="5">
        <v>9.7680005531074077</v>
      </c>
      <c r="C42" s="5">
        <v>13.1</v>
      </c>
      <c r="D42" s="5">
        <v>137405.5</v>
      </c>
      <c r="F42" t="s">
        <v>912</v>
      </c>
      <c r="G42" s="4">
        <f ca="1">AVERAGE(INDIRECT("$D$2:$D$" &amp; $G$1))</f>
        <v>193158.41823529411</v>
      </c>
      <c r="H42" s="4">
        <f ca="1">AVERAGE(INDIRECT("$D$" &amp; $G$1 + 1 &amp; ":$D$" &amp; $G$2))</f>
        <v>215415.58823529413</v>
      </c>
    </row>
    <row r="43" spans="1:8" x14ac:dyDescent="0.25">
      <c r="A43" s="1" t="s">
        <v>905</v>
      </c>
      <c r="B43" s="5">
        <v>9.8109987112883985</v>
      </c>
      <c r="C43" s="5">
        <v>13.05</v>
      </c>
      <c r="D43" s="5">
        <v>136803.29999999999</v>
      </c>
      <c r="F43" t="s">
        <v>913</v>
      </c>
      <c r="G43" s="4">
        <f ca="1">$G$40-$G$38</f>
        <v>166490.97500000001</v>
      </c>
      <c r="H43" s="4">
        <f ca="1">$H$40-$H$38</f>
        <v>153474.5</v>
      </c>
    </row>
    <row r="44" spans="1:8" x14ac:dyDescent="0.25">
      <c r="A44" s="1" t="s">
        <v>905</v>
      </c>
      <c r="B44" s="5">
        <v>9.8060026447875046</v>
      </c>
      <c r="C44" s="5">
        <v>13.05</v>
      </c>
      <c r="D44" s="5">
        <v>136873</v>
      </c>
      <c r="F44" t="s">
        <v>914</v>
      </c>
      <c r="G44" s="4">
        <f ca="1">$G$38-($G$43*1.5)</f>
        <v>-248087.43750000003</v>
      </c>
      <c r="H44" s="4">
        <f ca="1">$H$38-($H$43*1.5)</f>
        <v>-228637.25</v>
      </c>
    </row>
    <row r="45" spans="1:8" x14ac:dyDescent="0.25">
      <c r="A45" s="1" t="s">
        <v>905</v>
      </c>
      <c r="B45" s="5">
        <v>9.8770026440678453</v>
      </c>
      <c r="C45" s="5">
        <v>12.96</v>
      </c>
      <c r="D45" s="5">
        <v>135889.1</v>
      </c>
      <c r="F45" t="s">
        <v>915</v>
      </c>
      <c r="G45" s="4">
        <f ca="1">$G$40-($G$43*1.5)</f>
        <v>-81596.462500000023</v>
      </c>
      <c r="H45" s="4">
        <f ca="1">$H$40-($H$43*1.5)</f>
        <v>-75162.75</v>
      </c>
    </row>
    <row r="46" spans="1:8" x14ac:dyDescent="0.25">
      <c r="A46" s="1" t="s">
        <v>905</v>
      </c>
      <c r="B46" s="5">
        <v>9.7629984600937316</v>
      </c>
      <c r="C46" s="5">
        <v>13.11</v>
      </c>
      <c r="D46" s="5">
        <v>137475.9</v>
      </c>
    </row>
    <row r="47" spans="1:8" x14ac:dyDescent="0.25">
      <c r="A47" s="1" t="s">
        <v>905</v>
      </c>
      <c r="B47" s="5">
        <v>10.040996575888176</v>
      </c>
      <c r="C47" s="5">
        <v>12.75</v>
      </c>
      <c r="D47" s="5">
        <v>133669.70000000001</v>
      </c>
    </row>
    <row r="48" spans="1:8" x14ac:dyDescent="0.25">
      <c r="A48" s="1" t="s">
        <v>905</v>
      </c>
      <c r="B48" s="5">
        <v>9.8089982401674458</v>
      </c>
      <c r="C48" s="5">
        <v>13.05</v>
      </c>
      <c r="D48" s="5">
        <v>136831.20000000001</v>
      </c>
    </row>
    <row r="49" spans="1:4" x14ac:dyDescent="0.25">
      <c r="A49" s="1" t="s">
        <v>905</v>
      </c>
      <c r="B49" s="5">
        <v>10.05400129441305</v>
      </c>
      <c r="C49" s="5">
        <v>12.73</v>
      </c>
      <c r="D49" s="5">
        <v>133496.79999999999</v>
      </c>
    </row>
    <row r="50" spans="1:4" x14ac:dyDescent="0.25">
      <c r="A50" s="1" t="s">
        <v>905</v>
      </c>
      <c r="B50" s="5">
        <v>10.004002564026116</v>
      </c>
      <c r="C50" s="5">
        <v>12.79</v>
      </c>
      <c r="D50" s="5">
        <v>134164</v>
      </c>
    </row>
    <row r="51" spans="1:4" x14ac:dyDescent="0.25">
      <c r="A51" s="1" t="s">
        <v>905</v>
      </c>
      <c r="B51" s="5">
        <v>10.27300232910757</v>
      </c>
      <c r="C51" s="5">
        <v>12.46</v>
      </c>
      <c r="D51" s="5">
        <v>130650.9</v>
      </c>
    </row>
    <row r="52" spans="1:4" x14ac:dyDescent="0.25">
      <c r="A52" s="1" t="s">
        <v>905</v>
      </c>
      <c r="B52" s="5">
        <v>8.5599988265036693</v>
      </c>
      <c r="C52" s="5">
        <v>14.95</v>
      </c>
      <c r="D52" s="5">
        <v>156796.4</v>
      </c>
    </row>
    <row r="53" spans="1:4" x14ac:dyDescent="0.25">
      <c r="A53" s="1" t="s">
        <v>905</v>
      </c>
      <c r="B53" s="5">
        <v>8.5190001967616826</v>
      </c>
      <c r="C53" s="5">
        <v>15.03</v>
      </c>
      <c r="D53" s="5">
        <v>157551</v>
      </c>
    </row>
    <row r="54" spans="1:4" x14ac:dyDescent="0.25">
      <c r="A54" s="1" t="s">
        <v>905</v>
      </c>
      <c r="B54" s="5">
        <v>8.6199993577598644</v>
      </c>
      <c r="C54" s="5">
        <v>14.85</v>
      </c>
      <c r="D54" s="5">
        <v>155705</v>
      </c>
    </row>
    <row r="55" spans="1:4" x14ac:dyDescent="0.25">
      <c r="A55" s="1" t="s">
        <v>905</v>
      </c>
      <c r="B55" s="5">
        <v>8.6750005493873363</v>
      </c>
      <c r="C55" s="5">
        <v>14.76</v>
      </c>
      <c r="D55" s="5">
        <v>154717.79999999999</v>
      </c>
    </row>
    <row r="56" spans="1:4" x14ac:dyDescent="0.25">
      <c r="A56" s="1" t="s">
        <v>905</v>
      </c>
      <c r="B56" s="5">
        <v>8.8269991634528875</v>
      </c>
      <c r="C56" s="5">
        <v>14.5</v>
      </c>
      <c r="D56" s="5">
        <v>152053.6</v>
      </c>
    </row>
    <row r="57" spans="1:4" x14ac:dyDescent="0.25">
      <c r="A57" s="1" t="s">
        <v>905</v>
      </c>
      <c r="B57" s="5">
        <v>10.412003410218398</v>
      </c>
      <c r="C57" s="5">
        <v>12.29</v>
      </c>
      <c r="D57" s="5">
        <v>128906.7</v>
      </c>
    </row>
    <row r="58" spans="1:4" x14ac:dyDescent="0.25">
      <c r="A58" s="1" t="s">
        <v>905</v>
      </c>
      <c r="B58" s="5">
        <v>10.754002974187387</v>
      </c>
      <c r="C58" s="5">
        <v>11.9</v>
      </c>
      <c r="D58" s="5">
        <v>124807.2</v>
      </c>
    </row>
    <row r="59" spans="1:4" x14ac:dyDescent="0.25">
      <c r="A59" s="1" t="s">
        <v>905</v>
      </c>
      <c r="B59" s="5">
        <v>10.364997494040141</v>
      </c>
      <c r="C59" s="5">
        <v>12.35</v>
      </c>
      <c r="D59" s="5">
        <v>129491.3</v>
      </c>
    </row>
    <row r="60" spans="1:4" x14ac:dyDescent="0.25">
      <c r="A60" s="1" t="s">
        <v>905</v>
      </c>
      <c r="B60" s="5">
        <v>11.160998203831825</v>
      </c>
      <c r="C60" s="5">
        <v>11.47</v>
      </c>
      <c r="D60" s="5">
        <v>120256</v>
      </c>
    </row>
    <row r="61" spans="1:4" x14ac:dyDescent="0.25">
      <c r="A61" s="1" t="s">
        <v>905</v>
      </c>
      <c r="B61" s="5">
        <v>10.658001102187383</v>
      </c>
      <c r="C61" s="5">
        <v>12.01</v>
      </c>
      <c r="D61" s="5">
        <v>125931.4</v>
      </c>
    </row>
    <row r="62" spans="1:4" x14ac:dyDescent="0.25">
      <c r="A62" s="1" t="s">
        <v>905</v>
      </c>
      <c r="B62" s="5">
        <v>10.956001374625426</v>
      </c>
      <c r="C62" s="5">
        <v>11.68</v>
      </c>
      <c r="D62" s="5">
        <v>122506.1</v>
      </c>
    </row>
    <row r="63" spans="1:4" x14ac:dyDescent="0.25">
      <c r="A63" s="1" t="s">
        <v>905</v>
      </c>
      <c r="B63" s="5">
        <v>10.820002918274607</v>
      </c>
      <c r="C63" s="5">
        <v>11.83</v>
      </c>
      <c r="D63" s="5">
        <v>124045.9</v>
      </c>
    </row>
    <row r="64" spans="1:4" x14ac:dyDescent="0.25">
      <c r="A64" s="1" t="s">
        <v>905</v>
      </c>
      <c r="B64" s="5">
        <v>10.851995711520518</v>
      </c>
      <c r="C64" s="5">
        <v>11.8</v>
      </c>
      <c r="D64" s="5">
        <v>123680.2</v>
      </c>
    </row>
    <row r="65" spans="1:4" x14ac:dyDescent="0.25">
      <c r="A65" s="1" t="s">
        <v>905</v>
      </c>
      <c r="B65" s="5">
        <v>10.887003427088192</v>
      </c>
      <c r="C65" s="5">
        <v>11.76</v>
      </c>
      <c r="D65" s="5">
        <v>123282.5</v>
      </c>
    </row>
    <row r="66" spans="1:4" x14ac:dyDescent="0.25">
      <c r="A66" s="1" t="s">
        <v>905</v>
      </c>
      <c r="B66" s="5">
        <v>10.813996396884177</v>
      </c>
      <c r="C66" s="5">
        <v>11.84</v>
      </c>
      <c r="D66" s="5">
        <v>124114.8</v>
      </c>
    </row>
    <row r="67" spans="1:4" x14ac:dyDescent="0.25">
      <c r="A67" s="1" t="s">
        <v>905</v>
      </c>
      <c r="B67" s="5">
        <v>7.2949968747452241</v>
      </c>
      <c r="C67" s="5">
        <v>17.55</v>
      </c>
      <c r="D67" s="5">
        <v>18398.5</v>
      </c>
    </row>
    <row r="68" spans="1:4" x14ac:dyDescent="0.25">
      <c r="A68" s="1" t="s">
        <v>905</v>
      </c>
      <c r="B68" s="5">
        <v>6.8140141746034963</v>
      </c>
      <c r="C68" s="5">
        <v>18.78</v>
      </c>
      <c r="D68" s="5">
        <v>19697.2</v>
      </c>
    </row>
    <row r="69" spans="1:4" x14ac:dyDescent="0.25">
      <c r="A69" s="1" t="s">
        <v>905</v>
      </c>
      <c r="B69" s="5">
        <v>7.0569956359430046</v>
      </c>
      <c r="C69" s="5">
        <v>18.14</v>
      </c>
      <c r="D69" s="5">
        <v>19019</v>
      </c>
    </row>
    <row r="70" spans="1:4" x14ac:dyDescent="0.25">
      <c r="A70" s="1" t="s">
        <v>905</v>
      </c>
      <c r="B70" s="5">
        <v>6.9899954690567832</v>
      </c>
      <c r="C70" s="5">
        <v>18.309999999999999</v>
      </c>
      <c r="D70" s="5">
        <v>19201.3</v>
      </c>
    </row>
    <row r="71" spans="1:4" x14ac:dyDescent="0.25">
      <c r="A71" s="1" t="s">
        <v>905</v>
      </c>
      <c r="B71" s="5">
        <v>6.9960072557441313</v>
      </c>
      <c r="C71" s="5">
        <v>18.3</v>
      </c>
      <c r="D71" s="5">
        <v>19184.8</v>
      </c>
    </row>
    <row r="72" spans="1:4" x14ac:dyDescent="0.25">
      <c r="A72" s="1" t="s">
        <v>905</v>
      </c>
      <c r="B72" s="5">
        <v>8.6760095411088631</v>
      </c>
      <c r="C72" s="5">
        <v>14.75</v>
      </c>
      <c r="D72" s="5">
        <v>15469.9</v>
      </c>
    </row>
    <row r="73" spans="1:4" x14ac:dyDescent="0.25">
      <c r="A73" s="1" t="s">
        <v>905</v>
      </c>
      <c r="B73" s="5">
        <v>9.0470156044622669</v>
      </c>
      <c r="C73" s="5">
        <v>14.15</v>
      </c>
      <c r="D73" s="5">
        <v>14835.5</v>
      </c>
    </row>
    <row r="74" spans="1:4" x14ac:dyDescent="0.25">
      <c r="A74" s="1" t="s">
        <v>905</v>
      </c>
      <c r="B74" s="5">
        <v>8.7590140504982621</v>
      </c>
      <c r="C74" s="5">
        <v>14.61</v>
      </c>
      <c r="D74" s="5">
        <v>15323.3</v>
      </c>
    </row>
    <row r="75" spans="1:4" x14ac:dyDescent="0.25">
      <c r="A75" s="1" t="s">
        <v>905</v>
      </c>
      <c r="B75" s="5">
        <v>8.5909876464187409</v>
      </c>
      <c r="C75" s="5">
        <v>14.9</v>
      </c>
      <c r="D75" s="5">
        <v>15623</v>
      </c>
    </row>
    <row r="76" spans="1:4" x14ac:dyDescent="0.25">
      <c r="A76" s="1" t="s">
        <v>905</v>
      </c>
      <c r="B76" s="5">
        <v>9.2590267525766095</v>
      </c>
      <c r="C76" s="5">
        <v>13.82</v>
      </c>
      <c r="D76" s="5">
        <v>14495.8</v>
      </c>
    </row>
    <row r="77" spans="1:4" x14ac:dyDescent="0.25">
      <c r="A77" s="1" t="s">
        <v>905</v>
      </c>
      <c r="B77" s="5">
        <v>8.7849849456735178</v>
      </c>
      <c r="C77" s="5">
        <v>14.57</v>
      </c>
      <c r="D77" s="5">
        <v>15278</v>
      </c>
    </row>
    <row r="78" spans="1:4" x14ac:dyDescent="0.25">
      <c r="A78" s="1" t="s">
        <v>905</v>
      </c>
      <c r="B78" s="5">
        <v>9.0559888804922792</v>
      </c>
      <c r="C78" s="5">
        <v>14.13</v>
      </c>
      <c r="D78" s="5">
        <v>14820.8</v>
      </c>
    </row>
    <row r="79" spans="1:4" x14ac:dyDescent="0.25">
      <c r="A79" s="1" t="s">
        <v>905</v>
      </c>
      <c r="B79" s="5">
        <v>9.2190236765645288</v>
      </c>
      <c r="C79" s="5">
        <v>13.88</v>
      </c>
      <c r="D79" s="5">
        <v>14558.7</v>
      </c>
    </row>
    <row r="80" spans="1:4" x14ac:dyDescent="0.25">
      <c r="A80" s="1" t="s">
        <v>905</v>
      </c>
      <c r="B80" s="5">
        <v>8.9190212913000728</v>
      </c>
      <c r="C80" s="5">
        <v>14.35</v>
      </c>
      <c r="D80" s="5">
        <v>15048.4</v>
      </c>
    </row>
    <row r="81" spans="1:4" x14ac:dyDescent="0.25">
      <c r="A81" s="1" t="s">
        <v>905</v>
      </c>
      <c r="B81" s="5">
        <v>8.8930190029418785</v>
      </c>
      <c r="C81" s="5">
        <v>14.39</v>
      </c>
      <c r="D81" s="5">
        <v>15092.4</v>
      </c>
    </row>
    <row r="82" spans="1:4" x14ac:dyDescent="0.25">
      <c r="A82" s="1" t="s">
        <v>905</v>
      </c>
      <c r="B82" s="5">
        <v>9.2379962557127921</v>
      </c>
      <c r="C82" s="5">
        <v>13.86</v>
      </c>
      <c r="D82" s="5">
        <v>14528.8</v>
      </c>
    </row>
    <row r="83" spans="1:4" x14ac:dyDescent="0.25">
      <c r="A83" s="1" t="s">
        <v>905</v>
      </c>
      <c r="B83" s="5">
        <v>8.4130128185037769</v>
      </c>
      <c r="C83" s="5">
        <v>15.21</v>
      </c>
      <c r="D83" s="5">
        <v>15953.5</v>
      </c>
    </row>
    <row r="84" spans="1:4" x14ac:dyDescent="0.25">
      <c r="A84" s="1" t="s">
        <v>905</v>
      </c>
      <c r="B84" s="5">
        <v>8.0189874174005507</v>
      </c>
      <c r="C84" s="5">
        <v>15.96</v>
      </c>
      <c r="D84" s="5">
        <v>16737.400000000001</v>
      </c>
    </row>
    <row r="85" spans="1:4" x14ac:dyDescent="0.25">
      <c r="A85" s="1" t="s">
        <v>905</v>
      </c>
      <c r="B85" s="5">
        <v>7.9730187300625515</v>
      </c>
      <c r="C85" s="5">
        <v>16.05</v>
      </c>
      <c r="D85" s="5">
        <v>16833.900000000001</v>
      </c>
    </row>
    <row r="86" spans="1:4" x14ac:dyDescent="0.25">
      <c r="A86" s="1" t="s">
        <v>905</v>
      </c>
      <c r="B86" s="5">
        <v>8.08901612174175</v>
      </c>
      <c r="C86" s="5">
        <v>15.82</v>
      </c>
      <c r="D86" s="5">
        <v>16592.5</v>
      </c>
    </row>
    <row r="87" spans="1:4" x14ac:dyDescent="0.25">
      <c r="A87" s="1" t="s">
        <v>905</v>
      </c>
      <c r="B87" s="5">
        <v>10.50597637628862</v>
      </c>
      <c r="C87" s="5">
        <v>12.18</v>
      </c>
      <c r="D87" s="5">
        <v>12775.3</v>
      </c>
    </row>
    <row r="88" spans="1:4" x14ac:dyDescent="0.25">
      <c r="A88" s="1" t="s">
        <v>905</v>
      </c>
      <c r="B88" s="5">
        <v>10.231981947642064</v>
      </c>
      <c r="C88" s="5">
        <v>12.51</v>
      </c>
      <c r="D88" s="5">
        <v>13117.4</v>
      </c>
    </row>
    <row r="89" spans="1:4" x14ac:dyDescent="0.25">
      <c r="A89" s="1" t="s">
        <v>905</v>
      </c>
      <c r="B89" s="5">
        <v>9.7160127406978454</v>
      </c>
      <c r="C89" s="5">
        <v>13.17</v>
      </c>
      <c r="D89" s="5">
        <v>13814</v>
      </c>
    </row>
    <row r="90" spans="1:4" x14ac:dyDescent="0.25">
      <c r="A90" s="1" t="s">
        <v>905</v>
      </c>
      <c r="B90" s="5">
        <v>9.9099943884934572</v>
      </c>
      <c r="C90" s="5">
        <v>12.92</v>
      </c>
      <c r="D90" s="5">
        <v>13543.6</v>
      </c>
    </row>
    <row r="91" spans="1:4" x14ac:dyDescent="0.25">
      <c r="A91" s="1" t="s">
        <v>905</v>
      </c>
      <c r="B91" s="5">
        <v>9.9220089892956409</v>
      </c>
      <c r="C91" s="5">
        <v>12.9</v>
      </c>
      <c r="D91" s="5">
        <v>13527.2</v>
      </c>
    </row>
    <row r="92" spans="1:4" x14ac:dyDescent="0.25">
      <c r="A92" s="1" t="s">
        <v>905</v>
      </c>
      <c r="B92" s="5">
        <v>10.014998209169054</v>
      </c>
      <c r="C92" s="5">
        <v>12.78</v>
      </c>
      <c r="D92" s="5">
        <v>13401.6</v>
      </c>
    </row>
    <row r="93" spans="1:4" x14ac:dyDescent="0.25">
      <c r="A93" s="1" t="s">
        <v>905</v>
      </c>
      <c r="B93" s="5">
        <v>10.696030538001164</v>
      </c>
      <c r="C93" s="5">
        <v>11.97</v>
      </c>
      <c r="D93" s="5">
        <v>12548.3</v>
      </c>
    </row>
    <row r="94" spans="1:4" x14ac:dyDescent="0.25">
      <c r="A94" s="1" t="s">
        <v>905</v>
      </c>
      <c r="B94" s="5">
        <v>10.031015978834395</v>
      </c>
      <c r="C94" s="5">
        <v>12.76</v>
      </c>
      <c r="D94" s="5">
        <v>13380.2</v>
      </c>
    </row>
    <row r="95" spans="1:4" x14ac:dyDescent="0.25">
      <c r="A95" s="1" t="s">
        <v>905</v>
      </c>
      <c r="B95" s="5">
        <v>9.9280272209482945</v>
      </c>
      <c r="C95" s="5">
        <v>12.89</v>
      </c>
      <c r="D95" s="5">
        <v>13519</v>
      </c>
    </row>
    <row r="96" spans="1:4" x14ac:dyDescent="0.25">
      <c r="A96" s="1" t="s">
        <v>905</v>
      </c>
      <c r="B96" s="5">
        <v>9.6809723023658414</v>
      </c>
      <c r="C96" s="5">
        <v>13.22</v>
      </c>
      <c r="D96" s="5">
        <v>13864</v>
      </c>
    </row>
    <row r="97" spans="1:4" x14ac:dyDescent="0.25">
      <c r="A97" s="1" t="s">
        <v>905</v>
      </c>
      <c r="B97" s="5">
        <v>6.1288702164581235</v>
      </c>
      <c r="C97" s="5">
        <v>20.88</v>
      </c>
      <c r="D97" s="5">
        <v>2189.8000000000002</v>
      </c>
    </row>
    <row r="98" spans="1:4" x14ac:dyDescent="0.25">
      <c r="A98" s="1" t="s">
        <v>905</v>
      </c>
      <c r="B98" s="5">
        <v>7.2679519116213589</v>
      </c>
      <c r="C98" s="5">
        <v>17.61</v>
      </c>
      <c r="D98" s="5">
        <v>1846.6</v>
      </c>
    </row>
    <row r="99" spans="1:4" x14ac:dyDescent="0.25">
      <c r="A99" s="1" t="s">
        <v>905</v>
      </c>
      <c r="B99" s="5">
        <v>6.1550103187342353</v>
      </c>
      <c r="C99" s="5">
        <v>20.79</v>
      </c>
      <c r="D99" s="5">
        <v>2180.5</v>
      </c>
    </row>
    <row r="100" spans="1:4" x14ac:dyDescent="0.25">
      <c r="A100" s="1" t="s">
        <v>905</v>
      </c>
      <c r="B100" s="5">
        <v>6.1790976058931859</v>
      </c>
      <c r="C100" s="5">
        <v>20.71</v>
      </c>
      <c r="D100" s="5">
        <v>2172</v>
      </c>
    </row>
    <row r="101" spans="1:4" x14ac:dyDescent="0.25">
      <c r="A101" s="1" t="s">
        <v>905</v>
      </c>
      <c r="B101" s="5">
        <v>6.357951584632147</v>
      </c>
      <c r="C101" s="5">
        <v>20.13</v>
      </c>
      <c r="D101" s="5">
        <v>2110.9</v>
      </c>
    </row>
    <row r="102" spans="1:4" x14ac:dyDescent="0.25">
      <c r="A102" s="1" t="s">
        <v>905</v>
      </c>
      <c r="B102" s="5">
        <v>7.7039205556512256</v>
      </c>
      <c r="C102" s="5">
        <v>16.61</v>
      </c>
      <c r="D102" s="5">
        <v>1742.1</v>
      </c>
    </row>
    <row r="103" spans="1:4" x14ac:dyDescent="0.25">
      <c r="A103" s="1" t="s">
        <v>905</v>
      </c>
      <c r="B103" s="5">
        <v>9.374170566459453</v>
      </c>
      <c r="C103" s="5">
        <v>13.65</v>
      </c>
      <c r="D103" s="5">
        <v>1431.7</v>
      </c>
    </row>
    <row r="104" spans="1:4" x14ac:dyDescent="0.25">
      <c r="A104" s="1" t="s">
        <v>905</v>
      </c>
      <c r="B104" s="5">
        <v>8.088837994214078</v>
      </c>
      <c r="C104" s="5">
        <v>15.82</v>
      </c>
      <c r="D104" s="5">
        <v>1659.2</v>
      </c>
    </row>
    <row r="105" spans="1:4" x14ac:dyDescent="0.25">
      <c r="A105" s="1" t="s">
        <v>905</v>
      </c>
      <c r="B105" s="5">
        <v>7.9929724257042469</v>
      </c>
      <c r="C105" s="5">
        <v>16.010000000000002</v>
      </c>
      <c r="D105" s="5">
        <v>1679.1</v>
      </c>
    </row>
    <row r="106" spans="1:4" x14ac:dyDescent="0.25">
      <c r="A106" s="1" t="s">
        <v>905</v>
      </c>
      <c r="B106" s="5">
        <v>8.7330817282665283</v>
      </c>
      <c r="C106" s="5">
        <v>14.66</v>
      </c>
      <c r="D106" s="5">
        <v>1536.8</v>
      </c>
    </row>
    <row r="107" spans="1:4" x14ac:dyDescent="0.25">
      <c r="A107" s="1" t="s">
        <v>905</v>
      </c>
      <c r="B107" s="5">
        <v>8.1860323269289417</v>
      </c>
      <c r="C107" s="5">
        <v>15.64</v>
      </c>
      <c r="D107" s="5">
        <v>1639.5</v>
      </c>
    </row>
    <row r="108" spans="1:4" x14ac:dyDescent="0.25">
      <c r="A108" s="1" t="s">
        <v>905</v>
      </c>
      <c r="B108" s="5">
        <v>7.7798388499217443</v>
      </c>
      <c r="C108" s="5">
        <v>16.45</v>
      </c>
      <c r="D108" s="5">
        <v>1725.1</v>
      </c>
    </row>
    <row r="109" spans="1:4" x14ac:dyDescent="0.25">
      <c r="A109" s="1" t="s">
        <v>905</v>
      </c>
      <c r="B109" s="5">
        <v>8.6341996911991767</v>
      </c>
      <c r="C109" s="5">
        <v>14.82</v>
      </c>
      <c r="D109" s="5">
        <v>1554.4</v>
      </c>
    </row>
    <row r="110" spans="1:4" x14ac:dyDescent="0.25">
      <c r="A110" s="1" t="s">
        <v>905</v>
      </c>
      <c r="B110" s="5">
        <v>7.9498874540931164</v>
      </c>
      <c r="C110" s="5">
        <v>16.100000000000001</v>
      </c>
      <c r="D110" s="5">
        <v>1688.2</v>
      </c>
    </row>
    <row r="111" spans="1:4" x14ac:dyDescent="0.25">
      <c r="A111" s="1" t="s">
        <v>905</v>
      </c>
      <c r="B111" s="5">
        <v>8.0621132936865507</v>
      </c>
      <c r="C111" s="5">
        <v>15.88</v>
      </c>
      <c r="D111" s="5">
        <v>1664.7</v>
      </c>
    </row>
    <row r="112" spans="1:4" x14ac:dyDescent="0.25">
      <c r="A112" s="1" t="s">
        <v>905</v>
      </c>
      <c r="B112" s="5">
        <v>6.4999031383184809</v>
      </c>
      <c r="C112" s="5">
        <v>19.690000000000001</v>
      </c>
      <c r="D112" s="5">
        <v>2064.8000000000002</v>
      </c>
    </row>
    <row r="113" spans="1:4" x14ac:dyDescent="0.25">
      <c r="A113" s="1" t="s">
        <v>905</v>
      </c>
      <c r="B113" s="5">
        <v>6.6460334752896895</v>
      </c>
      <c r="C113" s="5">
        <v>19.260000000000002</v>
      </c>
      <c r="D113" s="5">
        <v>2019.4</v>
      </c>
    </row>
    <row r="114" spans="1:4" x14ac:dyDescent="0.25">
      <c r="A114" s="1" t="s">
        <v>905</v>
      </c>
      <c r="B114" s="5">
        <v>6.497071210727599</v>
      </c>
      <c r="C114" s="5">
        <v>19.7</v>
      </c>
      <c r="D114" s="5">
        <v>2065.6999999999998</v>
      </c>
    </row>
    <row r="115" spans="1:4" x14ac:dyDescent="0.25">
      <c r="A115" s="1" t="s">
        <v>905</v>
      </c>
      <c r="B115" s="5">
        <v>6.4190740386454941</v>
      </c>
      <c r="C115" s="5">
        <v>19.940000000000001</v>
      </c>
      <c r="D115" s="5">
        <v>2090.8000000000002</v>
      </c>
    </row>
    <row r="116" spans="1:4" x14ac:dyDescent="0.25">
      <c r="A116" s="1" t="s">
        <v>905</v>
      </c>
      <c r="B116" s="5">
        <v>6.4209166586929483</v>
      </c>
      <c r="C116" s="5">
        <v>19.93</v>
      </c>
      <c r="D116" s="5">
        <v>2090.1999999999998</v>
      </c>
    </row>
    <row r="117" spans="1:4" x14ac:dyDescent="0.25">
      <c r="A117" s="1" t="s">
        <v>905</v>
      </c>
      <c r="B117" s="5">
        <v>8.1231085824960658</v>
      </c>
      <c r="C117" s="5">
        <v>15.76</v>
      </c>
      <c r="D117" s="5">
        <v>1652.2</v>
      </c>
    </row>
    <row r="118" spans="1:4" x14ac:dyDescent="0.25">
      <c r="A118" s="1" t="s">
        <v>905</v>
      </c>
      <c r="B118" s="5">
        <v>8.3437985700963626</v>
      </c>
      <c r="C118" s="5">
        <v>15.34</v>
      </c>
      <c r="D118" s="5">
        <v>1608.5</v>
      </c>
    </row>
    <row r="119" spans="1:4" x14ac:dyDescent="0.25">
      <c r="A119" s="1" t="s">
        <v>905</v>
      </c>
      <c r="B119" s="5">
        <v>8.2428448593538874</v>
      </c>
      <c r="C119" s="5">
        <v>15.53</v>
      </c>
      <c r="D119" s="5">
        <v>1628.2</v>
      </c>
    </row>
    <row r="120" spans="1:4" x14ac:dyDescent="0.25">
      <c r="A120" s="1" t="s">
        <v>905</v>
      </c>
      <c r="B120" s="5">
        <v>8.3818386210342233</v>
      </c>
      <c r="C120" s="5">
        <v>15.27</v>
      </c>
      <c r="D120" s="5">
        <v>1601.2</v>
      </c>
    </row>
    <row r="121" spans="1:4" x14ac:dyDescent="0.25">
      <c r="A121" s="1" t="s">
        <v>905</v>
      </c>
      <c r="B121" s="5">
        <v>8.0278741476253135</v>
      </c>
      <c r="C121" s="5">
        <v>15.94</v>
      </c>
      <c r="D121" s="5">
        <v>1671.8</v>
      </c>
    </row>
    <row r="122" spans="1:4" x14ac:dyDescent="0.25">
      <c r="A122" s="1" t="s">
        <v>905</v>
      </c>
      <c r="B122" s="5">
        <v>8.2332372247101411</v>
      </c>
      <c r="C122" s="5">
        <v>15.55</v>
      </c>
      <c r="D122" s="5">
        <v>1630.1</v>
      </c>
    </row>
    <row r="123" spans="1:4" x14ac:dyDescent="0.25">
      <c r="A123" s="1" t="s">
        <v>905</v>
      </c>
      <c r="B123" s="5">
        <v>8.4488511174063596</v>
      </c>
      <c r="C123" s="5">
        <v>15.15</v>
      </c>
      <c r="D123" s="5">
        <v>1588.5</v>
      </c>
    </row>
    <row r="124" spans="1:4" x14ac:dyDescent="0.25">
      <c r="A124" s="1" t="s">
        <v>905</v>
      </c>
      <c r="B124" s="5">
        <v>9.2088651022368602</v>
      </c>
      <c r="C124" s="5">
        <v>13.9</v>
      </c>
      <c r="D124" s="5">
        <v>1457.4</v>
      </c>
    </row>
    <row r="125" spans="1:4" x14ac:dyDescent="0.25">
      <c r="A125" s="1" t="s">
        <v>905</v>
      </c>
      <c r="B125" s="5">
        <v>8.433984792308177</v>
      </c>
      <c r="C125" s="5">
        <v>15.18</v>
      </c>
      <c r="D125" s="5">
        <v>1591.3</v>
      </c>
    </row>
    <row r="126" spans="1:4" x14ac:dyDescent="0.25">
      <c r="A126" s="1" t="s">
        <v>905</v>
      </c>
      <c r="B126" s="5">
        <v>8.3651209174769381</v>
      </c>
      <c r="C126" s="5">
        <v>15.3</v>
      </c>
      <c r="D126" s="5">
        <v>1604.4</v>
      </c>
    </row>
    <row r="127" spans="1:4" x14ac:dyDescent="0.25">
      <c r="A127" s="1" t="s">
        <v>905</v>
      </c>
      <c r="B127" s="5">
        <v>1.7941176470588236</v>
      </c>
      <c r="C127" s="5">
        <v>71.34</v>
      </c>
      <c r="D127" s="5">
        <v>748</v>
      </c>
    </row>
    <row r="128" spans="1:4" x14ac:dyDescent="0.25">
      <c r="A128" s="1" t="s">
        <v>905</v>
      </c>
      <c r="B128" s="5">
        <v>1.8169509883563497</v>
      </c>
      <c r="C128" s="5">
        <v>70.44</v>
      </c>
      <c r="D128" s="5">
        <v>738.6</v>
      </c>
    </row>
    <row r="129" spans="1:4" x14ac:dyDescent="0.25">
      <c r="A129" s="1" t="s">
        <v>905</v>
      </c>
      <c r="B129" s="5">
        <v>1.8320819112627986</v>
      </c>
      <c r="C129" s="5">
        <v>69.86</v>
      </c>
      <c r="D129" s="5">
        <v>732.5</v>
      </c>
    </row>
    <row r="130" spans="1:4" x14ac:dyDescent="0.25">
      <c r="A130" s="1" t="s">
        <v>905</v>
      </c>
      <c r="B130" s="5">
        <v>1.8159675236806494</v>
      </c>
      <c r="C130" s="5">
        <v>70.48</v>
      </c>
      <c r="D130" s="5">
        <v>739</v>
      </c>
    </row>
    <row r="131" spans="1:4" x14ac:dyDescent="0.25">
      <c r="A131" s="1" t="s">
        <v>905</v>
      </c>
      <c r="B131" s="5">
        <v>1.8819239938297576</v>
      </c>
      <c r="C131" s="5">
        <v>68</v>
      </c>
      <c r="D131" s="5">
        <v>713.1</v>
      </c>
    </row>
    <row r="132" spans="1:4" x14ac:dyDescent="0.25">
      <c r="A132" s="1" t="s">
        <v>905</v>
      </c>
      <c r="B132" s="5">
        <v>3.1952380952380954</v>
      </c>
      <c r="C132" s="5">
        <v>40.06</v>
      </c>
      <c r="D132" s="5">
        <v>420</v>
      </c>
    </row>
    <row r="133" spans="1:4" x14ac:dyDescent="0.25">
      <c r="A133" s="1" t="s">
        <v>905</v>
      </c>
      <c r="B133" s="5">
        <v>3.0730478589420658</v>
      </c>
      <c r="C133" s="5">
        <v>41.65</v>
      </c>
      <c r="D133" s="5">
        <v>436.7</v>
      </c>
    </row>
    <row r="134" spans="1:4" x14ac:dyDescent="0.25">
      <c r="A134" s="1" t="s">
        <v>905</v>
      </c>
      <c r="B134" s="5">
        <v>3.2620320855614975</v>
      </c>
      <c r="C134" s="5">
        <v>39.229999999999997</v>
      </c>
      <c r="D134" s="5">
        <v>411.4</v>
      </c>
    </row>
    <row r="135" spans="1:4" x14ac:dyDescent="0.25">
      <c r="A135" s="1" t="s">
        <v>905</v>
      </c>
      <c r="B135" s="5">
        <v>3.0772758541618894</v>
      </c>
      <c r="C135" s="5">
        <v>41.59</v>
      </c>
      <c r="D135" s="5">
        <v>436.1</v>
      </c>
    </row>
    <row r="136" spans="1:4" x14ac:dyDescent="0.25">
      <c r="A136" s="1" t="s">
        <v>905</v>
      </c>
      <c r="B136" s="5">
        <v>3.1079203334877259</v>
      </c>
      <c r="C136" s="5">
        <v>41.18</v>
      </c>
      <c r="D136" s="5">
        <v>431.8</v>
      </c>
    </row>
    <row r="137" spans="1:4" x14ac:dyDescent="0.25">
      <c r="A137" s="1" t="s">
        <v>905</v>
      </c>
      <c r="B137" s="5">
        <v>3.319317338609943</v>
      </c>
      <c r="C137" s="5">
        <v>38.56</v>
      </c>
      <c r="D137" s="5">
        <v>404.3</v>
      </c>
    </row>
    <row r="138" spans="1:4" x14ac:dyDescent="0.25">
      <c r="A138" s="1" t="s">
        <v>905</v>
      </c>
      <c r="B138" s="5">
        <v>3.3466334164588529</v>
      </c>
      <c r="C138" s="5">
        <v>38.24</v>
      </c>
      <c r="D138" s="5">
        <v>401</v>
      </c>
    </row>
    <row r="139" spans="1:4" x14ac:dyDescent="0.25">
      <c r="A139" s="1" t="s">
        <v>905</v>
      </c>
      <c r="B139" s="5">
        <v>3.2533333333333334</v>
      </c>
      <c r="C139" s="5">
        <v>39.340000000000003</v>
      </c>
      <c r="D139" s="5">
        <v>412.5</v>
      </c>
    </row>
    <row r="140" spans="1:4" x14ac:dyDescent="0.25">
      <c r="A140" s="1" t="s">
        <v>905</v>
      </c>
      <c r="B140" s="5">
        <v>3.4848091404829913</v>
      </c>
      <c r="C140" s="5">
        <v>36.72</v>
      </c>
      <c r="D140" s="5">
        <v>385.1</v>
      </c>
    </row>
    <row r="141" spans="1:4" x14ac:dyDescent="0.25">
      <c r="A141" s="1" t="s">
        <v>905</v>
      </c>
      <c r="B141" s="5">
        <v>3.2811735941320292</v>
      </c>
      <c r="C141" s="5">
        <v>39.01</v>
      </c>
      <c r="D141" s="5">
        <v>409</v>
      </c>
    </row>
    <row r="142" spans="1:4" x14ac:dyDescent="0.25">
      <c r="A142" s="1" t="s">
        <v>905</v>
      </c>
      <c r="B142" s="5">
        <v>2.0050799342596743</v>
      </c>
      <c r="C142" s="5">
        <v>63.83</v>
      </c>
      <c r="D142" s="5">
        <v>669.3</v>
      </c>
    </row>
    <row r="143" spans="1:4" x14ac:dyDescent="0.25">
      <c r="A143" s="1" t="s">
        <v>905</v>
      </c>
      <c r="B143" s="5">
        <v>2.0210843373493974</v>
      </c>
      <c r="C143" s="5">
        <v>63.33</v>
      </c>
      <c r="D143" s="5">
        <v>664</v>
      </c>
    </row>
    <row r="144" spans="1:4" x14ac:dyDescent="0.25">
      <c r="A144" s="1" t="s">
        <v>905</v>
      </c>
      <c r="B144" s="5">
        <v>1.8978928015839345</v>
      </c>
      <c r="C144" s="5">
        <v>67.430000000000007</v>
      </c>
      <c r="D144" s="5">
        <v>707.1</v>
      </c>
    </row>
    <row r="145" spans="1:4" x14ac:dyDescent="0.25">
      <c r="A145" s="1" t="s">
        <v>905</v>
      </c>
      <c r="B145" s="5">
        <v>1.8779736915757068</v>
      </c>
      <c r="C145" s="5">
        <v>68.150000000000006</v>
      </c>
      <c r="D145" s="5">
        <v>714.6</v>
      </c>
    </row>
    <row r="146" spans="1:4" x14ac:dyDescent="0.25">
      <c r="A146" s="1" t="s">
        <v>905</v>
      </c>
      <c r="B146" s="5">
        <v>1.9961326788636029</v>
      </c>
      <c r="C146" s="5">
        <v>64.12</v>
      </c>
      <c r="D146" s="5">
        <v>672.3</v>
      </c>
    </row>
    <row r="147" spans="1:4" x14ac:dyDescent="0.25">
      <c r="A147" s="1" t="s">
        <v>905</v>
      </c>
      <c r="B147" s="5">
        <v>3.2360742705570291</v>
      </c>
      <c r="C147" s="5">
        <v>39.549999999999997</v>
      </c>
      <c r="D147" s="5">
        <v>414.7</v>
      </c>
    </row>
    <row r="148" spans="1:4" x14ac:dyDescent="0.25">
      <c r="A148" s="1" t="s">
        <v>905</v>
      </c>
      <c r="B148" s="5">
        <v>3.168831168831169</v>
      </c>
      <c r="C148" s="5">
        <v>40.39</v>
      </c>
      <c r="D148" s="5">
        <v>423.5</v>
      </c>
    </row>
    <row r="149" spans="1:4" x14ac:dyDescent="0.25">
      <c r="A149" s="1" t="s">
        <v>905</v>
      </c>
      <c r="B149" s="5">
        <v>3.190679980979553</v>
      </c>
      <c r="C149" s="5">
        <v>40.11</v>
      </c>
      <c r="D149" s="5">
        <v>420.6</v>
      </c>
    </row>
    <row r="150" spans="1:4" x14ac:dyDescent="0.25">
      <c r="A150" s="1" t="s">
        <v>905</v>
      </c>
      <c r="B150" s="5">
        <v>3.319317338609943</v>
      </c>
      <c r="C150" s="5">
        <v>38.56</v>
      </c>
      <c r="D150" s="5">
        <v>404.3</v>
      </c>
    </row>
    <row r="151" spans="1:4" x14ac:dyDescent="0.25">
      <c r="A151" s="1" t="s">
        <v>905</v>
      </c>
      <c r="B151" s="5">
        <v>3.3103108041440557</v>
      </c>
      <c r="C151" s="5">
        <v>38.67</v>
      </c>
      <c r="D151" s="5">
        <v>405.4</v>
      </c>
    </row>
    <row r="152" spans="1:4" x14ac:dyDescent="0.25">
      <c r="A152" s="1" t="s">
        <v>905</v>
      </c>
      <c r="B152" s="5">
        <v>3.4199796126401631</v>
      </c>
      <c r="C152" s="5">
        <v>37.42</v>
      </c>
      <c r="D152" s="5">
        <v>392.4</v>
      </c>
    </row>
    <row r="153" spans="1:4" x14ac:dyDescent="0.25">
      <c r="A153" s="1" t="s">
        <v>905</v>
      </c>
      <c r="B153" s="5">
        <v>3.4260913964768958</v>
      </c>
      <c r="C153" s="5">
        <v>37.36</v>
      </c>
      <c r="D153" s="5">
        <v>391.7</v>
      </c>
    </row>
    <row r="154" spans="1:4" x14ac:dyDescent="0.25">
      <c r="A154" s="1" t="s">
        <v>905</v>
      </c>
      <c r="B154" s="5">
        <v>3.3906013137948459</v>
      </c>
      <c r="C154" s="5">
        <v>37.74</v>
      </c>
      <c r="D154" s="5">
        <v>395.8</v>
      </c>
    </row>
    <row r="155" spans="1:4" x14ac:dyDescent="0.25">
      <c r="A155" s="1" t="s">
        <v>905</v>
      </c>
      <c r="B155" s="5">
        <v>3.3127622809182915</v>
      </c>
      <c r="C155" s="5">
        <v>38.630000000000003</v>
      </c>
      <c r="D155" s="5">
        <v>405.1</v>
      </c>
    </row>
    <row r="156" spans="1:4" x14ac:dyDescent="0.25">
      <c r="A156" s="1" t="s">
        <v>905</v>
      </c>
      <c r="B156" s="5">
        <v>3.4104193138500634</v>
      </c>
      <c r="C156" s="5">
        <v>37.53</v>
      </c>
      <c r="D156" s="5">
        <v>393.5</v>
      </c>
    </row>
    <row r="157" spans="1:4" x14ac:dyDescent="0.25">
      <c r="A157" s="1" t="s">
        <v>905</v>
      </c>
      <c r="B157" s="5">
        <v>7.9719995200800184</v>
      </c>
      <c r="C157" s="5">
        <v>16.059999999999999</v>
      </c>
      <c r="D157" s="5">
        <v>168361.4</v>
      </c>
    </row>
    <row r="158" spans="1:4" x14ac:dyDescent="0.25">
      <c r="A158" s="1" t="s">
        <v>905</v>
      </c>
      <c r="B158" s="5">
        <v>8.0209988591603931</v>
      </c>
      <c r="C158" s="5">
        <v>15.96</v>
      </c>
      <c r="D158" s="5">
        <v>167332.9</v>
      </c>
    </row>
    <row r="159" spans="1:4" x14ac:dyDescent="0.25">
      <c r="A159" s="1" t="s">
        <v>905</v>
      </c>
      <c r="B159" s="5">
        <v>8.016998334691225</v>
      </c>
      <c r="C159" s="5">
        <v>15.97</v>
      </c>
      <c r="D159" s="5">
        <v>167416.4</v>
      </c>
    </row>
    <row r="160" spans="1:4" x14ac:dyDescent="0.25">
      <c r="A160" s="1" t="s">
        <v>905</v>
      </c>
      <c r="B160" s="5">
        <v>8.1209990294810268</v>
      </c>
      <c r="C160" s="5">
        <v>15.76</v>
      </c>
      <c r="D160" s="5">
        <v>165272.4</v>
      </c>
    </row>
    <row r="161" spans="1:4" x14ac:dyDescent="0.25">
      <c r="A161" s="1" t="s">
        <v>905</v>
      </c>
      <c r="B161" s="5">
        <v>7.9020010267714165</v>
      </c>
      <c r="C161" s="5">
        <v>16.2</v>
      </c>
      <c r="D161" s="5">
        <v>169852.79999999999</v>
      </c>
    </row>
    <row r="162" spans="1:4" x14ac:dyDescent="0.25">
      <c r="A162" s="1" t="s">
        <v>905</v>
      </c>
      <c r="B162" s="5">
        <v>14.726994026588484</v>
      </c>
      <c r="C162" s="5">
        <v>8.69</v>
      </c>
      <c r="D162" s="5">
        <v>91137.2</v>
      </c>
    </row>
    <row r="163" spans="1:4" x14ac:dyDescent="0.25">
      <c r="A163" s="1" t="s">
        <v>905</v>
      </c>
      <c r="B163" s="5">
        <v>13.785004878549787</v>
      </c>
      <c r="C163" s="5">
        <v>9.2899999999999991</v>
      </c>
      <c r="D163" s="5">
        <v>97365</v>
      </c>
    </row>
    <row r="164" spans="1:4" x14ac:dyDescent="0.25">
      <c r="A164" s="1" t="s">
        <v>905</v>
      </c>
      <c r="B164" s="5">
        <v>13.9410026434555</v>
      </c>
      <c r="C164" s="5">
        <v>9.18</v>
      </c>
      <c r="D164" s="5">
        <v>96275.5</v>
      </c>
    </row>
    <row r="165" spans="1:4" x14ac:dyDescent="0.25">
      <c r="A165" s="1" t="s">
        <v>905</v>
      </c>
      <c r="B165" s="5">
        <v>13.134003972952609</v>
      </c>
      <c r="C165" s="5">
        <v>9.75</v>
      </c>
      <c r="D165" s="5">
        <v>102191</v>
      </c>
    </row>
    <row r="166" spans="1:4" x14ac:dyDescent="0.25">
      <c r="A166" s="1" t="s">
        <v>905</v>
      </c>
      <c r="B166" s="5">
        <v>13.486003836272165</v>
      </c>
      <c r="C166" s="5">
        <v>9.49</v>
      </c>
      <c r="D166" s="5">
        <v>99523.7</v>
      </c>
    </row>
    <row r="167" spans="1:4" x14ac:dyDescent="0.25">
      <c r="A167" s="1" t="s">
        <v>905</v>
      </c>
      <c r="B167" s="5">
        <v>15.194806371014577</v>
      </c>
      <c r="C167" s="5">
        <v>25.269999999999996</v>
      </c>
      <c r="D167" s="5">
        <v>264993.90000000002</v>
      </c>
    </row>
    <row r="168" spans="1:4" x14ac:dyDescent="0.25">
      <c r="A168" s="1" t="s">
        <v>905</v>
      </c>
      <c r="B168" s="5">
        <v>14.338573617583767</v>
      </c>
      <c r="C168" s="5">
        <v>26.78</v>
      </c>
      <c r="D168" s="5">
        <v>280818.09999999998</v>
      </c>
    </row>
    <row r="169" spans="1:4" x14ac:dyDescent="0.25">
      <c r="A169" s="1" t="s">
        <v>905</v>
      </c>
      <c r="B169" s="5">
        <v>14.195005046564825</v>
      </c>
      <c r="C169" s="5">
        <v>27.05</v>
      </c>
      <c r="D169" s="5">
        <v>283658.30000000005</v>
      </c>
    </row>
    <row r="170" spans="1:4" x14ac:dyDescent="0.25">
      <c r="A170" s="1" t="s">
        <v>905</v>
      </c>
      <c r="B170" s="5">
        <v>17.413283467389864</v>
      </c>
      <c r="C170" s="5">
        <v>22.05</v>
      </c>
      <c r="D170" s="5">
        <v>231233.3</v>
      </c>
    </row>
    <row r="171" spans="1:4" x14ac:dyDescent="0.25">
      <c r="A171" s="1" t="s">
        <v>905</v>
      </c>
      <c r="B171" s="5">
        <v>16.202072674377664</v>
      </c>
      <c r="C171" s="5">
        <v>23.700000000000003</v>
      </c>
      <c r="D171" s="5">
        <v>248519.5</v>
      </c>
    </row>
    <row r="172" spans="1:4" x14ac:dyDescent="0.25">
      <c r="A172" s="2" t="s">
        <v>1047</v>
      </c>
      <c r="B172" s="6">
        <v>4.51</v>
      </c>
      <c r="C172" s="6">
        <v>29.76</v>
      </c>
      <c r="D172" s="6">
        <v>297573</v>
      </c>
    </row>
    <row r="173" spans="1:4" x14ac:dyDescent="0.25">
      <c r="A173" s="2" t="s">
        <v>1047</v>
      </c>
      <c r="B173" s="6">
        <v>4.649</v>
      </c>
      <c r="C173" s="6">
        <v>28.86</v>
      </c>
      <c r="D173" s="6">
        <v>288648</v>
      </c>
    </row>
    <row r="174" spans="1:4" x14ac:dyDescent="0.25">
      <c r="A174" s="2" t="s">
        <v>1047</v>
      </c>
      <c r="B174" s="6">
        <v>4.4279999999999999</v>
      </c>
      <c r="C174" s="6">
        <v>30.3</v>
      </c>
      <c r="D174" s="6">
        <v>303049</v>
      </c>
    </row>
    <row r="175" spans="1:4" x14ac:dyDescent="0.25">
      <c r="A175" s="2" t="s">
        <v>1047</v>
      </c>
      <c r="B175" s="6">
        <v>4.54</v>
      </c>
      <c r="C175" s="6">
        <v>29.56</v>
      </c>
      <c r="D175" s="6">
        <v>295632</v>
      </c>
    </row>
    <row r="176" spans="1:4" x14ac:dyDescent="0.25">
      <c r="A176" s="2" t="s">
        <v>1047</v>
      </c>
      <c r="B176" s="6">
        <v>4.5270000000000001</v>
      </c>
      <c r="C176" s="6">
        <v>29.64</v>
      </c>
      <c r="D176" s="6">
        <v>296420</v>
      </c>
    </row>
    <row r="177" spans="1:4" x14ac:dyDescent="0.25">
      <c r="A177" s="2" t="s">
        <v>1047</v>
      </c>
      <c r="B177" s="6">
        <v>12.4</v>
      </c>
      <c r="C177" s="6">
        <v>10.82</v>
      </c>
      <c r="D177" s="6">
        <v>1082342</v>
      </c>
    </row>
    <row r="178" spans="1:4" x14ac:dyDescent="0.25">
      <c r="A178" s="2" t="s">
        <v>1047</v>
      </c>
      <c r="B178" s="6">
        <v>13.089</v>
      </c>
      <c r="C178" s="6">
        <v>10.25</v>
      </c>
      <c r="D178" s="6">
        <v>1025393</v>
      </c>
    </row>
    <row r="179" spans="1:4" x14ac:dyDescent="0.25">
      <c r="A179" s="2" t="s">
        <v>1047</v>
      </c>
      <c r="B179" s="6">
        <v>12.455</v>
      </c>
      <c r="C179" s="6">
        <v>10.78</v>
      </c>
      <c r="D179" s="6">
        <v>1077601</v>
      </c>
    </row>
    <row r="180" spans="1:4" x14ac:dyDescent="0.25">
      <c r="A180" s="2" t="s">
        <v>1047</v>
      </c>
      <c r="B180" s="6">
        <v>12.625</v>
      </c>
      <c r="C180" s="6">
        <v>10.63</v>
      </c>
      <c r="D180" s="6">
        <v>1063099</v>
      </c>
    </row>
    <row r="181" spans="1:4" x14ac:dyDescent="0.25">
      <c r="A181" s="2" t="s">
        <v>1047</v>
      </c>
      <c r="B181" s="6">
        <v>12.977</v>
      </c>
      <c r="C181" s="6">
        <v>10.34</v>
      </c>
      <c r="D181" s="6">
        <v>1034246</v>
      </c>
    </row>
    <row r="182" spans="1:4" x14ac:dyDescent="0.25">
      <c r="A182" s="2" t="s">
        <v>1047</v>
      </c>
      <c r="B182" s="6">
        <v>16.050999999999998</v>
      </c>
      <c r="C182" s="6">
        <v>8.36</v>
      </c>
      <c r="D182" s="6">
        <v>836175</v>
      </c>
    </row>
    <row r="183" spans="1:4" x14ac:dyDescent="0.25">
      <c r="A183" s="2" t="s">
        <v>1047</v>
      </c>
      <c r="B183" s="6">
        <v>15.741</v>
      </c>
      <c r="C183" s="6">
        <v>8.5299999999999994</v>
      </c>
      <c r="D183" s="6">
        <v>852642</v>
      </c>
    </row>
    <row r="184" spans="1:4" x14ac:dyDescent="0.25">
      <c r="A184" s="2" t="s">
        <v>1047</v>
      </c>
      <c r="B184" s="6">
        <v>15.204000000000001</v>
      </c>
      <c r="C184" s="6">
        <v>8.83</v>
      </c>
      <c r="D184" s="6">
        <v>882749</v>
      </c>
    </row>
    <row r="185" spans="1:4" x14ac:dyDescent="0.25">
      <c r="A185" s="2" t="s">
        <v>1047</v>
      </c>
      <c r="B185" s="6">
        <v>15.581</v>
      </c>
      <c r="C185" s="6">
        <v>8.61</v>
      </c>
      <c r="D185" s="6">
        <v>861370</v>
      </c>
    </row>
    <row r="186" spans="1:4" x14ac:dyDescent="0.25">
      <c r="A186" s="2" t="s">
        <v>1047</v>
      </c>
      <c r="B186" s="6">
        <v>16.177</v>
      </c>
      <c r="C186" s="6">
        <v>8.3000000000000007</v>
      </c>
      <c r="D186" s="6">
        <v>829677</v>
      </c>
    </row>
    <row r="187" spans="1:4" x14ac:dyDescent="0.25">
      <c r="A187" s="2" t="s">
        <v>1047</v>
      </c>
      <c r="B187" s="6">
        <v>15.532</v>
      </c>
      <c r="C187" s="6">
        <v>8.64</v>
      </c>
      <c r="D187" s="6">
        <v>864104</v>
      </c>
    </row>
    <row r="188" spans="1:4" x14ac:dyDescent="0.25">
      <c r="A188" s="2" t="s">
        <v>1047</v>
      </c>
      <c r="B188" s="6">
        <v>15.818</v>
      </c>
      <c r="C188" s="6">
        <v>8.48</v>
      </c>
      <c r="D188" s="6">
        <v>848485</v>
      </c>
    </row>
    <row r="189" spans="1:4" x14ac:dyDescent="0.25">
      <c r="A189" s="2" t="s">
        <v>1047</v>
      </c>
      <c r="B189" s="6">
        <v>17.442</v>
      </c>
      <c r="C189" s="6">
        <v>7.7</v>
      </c>
      <c r="D189" s="6">
        <v>769502</v>
      </c>
    </row>
    <row r="190" spans="1:4" x14ac:dyDescent="0.25">
      <c r="A190" s="2" t="s">
        <v>1047</v>
      </c>
      <c r="B190" s="6">
        <v>15.824</v>
      </c>
      <c r="C190" s="6">
        <v>8.48</v>
      </c>
      <c r="D190" s="6">
        <v>848180</v>
      </c>
    </row>
    <row r="191" spans="1:4" x14ac:dyDescent="0.25">
      <c r="A191" s="2" t="s">
        <v>1047</v>
      </c>
      <c r="B191" s="6">
        <v>15.788</v>
      </c>
      <c r="C191" s="6">
        <v>8.5</v>
      </c>
      <c r="D191" s="6">
        <v>850094</v>
      </c>
    </row>
    <row r="192" spans="1:4" x14ac:dyDescent="0.25">
      <c r="A192" s="2" t="s">
        <v>1047</v>
      </c>
      <c r="B192" s="6">
        <v>12.991</v>
      </c>
      <c r="C192" s="6">
        <v>10.33</v>
      </c>
      <c r="D192" s="6">
        <v>1033104</v>
      </c>
    </row>
    <row r="193" spans="1:4" x14ac:dyDescent="0.25">
      <c r="A193" s="2" t="s">
        <v>1047</v>
      </c>
      <c r="B193" s="6">
        <v>12.545999999999999</v>
      </c>
      <c r="C193" s="6">
        <v>10.7</v>
      </c>
      <c r="D193" s="6">
        <v>1069773</v>
      </c>
    </row>
    <row r="194" spans="1:4" x14ac:dyDescent="0.25">
      <c r="A194" s="2" t="s">
        <v>1047</v>
      </c>
      <c r="B194" s="6">
        <v>13.442</v>
      </c>
      <c r="C194" s="6">
        <v>9.98</v>
      </c>
      <c r="D194" s="6">
        <v>998458</v>
      </c>
    </row>
    <row r="195" spans="1:4" x14ac:dyDescent="0.25">
      <c r="A195" s="2" t="s">
        <v>1047</v>
      </c>
      <c r="B195" s="6">
        <v>13.590999999999999</v>
      </c>
      <c r="C195" s="6">
        <v>9.8800000000000008</v>
      </c>
      <c r="D195" s="6">
        <v>987544</v>
      </c>
    </row>
    <row r="196" spans="1:4" x14ac:dyDescent="0.25">
      <c r="A196" s="2" t="s">
        <v>1047</v>
      </c>
      <c r="B196" s="6">
        <v>13.538</v>
      </c>
      <c r="C196" s="6">
        <v>9.91</v>
      </c>
      <c r="D196" s="6">
        <v>991341</v>
      </c>
    </row>
    <row r="197" spans="1:4" x14ac:dyDescent="0.25">
      <c r="A197" s="2" t="s">
        <v>1047</v>
      </c>
      <c r="B197" s="6">
        <v>14.638999999999999</v>
      </c>
      <c r="C197" s="6">
        <v>9.17</v>
      </c>
      <c r="D197" s="6">
        <v>916799</v>
      </c>
    </row>
    <row r="198" spans="1:4" x14ac:dyDescent="0.25">
      <c r="A198" s="2" t="s">
        <v>1047</v>
      </c>
      <c r="B198" s="6">
        <v>14.782</v>
      </c>
      <c r="C198" s="6">
        <v>9.08</v>
      </c>
      <c r="D198" s="6">
        <v>907935</v>
      </c>
    </row>
    <row r="199" spans="1:4" x14ac:dyDescent="0.25">
      <c r="A199" s="2" t="s">
        <v>1047</v>
      </c>
      <c r="B199" s="6">
        <v>15.191000000000001</v>
      </c>
      <c r="C199" s="6">
        <v>8.83</v>
      </c>
      <c r="D199" s="6">
        <v>883490</v>
      </c>
    </row>
    <row r="200" spans="1:4" x14ac:dyDescent="0.25">
      <c r="A200" s="2" t="s">
        <v>1047</v>
      </c>
      <c r="B200" s="6">
        <v>14.364000000000001</v>
      </c>
      <c r="C200" s="6">
        <v>9.34</v>
      </c>
      <c r="D200" s="6">
        <v>934387</v>
      </c>
    </row>
    <row r="201" spans="1:4" x14ac:dyDescent="0.25">
      <c r="A201" s="2" t="s">
        <v>1047</v>
      </c>
      <c r="B201" s="6">
        <v>14.73</v>
      </c>
      <c r="C201" s="6">
        <v>9.11</v>
      </c>
      <c r="D201" s="6">
        <v>911125</v>
      </c>
    </row>
    <row r="202" spans="1:4" x14ac:dyDescent="0.25">
      <c r="A202" s="2" t="s">
        <v>1047</v>
      </c>
      <c r="B202" s="6">
        <v>15.117000000000001</v>
      </c>
      <c r="C202" s="6">
        <v>8.8800000000000008</v>
      </c>
      <c r="D202" s="6">
        <v>887822</v>
      </c>
    </row>
    <row r="203" spans="1:4" x14ac:dyDescent="0.25">
      <c r="A203" s="2" t="s">
        <v>1047</v>
      </c>
      <c r="B203" s="6">
        <v>15.092000000000001</v>
      </c>
      <c r="C203" s="6">
        <v>8.89</v>
      </c>
      <c r="D203" s="6">
        <v>889297</v>
      </c>
    </row>
    <row r="204" spans="1:4" x14ac:dyDescent="0.25">
      <c r="A204" s="2" t="s">
        <v>1047</v>
      </c>
      <c r="B204" s="6">
        <v>14.420999999999999</v>
      </c>
      <c r="C204" s="6">
        <v>9.31</v>
      </c>
      <c r="D204" s="6">
        <v>930650</v>
      </c>
    </row>
    <row r="205" spans="1:4" x14ac:dyDescent="0.25">
      <c r="A205" s="2" t="s">
        <v>1047</v>
      </c>
      <c r="B205" s="6">
        <v>14.852</v>
      </c>
      <c r="C205" s="6">
        <v>9.0399999999999991</v>
      </c>
      <c r="D205" s="6">
        <v>903689</v>
      </c>
    </row>
    <row r="206" spans="1:4" x14ac:dyDescent="0.25">
      <c r="A206" s="2" t="s">
        <v>1047</v>
      </c>
      <c r="B206" s="6">
        <v>14.762</v>
      </c>
      <c r="C206" s="6">
        <v>9.09</v>
      </c>
      <c r="D206" s="6">
        <v>909185</v>
      </c>
    </row>
    <row r="207" spans="1:4" x14ac:dyDescent="0.25">
      <c r="A207" s="2" t="s">
        <v>1047</v>
      </c>
      <c r="B207" s="6">
        <v>9.11</v>
      </c>
      <c r="C207" s="6">
        <v>14.73</v>
      </c>
      <c r="D207" s="6">
        <v>147324</v>
      </c>
    </row>
    <row r="208" spans="1:4" x14ac:dyDescent="0.25">
      <c r="A208" s="2" t="s">
        <v>1047</v>
      </c>
      <c r="B208" s="6">
        <v>8.6120000000000001</v>
      </c>
      <c r="C208" s="6">
        <v>15.58</v>
      </c>
      <c r="D208" s="6">
        <v>155845</v>
      </c>
    </row>
    <row r="209" spans="1:4" x14ac:dyDescent="0.25">
      <c r="A209" s="2" t="s">
        <v>1047</v>
      </c>
      <c r="B209" s="6">
        <v>9.1029999999999998</v>
      </c>
      <c r="C209" s="6">
        <v>14.74</v>
      </c>
      <c r="D209" s="6">
        <v>147429</v>
      </c>
    </row>
    <row r="210" spans="1:4" x14ac:dyDescent="0.25">
      <c r="A210" s="2" t="s">
        <v>1047</v>
      </c>
      <c r="B210" s="6">
        <v>8.6669999999999998</v>
      </c>
      <c r="C210" s="6">
        <v>15.48</v>
      </c>
      <c r="D210" s="6">
        <v>154844</v>
      </c>
    </row>
    <row r="211" spans="1:4" x14ac:dyDescent="0.25">
      <c r="A211" s="2" t="s">
        <v>1047</v>
      </c>
      <c r="B211" s="6">
        <v>8.9239999999999995</v>
      </c>
      <c r="C211" s="6">
        <v>15.04</v>
      </c>
      <c r="D211" s="6">
        <v>150396</v>
      </c>
    </row>
    <row r="212" spans="1:4" x14ac:dyDescent="0.25">
      <c r="A212" s="2" t="s">
        <v>1047</v>
      </c>
      <c r="B212" s="6">
        <v>11.057</v>
      </c>
      <c r="C212" s="6">
        <v>12.14</v>
      </c>
      <c r="D212" s="6">
        <v>121385</v>
      </c>
    </row>
    <row r="213" spans="1:4" x14ac:dyDescent="0.25">
      <c r="A213" s="2" t="s">
        <v>1047</v>
      </c>
      <c r="B213" s="6">
        <v>11.824999999999999</v>
      </c>
      <c r="C213" s="6">
        <v>11.35</v>
      </c>
      <c r="D213" s="6">
        <v>113497</v>
      </c>
    </row>
    <row r="214" spans="1:4" x14ac:dyDescent="0.25">
      <c r="A214" s="2" t="s">
        <v>1047</v>
      </c>
      <c r="B214" s="6">
        <v>11.27</v>
      </c>
      <c r="C214" s="6">
        <v>11.91</v>
      </c>
      <c r="D214" s="6">
        <v>119088</v>
      </c>
    </row>
    <row r="215" spans="1:4" x14ac:dyDescent="0.25">
      <c r="A215" s="2" t="s">
        <v>1047</v>
      </c>
      <c r="B215" s="6">
        <v>11.47</v>
      </c>
      <c r="C215" s="6">
        <v>11.7</v>
      </c>
      <c r="D215" s="6">
        <v>117006</v>
      </c>
    </row>
    <row r="216" spans="1:4" x14ac:dyDescent="0.25">
      <c r="A216" s="2" t="s">
        <v>1047</v>
      </c>
      <c r="B216" s="6">
        <v>13.34</v>
      </c>
      <c r="C216" s="6">
        <v>10.06</v>
      </c>
      <c r="D216" s="6">
        <v>100608</v>
      </c>
    </row>
    <row r="217" spans="1:4" x14ac:dyDescent="0.25">
      <c r="A217" s="2" t="s">
        <v>1047</v>
      </c>
      <c r="B217" s="6">
        <v>11.493</v>
      </c>
      <c r="C217" s="6">
        <v>11.68</v>
      </c>
      <c r="D217" s="6">
        <v>116777</v>
      </c>
    </row>
    <row r="218" spans="1:4" x14ac:dyDescent="0.25">
      <c r="A218" s="2" t="s">
        <v>1047</v>
      </c>
      <c r="B218" s="6">
        <v>11.35</v>
      </c>
      <c r="C218" s="6">
        <v>11.82</v>
      </c>
      <c r="D218" s="6">
        <v>118244</v>
      </c>
    </row>
    <row r="219" spans="1:4" x14ac:dyDescent="0.25">
      <c r="A219" s="2" t="s">
        <v>1047</v>
      </c>
      <c r="B219" s="6">
        <v>11.717000000000001</v>
      </c>
      <c r="C219" s="6">
        <v>11.45</v>
      </c>
      <c r="D219" s="6">
        <v>114540</v>
      </c>
    </row>
    <row r="220" spans="1:4" x14ac:dyDescent="0.25">
      <c r="A220" s="2" t="s">
        <v>1047</v>
      </c>
      <c r="B220" s="6">
        <v>11.69</v>
      </c>
      <c r="C220" s="6">
        <v>11.48</v>
      </c>
      <c r="D220" s="6">
        <v>114809</v>
      </c>
    </row>
    <row r="221" spans="1:4" x14ac:dyDescent="0.25">
      <c r="A221" s="2" t="s">
        <v>1047</v>
      </c>
      <c r="B221" s="6">
        <v>12.919</v>
      </c>
      <c r="C221" s="6">
        <v>10.39</v>
      </c>
      <c r="D221" s="6">
        <v>103886</v>
      </c>
    </row>
    <row r="222" spans="1:4" x14ac:dyDescent="0.25">
      <c r="A222" s="2" t="s">
        <v>1047</v>
      </c>
      <c r="B222" s="6">
        <v>8.6219999999999999</v>
      </c>
      <c r="C222" s="6">
        <v>15.57</v>
      </c>
      <c r="D222" s="6">
        <v>155664</v>
      </c>
    </row>
    <row r="223" spans="1:4" x14ac:dyDescent="0.25">
      <c r="A223" s="2" t="s">
        <v>1047</v>
      </c>
      <c r="B223" s="6">
        <v>9.1289999999999996</v>
      </c>
      <c r="C223" s="6">
        <v>14.7</v>
      </c>
      <c r="D223" s="6">
        <v>147020</v>
      </c>
    </row>
    <row r="224" spans="1:4" x14ac:dyDescent="0.25">
      <c r="A224" s="2" t="s">
        <v>1047</v>
      </c>
      <c r="B224" s="6">
        <v>8.8919999999999995</v>
      </c>
      <c r="C224" s="6">
        <v>15.09</v>
      </c>
      <c r="D224" s="6">
        <v>150932</v>
      </c>
    </row>
    <row r="225" spans="1:4" x14ac:dyDescent="0.25">
      <c r="A225" s="2" t="s">
        <v>1047</v>
      </c>
      <c r="B225" s="6">
        <v>8.7720000000000002</v>
      </c>
      <c r="C225" s="6">
        <v>15.3</v>
      </c>
      <c r="D225" s="6">
        <v>152991</v>
      </c>
    </row>
    <row r="226" spans="1:4" x14ac:dyDescent="0.25">
      <c r="A226" s="2" t="s">
        <v>1047</v>
      </c>
      <c r="B226" s="6">
        <v>11.398</v>
      </c>
      <c r="C226" s="6">
        <v>11.77</v>
      </c>
      <c r="D226" s="6">
        <v>117746</v>
      </c>
    </row>
    <row r="227" spans="1:4" x14ac:dyDescent="0.25">
      <c r="A227" s="2" t="s">
        <v>1047</v>
      </c>
      <c r="B227" s="6">
        <v>10.268000000000001</v>
      </c>
      <c r="C227" s="6">
        <v>13.07</v>
      </c>
      <c r="D227" s="6">
        <v>130702</v>
      </c>
    </row>
    <row r="228" spans="1:4" x14ac:dyDescent="0.25">
      <c r="A228" s="2" t="s">
        <v>1047</v>
      </c>
      <c r="B228" s="6">
        <v>10.4</v>
      </c>
      <c r="C228" s="6">
        <v>12.9</v>
      </c>
      <c r="D228" s="6">
        <v>129049</v>
      </c>
    </row>
    <row r="229" spans="1:4" x14ac:dyDescent="0.25">
      <c r="A229" s="2" t="s">
        <v>1047</v>
      </c>
      <c r="B229" s="6">
        <v>10.688000000000001</v>
      </c>
      <c r="C229" s="6">
        <v>12.56</v>
      </c>
      <c r="D229" s="6">
        <v>125575</v>
      </c>
    </row>
    <row r="230" spans="1:4" x14ac:dyDescent="0.25">
      <c r="A230" s="2" t="s">
        <v>1047</v>
      </c>
      <c r="B230" s="6">
        <v>10.673</v>
      </c>
      <c r="C230" s="6">
        <v>12.57</v>
      </c>
      <c r="D230" s="6">
        <v>125745</v>
      </c>
    </row>
    <row r="231" spans="1:4" x14ac:dyDescent="0.25">
      <c r="A231" s="2" t="s">
        <v>1047</v>
      </c>
      <c r="B231" s="6">
        <v>12.894</v>
      </c>
      <c r="C231" s="6">
        <v>10.41</v>
      </c>
      <c r="D231" s="6">
        <v>104087</v>
      </c>
    </row>
    <row r="232" spans="1:4" x14ac:dyDescent="0.25">
      <c r="A232" s="2" t="s">
        <v>1047</v>
      </c>
      <c r="B232" s="6">
        <v>10.502000000000001</v>
      </c>
      <c r="C232" s="6">
        <v>12.78</v>
      </c>
      <c r="D232" s="6">
        <v>127795</v>
      </c>
    </row>
    <row r="233" spans="1:4" x14ac:dyDescent="0.25">
      <c r="A233" s="2" t="s">
        <v>1047</v>
      </c>
      <c r="B233" s="6">
        <v>10.661</v>
      </c>
      <c r="C233" s="6">
        <v>12.59</v>
      </c>
      <c r="D233" s="6">
        <v>125886</v>
      </c>
    </row>
    <row r="234" spans="1:4" x14ac:dyDescent="0.25">
      <c r="A234" s="2" t="s">
        <v>1047</v>
      </c>
      <c r="B234" s="6">
        <v>10.363</v>
      </c>
      <c r="C234" s="6">
        <v>12.95</v>
      </c>
      <c r="D234" s="6">
        <v>129513</v>
      </c>
    </row>
    <row r="235" spans="1:4" x14ac:dyDescent="0.25">
      <c r="A235" s="2" t="s">
        <v>1047</v>
      </c>
      <c r="B235" s="6">
        <v>10.209</v>
      </c>
      <c r="C235" s="6">
        <v>13.15</v>
      </c>
      <c r="D235" s="6">
        <v>131465</v>
      </c>
    </row>
    <row r="236" spans="1:4" x14ac:dyDescent="0.25">
      <c r="A236" s="2" t="s">
        <v>1047</v>
      </c>
      <c r="B236" s="6">
        <v>12.817</v>
      </c>
      <c r="C236" s="6">
        <v>10.47</v>
      </c>
      <c r="D236" s="6">
        <v>104711</v>
      </c>
    </row>
    <row r="237" spans="1:4" x14ac:dyDescent="0.25">
      <c r="A237" s="2" t="s">
        <v>1047</v>
      </c>
      <c r="B237" s="6">
        <v>8.6649999999999991</v>
      </c>
      <c r="C237" s="6">
        <v>15.49</v>
      </c>
      <c r="D237" s="6">
        <v>15489</v>
      </c>
    </row>
    <row r="238" spans="1:4" x14ac:dyDescent="0.25">
      <c r="A238" s="2" t="s">
        <v>1047</v>
      </c>
      <c r="B238" s="6">
        <v>8.1509999999999998</v>
      </c>
      <c r="C238" s="6">
        <v>16.46</v>
      </c>
      <c r="D238" s="6">
        <v>16464</v>
      </c>
    </row>
    <row r="239" spans="1:4" x14ac:dyDescent="0.25">
      <c r="A239" s="2" t="s">
        <v>1047</v>
      </c>
      <c r="B239" s="6">
        <v>9.0389999999999997</v>
      </c>
      <c r="C239" s="6">
        <v>14.85</v>
      </c>
      <c r="D239" s="6">
        <v>14847</v>
      </c>
    </row>
    <row r="240" spans="1:4" x14ac:dyDescent="0.25">
      <c r="A240" s="2" t="s">
        <v>1047</v>
      </c>
      <c r="B240" s="6">
        <v>8.7880000000000003</v>
      </c>
      <c r="C240" s="6">
        <v>15.27</v>
      </c>
      <c r="D240" s="6">
        <v>15271</v>
      </c>
    </row>
    <row r="241" spans="1:4" x14ac:dyDescent="0.25">
      <c r="A241" s="2" t="s">
        <v>1047</v>
      </c>
      <c r="B241" s="6">
        <v>10.961</v>
      </c>
      <c r="C241" s="6">
        <v>12.24</v>
      </c>
      <c r="D241" s="6">
        <v>12244</v>
      </c>
    </row>
    <row r="242" spans="1:4" x14ac:dyDescent="0.25">
      <c r="A242" s="2" t="s">
        <v>1047</v>
      </c>
      <c r="B242" s="6">
        <v>10.928000000000001</v>
      </c>
      <c r="C242" s="6">
        <v>12.28</v>
      </c>
      <c r="D242" s="6">
        <v>12281</v>
      </c>
    </row>
    <row r="243" spans="1:4" x14ac:dyDescent="0.25">
      <c r="A243" s="2" t="s">
        <v>1047</v>
      </c>
      <c r="B243" s="6">
        <v>10.861000000000001</v>
      </c>
      <c r="C243" s="6">
        <v>12.36</v>
      </c>
      <c r="D243" s="6">
        <v>12356</v>
      </c>
    </row>
    <row r="244" spans="1:4" x14ac:dyDescent="0.25">
      <c r="A244" s="2" t="s">
        <v>1047</v>
      </c>
      <c r="B244" s="6">
        <v>10.667</v>
      </c>
      <c r="C244" s="6">
        <v>12.58</v>
      </c>
      <c r="D244" s="6">
        <v>12582</v>
      </c>
    </row>
    <row r="245" spans="1:4" x14ac:dyDescent="0.25">
      <c r="A245" s="2" t="s">
        <v>1047</v>
      </c>
      <c r="B245" s="6">
        <v>10.757</v>
      </c>
      <c r="C245" s="6">
        <v>12.48</v>
      </c>
      <c r="D245" s="6">
        <v>12476</v>
      </c>
    </row>
    <row r="246" spans="1:4" x14ac:dyDescent="0.25">
      <c r="A246" s="2" t="s">
        <v>1047</v>
      </c>
      <c r="B246" s="6">
        <v>12.837999999999999</v>
      </c>
      <c r="C246" s="6">
        <v>10.45</v>
      </c>
      <c r="D246" s="6">
        <v>10454</v>
      </c>
    </row>
    <row r="247" spans="1:4" x14ac:dyDescent="0.25">
      <c r="A247" s="2" t="s">
        <v>1047</v>
      </c>
      <c r="B247" s="6">
        <v>10.233000000000001</v>
      </c>
      <c r="C247" s="6">
        <v>13.12</v>
      </c>
      <c r="D247" s="6">
        <v>13115</v>
      </c>
    </row>
    <row r="248" spans="1:4" x14ac:dyDescent="0.25">
      <c r="A248" s="2" t="s">
        <v>1047</v>
      </c>
      <c r="B248" s="6">
        <v>10.531000000000001</v>
      </c>
      <c r="C248" s="6">
        <v>12.74</v>
      </c>
      <c r="D248" s="6">
        <v>12743</v>
      </c>
    </row>
    <row r="249" spans="1:4" x14ac:dyDescent="0.25">
      <c r="A249" s="2" t="s">
        <v>1047</v>
      </c>
      <c r="B249" s="6">
        <v>10.788</v>
      </c>
      <c r="C249" s="6">
        <v>12.44</v>
      </c>
      <c r="D249" s="6">
        <v>12440</v>
      </c>
    </row>
    <row r="250" spans="1:4" x14ac:dyDescent="0.25">
      <c r="A250" s="2" t="s">
        <v>1047</v>
      </c>
      <c r="B250" s="6">
        <v>11.045999999999999</v>
      </c>
      <c r="C250" s="6">
        <v>12.15</v>
      </c>
      <c r="D250" s="6">
        <v>12150</v>
      </c>
    </row>
    <row r="251" spans="1:4" x14ac:dyDescent="0.25">
      <c r="A251" s="2" t="s">
        <v>1047</v>
      </c>
      <c r="B251" s="6">
        <v>10.88</v>
      </c>
      <c r="C251" s="6">
        <v>12.34</v>
      </c>
      <c r="D251" s="6">
        <v>12336</v>
      </c>
    </row>
    <row r="252" spans="1:4" x14ac:dyDescent="0.25">
      <c r="A252" s="2" t="s">
        <v>1047</v>
      </c>
      <c r="B252" s="6">
        <v>9.26</v>
      </c>
      <c r="C252" s="6">
        <v>14.49</v>
      </c>
      <c r="D252" s="6">
        <v>14493</v>
      </c>
    </row>
    <row r="253" spans="1:4" x14ac:dyDescent="0.25">
      <c r="A253" s="2" t="s">
        <v>1047</v>
      </c>
      <c r="B253" s="6">
        <v>9.18</v>
      </c>
      <c r="C253" s="6">
        <v>14.62</v>
      </c>
      <c r="D253" s="6">
        <v>14619</v>
      </c>
    </row>
    <row r="254" spans="1:4" x14ac:dyDescent="0.25">
      <c r="A254" s="2" t="s">
        <v>1047</v>
      </c>
      <c r="B254" s="6">
        <v>9.0879999999999992</v>
      </c>
      <c r="C254" s="6">
        <v>14.77</v>
      </c>
      <c r="D254" s="6">
        <v>14768</v>
      </c>
    </row>
    <row r="255" spans="1:4" x14ac:dyDescent="0.25">
      <c r="A255" s="2" t="s">
        <v>1047</v>
      </c>
      <c r="B255" s="6">
        <v>9.4469999999999992</v>
      </c>
      <c r="C255" s="6">
        <v>14.21</v>
      </c>
      <c r="D255" s="6">
        <v>14206</v>
      </c>
    </row>
    <row r="256" spans="1:4" x14ac:dyDescent="0.25">
      <c r="A256" s="2" t="s">
        <v>1047</v>
      </c>
      <c r="B256" s="6">
        <v>9.8780000000000001</v>
      </c>
      <c r="C256" s="6">
        <v>13.59</v>
      </c>
      <c r="D256" s="6">
        <v>13587</v>
      </c>
    </row>
    <row r="257" spans="1:4" x14ac:dyDescent="0.25">
      <c r="A257" s="2" t="s">
        <v>1047</v>
      </c>
      <c r="B257" s="6">
        <v>10.413</v>
      </c>
      <c r="C257" s="6">
        <v>12.89</v>
      </c>
      <c r="D257" s="6">
        <v>12889</v>
      </c>
    </row>
    <row r="258" spans="1:4" x14ac:dyDescent="0.25">
      <c r="A258" s="2" t="s">
        <v>1047</v>
      </c>
      <c r="B258" s="6">
        <v>10.621</v>
      </c>
      <c r="C258" s="6">
        <v>12.64</v>
      </c>
      <c r="D258" s="6">
        <v>12636</v>
      </c>
    </row>
    <row r="259" spans="1:4" x14ac:dyDescent="0.25">
      <c r="A259" s="2" t="s">
        <v>1047</v>
      </c>
      <c r="B259" s="6">
        <v>10.215</v>
      </c>
      <c r="C259" s="6">
        <v>13.14</v>
      </c>
      <c r="D259" s="6">
        <v>13138</v>
      </c>
    </row>
    <row r="260" spans="1:4" x14ac:dyDescent="0.25">
      <c r="A260" s="2" t="s">
        <v>1047</v>
      </c>
      <c r="B260" s="6">
        <v>11.484</v>
      </c>
      <c r="C260" s="6">
        <v>11.69</v>
      </c>
      <c r="D260" s="6">
        <v>11686</v>
      </c>
    </row>
    <row r="261" spans="1:4" x14ac:dyDescent="0.25">
      <c r="A261" s="2" t="s">
        <v>1047</v>
      </c>
      <c r="B261" s="6">
        <v>10.819000000000001</v>
      </c>
      <c r="C261" s="6">
        <v>12.41</v>
      </c>
      <c r="D261" s="6">
        <v>12405</v>
      </c>
    </row>
    <row r="262" spans="1:4" x14ac:dyDescent="0.25">
      <c r="A262" s="2" t="s">
        <v>1047</v>
      </c>
      <c r="B262" s="6">
        <v>10.401999999999999</v>
      </c>
      <c r="C262" s="6">
        <v>12.9</v>
      </c>
      <c r="D262" s="6">
        <v>12902</v>
      </c>
    </row>
    <row r="263" spans="1:4" x14ac:dyDescent="0.25">
      <c r="A263" s="2" t="s">
        <v>1047</v>
      </c>
      <c r="B263" s="6">
        <v>10.523</v>
      </c>
      <c r="C263" s="6">
        <v>12.75</v>
      </c>
      <c r="D263" s="6">
        <v>12754</v>
      </c>
    </row>
    <row r="264" spans="1:4" x14ac:dyDescent="0.25">
      <c r="A264" s="2" t="s">
        <v>1047</v>
      </c>
      <c r="B264" s="6">
        <v>10.683999999999999</v>
      </c>
      <c r="C264" s="6">
        <v>12.56</v>
      </c>
      <c r="D264" s="6">
        <v>12561</v>
      </c>
    </row>
    <row r="265" spans="1:4" x14ac:dyDescent="0.25">
      <c r="A265" s="2" t="s">
        <v>1047</v>
      </c>
      <c r="B265" s="6">
        <v>10.617000000000001</v>
      </c>
      <c r="C265" s="6">
        <v>12.64</v>
      </c>
      <c r="D265" s="6">
        <v>12641</v>
      </c>
    </row>
    <row r="266" spans="1:4" x14ac:dyDescent="0.25">
      <c r="A266" s="2" t="s">
        <v>1047</v>
      </c>
      <c r="B266" s="6">
        <v>10.957000000000001</v>
      </c>
      <c r="C266" s="6">
        <v>12.25</v>
      </c>
      <c r="D266" s="6">
        <v>12248</v>
      </c>
    </row>
    <row r="267" spans="1:4" x14ac:dyDescent="0.25">
      <c r="A267" s="2" t="s">
        <v>1047</v>
      </c>
      <c r="B267" s="6">
        <v>7.4710000000000001</v>
      </c>
      <c r="C267" s="6">
        <v>17.96</v>
      </c>
      <c r="D267" s="6">
        <v>1796</v>
      </c>
    </row>
    <row r="268" spans="1:4" x14ac:dyDescent="0.25">
      <c r="A268" s="2" t="s">
        <v>1047</v>
      </c>
      <c r="B268" s="6">
        <v>7.1920000000000002</v>
      </c>
      <c r="C268" s="6">
        <v>18.66</v>
      </c>
      <c r="D268" s="6">
        <v>1865</v>
      </c>
    </row>
    <row r="269" spans="1:4" x14ac:dyDescent="0.25">
      <c r="A269" s="2" t="s">
        <v>1047</v>
      </c>
      <c r="B269" s="6">
        <v>7.4139999999999997</v>
      </c>
      <c r="C269" s="6">
        <v>18.100000000000001</v>
      </c>
      <c r="D269" s="6">
        <v>1810</v>
      </c>
    </row>
    <row r="270" spans="1:4" x14ac:dyDescent="0.25">
      <c r="A270" s="2" t="s">
        <v>1047</v>
      </c>
      <c r="B270" s="6">
        <v>7.2629999999999999</v>
      </c>
      <c r="C270" s="6">
        <v>18.48</v>
      </c>
      <c r="D270" s="6">
        <v>1847</v>
      </c>
    </row>
    <row r="271" spans="1:4" x14ac:dyDescent="0.25">
      <c r="A271" s="2" t="s">
        <v>1047</v>
      </c>
      <c r="B271" s="6">
        <v>7.2720000000000002</v>
      </c>
      <c r="C271" s="6">
        <v>18.46</v>
      </c>
      <c r="D271" s="6">
        <v>1845</v>
      </c>
    </row>
    <row r="272" spans="1:4" x14ac:dyDescent="0.25">
      <c r="A272" s="2" t="s">
        <v>1047</v>
      </c>
      <c r="B272" s="6">
        <v>8.516</v>
      </c>
      <c r="C272" s="6">
        <v>15.76</v>
      </c>
      <c r="D272" s="6">
        <v>1575</v>
      </c>
    </row>
    <row r="273" spans="1:4" x14ac:dyDescent="0.25">
      <c r="A273" s="2" t="s">
        <v>1047</v>
      </c>
      <c r="B273" s="6">
        <v>8.5990000000000002</v>
      </c>
      <c r="C273" s="6">
        <v>15.61</v>
      </c>
      <c r="D273" s="6">
        <v>1560</v>
      </c>
    </row>
    <row r="274" spans="1:4" x14ac:dyDescent="0.25">
      <c r="A274" s="2" t="s">
        <v>1047</v>
      </c>
      <c r="B274" s="6">
        <v>8.7089999999999996</v>
      </c>
      <c r="C274" s="6">
        <v>15.41</v>
      </c>
      <c r="D274" s="6">
        <v>1540</v>
      </c>
    </row>
    <row r="275" spans="1:4" x14ac:dyDescent="0.25">
      <c r="A275" s="2" t="s">
        <v>1047</v>
      </c>
      <c r="B275" s="6">
        <v>8.7780000000000005</v>
      </c>
      <c r="C275" s="6">
        <v>15.29</v>
      </c>
      <c r="D275" s="6">
        <v>1528</v>
      </c>
    </row>
    <row r="276" spans="1:4" x14ac:dyDescent="0.25">
      <c r="A276" s="2" t="s">
        <v>1047</v>
      </c>
      <c r="B276" s="6">
        <v>8.5299999999999994</v>
      </c>
      <c r="C276" s="6">
        <v>15.73</v>
      </c>
      <c r="D276" s="6">
        <v>1573</v>
      </c>
    </row>
    <row r="277" spans="1:4" x14ac:dyDescent="0.25">
      <c r="A277" s="2" t="s">
        <v>1047</v>
      </c>
      <c r="B277" s="6">
        <v>9.016</v>
      </c>
      <c r="C277" s="6">
        <v>14.89</v>
      </c>
      <c r="D277" s="6">
        <v>1488</v>
      </c>
    </row>
    <row r="278" spans="1:4" x14ac:dyDescent="0.25">
      <c r="A278" s="2" t="s">
        <v>1047</v>
      </c>
      <c r="B278" s="6">
        <v>8.6219999999999999</v>
      </c>
      <c r="C278" s="6">
        <v>15.57</v>
      </c>
      <c r="D278" s="6">
        <v>1556</v>
      </c>
    </row>
    <row r="279" spans="1:4" x14ac:dyDescent="0.25">
      <c r="A279" s="2" t="s">
        <v>1047</v>
      </c>
      <c r="B279" s="6">
        <v>8.48</v>
      </c>
      <c r="C279" s="6">
        <v>15.83</v>
      </c>
      <c r="D279" s="6">
        <v>1582</v>
      </c>
    </row>
    <row r="280" spans="1:4" x14ac:dyDescent="0.25">
      <c r="A280" s="2" t="s">
        <v>1047</v>
      </c>
      <c r="B280" s="6">
        <v>8.7910000000000004</v>
      </c>
      <c r="C280" s="6">
        <v>15.27</v>
      </c>
      <c r="D280" s="6">
        <v>1526</v>
      </c>
    </row>
    <row r="281" spans="1:4" x14ac:dyDescent="0.25">
      <c r="A281" s="2" t="s">
        <v>1047</v>
      </c>
      <c r="B281" s="6">
        <v>8.7360000000000007</v>
      </c>
      <c r="C281" s="6">
        <v>15.36</v>
      </c>
      <c r="D281" s="6">
        <v>1536</v>
      </c>
    </row>
    <row r="282" spans="1:4" x14ac:dyDescent="0.25">
      <c r="A282" s="2" t="s">
        <v>1047</v>
      </c>
      <c r="B282" s="6">
        <v>7.3710000000000004</v>
      </c>
      <c r="C282" s="6">
        <v>18.21</v>
      </c>
      <c r="D282" s="6">
        <v>1820</v>
      </c>
    </row>
    <row r="283" spans="1:4" x14ac:dyDescent="0.25">
      <c r="A283" s="2" t="s">
        <v>1047</v>
      </c>
      <c r="B283" s="6">
        <v>7.1550000000000002</v>
      </c>
      <c r="C283" s="6">
        <v>18.760000000000002</v>
      </c>
      <c r="D283" s="6">
        <v>1875</v>
      </c>
    </row>
    <row r="284" spans="1:4" x14ac:dyDescent="0.25">
      <c r="A284" s="2" t="s">
        <v>1047</v>
      </c>
      <c r="B284" s="6">
        <v>7.4290000000000003</v>
      </c>
      <c r="C284" s="6">
        <v>18.07</v>
      </c>
      <c r="D284" s="6">
        <v>1806</v>
      </c>
    </row>
    <row r="285" spans="1:4" x14ac:dyDescent="0.25">
      <c r="A285" s="2" t="s">
        <v>1047</v>
      </c>
      <c r="B285" s="6">
        <v>7.5069999999999997</v>
      </c>
      <c r="C285" s="6">
        <v>17.88</v>
      </c>
      <c r="D285" s="6">
        <v>1787</v>
      </c>
    </row>
    <row r="286" spans="1:4" x14ac:dyDescent="0.25">
      <c r="A286" s="2" t="s">
        <v>1047</v>
      </c>
      <c r="B286" s="6">
        <v>7.3710000000000004</v>
      </c>
      <c r="C286" s="6">
        <v>18.21</v>
      </c>
      <c r="D286" s="6">
        <v>1820</v>
      </c>
    </row>
    <row r="287" spans="1:4" x14ac:dyDescent="0.25">
      <c r="A287" s="2" t="s">
        <v>1047</v>
      </c>
      <c r="B287" s="6">
        <v>8.6300000000000008</v>
      </c>
      <c r="C287" s="6">
        <v>15.55</v>
      </c>
      <c r="D287" s="6">
        <v>1555</v>
      </c>
    </row>
    <row r="288" spans="1:4" x14ac:dyDescent="0.25">
      <c r="A288" s="2" t="s">
        <v>1047</v>
      </c>
      <c r="B288" s="6">
        <v>8.6639999999999997</v>
      </c>
      <c r="C288" s="6">
        <v>15.49</v>
      </c>
      <c r="D288" s="6">
        <v>1548</v>
      </c>
    </row>
    <row r="289" spans="1:4" x14ac:dyDescent="0.25">
      <c r="A289" s="2" t="s">
        <v>1047</v>
      </c>
      <c r="B289" s="6">
        <v>8.1999999999999993</v>
      </c>
      <c r="C289" s="6">
        <v>16.37</v>
      </c>
      <c r="D289" s="6">
        <v>1636</v>
      </c>
    </row>
    <row r="290" spans="1:4" x14ac:dyDescent="0.25">
      <c r="A290" s="2" t="s">
        <v>1047</v>
      </c>
      <c r="B290" s="6">
        <v>8.6760000000000002</v>
      </c>
      <c r="C290" s="6">
        <v>15.47</v>
      </c>
      <c r="D290" s="6">
        <v>1546</v>
      </c>
    </row>
    <row r="291" spans="1:4" x14ac:dyDescent="0.25">
      <c r="A291" s="2" t="s">
        <v>1047</v>
      </c>
      <c r="B291" s="6">
        <v>8.2989999999999995</v>
      </c>
      <c r="C291" s="6">
        <v>16.170000000000002</v>
      </c>
      <c r="D291" s="6">
        <v>1617</v>
      </c>
    </row>
    <row r="292" spans="1:4" x14ac:dyDescent="0.25">
      <c r="A292" s="2" t="s">
        <v>1047</v>
      </c>
      <c r="B292" s="6">
        <v>8.52</v>
      </c>
      <c r="C292" s="6">
        <v>15.75</v>
      </c>
      <c r="D292" s="6">
        <v>1575</v>
      </c>
    </row>
    <row r="293" spans="1:4" x14ac:dyDescent="0.25">
      <c r="A293" s="2" t="s">
        <v>1047</v>
      </c>
      <c r="B293" s="6">
        <v>8.548</v>
      </c>
      <c r="C293" s="6">
        <v>15.7</v>
      </c>
      <c r="D293" s="6">
        <v>1569</v>
      </c>
    </row>
    <row r="294" spans="1:4" x14ac:dyDescent="0.25">
      <c r="A294" s="2" t="s">
        <v>1047</v>
      </c>
      <c r="B294" s="6">
        <v>8.423</v>
      </c>
      <c r="C294" s="6">
        <v>15.93</v>
      </c>
      <c r="D294" s="6">
        <v>1593</v>
      </c>
    </row>
    <row r="295" spans="1:4" x14ac:dyDescent="0.25">
      <c r="A295" s="2" t="s">
        <v>1047</v>
      </c>
      <c r="B295" s="6">
        <v>8.3119999999999994</v>
      </c>
      <c r="C295" s="6">
        <v>16.149999999999999</v>
      </c>
      <c r="D295" s="6">
        <v>1614</v>
      </c>
    </row>
    <row r="296" spans="1:4" x14ac:dyDescent="0.25">
      <c r="A296" s="2" t="s">
        <v>1047</v>
      </c>
      <c r="B296" s="6">
        <v>8.4830000000000005</v>
      </c>
      <c r="C296" s="6">
        <v>15.82</v>
      </c>
      <c r="D296" s="6">
        <v>1581</v>
      </c>
    </row>
    <row r="297" spans="1:4" x14ac:dyDescent="0.25">
      <c r="A297" s="2" t="s">
        <v>1047</v>
      </c>
      <c r="B297" s="6">
        <v>1.7729999999999999</v>
      </c>
      <c r="C297" s="6">
        <v>75.66</v>
      </c>
      <c r="D297" s="6">
        <v>756</v>
      </c>
    </row>
    <row r="298" spans="1:4" x14ac:dyDescent="0.25">
      <c r="A298" s="2" t="s">
        <v>1047</v>
      </c>
      <c r="B298" s="6">
        <v>1.79</v>
      </c>
      <c r="C298" s="6">
        <v>74.959999999999994</v>
      </c>
      <c r="D298" s="6">
        <v>749</v>
      </c>
    </row>
    <row r="299" spans="1:4" x14ac:dyDescent="0.25">
      <c r="A299" s="2" t="s">
        <v>1047</v>
      </c>
      <c r="B299" s="6">
        <v>1.784</v>
      </c>
      <c r="C299" s="6">
        <v>75.2</v>
      </c>
      <c r="D299" s="6">
        <v>751</v>
      </c>
    </row>
    <row r="300" spans="1:4" x14ac:dyDescent="0.25">
      <c r="A300" s="2" t="s">
        <v>1047</v>
      </c>
      <c r="B300" s="6">
        <v>1.82</v>
      </c>
      <c r="C300" s="6">
        <v>73.73</v>
      </c>
      <c r="D300" s="6">
        <v>737</v>
      </c>
    </row>
    <row r="301" spans="1:4" x14ac:dyDescent="0.25">
      <c r="A301" s="2" t="s">
        <v>1047</v>
      </c>
      <c r="B301" s="6">
        <v>1.867</v>
      </c>
      <c r="C301" s="6">
        <v>71.87</v>
      </c>
      <c r="D301" s="6">
        <v>718</v>
      </c>
    </row>
    <row r="302" spans="1:4" x14ac:dyDescent="0.25">
      <c r="A302" s="2" t="s">
        <v>1047</v>
      </c>
      <c r="B302" s="6">
        <v>2.6059999999999999</v>
      </c>
      <c r="C302" s="6">
        <v>51.5</v>
      </c>
      <c r="D302" s="6">
        <v>514</v>
      </c>
    </row>
    <row r="303" spans="1:4" x14ac:dyDescent="0.25">
      <c r="A303" s="2" t="s">
        <v>1047</v>
      </c>
      <c r="B303" s="6">
        <v>2.6459999999999999</v>
      </c>
      <c r="C303" s="6">
        <v>50.72</v>
      </c>
      <c r="D303" s="6">
        <v>507</v>
      </c>
    </row>
    <row r="304" spans="1:4" x14ac:dyDescent="0.25">
      <c r="A304" s="2" t="s">
        <v>1047</v>
      </c>
      <c r="B304" s="6">
        <v>2.6469999999999998</v>
      </c>
      <c r="C304" s="6">
        <v>50.68</v>
      </c>
      <c r="D304" s="6">
        <v>506</v>
      </c>
    </row>
    <row r="305" spans="1:4" x14ac:dyDescent="0.25">
      <c r="A305" s="2" t="s">
        <v>1047</v>
      </c>
      <c r="B305" s="6">
        <v>2.64</v>
      </c>
      <c r="C305" s="6">
        <v>50.82</v>
      </c>
      <c r="D305" s="6">
        <v>508</v>
      </c>
    </row>
    <row r="306" spans="1:4" x14ac:dyDescent="0.25">
      <c r="A306" s="2" t="s">
        <v>1047</v>
      </c>
      <c r="B306" s="6">
        <v>2.69</v>
      </c>
      <c r="C306" s="6">
        <v>49.87</v>
      </c>
      <c r="D306" s="6">
        <v>498</v>
      </c>
    </row>
    <row r="307" spans="1:4" x14ac:dyDescent="0.25">
      <c r="A307" s="2" t="s">
        <v>1047</v>
      </c>
      <c r="B307" s="6">
        <v>2.72</v>
      </c>
      <c r="C307" s="6">
        <v>49.33</v>
      </c>
      <c r="D307" s="6">
        <v>493</v>
      </c>
    </row>
    <row r="308" spans="1:4" x14ac:dyDescent="0.25">
      <c r="A308" s="2" t="s">
        <v>1047</v>
      </c>
      <c r="B308" s="6">
        <v>2.8250000000000002</v>
      </c>
      <c r="C308" s="6">
        <v>47.5</v>
      </c>
      <c r="D308" s="6">
        <v>475</v>
      </c>
    </row>
    <row r="309" spans="1:4" x14ac:dyDescent="0.25">
      <c r="A309" s="2" t="s">
        <v>1047</v>
      </c>
      <c r="B309" s="6">
        <v>2.706</v>
      </c>
      <c r="C309" s="6">
        <v>49.58</v>
      </c>
      <c r="D309" s="6">
        <v>495</v>
      </c>
    </row>
    <row r="310" spans="1:4" x14ac:dyDescent="0.25">
      <c r="A310" s="2" t="s">
        <v>1047</v>
      </c>
      <c r="B310" s="6">
        <v>2.931</v>
      </c>
      <c r="C310" s="6">
        <v>45.78</v>
      </c>
      <c r="D310" s="6">
        <v>457</v>
      </c>
    </row>
    <row r="311" spans="1:4" x14ac:dyDescent="0.25">
      <c r="A311" s="2" t="s">
        <v>1047</v>
      </c>
      <c r="B311" s="6">
        <v>2.8159999999999998</v>
      </c>
      <c r="C311" s="6">
        <v>47.64</v>
      </c>
      <c r="D311" s="6">
        <v>476</v>
      </c>
    </row>
    <row r="312" spans="1:4" x14ac:dyDescent="0.25">
      <c r="A312" s="2" t="s">
        <v>1047</v>
      </c>
      <c r="B312" s="6">
        <v>1.5069999999999999</v>
      </c>
      <c r="C312" s="6">
        <v>89</v>
      </c>
      <c r="D312" s="6">
        <v>890</v>
      </c>
    </row>
    <row r="313" spans="1:4" x14ac:dyDescent="0.25">
      <c r="A313" s="2" t="s">
        <v>1047</v>
      </c>
      <c r="B313" s="6">
        <v>1.623</v>
      </c>
      <c r="C313" s="6">
        <v>82.69</v>
      </c>
      <c r="D313" s="6">
        <v>826</v>
      </c>
    </row>
    <row r="314" spans="1:4" x14ac:dyDescent="0.25">
      <c r="A314" s="2" t="s">
        <v>1047</v>
      </c>
      <c r="B314" s="6">
        <v>1.6259999999999999</v>
      </c>
      <c r="C314" s="6">
        <v>82.5</v>
      </c>
      <c r="D314" s="6">
        <v>824</v>
      </c>
    </row>
    <row r="315" spans="1:4" x14ac:dyDescent="0.25">
      <c r="A315" s="2" t="s">
        <v>1047</v>
      </c>
      <c r="B315" s="6">
        <v>1.6180000000000001</v>
      </c>
      <c r="C315" s="6">
        <v>82.9</v>
      </c>
      <c r="D315" s="6">
        <v>828</v>
      </c>
    </row>
    <row r="316" spans="1:4" x14ac:dyDescent="0.25">
      <c r="A316" s="2" t="s">
        <v>1047</v>
      </c>
      <c r="B316" s="6">
        <v>1.538</v>
      </c>
      <c r="C316" s="6">
        <v>87.22</v>
      </c>
      <c r="D316" s="6">
        <v>872</v>
      </c>
    </row>
    <row r="317" spans="1:4" x14ac:dyDescent="0.25">
      <c r="A317" s="2" t="s">
        <v>1047</v>
      </c>
      <c r="B317" s="6">
        <v>1.9590000000000001</v>
      </c>
      <c r="C317" s="6">
        <v>68.48</v>
      </c>
      <c r="D317" s="6">
        <v>684</v>
      </c>
    </row>
    <row r="318" spans="1:4" x14ac:dyDescent="0.25">
      <c r="A318" s="2" t="s">
        <v>1047</v>
      </c>
      <c r="B318" s="6">
        <v>1.9810000000000001</v>
      </c>
      <c r="C318" s="6">
        <v>67.73</v>
      </c>
      <c r="D318" s="6">
        <v>677</v>
      </c>
    </row>
    <row r="319" spans="1:4" x14ac:dyDescent="0.25">
      <c r="A319" s="2" t="s">
        <v>1047</v>
      </c>
      <c r="B319" s="6">
        <v>1.877</v>
      </c>
      <c r="C319" s="6">
        <v>71.5</v>
      </c>
      <c r="D319" s="6">
        <v>714</v>
      </c>
    </row>
    <row r="320" spans="1:4" x14ac:dyDescent="0.25">
      <c r="A320" s="2" t="s">
        <v>1047</v>
      </c>
      <c r="B320" s="6">
        <v>2.0139999999999998</v>
      </c>
      <c r="C320" s="6">
        <v>66.61</v>
      </c>
      <c r="D320" s="6">
        <v>666</v>
      </c>
    </row>
    <row r="321" spans="1:4" x14ac:dyDescent="0.25">
      <c r="A321" s="2" t="s">
        <v>1047</v>
      </c>
      <c r="B321" s="6">
        <v>2.077</v>
      </c>
      <c r="C321" s="6">
        <v>64.59</v>
      </c>
      <c r="D321" s="6">
        <v>645</v>
      </c>
    </row>
    <row r="322" spans="1:4" x14ac:dyDescent="0.25">
      <c r="A322" s="2" t="s">
        <v>1047</v>
      </c>
      <c r="B322" s="6">
        <v>2.0270000000000001</v>
      </c>
      <c r="C322" s="6">
        <v>66.180000000000007</v>
      </c>
      <c r="D322" s="6">
        <v>661</v>
      </c>
    </row>
    <row r="323" spans="1:4" x14ac:dyDescent="0.25">
      <c r="A323" s="2" t="s">
        <v>1047</v>
      </c>
      <c r="B323" s="6">
        <v>2.2000000000000002</v>
      </c>
      <c r="C323" s="6">
        <v>61</v>
      </c>
      <c r="D323" s="6">
        <v>609</v>
      </c>
    </row>
    <row r="324" spans="1:4" x14ac:dyDescent="0.25">
      <c r="A324" s="2" t="s">
        <v>1047</v>
      </c>
      <c r="B324" s="6">
        <v>2.0779999999999998</v>
      </c>
      <c r="C324" s="6">
        <v>64.58</v>
      </c>
      <c r="D324" s="6">
        <v>645</v>
      </c>
    </row>
    <row r="325" spans="1:4" x14ac:dyDescent="0.25">
      <c r="A325" s="2" t="s">
        <v>1047</v>
      </c>
      <c r="B325" s="6">
        <v>2.1480000000000001</v>
      </c>
      <c r="C325" s="6">
        <v>62.46</v>
      </c>
      <c r="D325" s="6">
        <v>624</v>
      </c>
    </row>
    <row r="326" spans="1:4" x14ac:dyDescent="0.25">
      <c r="A326" s="2" t="s">
        <v>1047</v>
      </c>
      <c r="B326" s="6">
        <v>2.2890000000000001</v>
      </c>
      <c r="C326" s="6">
        <v>58.61</v>
      </c>
      <c r="D326" s="6">
        <v>586</v>
      </c>
    </row>
    <row r="327" spans="1:4" x14ac:dyDescent="0.25">
      <c r="A327" s="2" t="s">
        <v>1047</v>
      </c>
      <c r="B327" s="6">
        <v>8.93</v>
      </c>
      <c r="C327" s="6">
        <v>15.03</v>
      </c>
      <c r="D327" s="6">
        <v>150297</v>
      </c>
    </row>
    <row r="328" spans="1:4" x14ac:dyDescent="0.25">
      <c r="A328" s="2" t="s">
        <v>1047</v>
      </c>
      <c r="B328" s="6">
        <v>9.3670000000000009</v>
      </c>
      <c r="C328" s="6">
        <v>14.33</v>
      </c>
      <c r="D328" s="6">
        <v>143272</v>
      </c>
    </row>
    <row r="329" spans="1:4" x14ac:dyDescent="0.25">
      <c r="A329" s="2" t="s">
        <v>1047</v>
      </c>
      <c r="B329" s="6">
        <v>9.0969999999999995</v>
      </c>
      <c r="C329" s="6">
        <v>14.75</v>
      </c>
      <c r="D329" s="6">
        <v>147531</v>
      </c>
    </row>
    <row r="330" spans="1:4" x14ac:dyDescent="0.25">
      <c r="A330" s="2" t="s">
        <v>1047</v>
      </c>
      <c r="B330" s="6">
        <v>8.9819999999999993</v>
      </c>
      <c r="C330" s="6">
        <v>14.94</v>
      </c>
      <c r="D330" s="6">
        <v>149418</v>
      </c>
    </row>
    <row r="331" spans="1:4" x14ac:dyDescent="0.25">
      <c r="A331" s="2" t="s">
        <v>1047</v>
      </c>
      <c r="B331" s="6">
        <v>8.8219999999999992</v>
      </c>
      <c r="C331" s="6">
        <v>15.21</v>
      </c>
      <c r="D331" s="6">
        <v>152138</v>
      </c>
    </row>
    <row r="332" spans="1:4" x14ac:dyDescent="0.25">
      <c r="A332" s="2" t="s">
        <v>1047</v>
      </c>
      <c r="B332" s="6">
        <v>14.201000000000001</v>
      </c>
      <c r="C332" s="6">
        <v>9.4499999999999993</v>
      </c>
      <c r="D332" s="6">
        <v>94509</v>
      </c>
    </row>
    <row r="333" spans="1:4" x14ac:dyDescent="0.25">
      <c r="A333" s="2" t="s">
        <v>1047</v>
      </c>
      <c r="B333" s="6">
        <v>14.051</v>
      </c>
      <c r="C333" s="6">
        <v>9.5500000000000007</v>
      </c>
      <c r="D333" s="6">
        <v>95521</v>
      </c>
    </row>
    <row r="334" spans="1:4" x14ac:dyDescent="0.25">
      <c r="A334" s="2" t="s">
        <v>1047</v>
      </c>
      <c r="B334" s="6">
        <v>13.864000000000001</v>
      </c>
      <c r="C334" s="6">
        <v>9.68</v>
      </c>
      <c r="D334" s="6">
        <v>96804</v>
      </c>
    </row>
    <row r="335" spans="1:4" x14ac:dyDescent="0.25">
      <c r="A335" s="2" t="s">
        <v>1047</v>
      </c>
      <c r="B335" s="6">
        <v>13.878</v>
      </c>
      <c r="C335" s="6">
        <v>9.67</v>
      </c>
      <c r="D335" s="6">
        <v>96708</v>
      </c>
    </row>
    <row r="336" spans="1:4" x14ac:dyDescent="0.25">
      <c r="A336" s="2" t="s">
        <v>1047</v>
      </c>
      <c r="B336" s="6">
        <v>13.763</v>
      </c>
      <c r="C336" s="6">
        <v>9.75</v>
      </c>
      <c r="D336" s="6">
        <v>97515</v>
      </c>
    </row>
    <row r="337" spans="1:5" x14ac:dyDescent="0.25">
      <c r="A337" s="2" t="s">
        <v>1047</v>
      </c>
      <c r="B337" s="6">
        <v>10.871</v>
      </c>
      <c r="C337" s="6">
        <v>37.57</v>
      </c>
      <c r="D337" s="6">
        <v>375569</v>
      </c>
    </row>
    <row r="338" spans="1:5" x14ac:dyDescent="0.25">
      <c r="A338" s="2" t="s">
        <v>1047</v>
      </c>
      <c r="B338" s="6">
        <v>12.509</v>
      </c>
      <c r="C338" s="6">
        <v>32.769999999999996</v>
      </c>
      <c r="D338" s="6">
        <v>327733</v>
      </c>
    </row>
    <row r="339" spans="1:5" x14ac:dyDescent="0.25">
      <c r="A339" s="2" t="s">
        <v>1047</v>
      </c>
      <c r="B339" s="6">
        <v>11.917999999999999</v>
      </c>
      <c r="C339" s="6">
        <v>35.229999999999997</v>
      </c>
      <c r="D339" s="6">
        <v>352240</v>
      </c>
    </row>
    <row r="340" spans="1:5" x14ac:dyDescent="0.25">
      <c r="A340" s="2" t="s">
        <v>1047</v>
      </c>
      <c r="B340" s="6">
        <v>13.115</v>
      </c>
      <c r="C340" s="6">
        <v>31.11</v>
      </c>
      <c r="D340" s="6">
        <v>311120</v>
      </c>
    </row>
    <row r="341" spans="1:5" x14ac:dyDescent="0.25">
      <c r="A341" s="2" t="s">
        <v>1047</v>
      </c>
      <c r="B341" s="6">
        <v>11.670999999999999</v>
      </c>
      <c r="C341" s="6">
        <v>35.04</v>
      </c>
      <c r="D341" s="6">
        <v>350395</v>
      </c>
    </row>
    <row r="345" spans="1:5" x14ac:dyDescent="0.25">
      <c r="A345" s="7" t="s">
        <v>942</v>
      </c>
    </row>
    <row r="346" spans="1:5" x14ac:dyDescent="0.25">
      <c r="A346" t="s">
        <v>1036</v>
      </c>
      <c r="B346" t="s">
        <v>1037</v>
      </c>
      <c r="C346" t="s">
        <v>1040</v>
      </c>
      <c r="D346" t="s">
        <v>1038</v>
      </c>
      <c r="E346" t="s">
        <v>1042</v>
      </c>
    </row>
    <row r="347" spans="1:5" x14ac:dyDescent="0.25">
      <c r="A347" t="s">
        <v>904</v>
      </c>
      <c r="B347">
        <v>1</v>
      </c>
      <c r="C347" s="4">
        <v>5.4099992784931716</v>
      </c>
      <c r="D347" s="4">
        <v>23.66</v>
      </c>
      <c r="E347" s="4">
        <v>248091.9</v>
      </c>
    </row>
    <row r="348" spans="1:5" x14ac:dyDescent="0.25">
      <c r="A348" t="s">
        <v>904</v>
      </c>
      <c r="B348">
        <v>2</v>
      </c>
      <c r="C348" s="4">
        <v>5.2509994949220298</v>
      </c>
      <c r="D348" s="4">
        <v>24.38</v>
      </c>
      <c r="E348" s="4">
        <v>255604.1</v>
      </c>
    </row>
    <row r="349" spans="1:5" x14ac:dyDescent="0.25">
      <c r="A349" t="s">
        <v>904</v>
      </c>
      <c r="B349">
        <v>3</v>
      </c>
      <c r="C349" s="4">
        <v>5.1730009585362726</v>
      </c>
      <c r="D349" s="4">
        <v>24.74</v>
      </c>
      <c r="E349" s="4">
        <v>259458.1</v>
      </c>
    </row>
    <row r="350" spans="1:5" x14ac:dyDescent="0.25">
      <c r="A350" t="s">
        <v>904</v>
      </c>
      <c r="B350">
        <v>4</v>
      </c>
      <c r="C350" s="4">
        <v>5.3589996362589538</v>
      </c>
      <c r="D350" s="4">
        <v>23.89</v>
      </c>
      <c r="E350" s="4">
        <v>250452.9</v>
      </c>
    </row>
    <row r="351" spans="1:5" x14ac:dyDescent="0.25">
      <c r="A351" t="s">
        <v>904</v>
      </c>
      <c r="B351">
        <v>5</v>
      </c>
      <c r="C351" s="4">
        <v>5.4180009728509981</v>
      </c>
      <c r="D351" s="4">
        <v>23.62</v>
      </c>
      <c r="E351" s="4">
        <v>247725.5</v>
      </c>
    </row>
    <row r="352" spans="1:5" x14ac:dyDescent="0.25">
      <c r="A352" t="s">
        <v>1041</v>
      </c>
      <c r="B352">
        <v>1</v>
      </c>
      <c r="C352" s="4">
        <v>4.51</v>
      </c>
      <c r="D352" s="4">
        <v>29.76</v>
      </c>
      <c r="E352" s="4">
        <v>297573</v>
      </c>
    </row>
    <row r="353" spans="1:5" x14ac:dyDescent="0.25">
      <c r="A353" t="s">
        <v>1041</v>
      </c>
      <c r="B353">
        <v>2</v>
      </c>
      <c r="C353" s="4">
        <v>4.649</v>
      </c>
      <c r="D353" s="4">
        <v>28.86</v>
      </c>
      <c r="E353" s="4">
        <v>288648</v>
      </c>
    </row>
    <row r="354" spans="1:5" x14ac:dyDescent="0.25">
      <c r="A354" t="s">
        <v>1041</v>
      </c>
      <c r="B354">
        <v>3</v>
      </c>
      <c r="C354" s="4">
        <v>4.4279999999999999</v>
      </c>
      <c r="D354" s="4">
        <v>30.3</v>
      </c>
      <c r="E354" s="4">
        <v>303049</v>
      </c>
    </row>
    <row r="355" spans="1:5" x14ac:dyDescent="0.25">
      <c r="A355" t="s">
        <v>1041</v>
      </c>
      <c r="B355">
        <v>4</v>
      </c>
      <c r="C355" s="4">
        <v>4.54</v>
      </c>
      <c r="D355" s="4">
        <v>29.56</v>
      </c>
      <c r="E355" s="4">
        <v>295632</v>
      </c>
    </row>
    <row r="356" spans="1:5" x14ac:dyDescent="0.25">
      <c r="A356" t="s">
        <v>1041</v>
      </c>
      <c r="B356">
        <v>5</v>
      </c>
      <c r="C356" s="4">
        <v>4.5270000000000001</v>
      </c>
      <c r="D356" s="4">
        <v>29.64</v>
      </c>
      <c r="E356" s="4">
        <v>296420</v>
      </c>
    </row>
    <row r="361" spans="1:5" x14ac:dyDescent="0.25">
      <c r="A361" t="s">
        <v>943</v>
      </c>
    </row>
    <row r="362" spans="1:5" x14ac:dyDescent="0.25">
      <c r="A362" t="s">
        <v>1036</v>
      </c>
      <c r="B362" t="s">
        <v>1037</v>
      </c>
      <c r="C362" t="s">
        <v>1040</v>
      </c>
      <c r="D362" t="s">
        <v>1038</v>
      </c>
      <c r="E362" t="s">
        <v>1042</v>
      </c>
    </row>
    <row r="363" spans="1:5" x14ac:dyDescent="0.25">
      <c r="A363" t="s">
        <v>904</v>
      </c>
      <c r="B363">
        <v>1</v>
      </c>
      <c r="C363" s="4">
        <v>13.989999617462592</v>
      </c>
      <c r="D363" s="4">
        <v>9.15</v>
      </c>
      <c r="E363" s="4">
        <v>959383.3</v>
      </c>
    </row>
    <row r="364" spans="1:5" x14ac:dyDescent="0.25">
      <c r="A364" t="s">
        <v>904</v>
      </c>
      <c r="B364">
        <v>2</v>
      </c>
      <c r="C364" s="4">
        <v>14.54200046372239</v>
      </c>
      <c r="D364" s="4">
        <v>8.8000000000000007</v>
      </c>
      <c r="E364" s="4">
        <v>922966</v>
      </c>
    </row>
    <row r="365" spans="1:5" x14ac:dyDescent="0.25">
      <c r="A365" t="s">
        <v>904</v>
      </c>
      <c r="B365">
        <v>3</v>
      </c>
      <c r="C365" s="4">
        <v>14.990000354038955</v>
      </c>
      <c r="D365" s="4">
        <v>8.5399999999999991</v>
      </c>
      <c r="E365" s="4">
        <v>895381.7</v>
      </c>
    </row>
    <row r="366" spans="1:5" x14ac:dyDescent="0.25">
      <c r="A366" t="s">
        <v>904</v>
      </c>
      <c r="B366">
        <v>4</v>
      </c>
      <c r="C366" s="4">
        <v>13.934999422220317</v>
      </c>
      <c r="D366" s="4">
        <v>9.19</v>
      </c>
      <c r="E366" s="4">
        <v>963169.9</v>
      </c>
    </row>
    <row r="367" spans="1:5" x14ac:dyDescent="0.25">
      <c r="A367" t="s">
        <v>904</v>
      </c>
      <c r="B367">
        <v>5</v>
      </c>
      <c r="C367" s="4">
        <v>14.369999402578163</v>
      </c>
      <c r="D367" s="4">
        <v>8.91</v>
      </c>
      <c r="E367" s="4">
        <v>934013.4</v>
      </c>
    </row>
    <row r="368" spans="1:5" x14ac:dyDescent="0.25">
      <c r="A368" t="s">
        <v>1041</v>
      </c>
      <c r="B368">
        <v>1</v>
      </c>
      <c r="C368" s="4">
        <v>12.4</v>
      </c>
      <c r="D368" s="4">
        <v>10.82</v>
      </c>
      <c r="E368" s="4">
        <v>1082342</v>
      </c>
    </row>
    <row r="369" spans="1:5" x14ac:dyDescent="0.25">
      <c r="A369" t="s">
        <v>1041</v>
      </c>
      <c r="B369">
        <v>2</v>
      </c>
      <c r="C369" s="4">
        <v>13.089</v>
      </c>
      <c r="D369" s="4">
        <v>10.25</v>
      </c>
      <c r="E369" s="4">
        <v>1025393</v>
      </c>
    </row>
    <row r="370" spans="1:5" x14ac:dyDescent="0.25">
      <c r="A370" t="s">
        <v>1041</v>
      </c>
      <c r="B370">
        <v>3</v>
      </c>
      <c r="C370" s="4">
        <v>12.455</v>
      </c>
      <c r="D370" s="4">
        <v>10.78</v>
      </c>
      <c r="E370" s="4">
        <v>1077601</v>
      </c>
    </row>
    <row r="371" spans="1:5" x14ac:dyDescent="0.25">
      <c r="A371" t="s">
        <v>1041</v>
      </c>
      <c r="B371">
        <v>4</v>
      </c>
      <c r="C371" s="4">
        <v>12.625</v>
      </c>
      <c r="D371" s="4">
        <v>10.63</v>
      </c>
      <c r="E371" s="4">
        <v>1063099</v>
      </c>
    </row>
    <row r="372" spans="1:5" x14ac:dyDescent="0.25">
      <c r="A372" t="s">
        <v>1041</v>
      </c>
      <c r="B372">
        <v>5</v>
      </c>
      <c r="C372" s="4">
        <v>12.977</v>
      </c>
      <c r="D372" s="4">
        <v>10.34</v>
      </c>
      <c r="E372" s="4">
        <v>1034246</v>
      </c>
    </row>
    <row r="377" spans="1:5" x14ac:dyDescent="0.25">
      <c r="A377" t="s">
        <v>944</v>
      </c>
    </row>
    <row r="378" spans="1:5" x14ac:dyDescent="0.25">
      <c r="A378" t="s">
        <v>1036</v>
      </c>
      <c r="B378" t="s">
        <v>1037</v>
      </c>
      <c r="C378" t="s">
        <v>1040</v>
      </c>
      <c r="D378" t="s">
        <v>1038</v>
      </c>
      <c r="E378" t="s">
        <v>1042</v>
      </c>
    </row>
    <row r="379" spans="1:5" x14ac:dyDescent="0.25">
      <c r="A379" t="s">
        <v>904</v>
      </c>
      <c r="B379">
        <v>1</v>
      </c>
      <c r="C379" s="4">
        <v>17.071000517277145</v>
      </c>
      <c r="D379" s="4">
        <v>7.5</v>
      </c>
      <c r="E379" s="4">
        <v>786232.3</v>
      </c>
    </row>
    <row r="380" spans="1:5" x14ac:dyDescent="0.25">
      <c r="A380" t="s">
        <v>904</v>
      </c>
      <c r="B380">
        <v>2</v>
      </c>
      <c r="C380" s="4">
        <v>16.531000216401882</v>
      </c>
      <c r="D380" s="4">
        <v>7.74</v>
      </c>
      <c r="E380" s="4">
        <v>811915.3</v>
      </c>
    </row>
    <row r="381" spans="1:5" x14ac:dyDescent="0.25">
      <c r="A381" t="s">
        <v>904</v>
      </c>
      <c r="B381">
        <v>3</v>
      </c>
      <c r="C381" s="4">
        <v>19.184999596910906</v>
      </c>
      <c r="D381" s="4">
        <v>6.67</v>
      </c>
      <c r="E381" s="4">
        <v>699597.2</v>
      </c>
    </row>
    <row r="382" spans="1:5" x14ac:dyDescent="0.25">
      <c r="A382" t="s">
        <v>904</v>
      </c>
      <c r="B382">
        <v>4</v>
      </c>
      <c r="C382" s="4">
        <v>16.939999929320809</v>
      </c>
      <c r="D382" s="4">
        <v>7.56</v>
      </c>
      <c r="E382" s="4">
        <v>792312.4</v>
      </c>
    </row>
    <row r="383" spans="1:5" x14ac:dyDescent="0.25">
      <c r="A383" t="s">
        <v>904</v>
      </c>
      <c r="B383">
        <v>5</v>
      </c>
      <c r="C383" s="4">
        <v>17.262001037126666</v>
      </c>
      <c r="D383" s="4">
        <v>7.42</v>
      </c>
      <c r="E383" s="4">
        <v>777532.8</v>
      </c>
    </row>
    <row r="384" spans="1:5" x14ac:dyDescent="0.25">
      <c r="A384" t="s">
        <v>1041</v>
      </c>
      <c r="B384">
        <v>1</v>
      </c>
      <c r="C384" s="4">
        <v>16.050999999999998</v>
      </c>
      <c r="D384" s="4">
        <v>8.36</v>
      </c>
      <c r="E384" s="4">
        <v>836175</v>
      </c>
    </row>
    <row r="385" spans="1:5" x14ac:dyDescent="0.25">
      <c r="A385" t="s">
        <v>1041</v>
      </c>
      <c r="B385">
        <v>2</v>
      </c>
      <c r="C385" s="4">
        <v>15.741</v>
      </c>
      <c r="D385" s="4">
        <v>8.5299999999999994</v>
      </c>
      <c r="E385" s="4">
        <v>852642</v>
      </c>
    </row>
    <row r="386" spans="1:5" x14ac:dyDescent="0.25">
      <c r="A386" t="s">
        <v>1041</v>
      </c>
      <c r="B386">
        <v>3</v>
      </c>
      <c r="C386" s="4">
        <v>15.204000000000001</v>
      </c>
      <c r="D386" s="4">
        <v>8.83</v>
      </c>
      <c r="E386" s="4">
        <v>882749</v>
      </c>
    </row>
    <row r="387" spans="1:5" x14ac:dyDescent="0.25">
      <c r="A387" t="s">
        <v>1041</v>
      </c>
      <c r="B387">
        <v>4</v>
      </c>
      <c r="C387" s="4">
        <v>15.581</v>
      </c>
      <c r="D387" s="4">
        <v>8.61</v>
      </c>
      <c r="E387" s="4">
        <v>861370</v>
      </c>
    </row>
    <row r="388" spans="1:5" x14ac:dyDescent="0.25">
      <c r="A388" t="s">
        <v>1041</v>
      </c>
      <c r="B388">
        <v>5</v>
      </c>
      <c r="C388" s="4">
        <v>16.177</v>
      </c>
      <c r="D388" s="4">
        <v>8.3000000000000007</v>
      </c>
      <c r="E388" s="4">
        <v>829677</v>
      </c>
    </row>
    <row r="393" spans="1:5" x14ac:dyDescent="0.25">
      <c r="A393" s="1" t="s">
        <v>945</v>
      </c>
    </row>
    <row r="394" spans="1:5" x14ac:dyDescent="0.25">
      <c r="A394" t="s">
        <v>1036</v>
      </c>
      <c r="B394" t="s">
        <v>1037</v>
      </c>
      <c r="C394" t="s">
        <v>1040</v>
      </c>
      <c r="D394" t="s">
        <v>1038</v>
      </c>
      <c r="E394" t="s">
        <v>1042</v>
      </c>
    </row>
    <row r="395" spans="1:5" x14ac:dyDescent="0.25">
      <c r="A395" t="s">
        <v>904</v>
      </c>
      <c r="B395">
        <v>1</v>
      </c>
      <c r="C395" s="4">
        <v>17.047000835218164</v>
      </c>
      <c r="D395" s="4">
        <v>7.51</v>
      </c>
      <c r="E395" s="4">
        <v>787339.2</v>
      </c>
    </row>
    <row r="396" spans="1:5" x14ac:dyDescent="0.25">
      <c r="A396" t="s">
        <v>904</v>
      </c>
      <c r="B396">
        <v>2</v>
      </c>
      <c r="C396" s="4">
        <v>17.053999276507813</v>
      </c>
      <c r="D396" s="4">
        <v>7.51</v>
      </c>
      <c r="E396" s="4">
        <v>787016.1</v>
      </c>
    </row>
    <row r="397" spans="1:5" x14ac:dyDescent="0.25">
      <c r="A397" t="s">
        <v>904</v>
      </c>
      <c r="B397">
        <v>3</v>
      </c>
      <c r="C397" s="4">
        <v>17.613000299985117</v>
      </c>
      <c r="D397" s="4">
        <v>7.27</v>
      </c>
      <c r="E397" s="4">
        <v>762037.8</v>
      </c>
    </row>
    <row r="398" spans="1:5" x14ac:dyDescent="0.25">
      <c r="A398" t="s">
        <v>904</v>
      </c>
      <c r="B398">
        <v>4</v>
      </c>
      <c r="C398" s="4">
        <v>17.95699879963545</v>
      </c>
      <c r="D398" s="4">
        <v>7.13</v>
      </c>
      <c r="E398" s="4">
        <v>747439.6</v>
      </c>
    </row>
    <row r="399" spans="1:5" x14ac:dyDescent="0.25">
      <c r="A399" t="s">
        <v>904</v>
      </c>
      <c r="B399">
        <v>5</v>
      </c>
      <c r="C399" s="4">
        <v>17.004999088414195</v>
      </c>
      <c r="D399" s="4">
        <v>7.53</v>
      </c>
      <c r="E399" s="4">
        <v>789283.9</v>
      </c>
    </row>
    <row r="400" spans="1:5" x14ac:dyDescent="0.25">
      <c r="A400" t="s">
        <v>1041</v>
      </c>
      <c r="B400">
        <v>1</v>
      </c>
      <c r="C400" s="4">
        <v>15.532</v>
      </c>
      <c r="D400" s="4">
        <v>8.64</v>
      </c>
      <c r="E400" s="4">
        <v>864104</v>
      </c>
    </row>
    <row r="401" spans="1:5" x14ac:dyDescent="0.25">
      <c r="A401" t="s">
        <v>1041</v>
      </c>
      <c r="B401">
        <v>2</v>
      </c>
      <c r="C401" s="4">
        <v>15.818</v>
      </c>
      <c r="D401" s="4">
        <v>8.48</v>
      </c>
      <c r="E401" s="4">
        <v>848485</v>
      </c>
    </row>
    <row r="402" spans="1:5" x14ac:dyDescent="0.25">
      <c r="A402" t="s">
        <v>1041</v>
      </c>
      <c r="B402">
        <v>3</v>
      </c>
      <c r="C402" s="4">
        <v>17.442</v>
      </c>
      <c r="D402" s="4">
        <v>7.7</v>
      </c>
      <c r="E402" s="4">
        <v>769502</v>
      </c>
    </row>
    <row r="403" spans="1:5" x14ac:dyDescent="0.25">
      <c r="A403" t="s">
        <v>1041</v>
      </c>
      <c r="B403">
        <v>4</v>
      </c>
      <c r="C403" s="4">
        <v>15.824</v>
      </c>
      <c r="D403" s="4">
        <v>8.48</v>
      </c>
      <c r="E403" s="4">
        <v>848180</v>
      </c>
    </row>
    <row r="404" spans="1:5" x14ac:dyDescent="0.25">
      <c r="A404" t="s">
        <v>1041</v>
      </c>
      <c r="B404">
        <v>5</v>
      </c>
      <c r="C404" s="4">
        <v>15.788</v>
      </c>
      <c r="D404" s="4">
        <v>8.5</v>
      </c>
      <c r="E404" s="4">
        <v>850094</v>
      </c>
    </row>
    <row r="409" spans="1:5" x14ac:dyDescent="0.25">
      <c r="A409" t="s">
        <v>946</v>
      </c>
    </row>
    <row r="410" spans="1:5" x14ac:dyDescent="0.25">
      <c r="A410" t="s">
        <v>1036</v>
      </c>
      <c r="B410" t="s">
        <v>1037</v>
      </c>
      <c r="C410" t="s">
        <v>1040</v>
      </c>
      <c r="D410" t="s">
        <v>1038</v>
      </c>
      <c r="E410" t="s">
        <v>1042</v>
      </c>
    </row>
    <row r="411" spans="1:5" x14ac:dyDescent="0.25">
      <c r="A411" t="s">
        <v>904</v>
      </c>
      <c r="B411">
        <v>1</v>
      </c>
      <c r="C411" s="4">
        <v>15.741999469627993</v>
      </c>
      <c r="D411" s="4">
        <v>8.1300000000000008</v>
      </c>
      <c r="E411" s="4">
        <v>852609.1</v>
      </c>
    </row>
    <row r="412" spans="1:5" x14ac:dyDescent="0.25">
      <c r="A412" t="s">
        <v>904</v>
      </c>
      <c r="B412">
        <v>2</v>
      </c>
      <c r="C412" s="4">
        <v>15.404999283796538</v>
      </c>
      <c r="D412" s="4">
        <v>8.31</v>
      </c>
      <c r="E412" s="4">
        <v>871260.8</v>
      </c>
    </row>
    <row r="413" spans="1:5" x14ac:dyDescent="0.25">
      <c r="A413" t="s">
        <v>904</v>
      </c>
      <c r="B413">
        <v>3</v>
      </c>
      <c r="C413" s="4">
        <v>15.966999546154536</v>
      </c>
      <c r="D413" s="4">
        <v>8.02</v>
      </c>
      <c r="E413" s="4">
        <v>840594.5</v>
      </c>
    </row>
    <row r="414" spans="1:5" x14ac:dyDescent="0.25">
      <c r="A414" t="s">
        <v>904</v>
      </c>
      <c r="B414">
        <v>4</v>
      </c>
      <c r="C414" s="4">
        <v>16.055000855276457</v>
      </c>
      <c r="D414" s="4">
        <v>7.97</v>
      </c>
      <c r="E414" s="4">
        <v>835987</v>
      </c>
    </row>
    <row r="415" spans="1:5" x14ac:dyDescent="0.25">
      <c r="A415" t="s">
        <v>904</v>
      </c>
      <c r="B415">
        <v>5</v>
      </c>
      <c r="C415" s="4">
        <v>15.736999343401179</v>
      </c>
      <c r="D415" s="4">
        <v>8.1300000000000008</v>
      </c>
      <c r="E415" s="4">
        <v>852880</v>
      </c>
    </row>
    <row r="416" spans="1:5" x14ac:dyDescent="0.25">
      <c r="A416" t="s">
        <v>1041</v>
      </c>
      <c r="B416">
        <v>1</v>
      </c>
      <c r="C416" s="4">
        <v>12.991</v>
      </c>
      <c r="D416" s="4">
        <v>10.33</v>
      </c>
      <c r="E416" s="4">
        <v>1033104</v>
      </c>
    </row>
    <row r="417" spans="1:5" x14ac:dyDescent="0.25">
      <c r="A417" t="s">
        <v>1041</v>
      </c>
      <c r="B417">
        <v>2</v>
      </c>
      <c r="C417" s="4">
        <v>12.545999999999999</v>
      </c>
      <c r="D417" s="4">
        <v>10.7</v>
      </c>
      <c r="E417" s="4">
        <v>1069773</v>
      </c>
    </row>
    <row r="418" spans="1:5" x14ac:dyDescent="0.25">
      <c r="A418" t="s">
        <v>1041</v>
      </c>
      <c r="B418">
        <v>3</v>
      </c>
      <c r="C418" s="4">
        <v>13.442</v>
      </c>
      <c r="D418" s="4">
        <v>9.98</v>
      </c>
      <c r="E418" s="4">
        <v>998458</v>
      </c>
    </row>
    <row r="419" spans="1:5" x14ac:dyDescent="0.25">
      <c r="A419" t="s">
        <v>1041</v>
      </c>
      <c r="B419">
        <v>4</v>
      </c>
      <c r="C419" s="4">
        <v>13.590999999999999</v>
      </c>
      <c r="D419" s="4">
        <v>9.8800000000000008</v>
      </c>
      <c r="E419" s="4">
        <v>987544</v>
      </c>
    </row>
    <row r="420" spans="1:5" x14ac:dyDescent="0.25">
      <c r="A420" t="s">
        <v>1041</v>
      </c>
      <c r="B420">
        <v>5</v>
      </c>
      <c r="C420" s="4">
        <v>13.538</v>
      </c>
      <c r="D420" s="4">
        <v>9.91</v>
      </c>
      <c r="E420" s="4">
        <v>991341</v>
      </c>
    </row>
    <row r="425" spans="1:5" x14ac:dyDescent="0.25">
      <c r="A425" s="1" t="s">
        <v>947</v>
      </c>
    </row>
    <row r="426" spans="1:5" x14ac:dyDescent="0.25">
      <c r="A426" t="s">
        <v>1036</v>
      </c>
      <c r="B426" t="s">
        <v>1037</v>
      </c>
      <c r="C426" t="s">
        <v>1040</v>
      </c>
      <c r="D426" t="s">
        <v>1038</v>
      </c>
      <c r="E426" t="s">
        <v>1042</v>
      </c>
    </row>
    <row r="427" spans="1:5" x14ac:dyDescent="0.25">
      <c r="A427" t="s">
        <v>904</v>
      </c>
      <c r="B427">
        <v>1</v>
      </c>
      <c r="C427" s="4">
        <v>17.849000634473466</v>
      </c>
      <c r="D427" s="4">
        <v>7.17</v>
      </c>
      <c r="E427" s="4">
        <v>751962.1</v>
      </c>
    </row>
    <row r="428" spans="1:5" x14ac:dyDescent="0.25">
      <c r="A428" t="s">
        <v>904</v>
      </c>
      <c r="B428">
        <v>2</v>
      </c>
      <c r="C428" s="4">
        <v>17.057000987192925</v>
      </c>
      <c r="D428" s="4">
        <v>7.5</v>
      </c>
      <c r="E428" s="4">
        <v>786877.6</v>
      </c>
    </row>
    <row r="429" spans="1:5" x14ac:dyDescent="0.25">
      <c r="A429" t="s">
        <v>904</v>
      </c>
      <c r="B429">
        <v>3</v>
      </c>
      <c r="C429" s="4">
        <v>17.532000493757174</v>
      </c>
      <c r="D429" s="4">
        <v>7.3</v>
      </c>
      <c r="E429" s="4">
        <v>765558.5</v>
      </c>
    </row>
    <row r="430" spans="1:5" x14ac:dyDescent="0.25">
      <c r="A430" t="s">
        <v>904</v>
      </c>
      <c r="B430">
        <v>4</v>
      </c>
      <c r="C430" s="4">
        <v>18.33900100345635</v>
      </c>
      <c r="D430" s="4">
        <v>6.98</v>
      </c>
      <c r="E430" s="4">
        <v>731870.4</v>
      </c>
    </row>
    <row r="431" spans="1:5" x14ac:dyDescent="0.25">
      <c r="A431" t="s">
        <v>904</v>
      </c>
      <c r="B431">
        <v>5</v>
      </c>
      <c r="C431" s="4">
        <v>17.766998966287797</v>
      </c>
      <c r="D431" s="4">
        <v>7.2</v>
      </c>
      <c r="E431" s="4">
        <v>755432.7</v>
      </c>
    </row>
    <row r="432" spans="1:5" x14ac:dyDescent="0.25">
      <c r="A432" t="s">
        <v>1041</v>
      </c>
      <c r="B432">
        <v>1</v>
      </c>
      <c r="C432" s="4">
        <v>14.638999999999999</v>
      </c>
      <c r="D432" s="4">
        <v>9.17</v>
      </c>
      <c r="E432" s="4">
        <v>916799</v>
      </c>
    </row>
    <row r="433" spans="1:5" x14ac:dyDescent="0.25">
      <c r="A433" t="s">
        <v>1041</v>
      </c>
      <c r="B433">
        <v>2</v>
      </c>
      <c r="C433" s="4">
        <v>14.782</v>
      </c>
      <c r="D433" s="4">
        <v>9.08</v>
      </c>
      <c r="E433" s="4">
        <v>907935</v>
      </c>
    </row>
    <row r="434" spans="1:5" x14ac:dyDescent="0.25">
      <c r="A434" t="s">
        <v>1041</v>
      </c>
      <c r="B434">
        <v>3</v>
      </c>
      <c r="C434" s="4">
        <v>15.191000000000001</v>
      </c>
      <c r="D434" s="4">
        <v>8.83</v>
      </c>
      <c r="E434" s="4">
        <v>883490</v>
      </c>
    </row>
    <row r="435" spans="1:5" x14ac:dyDescent="0.25">
      <c r="A435" t="s">
        <v>1041</v>
      </c>
      <c r="B435">
        <v>4</v>
      </c>
      <c r="C435" s="4">
        <v>14.364000000000001</v>
      </c>
      <c r="D435" s="4">
        <v>9.34</v>
      </c>
      <c r="E435" s="4">
        <v>934387</v>
      </c>
    </row>
    <row r="436" spans="1:5" x14ac:dyDescent="0.25">
      <c r="A436" t="s">
        <v>1041</v>
      </c>
      <c r="B436">
        <v>5</v>
      </c>
      <c r="C436" s="4">
        <v>14.73</v>
      </c>
      <c r="D436" s="4">
        <v>9.11</v>
      </c>
      <c r="E436" s="4">
        <v>911125</v>
      </c>
    </row>
    <row r="441" spans="1:5" x14ac:dyDescent="0.25">
      <c r="A441" t="s">
        <v>948</v>
      </c>
    </row>
    <row r="442" spans="1:5" x14ac:dyDescent="0.25">
      <c r="A442" t="s">
        <v>1036</v>
      </c>
      <c r="B442" t="s">
        <v>1037</v>
      </c>
      <c r="C442" t="s">
        <v>1040</v>
      </c>
      <c r="D442" t="s">
        <v>1038</v>
      </c>
      <c r="E442" t="s">
        <v>1042</v>
      </c>
    </row>
    <row r="443" spans="1:5" x14ac:dyDescent="0.25">
      <c r="A443" t="s">
        <v>904</v>
      </c>
      <c r="B443">
        <v>1</v>
      </c>
      <c r="C443" s="4">
        <v>17.836000096742875</v>
      </c>
      <c r="D443" s="4">
        <v>7.18</v>
      </c>
      <c r="E443" s="4">
        <v>752510.2</v>
      </c>
    </row>
    <row r="444" spans="1:5" x14ac:dyDescent="0.25">
      <c r="A444" t="s">
        <v>904</v>
      </c>
      <c r="B444">
        <v>2</v>
      </c>
      <c r="C444" s="4">
        <v>17.603000351357764</v>
      </c>
      <c r="D444" s="4">
        <v>7.27</v>
      </c>
      <c r="E444" s="4">
        <v>762470.7</v>
      </c>
    </row>
    <row r="445" spans="1:5" x14ac:dyDescent="0.25">
      <c r="A445" t="s">
        <v>904</v>
      </c>
      <c r="B445">
        <v>3</v>
      </c>
      <c r="C445" s="4">
        <v>19.143999640562519</v>
      </c>
      <c r="D445" s="4">
        <v>6.69</v>
      </c>
      <c r="E445" s="4">
        <v>701095.5</v>
      </c>
    </row>
    <row r="446" spans="1:5" x14ac:dyDescent="0.25">
      <c r="A446" t="s">
        <v>904</v>
      </c>
      <c r="B446">
        <v>4</v>
      </c>
      <c r="C446" s="4">
        <v>17.528000614313186</v>
      </c>
      <c r="D446" s="4">
        <v>7.3</v>
      </c>
      <c r="E446" s="4">
        <v>765733.2</v>
      </c>
    </row>
    <row r="447" spans="1:5" x14ac:dyDescent="0.25">
      <c r="A447" t="s">
        <v>904</v>
      </c>
      <c r="B447">
        <v>5</v>
      </c>
      <c r="C447" s="4">
        <v>17.715000631558024</v>
      </c>
      <c r="D447" s="4">
        <v>7.23</v>
      </c>
      <c r="E447" s="4">
        <v>757650.1</v>
      </c>
    </row>
    <row r="448" spans="1:5" x14ac:dyDescent="0.25">
      <c r="A448" t="s">
        <v>1041</v>
      </c>
      <c r="B448">
        <v>1</v>
      </c>
      <c r="C448" s="4">
        <v>15.117000000000001</v>
      </c>
      <c r="D448" s="4">
        <v>8.8800000000000008</v>
      </c>
      <c r="E448" s="4">
        <v>887822</v>
      </c>
    </row>
    <row r="449" spans="1:5" x14ac:dyDescent="0.25">
      <c r="A449" t="s">
        <v>1041</v>
      </c>
      <c r="B449">
        <v>2</v>
      </c>
      <c r="C449" s="4">
        <v>15.092000000000001</v>
      </c>
      <c r="D449" s="4">
        <v>8.89</v>
      </c>
      <c r="E449" s="4">
        <v>889297</v>
      </c>
    </row>
    <row r="450" spans="1:5" x14ac:dyDescent="0.25">
      <c r="A450" t="s">
        <v>1041</v>
      </c>
      <c r="B450">
        <v>3</v>
      </c>
      <c r="C450" s="4">
        <v>14.420999999999999</v>
      </c>
      <c r="D450" s="4">
        <v>9.31</v>
      </c>
      <c r="E450" s="4">
        <v>930650</v>
      </c>
    </row>
    <row r="451" spans="1:5" x14ac:dyDescent="0.25">
      <c r="A451" t="s">
        <v>1041</v>
      </c>
      <c r="B451">
        <v>4</v>
      </c>
      <c r="C451" s="4">
        <v>14.852</v>
      </c>
      <c r="D451" s="4">
        <v>9.0399999999999991</v>
      </c>
      <c r="E451" s="4">
        <v>903689</v>
      </c>
    </row>
    <row r="452" spans="1:5" x14ac:dyDescent="0.25">
      <c r="A452" t="s">
        <v>1041</v>
      </c>
      <c r="B452">
        <v>5</v>
      </c>
      <c r="C452" s="4">
        <v>14.762</v>
      </c>
      <c r="D452" s="4">
        <v>9.09</v>
      </c>
      <c r="E452" s="4">
        <v>909185</v>
      </c>
    </row>
    <row r="457" spans="1:5" x14ac:dyDescent="0.25">
      <c r="A457" s="1" t="s">
        <v>949</v>
      </c>
    </row>
    <row r="458" spans="1:5" x14ac:dyDescent="0.25">
      <c r="A458" t="s">
        <v>1036</v>
      </c>
      <c r="B458" t="s">
        <v>1037</v>
      </c>
      <c r="C458" t="s">
        <v>1040</v>
      </c>
      <c r="D458" t="s">
        <v>1038</v>
      </c>
      <c r="E458" t="s">
        <v>1042</v>
      </c>
    </row>
    <row r="459" spans="1:5" x14ac:dyDescent="0.25">
      <c r="A459" t="s">
        <v>904</v>
      </c>
      <c r="B459">
        <v>1</v>
      </c>
      <c r="C459" s="4">
        <v>8.0840010889676979</v>
      </c>
      <c r="D459" s="4">
        <v>15.83</v>
      </c>
      <c r="E459" s="4">
        <v>166028.79999999999</v>
      </c>
    </row>
    <row r="460" spans="1:5" x14ac:dyDescent="0.25">
      <c r="A460" t="s">
        <v>904</v>
      </c>
      <c r="B460">
        <v>2</v>
      </c>
      <c r="C460" s="4">
        <v>8.0030016242400528</v>
      </c>
      <c r="D460" s="4">
        <v>15.99</v>
      </c>
      <c r="E460" s="4">
        <v>167709.20000000001</v>
      </c>
    </row>
    <row r="461" spans="1:5" x14ac:dyDescent="0.25">
      <c r="A461" t="s">
        <v>904</v>
      </c>
      <c r="B461">
        <v>3</v>
      </c>
      <c r="C461" s="4">
        <v>8.0679990935217454</v>
      </c>
      <c r="D461" s="4">
        <v>15.87</v>
      </c>
      <c r="E461" s="4">
        <v>166358.1</v>
      </c>
    </row>
    <row r="462" spans="1:5" x14ac:dyDescent="0.25">
      <c r="A462" t="s">
        <v>904</v>
      </c>
      <c r="B462">
        <v>4</v>
      </c>
      <c r="C462" s="4">
        <v>7.9860019444718802</v>
      </c>
      <c r="D462" s="4">
        <v>16.03</v>
      </c>
      <c r="E462" s="4">
        <v>168066.2</v>
      </c>
    </row>
    <row r="463" spans="1:5" x14ac:dyDescent="0.25">
      <c r="A463" t="s">
        <v>904</v>
      </c>
      <c r="B463">
        <v>5</v>
      </c>
      <c r="C463" s="4">
        <v>8.0080009784940138</v>
      </c>
      <c r="D463" s="4">
        <v>15.98</v>
      </c>
      <c r="E463" s="4">
        <v>167604.5</v>
      </c>
    </row>
    <row r="464" spans="1:5" x14ac:dyDescent="0.25">
      <c r="A464" t="s">
        <v>1041</v>
      </c>
      <c r="B464">
        <v>1</v>
      </c>
      <c r="C464" s="4">
        <v>9.11</v>
      </c>
      <c r="D464" s="4">
        <v>14.73</v>
      </c>
      <c r="E464" s="4">
        <v>147324</v>
      </c>
    </row>
    <row r="465" spans="1:5" x14ac:dyDescent="0.25">
      <c r="A465" t="s">
        <v>1041</v>
      </c>
      <c r="B465">
        <v>2</v>
      </c>
      <c r="C465" s="4">
        <v>8.6120000000000001</v>
      </c>
      <c r="D465" s="4">
        <v>15.58</v>
      </c>
      <c r="E465" s="4">
        <v>155845</v>
      </c>
    </row>
    <row r="466" spans="1:5" x14ac:dyDescent="0.25">
      <c r="A466" t="s">
        <v>1041</v>
      </c>
      <c r="B466">
        <v>3</v>
      </c>
      <c r="C466" s="4">
        <v>9.1029999999999998</v>
      </c>
      <c r="D466" s="4">
        <v>14.74</v>
      </c>
      <c r="E466" s="4">
        <v>147429</v>
      </c>
    </row>
    <row r="467" spans="1:5" x14ac:dyDescent="0.25">
      <c r="A467" t="s">
        <v>1041</v>
      </c>
      <c r="B467">
        <v>4</v>
      </c>
      <c r="C467" s="4">
        <v>8.6669999999999998</v>
      </c>
      <c r="D467" s="4">
        <v>15.48</v>
      </c>
      <c r="E467" s="4">
        <v>154844</v>
      </c>
    </row>
    <row r="468" spans="1:5" x14ac:dyDescent="0.25">
      <c r="A468" t="s">
        <v>1041</v>
      </c>
      <c r="B468">
        <v>5</v>
      </c>
      <c r="C468" s="4">
        <v>8.9239999999999995</v>
      </c>
      <c r="D468" s="4">
        <v>15.04</v>
      </c>
      <c r="E468" s="4">
        <v>150396</v>
      </c>
    </row>
    <row r="473" spans="1:5" x14ac:dyDescent="0.25">
      <c r="A473" t="s">
        <v>950</v>
      </c>
    </row>
    <row r="474" spans="1:5" x14ac:dyDescent="0.25">
      <c r="A474" t="s">
        <v>1036</v>
      </c>
      <c r="B474" t="s">
        <v>1037</v>
      </c>
      <c r="C474" t="s">
        <v>1040</v>
      </c>
      <c r="D474" t="s">
        <v>1038</v>
      </c>
      <c r="E474" t="s">
        <v>1042</v>
      </c>
    </row>
    <row r="475" spans="1:5" x14ac:dyDescent="0.25">
      <c r="A475" t="s">
        <v>904</v>
      </c>
      <c r="B475">
        <v>1</v>
      </c>
      <c r="C475" s="4">
        <v>9.7680005531074077</v>
      </c>
      <c r="D475" s="4">
        <v>13.1</v>
      </c>
      <c r="E475" s="4">
        <v>137405.5</v>
      </c>
    </row>
    <row r="476" spans="1:5" x14ac:dyDescent="0.25">
      <c r="A476" t="s">
        <v>904</v>
      </c>
      <c r="B476">
        <v>2</v>
      </c>
      <c r="C476" s="4">
        <v>9.8109987112883985</v>
      </c>
      <c r="D476" s="4">
        <v>13.05</v>
      </c>
      <c r="E476" s="4">
        <v>136803.29999999999</v>
      </c>
    </row>
    <row r="477" spans="1:5" x14ac:dyDescent="0.25">
      <c r="A477" t="s">
        <v>904</v>
      </c>
      <c r="B477">
        <v>3</v>
      </c>
      <c r="C477" s="4">
        <v>9.8060026447875046</v>
      </c>
      <c r="D477" s="4">
        <v>13.05</v>
      </c>
      <c r="E477" s="4">
        <v>136873</v>
      </c>
    </row>
    <row r="478" spans="1:5" x14ac:dyDescent="0.25">
      <c r="A478" t="s">
        <v>904</v>
      </c>
      <c r="B478">
        <v>4</v>
      </c>
      <c r="C478" s="4">
        <v>9.8770026440678453</v>
      </c>
      <c r="D478" s="4">
        <v>12.96</v>
      </c>
      <c r="E478" s="4">
        <v>135889.1</v>
      </c>
    </row>
    <row r="479" spans="1:5" x14ac:dyDescent="0.25">
      <c r="A479" t="s">
        <v>904</v>
      </c>
      <c r="B479">
        <v>5</v>
      </c>
      <c r="C479" s="4">
        <v>9.7629984600937316</v>
      </c>
      <c r="D479" s="4">
        <v>13.11</v>
      </c>
      <c r="E479" s="4">
        <v>137475.9</v>
      </c>
    </row>
    <row r="480" spans="1:5" x14ac:dyDescent="0.25">
      <c r="A480" t="s">
        <v>1041</v>
      </c>
      <c r="B480">
        <v>1</v>
      </c>
      <c r="C480" s="4">
        <v>11.057</v>
      </c>
      <c r="D480" s="4">
        <v>12.14</v>
      </c>
      <c r="E480" s="4">
        <v>121385</v>
      </c>
    </row>
    <row r="481" spans="1:5" x14ac:dyDescent="0.25">
      <c r="A481" t="s">
        <v>1041</v>
      </c>
      <c r="B481">
        <v>2</v>
      </c>
      <c r="C481" s="4">
        <v>11.824999999999999</v>
      </c>
      <c r="D481" s="4">
        <v>11.35</v>
      </c>
      <c r="E481" s="4">
        <v>113497</v>
      </c>
    </row>
    <row r="482" spans="1:5" x14ac:dyDescent="0.25">
      <c r="A482" t="s">
        <v>1041</v>
      </c>
      <c r="B482">
        <v>3</v>
      </c>
      <c r="C482" s="4">
        <v>11.27</v>
      </c>
      <c r="D482" s="4">
        <v>11.91</v>
      </c>
      <c r="E482" s="4">
        <v>119088</v>
      </c>
    </row>
    <row r="483" spans="1:5" x14ac:dyDescent="0.25">
      <c r="A483" t="s">
        <v>1041</v>
      </c>
      <c r="B483">
        <v>4</v>
      </c>
      <c r="C483" s="4">
        <v>11.47</v>
      </c>
      <c r="D483" s="4">
        <v>11.7</v>
      </c>
      <c r="E483" s="4">
        <v>117006</v>
      </c>
    </row>
    <row r="484" spans="1:5" x14ac:dyDescent="0.25">
      <c r="A484" t="s">
        <v>1041</v>
      </c>
      <c r="B484">
        <v>5</v>
      </c>
      <c r="C484" s="4">
        <v>13.34</v>
      </c>
      <c r="D484" s="4">
        <v>10.06</v>
      </c>
      <c r="E484" s="4">
        <v>100608</v>
      </c>
    </row>
    <row r="489" spans="1:5" x14ac:dyDescent="0.25">
      <c r="A489" s="1" t="s">
        <v>951</v>
      </c>
    </row>
    <row r="490" spans="1:5" x14ac:dyDescent="0.25">
      <c r="A490" t="s">
        <v>1036</v>
      </c>
      <c r="B490" t="s">
        <v>1037</v>
      </c>
      <c r="C490" t="s">
        <v>1040</v>
      </c>
      <c r="D490" t="s">
        <v>1038</v>
      </c>
      <c r="E490" t="s">
        <v>1042</v>
      </c>
    </row>
    <row r="491" spans="1:5" x14ac:dyDescent="0.25">
      <c r="A491" t="s">
        <v>904</v>
      </c>
      <c r="B491">
        <v>1</v>
      </c>
      <c r="C491" s="4">
        <v>10.040996575888176</v>
      </c>
      <c r="D491" s="4">
        <v>12.75</v>
      </c>
      <c r="E491" s="4">
        <v>133669.70000000001</v>
      </c>
    </row>
    <row r="492" spans="1:5" x14ac:dyDescent="0.25">
      <c r="A492" t="s">
        <v>904</v>
      </c>
      <c r="B492">
        <v>2</v>
      </c>
      <c r="C492" s="4">
        <v>9.8089982401674458</v>
      </c>
      <c r="D492" s="4">
        <v>13.05</v>
      </c>
      <c r="E492" s="4">
        <v>136831.20000000001</v>
      </c>
    </row>
    <row r="493" spans="1:5" x14ac:dyDescent="0.25">
      <c r="A493" t="s">
        <v>904</v>
      </c>
      <c r="B493">
        <v>3</v>
      </c>
      <c r="C493" s="4">
        <v>10.05400129441305</v>
      </c>
      <c r="D493" s="4">
        <v>12.73</v>
      </c>
      <c r="E493" s="4">
        <v>133496.79999999999</v>
      </c>
    </row>
    <row r="494" spans="1:5" x14ac:dyDescent="0.25">
      <c r="A494" t="s">
        <v>904</v>
      </c>
      <c r="B494">
        <v>4</v>
      </c>
      <c r="C494" s="4">
        <v>10.004002564026116</v>
      </c>
      <c r="D494" s="4">
        <v>12.79</v>
      </c>
      <c r="E494" s="4">
        <v>134164</v>
      </c>
    </row>
    <row r="495" spans="1:5" x14ac:dyDescent="0.25">
      <c r="A495" t="s">
        <v>904</v>
      </c>
      <c r="B495">
        <v>5</v>
      </c>
      <c r="C495" s="4">
        <v>10.27300232910757</v>
      </c>
      <c r="D495" s="4">
        <v>12.46</v>
      </c>
      <c r="E495" s="4">
        <v>130650.9</v>
      </c>
    </row>
    <row r="496" spans="1:5" x14ac:dyDescent="0.25">
      <c r="A496" t="s">
        <v>1041</v>
      </c>
      <c r="B496">
        <v>1</v>
      </c>
      <c r="C496" s="4">
        <v>11.493</v>
      </c>
      <c r="D496" s="4">
        <v>11.68</v>
      </c>
      <c r="E496" s="4">
        <v>116777</v>
      </c>
    </row>
    <row r="497" spans="1:5" x14ac:dyDescent="0.25">
      <c r="A497" t="s">
        <v>1041</v>
      </c>
      <c r="B497">
        <v>2</v>
      </c>
      <c r="C497" s="4">
        <v>11.35</v>
      </c>
      <c r="D497" s="4">
        <v>11.82</v>
      </c>
      <c r="E497" s="4">
        <v>118244</v>
      </c>
    </row>
    <row r="498" spans="1:5" x14ac:dyDescent="0.25">
      <c r="A498" t="s">
        <v>1041</v>
      </c>
      <c r="B498">
        <v>3</v>
      </c>
      <c r="C498" s="4">
        <v>11.717000000000001</v>
      </c>
      <c r="D498" s="4">
        <v>11.45</v>
      </c>
      <c r="E498" s="4">
        <v>114540</v>
      </c>
    </row>
    <row r="499" spans="1:5" x14ac:dyDescent="0.25">
      <c r="A499" t="s">
        <v>1041</v>
      </c>
      <c r="B499">
        <v>4</v>
      </c>
      <c r="C499" s="4">
        <v>11.69</v>
      </c>
      <c r="D499" s="4">
        <v>11.48</v>
      </c>
      <c r="E499" s="4">
        <v>114809</v>
      </c>
    </row>
    <row r="500" spans="1:5" x14ac:dyDescent="0.25">
      <c r="A500" t="s">
        <v>1041</v>
      </c>
      <c r="B500">
        <v>5</v>
      </c>
      <c r="C500" s="4">
        <v>12.919</v>
      </c>
      <c r="D500" s="4">
        <v>10.39</v>
      </c>
      <c r="E500" s="4">
        <v>103886</v>
      </c>
    </row>
    <row r="505" spans="1:5" x14ac:dyDescent="0.25">
      <c r="A505" t="s">
        <v>952</v>
      </c>
    </row>
    <row r="506" spans="1:5" x14ac:dyDescent="0.25">
      <c r="A506" t="s">
        <v>1036</v>
      </c>
      <c r="B506" t="s">
        <v>1037</v>
      </c>
      <c r="C506" t="s">
        <v>1040</v>
      </c>
      <c r="D506" t="s">
        <v>1038</v>
      </c>
      <c r="E506" t="s">
        <v>1042</v>
      </c>
    </row>
    <row r="507" spans="1:5" x14ac:dyDescent="0.25">
      <c r="A507" t="s">
        <v>904</v>
      </c>
      <c r="B507">
        <v>1</v>
      </c>
      <c r="C507" s="4">
        <v>8.5599988265036693</v>
      </c>
      <c r="D507" s="4">
        <v>14.95</v>
      </c>
      <c r="E507" s="4">
        <v>156796.4</v>
      </c>
    </row>
    <row r="508" spans="1:5" x14ac:dyDescent="0.25">
      <c r="A508" t="s">
        <v>904</v>
      </c>
      <c r="B508">
        <v>2</v>
      </c>
      <c r="C508" s="4">
        <v>8.5190001967616826</v>
      </c>
      <c r="D508" s="4">
        <v>15.03</v>
      </c>
      <c r="E508" s="4">
        <v>157551</v>
      </c>
    </row>
    <row r="509" spans="1:5" x14ac:dyDescent="0.25">
      <c r="A509" t="s">
        <v>904</v>
      </c>
      <c r="B509">
        <v>3</v>
      </c>
      <c r="C509" s="4">
        <v>8.6199993577598644</v>
      </c>
      <c r="D509" s="4">
        <v>14.85</v>
      </c>
      <c r="E509" s="4">
        <v>155705</v>
      </c>
    </row>
    <row r="510" spans="1:5" x14ac:dyDescent="0.25">
      <c r="A510" t="s">
        <v>904</v>
      </c>
      <c r="B510">
        <v>4</v>
      </c>
      <c r="C510" s="4">
        <v>8.6750005493873363</v>
      </c>
      <c r="D510" s="4">
        <v>14.76</v>
      </c>
      <c r="E510" s="4">
        <v>154717.79999999999</v>
      </c>
    </row>
    <row r="511" spans="1:5" x14ac:dyDescent="0.25">
      <c r="A511" t="s">
        <v>904</v>
      </c>
      <c r="B511">
        <v>5</v>
      </c>
      <c r="C511" s="4">
        <v>8.8269991634528875</v>
      </c>
      <c r="D511" s="4">
        <v>14.5</v>
      </c>
      <c r="E511" s="4">
        <v>152053.6</v>
      </c>
    </row>
    <row r="512" spans="1:5" x14ac:dyDescent="0.25">
      <c r="A512" t="s">
        <v>1041</v>
      </c>
      <c r="B512">
        <v>1</v>
      </c>
      <c r="C512" s="4">
        <v>8.6219999999999999</v>
      </c>
      <c r="D512" s="4">
        <v>15.57</v>
      </c>
      <c r="E512" s="4">
        <v>155664</v>
      </c>
    </row>
    <row r="513" spans="1:5" x14ac:dyDescent="0.25">
      <c r="A513" t="s">
        <v>1041</v>
      </c>
      <c r="B513">
        <v>2</v>
      </c>
      <c r="C513" s="4">
        <v>9.1289999999999996</v>
      </c>
      <c r="D513" s="4">
        <v>14.7</v>
      </c>
      <c r="E513" s="4">
        <v>147020</v>
      </c>
    </row>
    <row r="514" spans="1:5" x14ac:dyDescent="0.25">
      <c r="A514" t="s">
        <v>1041</v>
      </c>
      <c r="B514">
        <v>3</v>
      </c>
      <c r="C514" s="4">
        <v>8.8919999999999995</v>
      </c>
      <c r="D514" s="4">
        <v>15.09</v>
      </c>
      <c r="E514" s="4">
        <v>150932</v>
      </c>
    </row>
    <row r="515" spans="1:5" x14ac:dyDescent="0.25">
      <c r="A515" t="s">
        <v>1041</v>
      </c>
      <c r="B515">
        <v>4</v>
      </c>
      <c r="C515" s="4">
        <v>8.7720000000000002</v>
      </c>
      <c r="D515" s="4">
        <v>15.3</v>
      </c>
      <c r="E515" s="4">
        <v>152991</v>
      </c>
    </row>
    <row r="516" spans="1:5" x14ac:dyDescent="0.25">
      <c r="A516" t="s">
        <v>1041</v>
      </c>
      <c r="B516">
        <v>5</v>
      </c>
      <c r="C516" s="4">
        <v>11.398</v>
      </c>
      <c r="D516" s="4">
        <v>11.77</v>
      </c>
      <c r="E516" s="4">
        <v>117746</v>
      </c>
    </row>
    <row r="521" spans="1:5" x14ac:dyDescent="0.25">
      <c r="A521" s="1" t="s">
        <v>953</v>
      </c>
    </row>
    <row r="522" spans="1:5" x14ac:dyDescent="0.25">
      <c r="A522" t="s">
        <v>1036</v>
      </c>
      <c r="B522" t="s">
        <v>1037</v>
      </c>
      <c r="C522" t="s">
        <v>1040</v>
      </c>
      <c r="D522" t="s">
        <v>1038</v>
      </c>
      <c r="E522" t="s">
        <v>1042</v>
      </c>
    </row>
    <row r="523" spans="1:5" x14ac:dyDescent="0.25">
      <c r="A523" t="s">
        <v>904</v>
      </c>
      <c r="B523">
        <v>1</v>
      </c>
      <c r="C523" s="4">
        <v>10.412003410218398</v>
      </c>
      <c r="D523" s="4">
        <v>12.29</v>
      </c>
      <c r="E523" s="4">
        <v>128906.7</v>
      </c>
    </row>
    <row r="524" spans="1:5" x14ac:dyDescent="0.25">
      <c r="A524" t="s">
        <v>904</v>
      </c>
      <c r="B524">
        <v>2</v>
      </c>
      <c r="C524" s="4">
        <v>10.754002974187387</v>
      </c>
      <c r="D524" s="4">
        <v>11.9</v>
      </c>
      <c r="E524" s="4">
        <v>124807.2</v>
      </c>
    </row>
    <row r="525" spans="1:5" x14ac:dyDescent="0.25">
      <c r="A525" t="s">
        <v>904</v>
      </c>
      <c r="B525">
        <v>3</v>
      </c>
      <c r="C525" s="4">
        <v>10.364997494040141</v>
      </c>
      <c r="D525" s="4">
        <v>12.35</v>
      </c>
      <c r="E525" s="4">
        <v>129491.3</v>
      </c>
    </row>
    <row r="526" spans="1:5" x14ac:dyDescent="0.25">
      <c r="A526" t="s">
        <v>904</v>
      </c>
      <c r="B526">
        <v>4</v>
      </c>
      <c r="C526" s="4">
        <v>11.160998203831825</v>
      </c>
      <c r="D526" s="4">
        <v>11.47</v>
      </c>
      <c r="E526" s="4">
        <v>120256</v>
      </c>
    </row>
    <row r="527" spans="1:5" x14ac:dyDescent="0.25">
      <c r="A527" t="s">
        <v>904</v>
      </c>
      <c r="B527">
        <v>5</v>
      </c>
      <c r="C527" s="4">
        <v>10.658001102187383</v>
      </c>
      <c r="D527" s="4">
        <v>12.01</v>
      </c>
      <c r="E527" s="4">
        <v>125931.4</v>
      </c>
    </row>
    <row r="528" spans="1:5" x14ac:dyDescent="0.25">
      <c r="A528" t="s">
        <v>1041</v>
      </c>
      <c r="B528">
        <v>1</v>
      </c>
      <c r="C528" s="4">
        <v>10.268000000000001</v>
      </c>
      <c r="D528" s="4">
        <v>13.07</v>
      </c>
      <c r="E528" s="4">
        <v>130702</v>
      </c>
    </row>
    <row r="529" spans="1:5" x14ac:dyDescent="0.25">
      <c r="A529" t="s">
        <v>1041</v>
      </c>
      <c r="B529">
        <v>2</v>
      </c>
      <c r="C529" s="4">
        <v>10.4</v>
      </c>
      <c r="D529" s="4">
        <v>12.9</v>
      </c>
      <c r="E529" s="4">
        <v>129049</v>
      </c>
    </row>
    <row r="530" spans="1:5" x14ac:dyDescent="0.25">
      <c r="A530" t="s">
        <v>1041</v>
      </c>
      <c r="B530">
        <v>3</v>
      </c>
      <c r="C530" s="4">
        <v>10.688000000000001</v>
      </c>
      <c r="D530" s="4">
        <v>12.56</v>
      </c>
      <c r="E530" s="4">
        <v>125575</v>
      </c>
    </row>
    <row r="531" spans="1:5" x14ac:dyDescent="0.25">
      <c r="A531" t="s">
        <v>1041</v>
      </c>
      <c r="B531">
        <v>4</v>
      </c>
      <c r="C531" s="4">
        <v>10.673</v>
      </c>
      <c r="D531" s="4">
        <v>12.57</v>
      </c>
      <c r="E531" s="4">
        <v>125745</v>
      </c>
    </row>
    <row r="532" spans="1:5" x14ac:dyDescent="0.25">
      <c r="A532" t="s">
        <v>1041</v>
      </c>
      <c r="B532">
        <v>5</v>
      </c>
      <c r="C532" s="4">
        <v>12.894</v>
      </c>
      <c r="D532" s="4">
        <v>10.41</v>
      </c>
      <c r="E532" s="4">
        <v>104087</v>
      </c>
    </row>
    <row r="537" spans="1:5" x14ac:dyDescent="0.25">
      <c r="A537" t="s">
        <v>954</v>
      </c>
    </row>
    <row r="538" spans="1:5" x14ac:dyDescent="0.25">
      <c r="A538" t="s">
        <v>1036</v>
      </c>
      <c r="B538" t="s">
        <v>1037</v>
      </c>
      <c r="C538" t="s">
        <v>1040</v>
      </c>
      <c r="D538" t="s">
        <v>1038</v>
      </c>
      <c r="E538" t="s">
        <v>1042</v>
      </c>
    </row>
    <row r="539" spans="1:5" x14ac:dyDescent="0.25">
      <c r="A539" t="s">
        <v>904</v>
      </c>
      <c r="B539">
        <v>1</v>
      </c>
      <c r="C539" s="4">
        <v>10.956001374625426</v>
      </c>
      <c r="D539" s="4">
        <v>11.68</v>
      </c>
      <c r="E539" s="4">
        <v>122506.1</v>
      </c>
    </row>
    <row r="540" spans="1:5" x14ac:dyDescent="0.25">
      <c r="A540" t="s">
        <v>904</v>
      </c>
      <c r="B540">
        <v>2</v>
      </c>
      <c r="C540" s="4">
        <v>10.820002918274607</v>
      </c>
      <c r="D540" s="4">
        <v>11.83</v>
      </c>
      <c r="E540" s="4">
        <v>124045.9</v>
      </c>
    </row>
    <row r="541" spans="1:5" x14ac:dyDescent="0.25">
      <c r="A541" t="s">
        <v>904</v>
      </c>
      <c r="B541">
        <v>3</v>
      </c>
      <c r="C541" s="4">
        <v>10.851995711520518</v>
      </c>
      <c r="D541" s="4">
        <v>11.8</v>
      </c>
      <c r="E541" s="4">
        <v>123680.2</v>
      </c>
    </row>
    <row r="542" spans="1:5" x14ac:dyDescent="0.25">
      <c r="A542" t="s">
        <v>904</v>
      </c>
      <c r="B542">
        <v>4</v>
      </c>
      <c r="C542" s="4">
        <v>10.887003427088192</v>
      </c>
      <c r="D542" s="4">
        <v>11.76</v>
      </c>
      <c r="E542" s="4">
        <v>123282.5</v>
      </c>
    </row>
    <row r="543" spans="1:5" x14ac:dyDescent="0.25">
      <c r="A543" t="s">
        <v>904</v>
      </c>
      <c r="B543">
        <v>5</v>
      </c>
      <c r="C543" s="4">
        <v>10.813996396884177</v>
      </c>
      <c r="D543" s="4">
        <v>11.84</v>
      </c>
      <c r="E543" s="4">
        <v>124114.8</v>
      </c>
    </row>
    <row r="544" spans="1:5" x14ac:dyDescent="0.25">
      <c r="A544" t="s">
        <v>1041</v>
      </c>
      <c r="B544">
        <v>1</v>
      </c>
      <c r="C544" s="4">
        <v>10.502000000000001</v>
      </c>
      <c r="D544" s="4">
        <v>12.78</v>
      </c>
      <c r="E544" s="4">
        <v>127795</v>
      </c>
    </row>
    <row r="545" spans="1:5" x14ac:dyDescent="0.25">
      <c r="A545" t="s">
        <v>1041</v>
      </c>
      <c r="B545">
        <v>2</v>
      </c>
      <c r="C545" s="4">
        <v>10.661</v>
      </c>
      <c r="D545" s="4">
        <v>12.59</v>
      </c>
      <c r="E545" s="4">
        <v>125886</v>
      </c>
    </row>
    <row r="546" spans="1:5" x14ac:dyDescent="0.25">
      <c r="A546" t="s">
        <v>1041</v>
      </c>
      <c r="B546">
        <v>3</v>
      </c>
      <c r="C546" s="4">
        <v>10.363</v>
      </c>
      <c r="D546" s="4">
        <v>12.95</v>
      </c>
      <c r="E546" s="4">
        <v>129513</v>
      </c>
    </row>
    <row r="547" spans="1:5" x14ac:dyDescent="0.25">
      <c r="A547" t="s">
        <v>1041</v>
      </c>
      <c r="B547">
        <v>4</v>
      </c>
      <c r="C547" s="4">
        <v>10.209</v>
      </c>
      <c r="D547" s="4">
        <v>13.15</v>
      </c>
      <c r="E547" s="4">
        <v>131465</v>
      </c>
    </row>
    <row r="548" spans="1:5" x14ac:dyDescent="0.25">
      <c r="A548" t="s">
        <v>1041</v>
      </c>
      <c r="B548">
        <v>5</v>
      </c>
      <c r="C548" s="4">
        <v>12.817</v>
      </c>
      <c r="D548" s="4">
        <v>10.47</v>
      </c>
      <c r="E548" s="4">
        <v>104711</v>
      </c>
    </row>
    <row r="553" spans="1:5" x14ac:dyDescent="0.25">
      <c r="A553" t="s">
        <v>955</v>
      </c>
    </row>
    <row r="554" spans="1:5" x14ac:dyDescent="0.25">
      <c r="A554" t="s">
        <v>1036</v>
      </c>
      <c r="B554" t="s">
        <v>1037</v>
      </c>
      <c r="C554" t="s">
        <v>1040</v>
      </c>
      <c r="D554" t="s">
        <v>1038</v>
      </c>
      <c r="E554" t="s">
        <v>1042</v>
      </c>
    </row>
    <row r="555" spans="1:5" x14ac:dyDescent="0.25">
      <c r="A555" t="s">
        <v>904</v>
      </c>
      <c r="B555">
        <v>1</v>
      </c>
      <c r="C555">
        <v>7.2949968747452241</v>
      </c>
      <c r="D555">
        <v>17.55</v>
      </c>
      <c r="E555">
        <v>18398.5</v>
      </c>
    </row>
    <row r="556" spans="1:5" x14ac:dyDescent="0.25">
      <c r="A556" t="s">
        <v>904</v>
      </c>
      <c r="B556">
        <v>2</v>
      </c>
      <c r="C556">
        <v>6.8140141746034963</v>
      </c>
      <c r="D556">
        <v>18.78</v>
      </c>
      <c r="E556">
        <v>19697.2</v>
      </c>
    </row>
    <row r="557" spans="1:5" x14ac:dyDescent="0.25">
      <c r="A557" t="s">
        <v>904</v>
      </c>
      <c r="B557">
        <v>3</v>
      </c>
      <c r="C557">
        <v>7.0569956359430046</v>
      </c>
      <c r="D557">
        <v>18.14</v>
      </c>
      <c r="E557">
        <v>19019</v>
      </c>
    </row>
    <row r="558" spans="1:5" x14ac:dyDescent="0.25">
      <c r="A558" t="s">
        <v>904</v>
      </c>
      <c r="B558">
        <v>4</v>
      </c>
      <c r="C558">
        <v>6.9899954690567832</v>
      </c>
      <c r="D558">
        <v>18.309999999999999</v>
      </c>
      <c r="E558">
        <v>19201.3</v>
      </c>
    </row>
    <row r="559" spans="1:5" x14ac:dyDescent="0.25">
      <c r="A559" t="s">
        <v>904</v>
      </c>
      <c r="B559">
        <v>5</v>
      </c>
      <c r="C559">
        <v>6.9960072557441313</v>
      </c>
      <c r="D559">
        <v>18.3</v>
      </c>
      <c r="E559">
        <v>19184.8</v>
      </c>
    </row>
    <row r="560" spans="1:5" x14ac:dyDescent="0.25">
      <c r="A560" t="s">
        <v>1041</v>
      </c>
      <c r="B560">
        <v>1</v>
      </c>
      <c r="C560">
        <v>8.6649999999999991</v>
      </c>
      <c r="D560">
        <v>15.49</v>
      </c>
      <c r="E560">
        <v>15489</v>
      </c>
    </row>
    <row r="561" spans="1:5" x14ac:dyDescent="0.25">
      <c r="A561" t="s">
        <v>1041</v>
      </c>
      <c r="B561">
        <v>2</v>
      </c>
      <c r="C561">
        <v>8.1509999999999998</v>
      </c>
      <c r="D561">
        <v>16.46</v>
      </c>
      <c r="E561">
        <v>16464</v>
      </c>
    </row>
    <row r="562" spans="1:5" x14ac:dyDescent="0.25">
      <c r="A562" t="s">
        <v>1041</v>
      </c>
      <c r="B562">
        <v>3</v>
      </c>
      <c r="C562">
        <v>9.0389999999999997</v>
      </c>
      <c r="D562">
        <v>14.85</v>
      </c>
      <c r="E562">
        <v>14847</v>
      </c>
    </row>
    <row r="563" spans="1:5" x14ac:dyDescent="0.25">
      <c r="A563" t="s">
        <v>1041</v>
      </c>
      <c r="B563">
        <v>4</v>
      </c>
      <c r="C563">
        <v>8.7880000000000003</v>
      </c>
      <c r="D563">
        <v>15.27</v>
      </c>
      <c r="E563">
        <v>15271</v>
      </c>
    </row>
    <row r="564" spans="1:5" x14ac:dyDescent="0.25">
      <c r="A564" t="s">
        <v>1041</v>
      </c>
      <c r="B564">
        <v>5</v>
      </c>
      <c r="C564">
        <v>10.961</v>
      </c>
      <c r="D564">
        <v>12.24</v>
      </c>
      <c r="E564">
        <v>12244</v>
      </c>
    </row>
    <row r="569" spans="1:5" x14ac:dyDescent="0.25">
      <c r="A569" t="s">
        <v>956</v>
      </c>
    </row>
    <row r="570" spans="1:5" x14ac:dyDescent="0.25">
      <c r="A570" t="s">
        <v>1036</v>
      </c>
      <c r="B570" t="s">
        <v>1037</v>
      </c>
      <c r="C570" t="s">
        <v>1040</v>
      </c>
      <c r="D570" t="s">
        <v>1038</v>
      </c>
      <c r="E570" t="s">
        <v>1042</v>
      </c>
    </row>
    <row r="571" spans="1:5" x14ac:dyDescent="0.25">
      <c r="A571" t="s">
        <v>904</v>
      </c>
      <c r="B571">
        <v>1</v>
      </c>
      <c r="C571" s="4">
        <v>8.6760095411088631</v>
      </c>
      <c r="D571" s="4">
        <v>14.75</v>
      </c>
      <c r="E571" s="4">
        <v>15469.9</v>
      </c>
    </row>
    <row r="572" spans="1:5" x14ac:dyDescent="0.25">
      <c r="A572" t="s">
        <v>904</v>
      </c>
      <c r="B572">
        <v>2</v>
      </c>
      <c r="C572" s="4">
        <v>9.0470156044622669</v>
      </c>
      <c r="D572" s="4">
        <v>14.15</v>
      </c>
      <c r="E572" s="4">
        <v>14835.5</v>
      </c>
    </row>
    <row r="573" spans="1:5" x14ac:dyDescent="0.25">
      <c r="A573" t="s">
        <v>904</v>
      </c>
      <c r="B573">
        <v>3</v>
      </c>
      <c r="C573" s="4">
        <v>8.7590140504982621</v>
      </c>
      <c r="D573" s="4">
        <v>14.61</v>
      </c>
      <c r="E573" s="4">
        <v>15323.3</v>
      </c>
    </row>
    <row r="574" spans="1:5" x14ac:dyDescent="0.25">
      <c r="A574" t="s">
        <v>904</v>
      </c>
      <c r="B574">
        <v>4</v>
      </c>
      <c r="C574" s="4">
        <v>8.5909876464187409</v>
      </c>
      <c r="D574" s="4">
        <v>14.9</v>
      </c>
      <c r="E574" s="4">
        <v>15623</v>
      </c>
    </row>
    <row r="575" spans="1:5" x14ac:dyDescent="0.25">
      <c r="A575" t="s">
        <v>904</v>
      </c>
      <c r="B575">
        <v>5</v>
      </c>
      <c r="C575" s="4">
        <v>9.2590267525766095</v>
      </c>
      <c r="D575" s="4">
        <v>13.82</v>
      </c>
      <c r="E575" s="4">
        <v>14495.8</v>
      </c>
    </row>
    <row r="576" spans="1:5" x14ac:dyDescent="0.25">
      <c r="A576" t="s">
        <v>1041</v>
      </c>
      <c r="B576">
        <v>1</v>
      </c>
      <c r="C576" s="4">
        <v>10.928000000000001</v>
      </c>
      <c r="D576" s="4">
        <v>12.28</v>
      </c>
      <c r="E576" s="4">
        <v>12281</v>
      </c>
    </row>
    <row r="577" spans="1:5" x14ac:dyDescent="0.25">
      <c r="A577" t="s">
        <v>1041</v>
      </c>
      <c r="B577">
        <v>2</v>
      </c>
      <c r="C577" s="4">
        <v>10.861000000000001</v>
      </c>
      <c r="D577" s="4">
        <v>12.36</v>
      </c>
      <c r="E577" s="4">
        <v>12356</v>
      </c>
    </row>
    <row r="578" spans="1:5" x14ac:dyDescent="0.25">
      <c r="A578" t="s">
        <v>1041</v>
      </c>
      <c r="B578">
        <v>3</v>
      </c>
      <c r="C578" s="4">
        <v>10.667</v>
      </c>
      <c r="D578" s="4">
        <v>12.58</v>
      </c>
      <c r="E578" s="4">
        <v>12582</v>
      </c>
    </row>
    <row r="579" spans="1:5" x14ac:dyDescent="0.25">
      <c r="A579" t="s">
        <v>1041</v>
      </c>
      <c r="B579">
        <v>4</v>
      </c>
      <c r="C579" s="4">
        <v>10.757</v>
      </c>
      <c r="D579" s="4">
        <v>12.48</v>
      </c>
      <c r="E579" s="4">
        <v>12476</v>
      </c>
    </row>
    <row r="580" spans="1:5" x14ac:dyDescent="0.25">
      <c r="A580" t="s">
        <v>1041</v>
      </c>
      <c r="B580">
        <v>5</v>
      </c>
      <c r="C580" s="4">
        <v>12.837999999999999</v>
      </c>
      <c r="D580" s="4">
        <v>10.45</v>
      </c>
      <c r="E580" s="4">
        <v>10454</v>
      </c>
    </row>
    <row r="585" spans="1:5" x14ac:dyDescent="0.25">
      <c r="A585" t="s">
        <v>957</v>
      </c>
    </row>
    <row r="586" spans="1:5" x14ac:dyDescent="0.25">
      <c r="A586" t="s">
        <v>1036</v>
      </c>
      <c r="B586" t="s">
        <v>1037</v>
      </c>
      <c r="C586" t="s">
        <v>1040</v>
      </c>
      <c r="D586" t="s">
        <v>1038</v>
      </c>
      <c r="E586" t="s">
        <v>1042</v>
      </c>
    </row>
    <row r="587" spans="1:5" x14ac:dyDescent="0.25">
      <c r="A587" t="s">
        <v>904</v>
      </c>
      <c r="B587">
        <v>1</v>
      </c>
      <c r="C587" s="4">
        <v>8.7849849456735178</v>
      </c>
      <c r="D587" s="4">
        <v>14.57</v>
      </c>
      <c r="E587" s="4">
        <v>15278</v>
      </c>
    </row>
    <row r="588" spans="1:5" x14ac:dyDescent="0.25">
      <c r="A588" t="s">
        <v>904</v>
      </c>
      <c r="B588">
        <v>2</v>
      </c>
      <c r="C588" s="4">
        <v>9.0559888804922792</v>
      </c>
      <c r="D588" s="4">
        <v>14.13</v>
      </c>
      <c r="E588" s="4">
        <v>14820.8</v>
      </c>
    </row>
    <row r="589" spans="1:5" x14ac:dyDescent="0.25">
      <c r="A589" t="s">
        <v>904</v>
      </c>
      <c r="B589">
        <v>3</v>
      </c>
      <c r="C589" s="4">
        <v>9.2190236765645288</v>
      </c>
      <c r="D589" s="4">
        <v>13.88</v>
      </c>
      <c r="E589" s="4">
        <v>14558.7</v>
      </c>
    </row>
    <row r="590" spans="1:5" x14ac:dyDescent="0.25">
      <c r="A590" t="s">
        <v>904</v>
      </c>
      <c r="B590">
        <v>4</v>
      </c>
      <c r="C590" s="4">
        <v>8.9190212913000728</v>
      </c>
      <c r="D590" s="4">
        <v>14.35</v>
      </c>
      <c r="E590" s="4">
        <v>15048.4</v>
      </c>
    </row>
    <row r="591" spans="1:5" x14ac:dyDescent="0.25">
      <c r="A591" t="s">
        <v>904</v>
      </c>
      <c r="B591">
        <v>5</v>
      </c>
      <c r="C591" s="4">
        <v>8.8930190029418785</v>
      </c>
      <c r="D591" s="4">
        <v>14.39</v>
      </c>
      <c r="E591" s="4">
        <v>15092.4</v>
      </c>
    </row>
    <row r="592" spans="1:5" x14ac:dyDescent="0.25">
      <c r="A592" t="s">
        <v>1041</v>
      </c>
      <c r="B592">
        <v>1</v>
      </c>
      <c r="C592" s="4">
        <v>10.233000000000001</v>
      </c>
      <c r="D592" s="4">
        <v>13.12</v>
      </c>
      <c r="E592" s="4">
        <v>13115</v>
      </c>
    </row>
    <row r="593" spans="1:5" x14ac:dyDescent="0.25">
      <c r="A593" t="s">
        <v>1041</v>
      </c>
      <c r="B593">
        <v>2</v>
      </c>
      <c r="C593" s="4">
        <v>10.531000000000001</v>
      </c>
      <c r="D593" s="4">
        <v>12.74</v>
      </c>
      <c r="E593" s="4">
        <v>12743</v>
      </c>
    </row>
    <row r="594" spans="1:5" x14ac:dyDescent="0.25">
      <c r="A594" t="s">
        <v>1041</v>
      </c>
      <c r="B594">
        <v>3</v>
      </c>
      <c r="C594" s="4">
        <v>10.788</v>
      </c>
      <c r="D594" s="4">
        <v>12.44</v>
      </c>
      <c r="E594" s="4">
        <v>12440</v>
      </c>
    </row>
    <row r="595" spans="1:5" x14ac:dyDescent="0.25">
      <c r="A595" t="s">
        <v>1041</v>
      </c>
      <c r="B595">
        <v>4</v>
      </c>
      <c r="C595" s="4">
        <v>11.045999999999999</v>
      </c>
      <c r="D595" s="4">
        <v>12.15</v>
      </c>
      <c r="E595" s="4">
        <v>12150</v>
      </c>
    </row>
    <row r="596" spans="1:5" x14ac:dyDescent="0.25">
      <c r="A596" t="s">
        <v>1041</v>
      </c>
      <c r="B596">
        <v>5</v>
      </c>
      <c r="C596" s="4">
        <v>10.88</v>
      </c>
      <c r="D596" s="4">
        <v>12.34</v>
      </c>
      <c r="E596" s="4">
        <v>12336</v>
      </c>
    </row>
    <row r="601" spans="1:5" x14ac:dyDescent="0.25">
      <c r="A601" t="s">
        <v>958</v>
      </c>
    </row>
    <row r="602" spans="1:5" x14ac:dyDescent="0.25">
      <c r="A602" t="s">
        <v>1036</v>
      </c>
      <c r="B602" t="s">
        <v>1037</v>
      </c>
      <c r="C602" t="s">
        <v>1040</v>
      </c>
      <c r="D602" t="s">
        <v>1038</v>
      </c>
      <c r="E602" t="s">
        <v>1042</v>
      </c>
    </row>
    <row r="603" spans="1:5" x14ac:dyDescent="0.25">
      <c r="A603" t="s">
        <v>904</v>
      </c>
      <c r="B603">
        <v>1</v>
      </c>
      <c r="C603" s="4">
        <v>9.2379962557127921</v>
      </c>
      <c r="D603" s="4">
        <v>13.86</v>
      </c>
      <c r="E603" s="4">
        <v>14528.8</v>
      </c>
    </row>
    <row r="604" spans="1:5" x14ac:dyDescent="0.25">
      <c r="A604" t="s">
        <v>904</v>
      </c>
      <c r="B604">
        <v>2</v>
      </c>
      <c r="C604" s="4">
        <v>8.4130128185037769</v>
      </c>
      <c r="D604" s="4">
        <v>15.21</v>
      </c>
      <c r="E604" s="4">
        <v>15953.5</v>
      </c>
    </row>
    <row r="605" spans="1:5" x14ac:dyDescent="0.25">
      <c r="A605" t="s">
        <v>904</v>
      </c>
      <c r="B605">
        <v>3</v>
      </c>
      <c r="C605" s="4">
        <v>8.0189874174005507</v>
      </c>
      <c r="D605" s="4">
        <v>15.96</v>
      </c>
      <c r="E605" s="4">
        <v>16737.400000000001</v>
      </c>
    </row>
    <row r="606" spans="1:5" x14ac:dyDescent="0.25">
      <c r="A606" t="s">
        <v>904</v>
      </c>
      <c r="B606">
        <v>4</v>
      </c>
      <c r="C606" s="4">
        <v>7.9730187300625515</v>
      </c>
      <c r="D606" s="4">
        <v>16.05</v>
      </c>
      <c r="E606" s="4">
        <v>16833.900000000001</v>
      </c>
    </row>
    <row r="607" spans="1:5" x14ac:dyDescent="0.25">
      <c r="A607" t="s">
        <v>904</v>
      </c>
      <c r="B607">
        <v>5</v>
      </c>
      <c r="C607" s="4">
        <v>8.08901612174175</v>
      </c>
      <c r="D607" s="4">
        <v>15.82</v>
      </c>
      <c r="E607" s="4">
        <v>16592.5</v>
      </c>
    </row>
    <row r="608" spans="1:5" x14ac:dyDescent="0.25">
      <c r="A608" t="s">
        <v>1041</v>
      </c>
      <c r="B608">
        <v>1</v>
      </c>
      <c r="C608" s="4">
        <v>9.26</v>
      </c>
      <c r="D608" s="4">
        <v>14.49</v>
      </c>
      <c r="E608" s="4">
        <v>14493</v>
      </c>
    </row>
    <row r="609" spans="1:5" x14ac:dyDescent="0.25">
      <c r="A609" t="s">
        <v>1041</v>
      </c>
      <c r="B609">
        <v>2</v>
      </c>
      <c r="C609" s="4">
        <v>9.18</v>
      </c>
      <c r="D609" s="4">
        <v>14.62</v>
      </c>
      <c r="E609" s="4">
        <v>14619</v>
      </c>
    </row>
    <row r="610" spans="1:5" x14ac:dyDescent="0.25">
      <c r="A610" t="s">
        <v>1041</v>
      </c>
      <c r="B610">
        <v>3</v>
      </c>
      <c r="C610" s="4">
        <v>9.0879999999999992</v>
      </c>
      <c r="D610" s="4">
        <v>14.77</v>
      </c>
      <c r="E610" s="4">
        <v>14768</v>
      </c>
    </row>
    <row r="611" spans="1:5" x14ac:dyDescent="0.25">
      <c r="A611" t="s">
        <v>1041</v>
      </c>
      <c r="B611">
        <v>4</v>
      </c>
      <c r="C611" s="4">
        <v>9.4469999999999992</v>
      </c>
      <c r="D611" s="4">
        <v>14.21</v>
      </c>
      <c r="E611" s="4">
        <v>14206</v>
      </c>
    </row>
    <row r="612" spans="1:5" x14ac:dyDescent="0.25">
      <c r="A612" t="s">
        <v>1041</v>
      </c>
      <c r="B612">
        <v>5</v>
      </c>
      <c r="C612" s="4">
        <v>9.8780000000000001</v>
      </c>
      <c r="D612" s="4">
        <v>13.59</v>
      </c>
      <c r="E612" s="4">
        <v>13587</v>
      </c>
    </row>
    <row r="617" spans="1:5" x14ac:dyDescent="0.25">
      <c r="A617" s="1" t="s">
        <v>959</v>
      </c>
    </row>
    <row r="618" spans="1:5" x14ac:dyDescent="0.25">
      <c r="A618" t="s">
        <v>1036</v>
      </c>
      <c r="B618" t="s">
        <v>1037</v>
      </c>
      <c r="C618" t="s">
        <v>1040</v>
      </c>
      <c r="D618" t="s">
        <v>1038</v>
      </c>
      <c r="E618" t="s">
        <v>1042</v>
      </c>
    </row>
    <row r="619" spans="1:5" x14ac:dyDescent="0.25">
      <c r="A619" t="s">
        <v>904</v>
      </c>
      <c r="B619">
        <v>1</v>
      </c>
      <c r="C619" s="4">
        <v>10.50597637628862</v>
      </c>
      <c r="D619" s="4">
        <v>12.18</v>
      </c>
      <c r="E619" s="4">
        <v>12775.3</v>
      </c>
    </row>
    <row r="620" spans="1:5" x14ac:dyDescent="0.25">
      <c r="A620" t="s">
        <v>904</v>
      </c>
      <c r="B620">
        <v>2</v>
      </c>
      <c r="C620" s="4">
        <v>10.231981947642064</v>
      </c>
      <c r="D620" s="4">
        <v>12.51</v>
      </c>
      <c r="E620" s="4">
        <v>13117.4</v>
      </c>
    </row>
    <row r="621" spans="1:5" x14ac:dyDescent="0.25">
      <c r="A621" t="s">
        <v>904</v>
      </c>
      <c r="B621">
        <v>3</v>
      </c>
      <c r="C621" s="4">
        <v>9.7160127406978454</v>
      </c>
      <c r="D621" s="4">
        <v>13.17</v>
      </c>
      <c r="E621" s="4">
        <v>13814</v>
      </c>
    </row>
    <row r="622" spans="1:5" x14ac:dyDescent="0.25">
      <c r="A622" t="s">
        <v>904</v>
      </c>
      <c r="B622">
        <v>4</v>
      </c>
      <c r="C622" s="4">
        <v>9.9099943884934572</v>
      </c>
      <c r="D622" s="4">
        <v>12.92</v>
      </c>
      <c r="E622" s="4">
        <v>13543.6</v>
      </c>
    </row>
    <row r="623" spans="1:5" x14ac:dyDescent="0.25">
      <c r="A623" t="s">
        <v>904</v>
      </c>
      <c r="B623">
        <v>5</v>
      </c>
      <c r="C623" s="4">
        <v>9.9220089892956409</v>
      </c>
      <c r="D623" s="4">
        <v>12.9</v>
      </c>
      <c r="E623" s="4">
        <v>13527.2</v>
      </c>
    </row>
    <row r="624" spans="1:5" x14ac:dyDescent="0.25">
      <c r="A624" t="s">
        <v>1041</v>
      </c>
      <c r="B624">
        <v>1</v>
      </c>
      <c r="C624" s="4">
        <v>10.413</v>
      </c>
      <c r="D624" s="4">
        <v>12.89</v>
      </c>
      <c r="E624" s="4">
        <v>12889</v>
      </c>
    </row>
    <row r="625" spans="1:5" x14ac:dyDescent="0.25">
      <c r="A625" t="s">
        <v>1041</v>
      </c>
      <c r="B625">
        <v>2</v>
      </c>
      <c r="C625" s="4">
        <v>10.621</v>
      </c>
      <c r="D625" s="4">
        <v>12.64</v>
      </c>
      <c r="E625" s="4">
        <v>12636</v>
      </c>
    </row>
    <row r="626" spans="1:5" x14ac:dyDescent="0.25">
      <c r="A626" t="s">
        <v>1041</v>
      </c>
      <c r="B626">
        <v>3</v>
      </c>
      <c r="C626" s="4">
        <v>10.215</v>
      </c>
      <c r="D626" s="4">
        <v>13.14</v>
      </c>
      <c r="E626" s="4">
        <v>13138</v>
      </c>
    </row>
    <row r="627" spans="1:5" x14ac:dyDescent="0.25">
      <c r="A627" t="s">
        <v>1041</v>
      </c>
      <c r="B627">
        <v>4</v>
      </c>
      <c r="C627" s="4">
        <v>11.484</v>
      </c>
      <c r="D627" s="4">
        <v>11.69</v>
      </c>
      <c r="E627" s="4">
        <v>11686</v>
      </c>
    </row>
    <row r="628" spans="1:5" x14ac:dyDescent="0.25">
      <c r="A628" t="s">
        <v>1041</v>
      </c>
      <c r="B628">
        <v>5</v>
      </c>
      <c r="C628" s="4">
        <v>10.819000000000001</v>
      </c>
      <c r="D628" s="4">
        <v>12.41</v>
      </c>
      <c r="E628" s="4">
        <v>12405</v>
      </c>
    </row>
    <row r="633" spans="1:5" x14ac:dyDescent="0.25">
      <c r="A633" t="s">
        <v>960</v>
      </c>
    </row>
    <row r="634" spans="1:5" x14ac:dyDescent="0.25">
      <c r="A634" t="s">
        <v>1036</v>
      </c>
      <c r="B634" t="s">
        <v>1037</v>
      </c>
      <c r="C634" t="s">
        <v>1040</v>
      </c>
      <c r="D634" t="s">
        <v>1038</v>
      </c>
      <c r="E634" t="s">
        <v>1042</v>
      </c>
    </row>
    <row r="635" spans="1:5" x14ac:dyDescent="0.25">
      <c r="A635" t="s">
        <v>904</v>
      </c>
      <c r="B635">
        <v>1</v>
      </c>
      <c r="C635" s="4">
        <v>10.014998209169054</v>
      </c>
      <c r="D635" s="4">
        <v>12.78</v>
      </c>
      <c r="E635" s="4">
        <v>13401.6</v>
      </c>
    </row>
    <row r="636" spans="1:5" x14ac:dyDescent="0.25">
      <c r="A636" t="s">
        <v>904</v>
      </c>
      <c r="B636">
        <v>2</v>
      </c>
      <c r="C636" s="4">
        <v>10.696030538001164</v>
      </c>
      <c r="D636" s="4">
        <v>11.97</v>
      </c>
      <c r="E636" s="4">
        <v>12548.3</v>
      </c>
    </row>
    <row r="637" spans="1:5" x14ac:dyDescent="0.25">
      <c r="A637" t="s">
        <v>904</v>
      </c>
      <c r="B637">
        <v>3</v>
      </c>
      <c r="C637" s="4">
        <v>10.031015978834395</v>
      </c>
      <c r="D637" s="4">
        <v>12.76</v>
      </c>
      <c r="E637" s="4">
        <v>13380.2</v>
      </c>
    </row>
    <row r="638" spans="1:5" x14ac:dyDescent="0.25">
      <c r="A638" t="s">
        <v>904</v>
      </c>
      <c r="B638">
        <v>4</v>
      </c>
      <c r="C638" s="4">
        <v>9.9280272209482945</v>
      </c>
      <c r="D638" s="4">
        <v>12.89</v>
      </c>
      <c r="E638" s="4">
        <v>13519</v>
      </c>
    </row>
    <row r="639" spans="1:5" x14ac:dyDescent="0.25">
      <c r="A639" t="s">
        <v>904</v>
      </c>
      <c r="B639">
        <v>5</v>
      </c>
      <c r="C639" s="4">
        <v>9.6809723023658414</v>
      </c>
      <c r="D639" s="4">
        <v>13.22</v>
      </c>
      <c r="E639" s="4">
        <v>13864</v>
      </c>
    </row>
    <row r="640" spans="1:5" x14ac:dyDescent="0.25">
      <c r="A640" t="s">
        <v>1041</v>
      </c>
      <c r="B640">
        <v>1</v>
      </c>
      <c r="C640" s="4">
        <v>10.401999999999999</v>
      </c>
      <c r="D640" s="4">
        <v>12.9</v>
      </c>
      <c r="E640" s="4">
        <v>12902</v>
      </c>
    </row>
    <row r="641" spans="1:5" x14ac:dyDescent="0.25">
      <c r="A641" t="s">
        <v>1041</v>
      </c>
      <c r="B641">
        <v>2</v>
      </c>
      <c r="C641" s="4">
        <v>10.523</v>
      </c>
      <c r="D641" s="4">
        <v>12.75</v>
      </c>
      <c r="E641" s="4">
        <v>12754</v>
      </c>
    </row>
    <row r="642" spans="1:5" x14ac:dyDescent="0.25">
      <c r="A642" t="s">
        <v>1041</v>
      </c>
      <c r="B642">
        <v>3</v>
      </c>
      <c r="C642" s="4">
        <v>10.683999999999999</v>
      </c>
      <c r="D642" s="4">
        <v>12.56</v>
      </c>
      <c r="E642" s="4">
        <v>12561</v>
      </c>
    </row>
    <row r="643" spans="1:5" x14ac:dyDescent="0.25">
      <c r="A643" t="s">
        <v>1041</v>
      </c>
      <c r="B643">
        <v>4</v>
      </c>
      <c r="C643" s="4">
        <v>10.617000000000001</v>
      </c>
      <c r="D643" s="4">
        <v>12.64</v>
      </c>
      <c r="E643" s="4">
        <v>12641</v>
      </c>
    </row>
    <row r="644" spans="1:5" x14ac:dyDescent="0.25">
      <c r="A644" t="s">
        <v>1041</v>
      </c>
      <c r="B644">
        <v>5</v>
      </c>
      <c r="C644" s="4">
        <v>10.957000000000001</v>
      </c>
      <c r="D644" s="4">
        <v>12.25</v>
      </c>
      <c r="E644" s="4">
        <v>12248</v>
      </c>
    </row>
    <row r="649" spans="1:5" x14ac:dyDescent="0.25">
      <c r="A649" t="s">
        <v>961</v>
      </c>
    </row>
    <row r="650" spans="1:5" x14ac:dyDescent="0.25">
      <c r="A650" t="s">
        <v>1036</v>
      </c>
      <c r="B650" t="s">
        <v>1037</v>
      </c>
      <c r="C650" t="s">
        <v>1040</v>
      </c>
      <c r="D650" t="s">
        <v>1038</v>
      </c>
      <c r="E650" t="s">
        <v>1042</v>
      </c>
    </row>
    <row r="651" spans="1:5" x14ac:dyDescent="0.25">
      <c r="A651" t="s">
        <v>904</v>
      </c>
      <c r="B651">
        <v>1</v>
      </c>
      <c r="C651" s="4">
        <v>6.1288702164581235</v>
      </c>
      <c r="D651" s="4">
        <v>20.88</v>
      </c>
      <c r="E651" s="4">
        <v>2189.8000000000002</v>
      </c>
    </row>
    <row r="652" spans="1:5" x14ac:dyDescent="0.25">
      <c r="A652" t="s">
        <v>904</v>
      </c>
      <c r="B652">
        <v>2</v>
      </c>
      <c r="C652" s="4">
        <v>7.2679519116213589</v>
      </c>
      <c r="D652" s="4">
        <v>17.61</v>
      </c>
      <c r="E652" s="4">
        <v>1846.6</v>
      </c>
    </row>
    <row r="653" spans="1:5" x14ac:dyDescent="0.25">
      <c r="A653" t="s">
        <v>904</v>
      </c>
      <c r="B653">
        <v>3</v>
      </c>
      <c r="C653" s="4">
        <v>6.1550103187342353</v>
      </c>
      <c r="D653" s="4">
        <v>20.79</v>
      </c>
      <c r="E653" s="4">
        <v>2180.5</v>
      </c>
    </row>
    <row r="654" spans="1:5" x14ac:dyDescent="0.25">
      <c r="A654" t="s">
        <v>904</v>
      </c>
      <c r="B654">
        <v>4</v>
      </c>
      <c r="C654" s="4">
        <v>6.1790976058931859</v>
      </c>
      <c r="D654" s="4">
        <v>20.71</v>
      </c>
      <c r="E654" s="4">
        <v>2172</v>
      </c>
    </row>
    <row r="655" spans="1:5" x14ac:dyDescent="0.25">
      <c r="A655" t="s">
        <v>904</v>
      </c>
      <c r="B655">
        <v>5</v>
      </c>
      <c r="C655" s="4">
        <v>6.357951584632147</v>
      </c>
      <c r="D655" s="4">
        <v>20.13</v>
      </c>
      <c r="E655" s="4">
        <v>2110.9</v>
      </c>
    </row>
    <row r="656" spans="1:5" x14ac:dyDescent="0.25">
      <c r="A656" t="s">
        <v>1041</v>
      </c>
      <c r="B656">
        <v>1</v>
      </c>
      <c r="C656" s="4">
        <v>7.4710000000000001</v>
      </c>
      <c r="D656" s="4">
        <v>17.96</v>
      </c>
      <c r="E656" s="4">
        <v>1796</v>
      </c>
    </row>
    <row r="657" spans="1:5" x14ac:dyDescent="0.25">
      <c r="A657" t="s">
        <v>1041</v>
      </c>
      <c r="B657">
        <v>2</v>
      </c>
      <c r="C657" s="4">
        <v>7.1920000000000002</v>
      </c>
      <c r="D657" s="4">
        <v>18.66</v>
      </c>
      <c r="E657" s="4">
        <v>1865</v>
      </c>
    </row>
    <row r="658" spans="1:5" x14ac:dyDescent="0.25">
      <c r="A658" t="s">
        <v>1041</v>
      </c>
      <c r="B658">
        <v>3</v>
      </c>
      <c r="C658" s="4">
        <v>7.4139999999999997</v>
      </c>
      <c r="D658" s="4">
        <v>18.100000000000001</v>
      </c>
      <c r="E658" s="4">
        <v>1810</v>
      </c>
    </row>
    <row r="659" spans="1:5" x14ac:dyDescent="0.25">
      <c r="A659" t="s">
        <v>1041</v>
      </c>
      <c r="B659">
        <v>4</v>
      </c>
      <c r="C659" s="4">
        <v>7.2629999999999999</v>
      </c>
      <c r="D659" s="4">
        <v>18.48</v>
      </c>
      <c r="E659" s="4">
        <v>1847</v>
      </c>
    </row>
    <row r="660" spans="1:5" x14ac:dyDescent="0.25">
      <c r="A660" t="s">
        <v>1041</v>
      </c>
      <c r="B660">
        <v>5</v>
      </c>
      <c r="C660" s="4">
        <v>7.2720000000000002</v>
      </c>
      <c r="D660" s="4">
        <v>18.46</v>
      </c>
      <c r="E660" s="4">
        <v>1845</v>
      </c>
    </row>
    <row r="665" spans="1:5" x14ac:dyDescent="0.25">
      <c r="A665" t="s">
        <v>962</v>
      </c>
    </row>
    <row r="666" spans="1:5" x14ac:dyDescent="0.25">
      <c r="A666" t="s">
        <v>1036</v>
      </c>
      <c r="B666" t="s">
        <v>1037</v>
      </c>
      <c r="C666" t="s">
        <v>1040</v>
      </c>
      <c r="D666" t="s">
        <v>1038</v>
      </c>
      <c r="E666" t="s">
        <v>1042</v>
      </c>
    </row>
    <row r="667" spans="1:5" x14ac:dyDescent="0.25">
      <c r="A667" t="s">
        <v>904</v>
      </c>
      <c r="B667">
        <v>1</v>
      </c>
      <c r="C667" s="4">
        <v>7.7039205556512256</v>
      </c>
      <c r="D667" s="4">
        <v>16.61</v>
      </c>
      <c r="E667" s="4">
        <v>1742.1</v>
      </c>
    </row>
    <row r="668" spans="1:5" x14ac:dyDescent="0.25">
      <c r="A668" t="s">
        <v>904</v>
      </c>
      <c r="B668">
        <v>2</v>
      </c>
      <c r="C668" s="4">
        <v>9.374170566459453</v>
      </c>
      <c r="D668" s="4">
        <v>13.65</v>
      </c>
      <c r="E668" s="4">
        <v>1431.7</v>
      </c>
    </row>
    <row r="669" spans="1:5" x14ac:dyDescent="0.25">
      <c r="A669" t="s">
        <v>904</v>
      </c>
      <c r="B669">
        <v>3</v>
      </c>
      <c r="C669" s="4">
        <v>8.088837994214078</v>
      </c>
      <c r="D669" s="4">
        <v>15.82</v>
      </c>
      <c r="E669" s="4">
        <v>1659.2</v>
      </c>
    </row>
    <row r="670" spans="1:5" x14ac:dyDescent="0.25">
      <c r="A670" t="s">
        <v>904</v>
      </c>
      <c r="B670">
        <v>4</v>
      </c>
      <c r="C670" s="4">
        <v>7.9929724257042469</v>
      </c>
      <c r="D670" s="4">
        <v>16.010000000000002</v>
      </c>
      <c r="E670" s="4">
        <v>1679.1</v>
      </c>
    </row>
    <row r="671" spans="1:5" x14ac:dyDescent="0.25">
      <c r="A671" t="s">
        <v>904</v>
      </c>
      <c r="B671">
        <v>5</v>
      </c>
      <c r="C671" s="4">
        <v>8.7330817282665283</v>
      </c>
      <c r="D671" s="4">
        <v>14.66</v>
      </c>
      <c r="E671" s="4">
        <v>1536.8</v>
      </c>
    </row>
    <row r="672" spans="1:5" x14ac:dyDescent="0.25">
      <c r="A672" t="s">
        <v>1041</v>
      </c>
      <c r="B672">
        <v>1</v>
      </c>
      <c r="C672" s="4">
        <v>8.516</v>
      </c>
      <c r="D672" s="4">
        <v>15.76</v>
      </c>
      <c r="E672" s="4">
        <v>1575</v>
      </c>
    </row>
    <row r="673" spans="1:5" x14ac:dyDescent="0.25">
      <c r="A673" t="s">
        <v>1041</v>
      </c>
      <c r="B673">
        <v>2</v>
      </c>
      <c r="C673" s="4">
        <v>8.5990000000000002</v>
      </c>
      <c r="D673" s="4">
        <v>15.61</v>
      </c>
      <c r="E673" s="4">
        <v>1560</v>
      </c>
    </row>
    <row r="674" spans="1:5" x14ac:dyDescent="0.25">
      <c r="A674" t="s">
        <v>1041</v>
      </c>
      <c r="B674">
        <v>3</v>
      </c>
      <c r="C674" s="4">
        <v>8.7089999999999996</v>
      </c>
      <c r="D674" s="4">
        <v>15.41</v>
      </c>
      <c r="E674" s="4">
        <v>1540</v>
      </c>
    </row>
    <row r="675" spans="1:5" x14ac:dyDescent="0.25">
      <c r="A675" t="s">
        <v>1041</v>
      </c>
      <c r="B675">
        <v>4</v>
      </c>
      <c r="C675" s="4">
        <v>8.7780000000000005</v>
      </c>
      <c r="D675" s="4">
        <v>15.29</v>
      </c>
      <c r="E675" s="4">
        <v>1528</v>
      </c>
    </row>
    <row r="676" spans="1:5" x14ac:dyDescent="0.25">
      <c r="A676" t="s">
        <v>1041</v>
      </c>
      <c r="B676">
        <v>5</v>
      </c>
      <c r="C676" s="4">
        <v>8.5299999999999994</v>
      </c>
      <c r="D676" s="4">
        <v>15.73</v>
      </c>
      <c r="E676" s="4">
        <v>1573</v>
      </c>
    </row>
    <row r="681" spans="1:5" x14ac:dyDescent="0.25">
      <c r="A681" t="s">
        <v>963</v>
      </c>
    </row>
    <row r="682" spans="1:5" x14ac:dyDescent="0.25">
      <c r="A682" t="s">
        <v>1036</v>
      </c>
      <c r="B682" t="s">
        <v>1037</v>
      </c>
      <c r="C682" t="s">
        <v>1040</v>
      </c>
      <c r="D682" t="s">
        <v>1038</v>
      </c>
      <c r="E682" t="s">
        <v>1042</v>
      </c>
    </row>
    <row r="683" spans="1:5" x14ac:dyDescent="0.25">
      <c r="A683" t="s">
        <v>904</v>
      </c>
      <c r="B683">
        <v>1</v>
      </c>
      <c r="C683" s="4">
        <v>8.1860323269289417</v>
      </c>
      <c r="D683" s="4">
        <v>15.64</v>
      </c>
      <c r="E683" s="4">
        <v>1639.5</v>
      </c>
    </row>
    <row r="684" spans="1:5" x14ac:dyDescent="0.25">
      <c r="A684" t="s">
        <v>904</v>
      </c>
      <c r="B684">
        <v>2</v>
      </c>
      <c r="C684" s="4">
        <v>7.7798388499217443</v>
      </c>
      <c r="D684" s="4">
        <v>16.45</v>
      </c>
      <c r="E684" s="4">
        <v>1725.1</v>
      </c>
    </row>
    <row r="685" spans="1:5" x14ac:dyDescent="0.25">
      <c r="A685" t="s">
        <v>904</v>
      </c>
      <c r="B685">
        <v>3</v>
      </c>
      <c r="C685" s="4">
        <v>8.6341996911991767</v>
      </c>
      <c r="D685" s="4">
        <v>14.82</v>
      </c>
      <c r="E685" s="4">
        <v>1554.4</v>
      </c>
    </row>
    <row r="686" spans="1:5" x14ac:dyDescent="0.25">
      <c r="A686" t="s">
        <v>904</v>
      </c>
      <c r="B686">
        <v>4</v>
      </c>
      <c r="C686" s="4">
        <v>7.9498874540931164</v>
      </c>
      <c r="D686" s="4">
        <v>16.100000000000001</v>
      </c>
      <c r="E686" s="4">
        <v>1688.2</v>
      </c>
    </row>
    <row r="687" spans="1:5" x14ac:dyDescent="0.25">
      <c r="A687" t="s">
        <v>904</v>
      </c>
      <c r="B687">
        <v>5</v>
      </c>
      <c r="C687" s="4">
        <v>8.0621132936865507</v>
      </c>
      <c r="D687" s="4">
        <v>15.88</v>
      </c>
      <c r="E687" s="4">
        <v>1664.7</v>
      </c>
    </row>
    <row r="688" spans="1:5" x14ac:dyDescent="0.25">
      <c r="A688" t="s">
        <v>1041</v>
      </c>
      <c r="B688">
        <v>1</v>
      </c>
      <c r="C688" s="4">
        <v>9.016</v>
      </c>
      <c r="D688" s="4">
        <v>14.89</v>
      </c>
      <c r="E688" s="4">
        <v>1488</v>
      </c>
    </row>
    <row r="689" spans="1:5" x14ac:dyDescent="0.25">
      <c r="A689" t="s">
        <v>1041</v>
      </c>
      <c r="B689">
        <v>2</v>
      </c>
      <c r="C689" s="4">
        <v>8.6219999999999999</v>
      </c>
      <c r="D689" s="4">
        <v>15.57</v>
      </c>
      <c r="E689" s="4">
        <v>1556</v>
      </c>
    </row>
    <row r="690" spans="1:5" x14ac:dyDescent="0.25">
      <c r="A690" t="s">
        <v>1041</v>
      </c>
      <c r="B690">
        <v>3</v>
      </c>
      <c r="C690" s="4">
        <v>8.48</v>
      </c>
      <c r="D690" s="4">
        <v>15.83</v>
      </c>
      <c r="E690" s="4">
        <v>1582</v>
      </c>
    </row>
    <row r="691" spans="1:5" x14ac:dyDescent="0.25">
      <c r="A691" t="s">
        <v>1041</v>
      </c>
      <c r="B691">
        <v>4</v>
      </c>
      <c r="C691" s="4">
        <v>8.7910000000000004</v>
      </c>
      <c r="D691" s="4">
        <v>15.27</v>
      </c>
      <c r="E691" s="4">
        <v>1526</v>
      </c>
    </row>
    <row r="692" spans="1:5" x14ac:dyDescent="0.25">
      <c r="A692" t="s">
        <v>1041</v>
      </c>
      <c r="B692">
        <v>5</v>
      </c>
      <c r="C692" s="4">
        <v>8.7360000000000007</v>
      </c>
      <c r="D692" s="4">
        <v>15.36</v>
      </c>
      <c r="E692" s="4">
        <v>1536</v>
      </c>
    </row>
    <row r="697" spans="1:5" x14ac:dyDescent="0.25">
      <c r="A697" t="s">
        <v>964</v>
      </c>
    </row>
    <row r="698" spans="1:5" x14ac:dyDescent="0.25">
      <c r="A698" t="s">
        <v>1036</v>
      </c>
      <c r="B698" t="s">
        <v>1037</v>
      </c>
      <c r="C698" t="s">
        <v>1040</v>
      </c>
      <c r="D698" t="s">
        <v>1038</v>
      </c>
      <c r="E698" t="s">
        <v>1042</v>
      </c>
    </row>
    <row r="699" spans="1:5" x14ac:dyDescent="0.25">
      <c r="A699" t="s">
        <v>904</v>
      </c>
      <c r="B699">
        <v>1</v>
      </c>
      <c r="C699" s="4">
        <v>6.4999031383184809</v>
      </c>
      <c r="D699" s="4">
        <v>19.690000000000001</v>
      </c>
      <c r="E699" s="4">
        <v>2064.8000000000002</v>
      </c>
    </row>
    <row r="700" spans="1:5" x14ac:dyDescent="0.25">
      <c r="A700" t="s">
        <v>904</v>
      </c>
      <c r="B700">
        <v>2</v>
      </c>
      <c r="C700" s="4">
        <v>6.6460334752896895</v>
      </c>
      <c r="D700" s="4">
        <v>19.260000000000002</v>
      </c>
      <c r="E700" s="4">
        <v>2019.4</v>
      </c>
    </row>
    <row r="701" spans="1:5" x14ac:dyDescent="0.25">
      <c r="A701" t="s">
        <v>904</v>
      </c>
      <c r="B701">
        <v>3</v>
      </c>
      <c r="C701" s="4">
        <v>6.497071210727599</v>
      </c>
      <c r="D701" s="4">
        <v>19.7</v>
      </c>
      <c r="E701" s="4">
        <v>2065.6999999999998</v>
      </c>
    </row>
    <row r="702" spans="1:5" x14ac:dyDescent="0.25">
      <c r="A702" t="s">
        <v>904</v>
      </c>
      <c r="B702">
        <v>4</v>
      </c>
      <c r="C702" s="4">
        <v>6.4190740386454941</v>
      </c>
      <c r="D702" s="4">
        <v>19.940000000000001</v>
      </c>
      <c r="E702" s="4">
        <v>2090.8000000000002</v>
      </c>
    </row>
    <row r="703" spans="1:5" x14ac:dyDescent="0.25">
      <c r="A703" t="s">
        <v>904</v>
      </c>
      <c r="B703">
        <v>5</v>
      </c>
      <c r="C703" s="4">
        <v>6.4209166586929483</v>
      </c>
      <c r="D703" s="4">
        <v>19.93</v>
      </c>
      <c r="E703" s="4">
        <v>2090.1999999999998</v>
      </c>
    </row>
    <row r="704" spans="1:5" x14ac:dyDescent="0.25">
      <c r="A704" t="s">
        <v>1041</v>
      </c>
      <c r="B704">
        <v>1</v>
      </c>
      <c r="C704" s="4">
        <v>7.3710000000000004</v>
      </c>
      <c r="D704" s="4">
        <v>18.21</v>
      </c>
      <c r="E704" s="4">
        <v>1820</v>
      </c>
    </row>
    <row r="705" spans="1:5" x14ac:dyDescent="0.25">
      <c r="A705" t="s">
        <v>1041</v>
      </c>
      <c r="B705">
        <v>2</v>
      </c>
      <c r="C705" s="4">
        <v>7.1550000000000002</v>
      </c>
      <c r="D705" s="4">
        <v>18.760000000000002</v>
      </c>
      <c r="E705" s="4">
        <v>1875</v>
      </c>
    </row>
    <row r="706" spans="1:5" x14ac:dyDescent="0.25">
      <c r="A706" t="s">
        <v>1041</v>
      </c>
      <c r="B706">
        <v>3</v>
      </c>
      <c r="C706" s="4">
        <v>7.4290000000000003</v>
      </c>
      <c r="D706" s="4">
        <v>18.07</v>
      </c>
      <c r="E706" s="4">
        <v>1806</v>
      </c>
    </row>
    <row r="707" spans="1:5" x14ac:dyDescent="0.25">
      <c r="A707" t="s">
        <v>1041</v>
      </c>
      <c r="B707">
        <v>4</v>
      </c>
      <c r="C707" s="4">
        <v>7.5069999999999997</v>
      </c>
      <c r="D707" s="4">
        <v>17.88</v>
      </c>
      <c r="E707" s="4">
        <v>1787</v>
      </c>
    </row>
    <row r="708" spans="1:5" x14ac:dyDescent="0.25">
      <c r="A708" t="s">
        <v>1041</v>
      </c>
      <c r="B708">
        <v>5</v>
      </c>
      <c r="C708" s="4">
        <v>7.3710000000000004</v>
      </c>
      <c r="D708" s="4">
        <v>18.21</v>
      </c>
      <c r="E708" s="4">
        <v>1820</v>
      </c>
    </row>
    <row r="713" spans="1:5" x14ac:dyDescent="0.25">
      <c r="A713" t="s">
        <v>965</v>
      </c>
    </row>
    <row r="714" spans="1:5" x14ac:dyDescent="0.25">
      <c r="A714" t="s">
        <v>1036</v>
      </c>
      <c r="B714" t="s">
        <v>1037</v>
      </c>
      <c r="C714" t="s">
        <v>1040</v>
      </c>
      <c r="D714" t="s">
        <v>1038</v>
      </c>
      <c r="E714" t="s">
        <v>1042</v>
      </c>
    </row>
    <row r="715" spans="1:5" x14ac:dyDescent="0.25">
      <c r="A715" t="s">
        <v>904</v>
      </c>
      <c r="B715">
        <v>1</v>
      </c>
      <c r="C715" s="4">
        <v>8.1231085824960658</v>
      </c>
      <c r="D715" s="4">
        <v>15.76</v>
      </c>
      <c r="E715" s="4">
        <v>1652.2</v>
      </c>
    </row>
    <row r="716" spans="1:5" x14ac:dyDescent="0.25">
      <c r="A716" t="s">
        <v>904</v>
      </c>
      <c r="B716">
        <v>2</v>
      </c>
      <c r="C716" s="4">
        <v>8.3437985700963626</v>
      </c>
      <c r="D716" s="4">
        <v>15.34</v>
      </c>
      <c r="E716" s="4">
        <v>1608.5</v>
      </c>
    </row>
    <row r="717" spans="1:5" x14ac:dyDescent="0.25">
      <c r="A717" t="s">
        <v>904</v>
      </c>
      <c r="B717">
        <v>3</v>
      </c>
      <c r="C717" s="4">
        <v>8.2428448593538874</v>
      </c>
      <c r="D717" s="4">
        <v>15.53</v>
      </c>
      <c r="E717" s="4">
        <v>1628.2</v>
      </c>
    </row>
    <row r="718" spans="1:5" x14ac:dyDescent="0.25">
      <c r="A718" t="s">
        <v>904</v>
      </c>
      <c r="B718">
        <v>4</v>
      </c>
      <c r="C718" s="4">
        <v>8.3818386210342233</v>
      </c>
      <c r="D718" s="4">
        <v>15.27</v>
      </c>
      <c r="E718" s="4">
        <v>1601.2</v>
      </c>
    </row>
    <row r="719" spans="1:5" x14ac:dyDescent="0.25">
      <c r="A719" t="s">
        <v>904</v>
      </c>
      <c r="B719">
        <v>5</v>
      </c>
      <c r="C719" s="4">
        <v>8.0278741476253135</v>
      </c>
      <c r="D719" s="4">
        <v>15.94</v>
      </c>
      <c r="E719" s="4">
        <v>1671.8</v>
      </c>
    </row>
    <row r="720" spans="1:5" x14ac:dyDescent="0.25">
      <c r="A720" t="s">
        <v>1041</v>
      </c>
      <c r="B720">
        <v>1</v>
      </c>
      <c r="C720" s="4">
        <v>8.6300000000000008</v>
      </c>
      <c r="D720" s="4">
        <v>15.55</v>
      </c>
      <c r="E720" s="4">
        <v>1555</v>
      </c>
    </row>
    <row r="721" spans="1:5" x14ac:dyDescent="0.25">
      <c r="A721" t="s">
        <v>1041</v>
      </c>
      <c r="B721">
        <v>2</v>
      </c>
      <c r="C721" s="4">
        <v>8.6639999999999997</v>
      </c>
      <c r="D721" s="4">
        <v>15.49</v>
      </c>
      <c r="E721" s="4">
        <v>1548</v>
      </c>
    </row>
    <row r="722" spans="1:5" x14ac:dyDescent="0.25">
      <c r="A722" t="s">
        <v>1041</v>
      </c>
      <c r="B722">
        <v>3</v>
      </c>
      <c r="C722" s="4">
        <v>8.1999999999999993</v>
      </c>
      <c r="D722" s="4">
        <v>16.37</v>
      </c>
      <c r="E722" s="4">
        <v>1636</v>
      </c>
    </row>
    <row r="723" spans="1:5" x14ac:dyDescent="0.25">
      <c r="A723" t="s">
        <v>1041</v>
      </c>
      <c r="B723">
        <v>4</v>
      </c>
      <c r="C723" s="4">
        <v>8.6760000000000002</v>
      </c>
      <c r="D723" s="4">
        <v>15.47</v>
      </c>
      <c r="E723" s="4">
        <v>1546</v>
      </c>
    </row>
    <row r="724" spans="1:5" x14ac:dyDescent="0.25">
      <c r="A724" t="s">
        <v>1041</v>
      </c>
      <c r="B724">
        <v>5</v>
      </c>
      <c r="C724" s="4">
        <v>8.2989999999999995</v>
      </c>
      <c r="D724" s="4">
        <v>16.170000000000002</v>
      </c>
      <c r="E724" s="4">
        <v>1617</v>
      </c>
    </row>
    <row r="729" spans="1:5" x14ac:dyDescent="0.25">
      <c r="A729" t="s">
        <v>966</v>
      </c>
    </row>
    <row r="730" spans="1:5" x14ac:dyDescent="0.25">
      <c r="A730" t="s">
        <v>1036</v>
      </c>
      <c r="B730" t="s">
        <v>1037</v>
      </c>
      <c r="C730" t="s">
        <v>1040</v>
      </c>
      <c r="D730" t="s">
        <v>1038</v>
      </c>
      <c r="E730" t="s">
        <v>1042</v>
      </c>
    </row>
    <row r="731" spans="1:5" x14ac:dyDescent="0.25">
      <c r="A731" t="s">
        <v>904</v>
      </c>
      <c r="B731">
        <v>1</v>
      </c>
      <c r="C731" s="4">
        <v>8.2332372247101411</v>
      </c>
      <c r="D731" s="4">
        <v>15.55</v>
      </c>
      <c r="E731" s="4">
        <v>1630.1</v>
      </c>
    </row>
    <row r="732" spans="1:5" x14ac:dyDescent="0.25">
      <c r="A732" t="s">
        <v>904</v>
      </c>
      <c r="B732">
        <v>2</v>
      </c>
      <c r="C732" s="4">
        <v>8.4488511174063596</v>
      </c>
      <c r="D732" s="4">
        <v>15.15</v>
      </c>
      <c r="E732" s="4">
        <v>1588.5</v>
      </c>
    </row>
    <row r="733" spans="1:5" x14ac:dyDescent="0.25">
      <c r="A733" t="s">
        <v>904</v>
      </c>
      <c r="B733">
        <v>3</v>
      </c>
      <c r="C733" s="4">
        <v>9.2088651022368602</v>
      </c>
      <c r="D733" s="4">
        <v>13.9</v>
      </c>
      <c r="E733" s="4">
        <v>1457.4</v>
      </c>
    </row>
    <row r="734" spans="1:5" x14ac:dyDescent="0.25">
      <c r="A734" t="s">
        <v>904</v>
      </c>
      <c r="B734">
        <v>4</v>
      </c>
      <c r="C734" s="4">
        <v>8.433984792308177</v>
      </c>
      <c r="D734" s="4">
        <v>15.18</v>
      </c>
      <c r="E734" s="4">
        <v>1591.3</v>
      </c>
    </row>
    <row r="735" spans="1:5" x14ac:dyDescent="0.25">
      <c r="A735" t="s">
        <v>904</v>
      </c>
      <c r="B735">
        <v>5</v>
      </c>
      <c r="C735" s="4">
        <v>8.3651209174769381</v>
      </c>
      <c r="D735" s="4">
        <v>15.3</v>
      </c>
      <c r="E735" s="4">
        <v>1604.4</v>
      </c>
    </row>
    <row r="736" spans="1:5" x14ac:dyDescent="0.25">
      <c r="A736" t="s">
        <v>1041</v>
      </c>
      <c r="B736">
        <v>1</v>
      </c>
      <c r="C736" s="4">
        <v>8.52</v>
      </c>
      <c r="D736" s="4">
        <v>15.75</v>
      </c>
      <c r="E736" s="4">
        <v>1575</v>
      </c>
    </row>
    <row r="737" spans="1:5" x14ac:dyDescent="0.25">
      <c r="A737" t="s">
        <v>1041</v>
      </c>
      <c r="B737">
        <v>2</v>
      </c>
      <c r="C737" s="4">
        <v>8.548</v>
      </c>
      <c r="D737" s="4">
        <v>15.7</v>
      </c>
      <c r="E737" s="4">
        <v>1569</v>
      </c>
    </row>
    <row r="738" spans="1:5" x14ac:dyDescent="0.25">
      <c r="A738" t="s">
        <v>1041</v>
      </c>
      <c r="B738">
        <v>3</v>
      </c>
      <c r="C738" s="4">
        <v>8.423</v>
      </c>
      <c r="D738" s="4">
        <v>15.93</v>
      </c>
      <c r="E738" s="4">
        <v>1593</v>
      </c>
    </row>
    <row r="739" spans="1:5" x14ac:dyDescent="0.25">
      <c r="A739" t="s">
        <v>1041</v>
      </c>
      <c r="B739">
        <v>4</v>
      </c>
      <c r="C739" s="4">
        <v>8.3119999999999994</v>
      </c>
      <c r="D739" s="4">
        <v>16.149999999999999</v>
      </c>
      <c r="E739" s="4">
        <v>1614</v>
      </c>
    </row>
    <row r="740" spans="1:5" x14ac:dyDescent="0.25">
      <c r="A740" t="s">
        <v>1041</v>
      </c>
      <c r="B740">
        <v>5</v>
      </c>
      <c r="C740" s="4">
        <v>8.4830000000000005</v>
      </c>
      <c r="D740" s="4">
        <v>15.82</v>
      </c>
      <c r="E740" s="4">
        <v>1581</v>
      </c>
    </row>
    <row r="745" spans="1:5" x14ac:dyDescent="0.25">
      <c r="A745" t="s">
        <v>967</v>
      </c>
    </row>
    <row r="746" spans="1:5" x14ac:dyDescent="0.25">
      <c r="A746" t="s">
        <v>1036</v>
      </c>
      <c r="B746" t="s">
        <v>1037</v>
      </c>
      <c r="C746" t="s">
        <v>1040</v>
      </c>
      <c r="D746" t="s">
        <v>1038</v>
      </c>
      <c r="E746" t="s">
        <v>1042</v>
      </c>
    </row>
    <row r="747" spans="1:5" x14ac:dyDescent="0.25">
      <c r="A747" t="s">
        <v>904</v>
      </c>
      <c r="B747">
        <v>1</v>
      </c>
      <c r="C747" s="4">
        <v>1.7941176470588236</v>
      </c>
      <c r="D747" s="4">
        <v>71.34</v>
      </c>
      <c r="E747" s="4">
        <v>748</v>
      </c>
    </row>
    <row r="748" spans="1:5" x14ac:dyDescent="0.25">
      <c r="A748" t="s">
        <v>904</v>
      </c>
      <c r="B748">
        <v>2</v>
      </c>
      <c r="C748" s="4">
        <v>1.8169509883563497</v>
      </c>
      <c r="D748" s="4">
        <v>70.44</v>
      </c>
      <c r="E748" s="4">
        <v>738.6</v>
      </c>
    </row>
    <row r="749" spans="1:5" x14ac:dyDescent="0.25">
      <c r="A749" t="s">
        <v>904</v>
      </c>
      <c r="B749">
        <v>3</v>
      </c>
      <c r="C749" s="4">
        <v>1.8320819112627986</v>
      </c>
      <c r="D749" s="4">
        <v>69.86</v>
      </c>
      <c r="E749" s="4">
        <v>732.5</v>
      </c>
    </row>
    <row r="750" spans="1:5" x14ac:dyDescent="0.25">
      <c r="A750" t="s">
        <v>904</v>
      </c>
      <c r="B750">
        <v>4</v>
      </c>
      <c r="C750" s="4">
        <v>1.8159675236806494</v>
      </c>
      <c r="D750" s="4">
        <v>70.48</v>
      </c>
      <c r="E750" s="4">
        <v>739</v>
      </c>
    </row>
    <row r="751" spans="1:5" x14ac:dyDescent="0.25">
      <c r="A751" t="s">
        <v>904</v>
      </c>
      <c r="B751">
        <v>5</v>
      </c>
      <c r="C751" s="4">
        <v>1.8819239938297576</v>
      </c>
      <c r="D751" s="4">
        <v>68</v>
      </c>
      <c r="E751" s="4">
        <v>713.1</v>
      </c>
    </row>
    <row r="752" spans="1:5" x14ac:dyDescent="0.25">
      <c r="A752" t="s">
        <v>1041</v>
      </c>
      <c r="B752">
        <v>1</v>
      </c>
      <c r="C752" s="4">
        <v>1.7729999999999999</v>
      </c>
      <c r="D752" s="4">
        <v>75.66</v>
      </c>
      <c r="E752" s="4">
        <v>756</v>
      </c>
    </row>
    <row r="753" spans="1:5" x14ac:dyDescent="0.25">
      <c r="A753" t="s">
        <v>1041</v>
      </c>
      <c r="B753">
        <v>2</v>
      </c>
      <c r="C753" s="4">
        <v>1.79</v>
      </c>
      <c r="D753" s="4">
        <v>74.959999999999994</v>
      </c>
      <c r="E753" s="4">
        <v>749</v>
      </c>
    </row>
    <row r="754" spans="1:5" x14ac:dyDescent="0.25">
      <c r="A754" t="s">
        <v>1041</v>
      </c>
      <c r="B754">
        <v>3</v>
      </c>
      <c r="C754" s="4">
        <v>1.784</v>
      </c>
      <c r="D754" s="4">
        <v>75.2</v>
      </c>
      <c r="E754" s="4">
        <v>751</v>
      </c>
    </row>
    <row r="755" spans="1:5" x14ac:dyDescent="0.25">
      <c r="A755" t="s">
        <v>1041</v>
      </c>
      <c r="B755">
        <v>4</v>
      </c>
      <c r="C755" s="4">
        <v>1.82</v>
      </c>
      <c r="D755" s="4">
        <v>73.73</v>
      </c>
      <c r="E755" s="4">
        <v>737</v>
      </c>
    </row>
    <row r="756" spans="1:5" x14ac:dyDescent="0.25">
      <c r="A756" t="s">
        <v>1041</v>
      </c>
      <c r="B756">
        <v>5</v>
      </c>
      <c r="C756" s="4">
        <v>1.867</v>
      </c>
      <c r="D756" s="4">
        <v>71.87</v>
      </c>
      <c r="E756" s="4">
        <v>718</v>
      </c>
    </row>
    <row r="761" spans="1:5" x14ac:dyDescent="0.25">
      <c r="A761" t="s">
        <v>968</v>
      </c>
    </row>
    <row r="762" spans="1:5" x14ac:dyDescent="0.25">
      <c r="A762" t="s">
        <v>1036</v>
      </c>
      <c r="B762" t="s">
        <v>1037</v>
      </c>
      <c r="C762" t="s">
        <v>1040</v>
      </c>
      <c r="D762" t="s">
        <v>1038</v>
      </c>
      <c r="E762" t="s">
        <v>1042</v>
      </c>
    </row>
    <row r="763" spans="1:5" x14ac:dyDescent="0.25">
      <c r="A763" t="s">
        <v>904</v>
      </c>
      <c r="B763">
        <v>1</v>
      </c>
      <c r="C763" s="4">
        <v>3.1952380952380954</v>
      </c>
      <c r="D763" s="4">
        <v>40.06</v>
      </c>
      <c r="E763" s="4">
        <v>420</v>
      </c>
    </row>
    <row r="764" spans="1:5" x14ac:dyDescent="0.25">
      <c r="A764" t="s">
        <v>904</v>
      </c>
      <c r="B764">
        <v>2</v>
      </c>
      <c r="C764" s="4">
        <v>3.0730478589420658</v>
      </c>
      <c r="D764" s="4">
        <v>41.65</v>
      </c>
      <c r="E764" s="4">
        <v>436.7</v>
      </c>
    </row>
    <row r="765" spans="1:5" x14ac:dyDescent="0.25">
      <c r="A765" t="s">
        <v>904</v>
      </c>
      <c r="B765">
        <v>3</v>
      </c>
      <c r="C765" s="4">
        <v>3.2620320855614975</v>
      </c>
      <c r="D765" s="4">
        <v>39.229999999999997</v>
      </c>
      <c r="E765" s="4">
        <v>411.4</v>
      </c>
    </row>
    <row r="766" spans="1:5" x14ac:dyDescent="0.25">
      <c r="A766" t="s">
        <v>904</v>
      </c>
      <c r="B766">
        <v>4</v>
      </c>
      <c r="C766" s="4">
        <v>3.0772758541618894</v>
      </c>
      <c r="D766" s="4">
        <v>41.59</v>
      </c>
      <c r="E766" s="4">
        <v>436.1</v>
      </c>
    </row>
    <row r="767" spans="1:5" x14ac:dyDescent="0.25">
      <c r="A767" t="s">
        <v>904</v>
      </c>
      <c r="B767">
        <v>5</v>
      </c>
      <c r="C767" s="4">
        <v>3.1079203334877259</v>
      </c>
      <c r="D767" s="4">
        <v>41.18</v>
      </c>
      <c r="E767" s="4">
        <v>431.8</v>
      </c>
    </row>
    <row r="768" spans="1:5" x14ac:dyDescent="0.25">
      <c r="A768" t="s">
        <v>1041</v>
      </c>
      <c r="B768">
        <v>1</v>
      </c>
      <c r="C768" s="4">
        <v>2.6059999999999999</v>
      </c>
      <c r="D768" s="4">
        <v>51.5</v>
      </c>
      <c r="E768" s="4">
        <v>514</v>
      </c>
    </row>
    <row r="769" spans="1:5" x14ac:dyDescent="0.25">
      <c r="A769" t="s">
        <v>1041</v>
      </c>
      <c r="B769">
        <v>2</v>
      </c>
      <c r="C769" s="4">
        <v>2.6459999999999999</v>
      </c>
      <c r="D769" s="4">
        <v>50.72</v>
      </c>
      <c r="E769" s="4">
        <v>507</v>
      </c>
    </row>
    <row r="770" spans="1:5" x14ac:dyDescent="0.25">
      <c r="A770" t="s">
        <v>1041</v>
      </c>
      <c r="B770">
        <v>3</v>
      </c>
      <c r="C770" s="4">
        <v>2.6469999999999998</v>
      </c>
      <c r="D770" s="4">
        <v>50.68</v>
      </c>
      <c r="E770" s="4">
        <v>506</v>
      </c>
    </row>
    <row r="771" spans="1:5" x14ac:dyDescent="0.25">
      <c r="A771" t="s">
        <v>1041</v>
      </c>
      <c r="B771">
        <v>4</v>
      </c>
      <c r="C771" s="4">
        <v>2.64</v>
      </c>
      <c r="D771" s="4">
        <v>50.82</v>
      </c>
      <c r="E771" s="4">
        <v>508</v>
      </c>
    </row>
    <row r="772" spans="1:5" x14ac:dyDescent="0.25">
      <c r="A772" t="s">
        <v>1041</v>
      </c>
      <c r="B772">
        <v>5</v>
      </c>
      <c r="C772" s="4">
        <v>2.69</v>
      </c>
      <c r="D772" s="4">
        <v>49.87</v>
      </c>
      <c r="E772" s="4">
        <v>498</v>
      </c>
    </row>
    <row r="777" spans="1:5" x14ac:dyDescent="0.25">
      <c r="A777" t="s">
        <v>969</v>
      </c>
    </row>
    <row r="778" spans="1:5" x14ac:dyDescent="0.25">
      <c r="A778" t="s">
        <v>1036</v>
      </c>
      <c r="B778" t="s">
        <v>1037</v>
      </c>
      <c r="C778" t="s">
        <v>1040</v>
      </c>
      <c r="D778" t="s">
        <v>1038</v>
      </c>
      <c r="E778" t="s">
        <v>1042</v>
      </c>
    </row>
    <row r="779" spans="1:5" x14ac:dyDescent="0.25">
      <c r="A779" t="s">
        <v>904</v>
      </c>
      <c r="B779">
        <v>1</v>
      </c>
      <c r="C779" s="4">
        <v>3.319317338609943</v>
      </c>
      <c r="D779" s="4">
        <v>38.56</v>
      </c>
      <c r="E779" s="4">
        <v>404.3</v>
      </c>
    </row>
    <row r="780" spans="1:5" x14ac:dyDescent="0.25">
      <c r="A780" t="s">
        <v>904</v>
      </c>
      <c r="B780">
        <v>2</v>
      </c>
      <c r="C780" s="4">
        <v>3.3466334164588529</v>
      </c>
      <c r="D780" s="4">
        <v>38.24</v>
      </c>
      <c r="E780" s="4">
        <v>401</v>
      </c>
    </row>
    <row r="781" spans="1:5" x14ac:dyDescent="0.25">
      <c r="A781" t="s">
        <v>904</v>
      </c>
      <c r="B781">
        <v>3</v>
      </c>
      <c r="C781" s="4">
        <v>3.2533333333333334</v>
      </c>
      <c r="D781" s="4">
        <v>39.340000000000003</v>
      </c>
      <c r="E781" s="4">
        <v>412.5</v>
      </c>
    </row>
    <row r="782" spans="1:5" x14ac:dyDescent="0.25">
      <c r="A782" t="s">
        <v>904</v>
      </c>
      <c r="B782">
        <v>4</v>
      </c>
      <c r="C782" s="4">
        <v>3.4848091404829913</v>
      </c>
      <c r="D782" s="4">
        <v>36.72</v>
      </c>
      <c r="E782" s="4">
        <v>385.1</v>
      </c>
    </row>
    <row r="783" spans="1:5" x14ac:dyDescent="0.25">
      <c r="A783" t="s">
        <v>904</v>
      </c>
      <c r="B783">
        <v>5</v>
      </c>
      <c r="C783" s="4">
        <v>3.2811735941320292</v>
      </c>
      <c r="D783" s="4">
        <v>39.01</v>
      </c>
      <c r="E783" s="4">
        <v>409</v>
      </c>
    </row>
    <row r="784" spans="1:5" x14ac:dyDescent="0.25">
      <c r="A784" t="s">
        <v>1041</v>
      </c>
      <c r="B784">
        <v>1</v>
      </c>
      <c r="C784" s="4">
        <v>2.72</v>
      </c>
      <c r="D784" s="4">
        <v>49.33</v>
      </c>
      <c r="E784" s="4">
        <v>493</v>
      </c>
    </row>
    <row r="785" spans="1:5" x14ac:dyDescent="0.25">
      <c r="A785" t="s">
        <v>1041</v>
      </c>
      <c r="B785">
        <v>2</v>
      </c>
      <c r="C785" s="4">
        <v>2.8250000000000002</v>
      </c>
      <c r="D785" s="4">
        <v>47.5</v>
      </c>
      <c r="E785" s="4">
        <v>475</v>
      </c>
    </row>
    <row r="786" spans="1:5" x14ac:dyDescent="0.25">
      <c r="A786" t="s">
        <v>1041</v>
      </c>
      <c r="B786">
        <v>3</v>
      </c>
      <c r="C786" s="4">
        <v>2.706</v>
      </c>
      <c r="D786" s="4">
        <v>49.58</v>
      </c>
      <c r="E786" s="4">
        <v>495</v>
      </c>
    </row>
    <row r="787" spans="1:5" x14ac:dyDescent="0.25">
      <c r="A787" t="s">
        <v>1041</v>
      </c>
      <c r="B787">
        <v>4</v>
      </c>
      <c r="C787" s="4">
        <v>2.931</v>
      </c>
      <c r="D787" s="4">
        <v>45.78</v>
      </c>
      <c r="E787" s="4">
        <v>457</v>
      </c>
    </row>
    <row r="788" spans="1:5" x14ac:dyDescent="0.25">
      <c r="A788" t="s">
        <v>1041</v>
      </c>
      <c r="B788">
        <v>5</v>
      </c>
      <c r="C788" s="4">
        <v>2.8159999999999998</v>
      </c>
      <c r="D788" s="4">
        <v>47.64</v>
      </c>
      <c r="E788" s="4">
        <v>476</v>
      </c>
    </row>
    <row r="793" spans="1:5" x14ac:dyDescent="0.25">
      <c r="A793" t="s">
        <v>970</v>
      </c>
    </row>
    <row r="794" spans="1:5" x14ac:dyDescent="0.25">
      <c r="A794" t="s">
        <v>1036</v>
      </c>
      <c r="B794" t="s">
        <v>1037</v>
      </c>
      <c r="C794" t="s">
        <v>1040</v>
      </c>
      <c r="D794" t="s">
        <v>1038</v>
      </c>
      <c r="E794" t="s">
        <v>1042</v>
      </c>
    </row>
    <row r="795" spans="1:5" x14ac:dyDescent="0.25">
      <c r="A795" t="s">
        <v>904</v>
      </c>
      <c r="B795">
        <v>1</v>
      </c>
      <c r="C795" s="4">
        <v>2.0050799342596743</v>
      </c>
      <c r="D795" s="4">
        <v>63.83</v>
      </c>
      <c r="E795" s="4">
        <v>669.3</v>
      </c>
    </row>
    <row r="796" spans="1:5" x14ac:dyDescent="0.25">
      <c r="A796" t="s">
        <v>904</v>
      </c>
      <c r="B796">
        <v>2</v>
      </c>
      <c r="C796" s="4">
        <v>2.0210843373493974</v>
      </c>
      <c r="D796" s="4">
        <v>63.33</v>
      </c>
      <c r="E796" s="4">
        <v>664</v>
      </c>
    </row>
    <row r="797" spans="1:5" x14ac:dyDescent="0.25">
      <c r="A797" t="s">
        <v>904</v>
      </c>
      <c r="B797">
        <v>3</v>
      </c>
      <c r="C797" s="4">
        <v>1.8978928015839345</v>
      </c>
      <c r="D797" s="4">
        <v>67.430000000000007</v>
      </c>
      <c r="E797" s="4">
        <v>707.1</v>
      </c>
    </row>
    <row r="798" spans="1:5" x14ac:dyDescent="0.25">
      <c r="A798" t="s">
        <v>904</v>
      </c>
      <c r="B798">
        <v>4</v>
      </c>
      <c r="C798" s="4">
        <v>1.8779736915757068</v>
      </c>
      <c r="D798" s="4">
        <v>68.150000000000006</v>
      </c>
      <c r="E798" s="4">
        <v>714.6</v>
      </c>
    </row>
    <row r="799" spans="1:5" x14ac:dyDescent="0.25">
      <c r="A799" t="s">
        <v>904</v>
      </c>
      <c r="B799">
        <v>5</v>
      </c>
      <c r="C799" s="4">
        <v>1.9961326788636029</v>
      </c>
      <c r="D799" s="4">
        <v>64.12</v>
      </c>
      <c r="E799" s="4">
        <v>672.3</v>
      </c>
    </row>
    <row r="800" spans="1:5" x14ac:dyDescent="0.25">
      <c r="A800" t="s">
        <v>1041</v>
      </c>
      <c r="B800">
        <v>1</v>
      </c>
      <c r="C800" s="4">
        <v>1.5069999999999999</v>
      </c>
      <c r="D800" s="4">
        <v>89</v>
      </c>
      <c r="E800" s="4">
        <v>890</v>
      </c>
    </row>
    <row r="801" spans="1:5" x14ac:dyDescent="0.25">
      <c r="A801" t="s">
        <v>1041</v>
      </c>
      <c r="B801">
        <v>2</v>
      </c>
      <c r="C801" s="4">
        <v>1.623</v>
      </c>
      <c r="D801" s="4">
        <v>82.69</v>
      </c>
      <c r="E801" s="4">
        <v>826</v>
      </c>
    </row>
    <row r="802" spans="1:5" x14ac:dyDescent="0.25">
      <c r="A802" t="s">
        <v>1041</v>
      </c>
      <c r="B802">
        <v>3</v>
      </c>
      <c r="C802" s="4">
        <v>1.6259999999999999</v>
      </c>
      <c r="D802" s="4">
        <v>82.5</v>
      </c>
      <c r="E802" s="4">
        <v>824</v>
      </c>
    </row>
    <row r="803" spans="1:5" x14ac:dyDescent="0.25">
      <c r="A803" t="s">
        <v>1041</v>
      </c>
      <c r="B803">
        <v>4</v>
      </c>
      <c r="C803" s="4">
        <v>1.6180000000000001</v>
      </c>
      <c r="D803" s="4">
        <v>82.9</v>
      </c>
      <c r="E803" s="4">
        <v>828</v>
      </c>
    </row>
    <row r="804" spans="1:5" x14ac:dyDescent="0.25">
      <c r="A804" t="s">
        <v>1041</v>
      </c>
      <c r="B804">
        <v>5</v>
      </c>
      <c r="C804" s="4">
        <v>1.538</v>
      </c>
      <c r="D804" s="4">
        <v>87.22</v>
      </c>
      <c r="E804" s="4">
        <v>872</v>
      </c>
    </row>
    <row r="809" spans="1:5" x14ac:dyDescent="0.25">
      <c r="A809" t="s">
        <v>971</v>
      </c>
    </row>
    <row r="810" spans="1:5" x14ac:dyDescent="0.25">
      <c r="A810" t="s">
        <v>1036</v>
      </c>
      <c r="B810" t="s">
        <v>1037</v>
      </c>
      <c r="C810" t="s">
        <v>1040</v>
      </c>
      <c r="D810" t="s">
        <v>1038</v>
      </c>
      <c r="E810" t="s">
        <v>1042</v>
      </c>
    </row>
    <row r="811" spans="1:5" x14ac:dyDescent="0.25">
      <c r="A811" t="s">
        <v>904</v>
      </c>
      <c r="B811">
        <v>1</v>
      </c>
      <c r="C811" s="4">
        <v>3.2360742705570291</v>
      </c>
      <c r="D811" s="4">
        <v>39.549999999999997</v>
      </c>
      <c r="E811" s="4">
        <v>414.7</v>
      </c>
    </row>
    <row r="812" spans="1:5" x14ac:dyDescent="0.25">
      <c r="A812" t="s">
        <v>904</v>
      </c>
      <c r="B812">
        <v>2</v>
      </c>
      <c r="C812" s="4">
        <v>3.168831168831169</v>
      </c>
      <c r="D812" s="4">
        <v>40.39</v>
      </c>
      <c r="E812" s="4">
        <v>423.5</v>
      </c>
    </row>
    <row r="813" spans="1:5" x14ac:dyDescent="0.25">
      <c r="A813" t="s">
        <v>904</v>
      </c>
      <c r="B813">
        <v>3</v>
      </c>
      <c r="C813" s="4">
        <v>3.190679980979553</v>
      </c>
      <c r="D813" s="4">
        <v>40.11</v>
      </c>
      <c r="E813" s="4">
        <v>420.6</v>
      </c>
    </row>
    <row r="814" spans="1:5" x14ac:dyDescent="0.25">
      <c r="A814" t="s">
        <v>904</v>
      </c>
      <c r="B814">
        <v>4</v>
      </c>
      <c r="C814" s="4">
        <v>3.319317338609943</v>
      </c>
      <c r="D814" s="4">
        <v>38.56</v>
      </c>
      <c r="E814" s="4">
        <v>404.3</v>
      </c>
    </row>
    <row r="815" spans="1:5" x14ac:dyDescent="0.25">
      <c r="A815" t="s">
        <v>904</v>
      </c>
      <c r="B815">
        <v>5</v>
      </c>
      <c r="C815" s="4">
        <v>3.3103108041440557</v>
      </c>
      <c r="D815" s="4">
        <v>38.67</v>
      </c>
      <c r="E815" s="4">
        <v>405.4</v>
      </c>
    </row>
    <row r="816" spans="1:5" x14ac:dyDescent="0.25">
      <c r="A816" t="s">
        <v>1041</v>
      </c>
      <c r="B816">
        <v>1</v>
      </c>
      <c r="C816" s="4">
        <v>1.9590000000000001</v>
      </c>
      <c r="D816" s="4">
        <v>68.48</v>
      </c>
      <c r="E816" s="4">
        <v>684</v>
      </c>
    </row>
    <row r="817" spans="1:5" x14ac:dyDescent="0.25">
      <c r="A817" t="s">
        <v>1041</v>
      </c>
      <c r="B817">
        <v>2</v>
      </c>
      <c r="C817" s="4">
        <v>1.9810000000000001</v>
      </c>
      <c r="D817" s="4">
        <v>67.73</v>
      </c>
      <c r="E817" s="4">
        <v>677</v>
      </c>
    </row>
    <row r="818" spans="1:5" x14ac:dyDescent="0.25">
      <c r="A818" t="s">
        <v>1041</v>
      </c>
      <c r="B818">
        <v>3</v>
      </c>
      <c r="C818" s="4">
        <v>1.877</v>
      </c>
      <c r="D818" s="4">
        <v>71.5</v>
      </c>
      <c r="E818" s="4">
        <v>714</v>
      </c>
    </row>
    <row r="819" spans="1:5" x14ac:dyDescent="0.25">
      <c r="A819" t="s">
        <v>1041</v>
      </c>
      <c r="B819">
        <v>4</v>
      </c>
      <c r="C819" s="4">
        <v>2.0139999999999998</v>
      </c>
      <c r="D819" s="4">
        <v>66.61</v>
      </c>
      <c r="E819" s="4">
        <v>666</v>
      </c>
    </row>
    <row r="820" spans="1:5" x14ac:dyDescent="0.25">
      <c r="A820" t="s">
        <v>1041</v>
      </c>
      <c r="B820">
        <v>5</v>
      </c>
      <c r="C820" s="4">
        <v>2.077</v>
      </c>
      <c r="D820" s="4">
        <v>64.59</v>
      </c>
      <c r="E820" s="4">
        <v>645</v>
      </c>
    </row>
    <row r="825" spans="1:5" x14ac:dyDescent="0.25">
      <c r="A825" t="s">
        <v>972</v>
      </c>
    </row>
    <row r="826" spans="1:5" x14ac:dyDescent="0.25">
      <c r="A826" t="s">
        <v>1036</v>
      </c>
      <c r="B826" t="s">
        <v>1037</v>
      </c>
      <c r="C826" t="s">
        <v>1040</v>
      </c>
      <c r="D826" t="s">
        <v>1038</v>
      </c>
      <c r="E826" t="s">
        <v>1042</v>
      </c>
    </row>
    <row r="827" spans="1:5" x14ac:dyDescent="0.25">
      <c r="A827" t="s">
        <v>904</v>
      </c>
      <c r="B827">
        <v>1</v>
      </c>
      <c r="C827" s="4">
        <v>3.4199796126401631</v>
      </c>
      <c r="D827" s="4">
        <v>37.42</v>
      </c>
      <c r="E827" s="4">
        <v>392.4</v>
      </c>
    </row>
    <row r="828" spans="1:5" x14ac:dyDescent="0.25">
      <c r="A828" t="s">
        <v>904</v>
      </c>
      <c r="B828">
        <v>2</v>
      </c>
      <c r="C828" s="4">
        <v>3.4260913964768958</v>
      </c>
      <c r="D828" s="4">
        <v>37.36</v>
      </c>
      <c r="E828" s="4">
        <v>391.7</v>
      </c>
    </row>
    <row r="829" spans="1:5" x14ac:dyDescent="0.25">
      <c r="A829" t="s">
        <v>904</v>
      </c>
      <c r="B829">
        <v>3</v>
      </c>
      <c r="C829" s="4">
        <v>3.3906013137948459</v>
      </c>
      <c r="D829" s="4">
        <v>37.74</v>
      </c>
      <c r="E829" s="4">
        <v>395.8</v>
      </c>
    </row>
    <row r="830" spans="1:5" x14ac:dyDescent="0.25">
      <c r="A830" t="s">
        <v>904</v>
      </c>
      <c r="B830">
        <v>4</v>
      </c>
      <c r="C830" s="4">
        <v>3.3127622809182915</v>
      </c>
      <c r="D830" s="4">
        <v>38.630000000000003</v>
      </c>
      <c r="E830" s="4">
        <v>405.1</v>
      </c>
    </row>
    <row r="831" spans="1:5" x14ac:dyDescent="0.25">
      <c r="A831" t="s">
        <v>904</v>
      </c>
      <c r="B831">
        <v>5</v>
      </c>
      <c r="C831" s="4">
        <v>3.4104193138500634</v>
      </c>
      <c r="D831" s="4">
        <v>37.53</v>
      </c>
      <c r="E831" s="4">
        <v>393.5</v>
      </c>
    </row>
    <row r="832" spans="1:5" x14ac:dyDescent="0.25">
      <c r="A832" t="s">
        <v>1041</v>
      </c>
      <c r="B832">
        <v>1</v>
      </c>
      <c r="C832" s="4">
        <v>2.0270000000000001</v>
      </c>
      <c r="D832" s="4">
        <v>66.180000000000007</v>
      </c>
      <c r="E832" s="4">
        <v>661</v>
      </c>
    </row>
    <row r="833" spans="1:5" x14ac:dyDescent="0.25">
      <c r="A833" t="s">
        <v>1041</v>
      </c>
      <c r="B833">
        <v>2</v>
      </c>
      <c r="C833" s="4">
        <v>2.2000000000000002</v>
      </c>
      <c r="D833" s="4">
        <v>61</v>
      </c>
      <c r="E833" s="4">
        <v>609</v>
      </c>
    </row>
    <row r="834" spans="1:5" x14ac:dyDescent="0.25">
      <c r="A834" t="s">
        <v>1041</v>
      </c>
      <c r="B834">
        <v>3</v>
      </c>
      <c r="C834" s="4">
        <v>2.0779999999999998</v>
      </c>
      <c r="D834" s="4">
        <v>64.58</v>
      </c>
      <c r="E834" s="4">
        <v>645</v>
      </c>
    </row>
    <row r="835" spans="1:5" x14ac:dyDescent="0.25">
      <c r="A835" t="s">
        <v>1041</v>
      </c>
      <c r="B835">
        <v>4</v>
      </c>
      <c r="C835" s="4">
        <v>2.1480000000000001</v>
      </c>
      <c r="D835" s="4">
        <v>62.46</v>
      </c>
      <c r="E835" s="4">
        <v>624</v>
      </c>
    </row>
    <row r="836" spans="1:5" x14ac:dyDescent="0.25">
      <c r="A836" t="s">
        <v>1041</v>
      </c>
      <c r="B836">
        <v>5</v>
      </c>
      <c r="C836" s="4">
        <v>2.2890000000000001</v>
      </c>
      <c r="D836" s="4">
        <v>58.61</v>
      </c>
      <c r="E836" s="4">
        <v>586</v>
      </c>
    </row>
    <row r="841" spans="1:5" x14ac:dyDescent="0.25">
      <c r="A841" s="1" t="s">
        <v>973</v>
      </c>
    </row>
    <row r="842" spans="1:5" x14ac:dyDescent="0.25">
      <c r="A842" t="s">
        <v>1036</v>
      </c>
      <c r="B842" t="s">
        <v>1037</v>
      </c>
      <c r="C842" t="s">
        <v>1040</v>
      </c>
      <c r="D842" t="s">
        <v>1038</v>
      </c>
      <c r="E842" t="s">
        <v>1042</v>
      </c>
    </row>
    <row r="843" spans="1:5" x14ac:dyDescent="0.25">
      <c r="A843" t="s">
        <v>904</v>
      </c>
      <c r="B843">
        <v>1</v>
      </c>
      <c r="C843" s="4">
        <v>7.9719995200800184</v>
      </c>
      <c r="D843" s="4">
        <v>16.059999999999999</v>
      </c>
      <c r="E843" s="4">
        <v>168361.4</v>
      </c>
    </row>
    <row r="844" spans="1:5" x14ac:dyDescent="0.25">
      <c r="A844" t="s">
        <v>904</v>
      </c>
      <c r="B844">
        <v>2</v>
      </c>
      <c r="C844" s="4">
        <v>8.0209988591603931</v>
      </c>
      <c r="D844" s="4">
        <v>15.96</v>
      </c>
      <c r="E844" s="4">
        <v>167332.9</v>
      </c>
    </row>
    <row r="845" spans="1:5" x14ac:dyDescent="0.25">
      <c r="A845" t="s">
        <v>904</v>
      </c>
      <c r="B845">
        <v>3</v>
      </c>
      <c r="C845" s="4">
        <v>8.016998334691225</v>
      </c>
      <c r="D845" s="4">
        <v>15.97</v>
      </c>
      <c r="E845" s="4">
        <v>167416.4</v>
      </c>
    </row>
    <row r="846" spans="1:5" x14ac:dyDescent="0.25">
      <c r="A846" t="s">
        <v>904</v>
      </c>
      <c r="B846">
        <v>4</v>
      </c>
      <c r="C846" s="4">
        <v>8.1209990294810268</v>
      </c>
      <c r="D846" s="4">
        <v>15.76</v>
      </c>
      <c r="E846" s="4">
        <v>165272.4</v>
      </c>
    </row>
    <row r="847" spans="1:5" x14ac:dyDescent="0.25">
      <c r="A847" t="s">
        <v>904</v>
      </c>
      <c r="B847">
        <v>5</v>
      </c>
      <c r="C847" s="4">
        <v>7.9020010267714165</v>
      </c>
      <c r="D847" s="4">
        <v>16.2</v>
      </c>
      <c r="E847" s="4">
        <v>169852.79999999999</v>
      </c>
    </row>
    <row r="848" spans="1:5" x14ac:dyDescent="0.25">
      <c r="A848" t="s">
        <v>1041</v>
      </c>
      <c r="B848">
        <v>1</v>
      </c>
      <c r="C848" s="4">
        <v>8.93</v>
      </c>
      <c r="D848" s="4">
        <v>15.03</v>
      </c>
      <c r="E848" s="4">
        <v>150297</v>
      </c>
    </row>
    <row r="849" spans="1:5" x14ac:dyDescent="0.25">
      <c r="A849" t="s">
        <v>1041</v>
      </c>
      <c r="B849">
        <v>2</v>
      </c>
      <c r="C849" s="4">
        <v>9.3670000000000009</v>
      </c>
      <c r="D849" s="4">
        <v>14.33</v>
      </c>
      <c r="E849" s="4">
        <v>143272</v>
      </c>
    </row>
    <row r="850" spans="1:5" x14ac:dyDescent="0.25">
      <c r="A850" t="s">
        <v>1041</v>
      </c>
      <c r="B850">
        <v>3</v>
      </c>
      <c r="C850" s="4">
        <v>9.0969999999999995</v>
      </c>
      <c r="D850" s="4">
        <v>14.75</v>
      </c>
      <c r="E850" s="4">
        <v>147531</v>
      </c>
    </row>
    <row r="851" spans="1:5" x14ac:dyDescent="0.25">
      <c r="A851" t="s">
        <v>1041</v>
      </c>
      <c r="B851">
        <v>4</v>
      </c>
      <c r="C851" s="4">
        <v>8.9819999999999993</v>
      </c>
      <c r="D851" s="4">
        <v>14.94</v>
      </c>
      <c r="E851" s="4">
        <v>149418</v>
      </c>
    </row>
    <row r="852" spans="1:5" x14ac:dyDescent="0.25">
      <c r="A852" t="s">
        <v>1041</v>
      </c>
      <c r="B852">
        <v>5</v>
      </c>
      <c r="C852" s="4">
        <v>8.8219999999999992</v>
      </c>
      <c r="D852" s="4">
        <v>15.21</v>
      </c>
      <c r="E852" s="4">
        <v>152138</v>
      </c>
    </row>
    <row r="857" spans="1:5" x14ac:dyDescent="0.25">
      <c r="A857" t="s">
        <v>941</v>
      </c>
    </row>
    <row r="858" spans="1:5" x14ac:dyDescent="0.25">
      <c r="A858" t="s">
        <v>1036</v>
      </c>
      <c r="B858" t="s">
        <v>1037</v>
      </c>
      <c r="C858" t="s">
        <v>1040</v>
      </c>
      <c r="D858" t="s">
        <v>1038</v>
      </c>
      <c r="E858" t="s">
        <v>1042</v>
      </c>
    </row>
    <row r="859" spans="1:5" x14ac:dyDescent="0.25">
      <c r="A859" t="s">
        <v>904</v>
      </c>
      <c r="B859">
        <v>1</v>
      </c>
      <c r="C859" s="4">
        <v>14.726994026588484</v>
      </c>
      <c r="D859" s="4">
        <v>8.69</v>
      </c>
      <c r="E859" s="4">
        <v>91137.2</v>
      </c>
    </row>
    <row r="860" spans="1:5" x14ac:dyDescent="0.25">
      <c r="A860" t="s">
        <v>904</v>
      </c>
      <c r="B860">
        <v>2</v>
      </c>
      <c r="C860" s="4">
        <v>13.785004878549787</v>
      </c>
      <c r="D860" s="4">
        <v>9.2899999999999991</v>
      </c>
      <c r="E860" s="4">
        <v>97365</v>
      </c>
    </row>
    <row r="861" spans="1:5" x14ac:dyDescent="0.25">
      <c r="A861" t="s">
        <v>904</v>
      </c>
      <c r="B861">
        <v>3</v>
      </c>
      <c r="C861" s="4">
        <v>13.9410026434555</v>
      </c>
      <c r="D861" s="4">
        <v>9.18</v>
      </c>
      <c r="E861" s="4">
        <v>96275.5</v>
      </c>
    </row>
    <row r="862" spans="1:5" x14ac:dyDescent="0.25">
      <c r="A862" t="s">
        <v>904</v>
      </c>
      <c r="B862">
        <v>4</v>
      </c>
      <c r="C862" s="4">
        <v>13.134003972952609</v>
      </c>
      <c r="D862" s="4">
        <v>9.75</v>
      </c>
      <c r="E862" s="4">
        <v>102191</v>
      </c>
    </row>
    <row r="863" spans="1:5" x14ac:dyDescent="0.25">
      <c r="A863" t="s">
        <v>904</v>
      </c>
      <c r="B863">
        <v>5</v>
      </c>
      <c r="C863" s="4">
        <v>13.486003836272165</v>
      </c>
      <c r="D863" s="4">
        <v>9.49</v>
      </c>
      <c r="E863" s="4">
        <v>99523.7</v>
      </c>
    </row>
    <row r="864" spans="1:5" x14ac:dyDescent="0.25">
      <c r="A864" t="s">
        <v>1041</v>
      </c>
      <c r="B864">
        <v>1</v>
      </c>
      <c r="C864" s="4">
        <v>14.201000000000001</v>
      </c>
      <c r="D864" s="4">
        <v>9.4499999999999993</v>
      </c>
      <c r="E864" s="4">
        <v>94509</v>
      </c>
    </row>
    <row r="865" spans="1:5" x14ac:dyDescent="0.25">
      <c r="A865" t="s">
        <v>1041</v>
      </c>
      <c r="B865">
        <v>2</v>
      </c>
      <c r="C865" s="4">
        <v>14.051</v>
      </c>
      <c r="D865" s="4">
        <v>9.5500000000000007</v>
      </c>
      <c r="E865" s="4">
        <v>95521</v>
      </c>
    </row>
    <row r="866" spans="1:5" x14ac:dyDescent="0.25">
      <c r="A866" t="s">
        <v>1041</v>
      </c>
      <c r="B866">
        <v>3</v>
      </c>
      <c r="C866" s="4">
        <v>13.864000000000001</v>
      </c>
      <c r="D866" s="4">
        <v>9.68</v>
      </c>
      <c r="E866" s="4">
        <v>96804</v>
      </c>
    </row>
    <row r="867" spans="1:5" x14ac:dyDescent="0.25">
      <c r="A867" t="s">
        <v>1041</v>
      </c>
      <c r="B867">
        <v>4</v>
      </c>
      <c r="C867" s="4">
        <v>13.878</v>
      </c>
      <c r="D867" s="4">
        <v>9.67</v>
      </c>
      <c r="E867" s="4">
        <v>96708</v>
      </c>
    </row>
    <row r="868" spans="1:5" x14ac:dyDescent="0.25">
      <c r="A868" t="s">
        <v>1041</v>
      </c>
      <c r="B868">
        <v>5</v>
      </c>
      <c r="C868" s="4">
        <v>13.763</v>
      </c>
      <c r="D868" s="4">
        <v>9.75</v>
      </c>
      <c r="E868" s="4">
        <v>97515</v>
      </c>
    </row>
    <row r="873" spans="1:5" x14ac:dyDescent="0.25">
      <c r="A873" t="s">
        <v>974</v>
      </c>
    </row>
    <row r="874" spans="1:5" x14ac:dyDescent="0.25">
      <c r="A874" t="s">
        <v>1036</v>
      </c>
      <c r="B874" t="s">
        <v>1037</v>
      </c>
      <c r="C874" t="s">
        <v>1040</v>
      </c>
      <c r="D874" t="s">
        <v>1038</v>
      </c>
      <c r="E874" t="s">
        <v>1042</v>
      </c>
    </row>
    <row r="875" spans="1:5" x14ac:dyDescent="0.25">
      <c r="A875" t="s">
        <v>904</v>
      </c>
      <c r="B875">
        <v>1</v>
      </c>
      <c r="C875" s="4">
        <v>15.194806371014577</v>
      </c>
      <c r="D875" s="4">
        <v>25.269999999999996</v>
      </c>
      <c r="E875" s="4">
        <v>264993.90000000002</v>
      </c>
    </row>
    <row r="876" spans="1:5" x14ac:dyDescent="0.25">
      <c r="A876" t="s">
        <v>904</v>
      </c>
      <c r="B876">
        <v>2</v>
      </c>
      <c r="C876" s="4">
        <v>14.338573617583767</v>
      </c>
      <c r="D876" s="4">
        <v>26.78</v>
      </c>
      <c r="E876" s="4">
        <v>280818.09999999998</v>
      </c>
    </row>
    <row r="877" spans="1:5" x14ac:dyDescent="0.25">
      <c r="A877" t="s">
        <v>904</v>
      </c>
      <c r="B877">
        <v>3</v>
      </c>
      <c r="C877" s="4">
        <v>14.195005046564825</v>
      </c>
      <c r="D877" s="4">
        <v>27.05</v>
      </c>
      <c r="E877" s="4">
        <v>283658.30000000005</v>
      </c>
    </row>
    <row r="878" spans="1:5" x14ac:dyDescent="0.25">
      <c r="A878" t="s">
        <v>904</v>
      </c>
      <c r="B878">
        <v>4</v>
      </c>
      <c r="C878" s="4">
        <v>17.413283467389864</v>
      </c>
      <c r="D878" s="4">
        <v>22.05</v>
      </c>
      <c r="E878" s="4">
        <v>231233.3</v>
      </c>
    </row>
    <row r="879" spans="1:5" x14ac:dyDescent="0.25">
      <c r="A879" t="s">
        <v>904</v>
      </c>
      <c r="B879">
        <v>5</v>
      </c>
      <c r="C879" s="4">
        <v>16.202072674377664</v>
      </c>
      <c r="D879" s="4">
        <v>23.700000000000003</v>
      </c>
      <c r="E879" s="4">
        <v>248519.5</v>
      </c>
    </row>
    <row r="880" spans="1:5" x14ac:dyDescent="0.25">
      <c r="A880" t="s">
        <v>1041</v>
      </c>
      <c r="B880">
        <v>1</v>
      </c>
      <c r="C880" s="4">
        <v>10.871</v>
      </c>
      <c r="D880" s="4">
        <v>37.57</v>
      </c>
      <c r="E880" s="4">
        <v>375569</v>
      </c>
    </row>
    <row r="881" spans="1:5" x14ac:dyDescent="0.25">
      <c r="A881" t="s">
        <v>1041</v>
      </c>
      <c r="B881">
        <v>2</v>
      </c>
      <c r="C881" s="4">
        <v>12.509</v>
      </c>
      <c r="D881" s="4">
        <v>32.769999999999996</v>
      </c>
      <c r="E881" s="4">
        <v>327733</v>
      </c>
    </row>
    <row r="882" spans="1:5" x14ac:dyDescent="0.25">
      <c r="A882" t="s">
        <v>1041</v>
      </c>
      <c r="B882">
        <v>3</v>
      </c>
      <c r="C882" s="4">
        <v>11.917999999999999</v>
      </c>
      <c r="D882" s="4">
        <v>35.229999999999997</v>
      </c>
      <c r="E882" s="4">
        <v>352240</v>
      </c>
    </row>
    <row r="883" spans="1:5" x14ac:dyDescent="0.25">
      <c r="A883" t="s">
        <v>1041</v>
      </c>
      <c r="B883">
        <v>4</v>
      </c>
      <c r="C883" s="4">
        <v>13.115</v>
      </c>
      <c r="D883" s="4">
        <v>31.11</v>
      </c>
      <c r="E883" s="4">
        <v>311120</v>
      </c>
    </row>
    <row r="884" spans="1:5" x14ac:dyDescent="0.25">
      <c r="A884" t="s">
        <v>1041</v>
      </c>
      <c r="B884">
        <v>5</v>
      </c>
      <c r="C884" s="4">
        <v>11.670999999999999</v>
      </c>
      <c r="D884" s="4">
        <v>35.04</v>
      </c>
      <c r="E884" s="4">
        <v>350395</v>
      </c>
    </row>
  </sheetData>
  <mergeCells count="3">
    <mergeCell ref="F4:H4"/>
    <mergeCell ref="F20:H20"/>
    <mergeCell ref="F35:H35"/>
  </mergeCells>
  <phoneticPr fontId="1" type="noConversion"/>
  <pageMargins left="0.7" right="0.7" top="0.75" bottom="0.75" header="0.3" footer="0.3"/>
  <drawing r:id="rId1"/>
  <tableParts count="3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0832-35E4-4F34-8D29-29DB081E3DD4}">
  <dimension ref="A1:H160"/>
  <sheetViews>
    <sheetView workbookViewId="0">
      <selection activeCell="C21" sqref="C21"/>
    </sheetView>
  </sheetViews>
  <sheetFormatPr defaultRowHeight="15" x14ac:dyDescent="0.25"/>
  <cols>
    <col min="1" max="1" width="8.7109375" customWidth="1"/>
    <col min="2" max="2" width="11.42578125" customWidth="1"/>
    <col min="3" max="3" width="15.28515625" customWidth="1"/>
    <col min="4" max="4" width="12.42578125" customWidth="1"/>
    <col min="5" max="5" width="13" customWidth="1"/>
    <col min="6" max="6" width="10.85546875" bestFit="1" customWidth="1"/>
    <col min="7" max="7" width="12" customWidth="1"/>
    <col min="8" max="8" width="11.42578125" bestFit="1" customWidth="1"/>
  </cols>
  <sheetData>
    <row r="1" spans="1:8" x14ac:dyDescent="0.25">
      <c r="A1" t="s">
        <v>151</v>
      </c>
      <c r="B1" t="s">
        <v>903</v>
      </c>
      <c r="C1" t="s">
        <v>184</v>
      </c>
      <c r="D1" t="s">
        <v>186</v>
      </c>
      <c r="F1" t="s">
        <v>918</v>
      </c>
      <c r="G1">
        <v>31</v>
      </c>
    </row>
    <row r="2" spans="1:8" x14ac:dyDescent="0.25">
      <c r="A2" s="1" t="s">
        <v>905</v>
      </c>
      <c r="B2" s="1">
        <v>36.114003240870645</v>
      </c>
      <c r="C2" s="1">
        <v>26.41</v>
      </c>
      <c r="D2" s="1">
        <v>276900.90000000002</v>
      </c>
      <c r="F2" t="s">
        <v>919</v>
      </c>
      <c r="G2">
        <v>61</v>
      </c>
    </row>
    <row r="3" spans="1:8" x14ac:dyDescent="0.25">
      <c r="A3" s="1" t="s">
        <v>905</v>
      </c>
      <c r="B3" s="1">
        <v>34.052000810437619</v>
      </c>
      <c r="C3" s="1">
        <v>28.01</v>
      </c>
      <c r="D3" s="1">
        <v>293668.5</v>
      </c>
    </row>
    <row r="4" spans="1:8" x14ac:dyDescent="0.25">
      <c r="A4" s="1" t="s">
        <v>905</v>
      </c>
      <c r="B4" s="1">
        <v>35.594003407057997</v>
      </c>
      <c r="C4" s="1">
        <v>26.79</v>
      </c>
      <c r="D4" s="1">
        <v>280946.2</v>
      </c>
      <c r="F4" s="8" t="s">
        <v>975</v>
      </c>
      <c r="G4" s="8"/>
      <c r="H4" s="8"/>
    </row>
    <row r="5" spans="1:8" x14ac:dyDescent="0.25">
      <c r="A5" s="1" t="s">
        <v>905</v>
      </c>
      <c r="B5" s="1">
        <v>39.625994018059941</v>
      </c>
      <c r="C5" s="1">
        <v>24.07</v>
      </c>
      <c r="D5" s="1">
        <v>252359.6</v>
      </c>
      <c r="F5" t="s">
        <v>920</v>
      </c>
      <c r="G5" s="3" t="s">
        <v>904</v>
      </c>
      <c r="H5" s="3" t="s">
        <v>1041</v>
      </c>
    </row>
    <row r="6" spans="1:8" x14ac:dyDescent="0.25">
      <c r="A6" s="1" t="s">
        <v>905</v>
      </c>
      <c r="B6" s="1">
        <v>38.822000738394465</v>
      </c>
      <c r="C6" s="1">
        <v>24.57</v>
      </c>
      <c r="D6" s="1">
        <v>257585.9</v>
      </c>
      <c r="F6" t="s">
        <v>907</v>
      </c>
      <c r="G6" s="4">
        <f ca="1">MIN(INDIRECT("$B$2:$B$" &amp; $G$1))</f>
        <v>34.052000810437619</v>
      </c>
      <c r="H6" s="4">
        <f ca="1">MIN(INDIRECT("$B$" &amp; $G$1 + 1 &amp; ":$B$" &amp; $G$2))</f>
        <v>22.119</v>
      </c>
    </row>
    <row r="7" spans="1:8" x14ac:dyDescent="0.25">
      <c r="A7" s="1" t="s">
        <v>905</v>
      </c>
      <c r="B7" s="1">
        <v>40.59499268884182</v>
      </c>
      <c r="C7" s="1">
        <v>23.49</v>
      </c>
      <c r="D7" s="1">
        <v>246335.8</v>
      </c>
      <c r="F7" t="s">
        <v>908</v>
      </c>
      <c r="G7" s="4">
        <f ca="1">_xlfn.QUARTILE.EXC(INDIRECT("$B$2:$B$" &amp; $G$1),1)</f>
        <v>36.544495412459746</v>
      </c>
      <c r="H7" s="4">
        <f ca="1">_xlfn.QUARTILE.EXC(INDIRECT("$B$" &amp; $G$1 + 1 &amp; ":$B$" &amp; $G$2),1)</f>
        <v>25.928249999999998</v>
      </c>
    </row>
    <row r="8" spans="1:8" x14ac:dyDescent="0.25">
      <c r="A8" s="1" t="s">
        <v>905</v>
      </c>
      <c r="B8" s="1">
        <v>34.63799656598902</v>
      </c>
      <c r="C8" s="1">
        <v>27.53</v>
      </c>
      <c r="D8" s="1">
        <v>288700.3</v>
      </c>
      <c r="F8" t="s">
        <v>910</v>
      </c>
      <c r="G8" s="4">
        <f ca="1">MEDIAN(INDIRECT("$B$2:$B$" &amp; $G$1))</f>
        <v>39.019996976840815</v>
      </c>
      <c r="H8" s="4">
        <f ca="1">MEDIAN(INDIRECT("$B$" &amp; $G$1 + 1 &amp; ":$B$" &amp; $G$2))</f>
        <v>28.147500000000001</v>
      </c>
    </row>
    <row r="9" spans="1:8" x14ac:dyDescent="0.25">
      <c r="A9" s="1" t="s">
        <v>905</v>
      </c>
      <c r="B9" s="1">
        <v>35.729994150999957</v>
      </c>
      <c r="C9" s="1">
        <v>26.69</v>
      </c>
      <c r="D9" s="1">
        <v>279876.90000000002</v>
      </c>
      <c r="F9" t="s">
        <v>909</v>
      </c>
      <c r="G9" s="4">
        <f ca="1">_xlfn.QUARTILE.EXC(INDIRECT("$B$2:$B$" &amp; $G$1),3)</f>
        <v>40.730492914962518</v>
      </c>
      <c r="H9" s="4">
        <f ca="1">_xlfn.QUARTILE.EXC(INDIRECT("$B$" &amp; $G$1 + 1 &amp; ":$B$" &amp; $G$2),3)</f>
        <v>45.18</v>
      </c>
    </row>
    <row r="10" spans="1:8" x14ac:dyDescent="0.25">
      <c r="A10" s="1" t="s">
        <v>905</v>
      </c>
      <c r="B10" s="1">
        <v>38.726997131878591</v>
      </c>
      <c r="C10" s="1">
        <v>24.63</v>
      </c>
      <c r="D10" s="1">
        <v>258217.8</v>
      </c>
      <c r="F10" t="s">
        <v>911</v>
      </c>
      <c r="G10" s="4">
        <f ca="1">MAX(INDIRECT("$B$2:$B$" &amp; $G$1))</f>
        <v>45.972002131262016</v>
      </c>
      <c r="H10" s="4">
        <f ca="1">MAX(INDIRECT("$B$" &amp; $G$1 + 1 &amp; ":$B$" &amp; $G$2))</f>
        <v>55.234999999999999</v>
      </c>
    </row>
    <row r="11" spans="1:8" x14ac:dyDescent="0.25">
      <c r="A11" s="1" t="s">
        <v>905</v>
      </c>
      <c r="B11" s="1">
        <v>36.955993911130449</v>
      </c>
      <c r="C11" s="1">
        <v>25.81</v>
      </c>
      <c r="D11" s="1">
        <v>270592.09999999998</v>
      </c>
      <c r="F11" t="s">
        <v>912</v>
      </c>
      <c r="G11" s="4">
        <f ca="1">AVERAGE(INDIRECT("$B$2:$B$" &amp; $G$1))</f>
        <v>39.061732946280493</v>
      </c>
      <c r="H11" s="4">
        <f ca="1">AVERAGE(INDIRECT("$B$" &amp; $G$1 + 1 &amp; ":$B$" &amp; $G$2))</f>
        <v>34.022666666666666</v>
      </c>
    </row>
    <row r="12" spans="1:8" x14ac:dyDescent="0.25">
      <c r="A12" s="1" t="s">
        <v>905</v>
      </c>
      <c r="B12" s="1">
        <v>39.217993215287173</v>
      </c>
      <c r="C12" s="1">
        <v>24.32</v>
      </c>
      <c r="D12" s="1">
        <v>254985</v>
      </c>
      <c r="F12" t="s">
        <v>913</v>
      </c>
      <c r="G12" s="4">
        <f ca="1">$G$9-$G$7</f>
        <v>4.1859975025027722</v>
      </c>
      <c r="H12" s="4">
        <f ca="1">$H$9-$H$7</f>
        <v>19.251750000000001</v>
      </c>
    </row>
    <row r="13" spans="1:8" x14ac:dyDescent="0.25">
      <c r="A13" s="1" t="s">
        <v>905</v>
      </c>
      <c r="B13" s="1">
        <v>36.197994341529522</v>
      </c>
      <c r="C13" s="1">
        <v>26.35</v>
      </c>
      <c r="D13" s="1">
        <v>276258.40000000002</v>
      </c>
      <c r="F13" t="s">
        <v>914</v>
      </c>
      <c r="G13" s="4">
        <f ca="1">$G$7-($G$12*1.5)</f>
        <v>30.265499158705587</v>
      </c>
      <c r="H13" s="4">
        <f ca="1">$H$7-($H$12*1.5)</f>
        <v>-2.9493750000000034</v>
      </c>
    </row>
    <row r="14" spans="1:8" x14ac:dyDescent="0.25">
      <c r="A14" s="1" t="s">
        <v>905</v>
      </c>
      <c r="B14" s="1">
        <v>39.791001742447968</v>
      </c>
      <c r="C14" s="1">
        <v>23.97</v>
      </c>
      <c r="D14" s="1">
        <v>251313.1</v>
      </c>
      <c r="F14" t="s">
        <v>915</v>
      </c>
      <c r="G14" s="4">
        <f ca="1">$G$9-($G$12*1.5)</f>
        <v>34.45149666120836</v>
      </c>
      <c r="H14" s="4">
        <f ca="1">$H$9-($H$12*1.5)</f>
        <v>16.302374999999998</v>
      </c>
    </row>
    <row r="15" spans="1:8" x14ac:dyDescent="0.25">
      <c r="A15" s="1" t="s">
        <v>905</v>
      </c>
      <c r="B15" s="1">
        <v>42.509000218071172</v>
      </c>
      <c r="C15" s="1">
        <v>22.43</v>
      </c>
      <c r="D15" s="1">
        <v>235244.3</v>
      </c>
    </row>
    <row r="16" spans="1:8" x14ac:dyDescent="0.25">
      <c r="A16" s="1" t="s">
        <v>905</v>
      </c>
      <c r="B16" s="1">
        <v>39.694006840071253</v>
      </c>
      <c r="C16" s="1">
        <v>24.03</v>
      </c>
      <c r="D16" s="1">
        <v>251927.2</v>
      </c>
    </row>
    <row r="17" spans="1:8" x14ac:dyDescent="0.25">
      <c r="A17" s="1" t="s">
        <v>905</v>
      </c>
      <c r="B17" s="1">
        <v>37.929000703582965</v>
      </c>
      <c r="C17" s="1">
        <v>25.14</v>
      </c>
      <c r="D17" s="1">
        <v>263650.5</v>
      </c>
    </row>
    <row r="18" spans="1:8" x14ac:dyDescent="0.25">
      <c r="A18" s="1" t="s">
        <v>905</v>
      </c>
      <c r="B18" s="1">
        <v>45.972002131262016</v>
      </c>
      <c r="C18" s="1">
        <v>20.74</v>
      </c>
      <c r="D18" s="1">
        <v>217523.7</v>
      </c>
    </row>
    <row r="19" spans="1:8" x14ac:dyDescent="0.25">
      <c r="A19" s="1" t="s">
        <v>905</v>
      </c>
      <c r="B19" s="1">
        <v>40.1490009724088</v>
      </c>
      <c r="C19" s="1">
        <v>23.75</v>
      </c>
      <c r="D19" s="1">
        <v>249072.2</v>
      </c>
    </row>
    <row r="20" spans="1:8" x14ac:dyDescent="0.25">
      <c r="A20" s="1" t="s">
        <v>905</v>
      </c>
      <c r="B20" s="1">
        <v>36.659995769436485</v>
      </c>
      <c r="C20" s="1">
        <v>26.01</v>
      </c>
      <c r="D20" s="1">
        <v>272776.90000000002</v>
      </c>
      <c r="F20" s="8" t="s">
        <v>976</v>
      </c>
      <c r="G20" s="8"/>
      <c r="H20" s="8"/>
    </row>
    <row r="21" spans="1:8" x14ac:dyDescent="0.25">
      <c r="A21" s="1" t="s">
        <v>905</v>
      </c>
      <c r="B21" s="1">
        <v>42.924000053225761</v>
      </c>
      <c r="C21" s="1">
        <v>22.22</v>
      </c>
      <c r="D21" s="1">
        <v>232969.9</v>
      </c>
      <c r="F21" t="s">
        <v>920</v>
      </c>
      <c r="G21" s="3" t="s">
        <v>904</v>
      </c>
      <c r="H21" s="3" t="s">
        <v>1041</v>
      </c>
    </row>
    <row r="22" spans="1:8" x14ac:dyDescent="0.25">
      <c r="A22" s="1" t="s">
        <v>905</v>
      </c>
      <c r="B22" s="1">
        <v>38.577999506973164</v>
      </c>
      <c r="C22" s="1">
        <v>24.72</v>
      </c>
      <c r="D22" s="1">
        <v>259215.1</v>
      </c>
      <c r="F22" t="s">
        <v>907</v>
      </c>
      <c r="G22" s="4">
        <f ca="1">MIN(INDIRECT("$C$2:$C$" &amp; $G$1))</f>
        <v>20.74</v>
      </c>
      <c r="H22" s="4">
        <f ca="1">MIN(INDIRECT("$C$" &amp; $G$1 + 1 &amp; ":$C$" &amp; $G$2))</f>
        <v>18.100000000000001</v>
      </c>
    </row>
    <row r="23" spans="1:8" x14ac:dyDescent="0.25">
      <c r="A23" s="1" t="s">
        <v>905</v>
      </c>
      <c r="B23" s="1">
        <v>42.580007834721435</v>
      </c>
      <c r="C23" s="1">
        <v>22.4</v>
      </c>
      <c r="D23" s="1">
        <v>234852</v>
      </c>
      <c r="F23" t="s">
        <v>908</v>
      </c>
      <c r="G23" s="4">
        <f ca="1">_xlfn.QUARTILE.EXC(INDIRECT("$C$2:$C$" &amp; $G$1),1)</f>
        <v>23.412499999999998</v>
      </c>
      <c r="H23" s="4">
        <f ca="1">_xlfn.QUARTILE.EXC(INDIRECT("$C$" &amp; $G$1 + 1 &amp; ":$C$" &amp; $G$2),1)</f>
        <v>22.134999999999998</v>
      </c>
    </row>
    <row r="24" spans="1:8" x14ac:dyDescent="0.25">
      <c r="A24" s="1" t="s">
        <v>905</v>
      </c>
      <c r="B24" s="1">
        <v>39.583001001054093</v>
      </c>
      <c r="C24" s="1">
        <v>24.09</v>
      </c>
      <c r="D24" s="1">
        <v>252633.7</v>
      </c>
      <c r="F24" t="s">
        <v>910</v>
      </c>
      <c r="G24" s="4">
        <f ca="1">MEDIAN(INDIRECT("$C$2:$C$" &amp; $G$1))</f>
        <v>24.445</v>
      </c>
      <c r="H24" s="4">
        <f ca="1">MEDIAN(INDIRECT("$C$" &amp; $G$1 + 1 &amp; ":$C$" &amp; $G$2))</f>
        <v>35.54</v>
      </c>
    </row>
    <row r="25" spans="1:8" x14ac:dyDescent="0.25">
      <c r="A25" s="1" t="s">
        <v>905</v>
      </c>
      <c r="B25" s="1">
        <v>43.68300119691424</v>
      </c>
      <c r="C25" s="1">
        <v>21.83</v>
      </c>
      <c r="D25" s="1">
        <v>228922</v>
      </c>
      <c r="F25" t="s">
        <v>909</v>
      </c>
      <c r="G25" s="4">
        <f ca="1">_xlfn.QUARTILE.EXC(INDIRECT("$C$2:$C$" &amp; $G$1),3)</f>
        <v>26.095000000000002</v>
      </c>
      <c r="H25" s="4">
        <f ca="1">_xlfn.QUARTILE.EXC(INDIRECT("$C$" &amp; $G$1 + 1 &amp; ":$C$" &amp; $G$2),3)</f>
        <v>38.572499999999998</v>
      </c>
    </row>
    <row r="26" spans="1:8" x14ac:dyDescent="0.25">
      <c r="A26" s="1" t="s">
        <v>905</v>
      </c>
      <c r="B26" s="1">
        <v>36.133002692270033</v>
      </c>
      <c r="C26" s="1">
        <v>26.39</v>
      </c>
      <c r="D26" s="1">
        <v>276755.3</v>
      </c>
      <c r="F26" t="s">
        <v>911</v>
      </c>
      <c r="G26" s="4">
        <f ca="1">MAX(INDIRECT("$C$2:$C$" &amp; $G$1))</f>
        <v>28.01</v>
      </c>
      <c r="H26" s="4">
        <f ca="1">MAX(INDIRECT("$C$" &amp; $G$1 + 1 &amp; ":$C$" &amp; $G$2))</f>
        <v>45.21</v>
      </c>
    </row>
    <row r="27" spans="1:8" x14ac:dyDescent="0.25">
      <c r="A27" s="1" t="s">
        <v>905</v>
      </c>
      <c r="B27" s="1">
        <v>39.972994245088017</v>
      </c>
      <c r="C27" s="1">
        <v>23.86</v>
      </c>
      <c r="D27" s="1">
        <v>250168.9</v>
      </c>
      <c r="F27" t="s">
        <v>912</v>
      </c>
      <c r="G27" s="4">
        <f ca="1">AVERAGE(INDIRECT("$C$2:$C$" &amp; $G$1))</f>
        <v>24.549000000000003</v>
      </c>
      <c r="H27" s="4">
        <f ca="1">AVERAGE(INDIRECT("$C$" &amp; $G$1 + 1 &amp; ":$C$" &amp; $G$2))</f>
        <v>32.082000000000001</v>
      </c>
    </row>
    <row r="28" spans="1:8" x14ac:dyDescent="0.25">
      <c r="A28" s="1" t="s">
        <v>905</v>
      </c>
      <c r="B28" s="1">
        <v>37.494005645847373</v>
      </c>
      <c r="C28" s="1">
        <v>25.44</v>
      </c>
      <c r="D28" s="1">
        <v>266709.3</v>
      </c>
      <c r="F28" t="s">
        <v>913</v>
      </c>
      <c r="G28" s="4">
        <f ca="1">$G$25-$G$23</f>
        <v>2.6825000000000045</v>
      </c>
      <c r="H28" s="4">
        <f ca="1">$H$25-$H$23</f>
        <v>16.4375</v>
      </c>
    </row>
    <row r="29" spans="1:8" x14ac:dyDescent="0.25">
      <c r="A29" s="1" t="s">
        <v>905</v>
      </c>
      <c r="B29" s="1">
        <v>41.136993593324618</v>
      </c>
      <c r="C29" s="1">
        <v>23.18</v>
      </c>
      <c r="D29" s="1">
        <v>243090.2</v>
      </c>
      <c r="F29" t="s">
        <v>914</v>
      </c>
      <c r="G29" s="4">
        <f ca="1">$G$23-($G$28*1.5)</f>
        <v>19.388749999999991</v>
      </c>
      <c r="H29" s="4">
        <f ca="1">$H$23-($H$28*1.5)</f>
        <v>-2.521250000000002</v>
      </c>
    </row>
    <row r="30" spans="1:8" x14ac:dyDescent="0.25">
      <c r="A30" s="1" t="s">
        <v>905</v>
      </c>
      <c r="B30" s="1">
        <v>36.769004611568555</v>
      </c>
      <c r="C30" s="1">
        <v>25.94</v>
      </c>
      <c r="D30" s="1">
        <v>271968.2</v>
      </c>
      <c r="F30" t="s">
        <v>915</v>
      </c>
      <c r="G30" s="4">
        <f ca="1">$G$25-($G$28*1.5)</f>
        <v>22.071249999999996</v>
      </c>
      <c r="H30" s="4">
        <f ca="1">$H$25-($H$28*1.5)</f>
        <v>13.916249999999998</v>
      </c>
    </row>
    <row r="31" spans="1:8" x14ac:dyDescent="0.25">
      <c r="A31" s="1" t="s">
        <v>905</v>
      </c>
      <c r="B31" s="1">
        <v>44.02400540966979</v>
      </c>
      <c r="C31" s="1">
        <v>21.66</v>
      </c>
      <c r="D31" s="1">
        <v>227148.79999999999</v>
      </c>
    </row>
    <row r="32" spans="1:8" x14ac:dyDescent="0.25">
      <c r="A32" s="2" t="s">
        <v>1047</v>
      </c>
      <c r="B32" s="2">
        <v>33.683</v>
      </c>
      <c r="C32" s="2">
        <v>29.69</v>
      </c>
      <c r="D32" s="2">
        <v>296884</v>
      </c>
    </row>
    <row r="33" spans="1:8" x14ac:dyDescent="0.25">
      <c r="A33" s="2" t="s">
        <v>1047</v>
      </c>
      <c r="B33" s="2">
        <v>22.257999999999999</v>
      </c>
      <c r="C33" s="2">
        <v>44.93</v>
      </c>
      <c r="D33" s="2">
        <v>449256</v>
      </c>
    </row>
    <row r="34" spans="1:8" x14ac:dyDescent="0.25">
      <c r="A34" s="2" t="s">
        <v>1047</v>
      </c>
      <c r="B34" s="2">
        <v>42.753</v>
      </c>
      <c r="C34" s="2">
        <v>23.39</v>
      </c>
      <c r="D34" s="2">
        <v>233898</v>
      </c>
    </row>
    <row r="35" spans="1:8" x14ac:dyDescent="0.25">
      <c r="A35" s="2" t="s">
        <v>1047</v>
      </c>
      <c r="B35" s="2">
        <v>25.579000000000001</v>
      </c>
      <c r="C35" s="2">
        <v>39.090000000000003</v>
      </c>
      <c r="D35" s="2">
        <v>390934</v>
      </c>
      <c r="F35" s="8" t="s">
        <v>977</v>
      </c>
      <c r="G35" s="8"/>
      <c r="H35" s="8"/>
    </row>
    <row r="36" spans="1:8" x14ac:dyDescent="0.25">
      <c r="A36" s="2" t="s">
        <v>1047</v>
      </c>
      <c r="B36" s="2">
        <v>55.234999999999999</v>
      </c>
      <c r="C36" s="2">
        <v>18.100000000000001</v>
      </c>
      <c r="D36" s="2">
        <v>181041</v>
      </c>
      <c r="F36" t="s">
        <v>920</v>
      </c>
      <c r="G36" s="3" t="s">
        <v>904</v>
      </c>
      <c r="H36" s="3" t="s">
        <v>1041</v>
      </c>
    </row>
    <row r="37" spans="1:8" x14ac:dyDescent="0.25">
      <c r="A37" s="2" t="s">
        <v>1047</v>
      </c>
      <c r="B37" s="2">
        <v>26.466999999999999</v>
      </c>
      <c r="C37" s="2">
        <v>37.78</v>
      </c>
      <c r="D37" s="2">
        <v>377826</v>
      </c>
      <c r="F37" t="s">
        <v>907</v>
      </c>
      <c r="G37" s="4">
        <f ca="1">MIN(INDIRECT("$D$2:$D$" &amp; $G$1))</f>
        <v>217523.7</v>
      </c>
      <c r="H37" s="4">
        <f ca="1">MIN(INDIRECT("$D$" &amp; $G$1 + 1 &amp; ":$D$" &amp; $G$2))</f>
        <v>181041</v>
      </c>
    </row>
    <row r="38" spans="1:8" x14ac:dyDescent="0.25">
      <c r="A38" s="2" t="s">
        <v>1047</v>
      </c>
      <c r="B38" s="2">
        <v>28.773</v>
      </c>
      <c r="C38" s="2">
        <v>34.75</v>
      </c>
      <c r="D38" s="2">
        <v>347542</v>
      </c>
      <c r="F38" t="s">
        <v>908</v>
      </c>
      <c r="G38" s="4">
        <f ca="1">_xlfn.QUARTILE.EXC(INDIRECT("$D$2:$D$" &amp; $G$1),1)</f>
        <v>245524.4</v>
      </c>
      <c r="H38" s="4">
        <f ca="1">_xlfn.QUARTILE.EXC(INDIRECT("$D$" &amp; $G$1 + 1 &amp; ":$D$" &amp; $G$2),1)</f>
        <v>221352.25</v>
      </c>
    </row>
    <row r="39" spans="1:8" x14ac:dyDescent="0.25">
      <c r="A39" s="2" t="s">
        <v>1047</v>
      </c>
      <c r="B39" s="2">
        <v>22.99</v>
      </c>
      <c r="C39" s="2">
        <v>43.5</v>
      </c>
      <c r="D39" s="2">
        <v>434963</v>
      </c>
      <c r="F39" t="s">
        <v>910</v>
      </c>
      <c r="G39" s="4">
        <f ca="1">MEDIAN(INDIRECT("$D$2:$D$" &amp; $G$1))</f>
        <v>256285.45</v>
      </c>
      <c r="H39" s="4">
        <f ca="1">MEDIAN(INDIRECT("$D$" &amp; $G$1 + 1 &amp; ":$D$" &amp; $G$2))</f>
        <v>355438.5</v>
      </c>
    </row>
    <row r="40" spans="1:8" x14ac:dyDescent="0.25">
      <c r="A40" s="2" t="s">
        <v>1047</v>
      </c>
      <c r="B40" s="2">
        <v>41.319000000000003</v>
      </c>
      <c r="C40" s="2">
        <v>24.2</v>
      </c>
      <c r="D40" s="2">
        <v>242015</v>
      </c>
      <c r="F40" t="s">
        <v>909</v>
      </c>
      <c r="G40" s="4">
        <f ca="1">_xlfn.QUARTILE.EXC(INDIRECT("$D$2:$D$" &amp; $G$1),3)</f>
        <v>273647.27500000002</v>
      </c>
      <c r="H40" s="4">
        <f ca="1">_xlfn.QUARTILE.EXC(INDIRECT("$D$" &amp; $G$1 + 1 &amp; ":$D$" &amp; $G$2),3)</f>
        <v>385694</v>
      </c>
    </row>
    <row r="41" spans="1:8" x14ac:dyDescent="0.25">
      <c r="A41" s="2" t="s">
        <v>1047</v>
      </c>
      <c r="B41" s="2">
        <v>26.036999999999999</v>
      </c>
      <c r="C41" s="2">
        <v>38.409999999999997</v>
      </c>
      <c r="D41" s="2">
        <v>384062</v>
      </c>
      <c r="F41" t="s">
        <v>911</v>
      </c>
      <c r="G41" s="4">
        <f ca="1">MAX(INDIRECT("$D$2:$D$" &amp; $G$1))</f>
        <v>293668.5</v>
      </c>
      <c r="H41" s="4">
        <f ca="1">MAX(INDIRECT("$D$" &amp; $G$1 + 1 &amp; ":$D$" &amp; $G$2))</f>
        <v>452099</v>
      </c>
    </row>
    <row r="42" spans="1:8" x14ac:dyDescent="0.25">
      <c r="A42" s="2" t="s">
        <v>1047</v>
      </c>
      <c r="B42" s="2">
        <v>50.932000000000002</v>
      </c>
      <c r="C42" s="2">
        <v>19.63</v>
      </c>
      <c r="D42" s="2">
        <v>196339</v>
      </c>
      <c r="F42" t="s">
        <v>912</v>
      </c>
      <c r="G42" s="4">
        <f ca="1">AVERAGE(INDIRECT("$D$2:$D$" &amp; $G$1))</f>
        <v>257412.29000000004</v>
      </c>
      <c r="H42" s="4">
        <f ca="1">AVERAGE(INDIRECT("$D$" &amp; $G$1 + 1 &amp; ":$D$" &amp; $G$2))</f>
        <v>320824.40000000002</v>
      </c>
    </row>
    <row r="43" spans="1:8" x14ac:dyDescent="0.25">
      <c r="A43" s="2" t="s">
        <v>1047</v>
      </c>
      <c r="B43" s="2">
        <v>26.382000000000001</v>
      </c>
      <c r="C43" s="2">
        <v>37.9</v>
      </c>
      <c r="D43" s="2">
        <v>379046</v>
      </c>
      <c r="F43" t="s">
        <v>913</v>
      </c>
      <c r="G43" s="4">
        <f ca="1">$G$40-$G$38</f>
        <v>28122.875000000029</v>
      </c>
      <c r="H43" s="4">
        <f ca="1">$H$40-$H$38</f>
        <v>164341.75</v>
      </c>
    </row>
    <row r="44" spans="1:8" x14ac:dyDescent="0.25">
      <c r="A44" s="2" t="s">
        <v>1047</v>
      </c>
      <c r="B44" s="2">
        <v>33.189</v>
      </c>
      <c r="C44" s="2">
        <v>30.13</v>
      </c>
      <c r="D44" s="2">
        <v>301302</v>
      </c>
      <c r="F44" t="s">
        <v>914</v>
      </c>
      <c r="G44" s="4">
        <f ca="1">$G$38-($G$43*1.5)</f>
        <v>203340.08749999997</v>
      </c>
      <c r="H44" s="4">
        <f ca="1">$H$38-($H$43*1.5)</f>
        <v>-25160.375</v>
      </c>
    </row>
    <row r="45" spans="1:8" x14ac:dyDescent="0.25">
      <c r="A45" s="2" t="s">
        <v>1047</v>
      </c>
      <c r="B45" s="2">
        <v>22.654</v>
      </c>
      <c r="C45" s="2">
        <v>44.14</v>
      </c>
      <c r="D45" s="2">
        <v>441422</v>
      </c>
      <c r="F45" t="s">
        <v>915</v>
      </c>
      <c r="G45" s="4">
        <f ca="1">$G$40-($G$43*1.5)</f>
        <v>231462.96249999997</v>
      </c>
      <c r="H45" s="4">
        <f ca="1">$H$40-($H$43*1.5)</f>
        <v>139181.375</v>
      </c>
    </row>
    <row r="46" spans="1:8" x14ac:dyDescent="0.25">
      <c r="A46" s="2" t="s">
        <v>1047</v>
      </c>
      <c r="B46" s="2">
        <v>45.9</v>
      </c>
      <c r="C46" s="2">
        <v>21.79</v>
      </c>
      <c r="D46" s="2">
        <v>217864</v>
      </c>
    </row>
    <row r="47" spans="1:8" x14ac:dyDescent="0.25">
      <c r="A47" s="2" t="s">
        <v>1047</v>
      </c>
      <c r="B47" s="2">
        <v>25.602</v>
      </c>
      <c r="C47" s="2">
        <v>39.06</v>
      </c>
      <c r="D47" s="2">
        <v>390590</v>
      </c>
    </row>
    <row r="48" spans="1:8" x14ac:dyDescent="0.25">
      <c r="A48" s="2" t="s">
        <v>1047</v>
      </c>
      <c r="B48" s="2">
        <v>46.512999999999998</v>
      </c>
      <c r="C48" s="2">
        <v>21.5</v>
      </c>
      <c r="D48" s="2">
        <v>214991</v>
      </c>
    </row>
    <row r="49" spans="1:5" x14ac:dyDescent="0.25">
      <c r="A49" s="2" t="s">
        <v>1047</v>
      </c>
      <c r="B49" s="2">
        <v>27.077999999999999</v>
      </c>
      <c r="C49" s="2">
        <v>36.93</v>
      </c>
      <c r="D49" s="2">
        <v>369293</v>
      </c>
    </row>
    <row r="50" spans="1:5" x14ac:dyDescent="0.25">
      <c r="A50" s="2" t="s">
        <v>1047</v>
      </c>
      <c r="B50" s="2">
        <v>36.048999999999999</v>
      </c>
      <c r="C50" s="2">
        <v>27.74</v>
      </c>
      <c r="D50" s="2">
        <v>277394</v>
      </c>
    </row>
    <row r="51" spans="1:5" x14ac:dyDescent="0.25">
      <c r="A51" s="2" t="s">
        <v>1047</v>
      </c>
      <c r="B51" s="2">
        <v>23.131</v>
      </c>
      <c r="C51" s="2">
        <v>43.23</v>
      </c>
      <c r="D51" s="2">
        <v>432305</v>
      </c>
    </row>
    <row r="52" spans="1:5" x14ac:dyDescent="0.25">
      <c r="A52" s="2" t="s">
        <v>1047</v>
      </c>
      <c r="B52" s="2">
        <v>48.235999999999997</v>
      </c>
      <c r="C52" s="2">
        <v>20.73</v>
      </c>
      <c r="D52" s="2">
        <v>207312</v>
      </c>
    </row>
    <row r="53" spans="1:5" x14ac:dyDescent="0.25">
      <c r="A53" s="2" t="s">
        <v>1047</v>
      </c>
      <c r="B53" s="2">
        <v>26.99</v>
      </c>
      <c r="C53" s="2">
        <v>37.049999999999997</v>
      </c>
      <c r="D53" s="2">
        <v>370493</v>
      </c>
    </row>
    <row r="54" spans="1:5" x14ac:dyDescent="0.25">
      <c r="A54" s="2" t="s">
        <v>1047</v>
      </c>
      <c r="B54" s="2">
        <v>52.348999999999997</v>
      </c>
      <c r="C54" s="2">
        <v>19.100000000000001</v>
      </c>
      <c r="D54" s="2">
        <v>191024</v>
      </c>
    </row>
    <row r="55" spans="1:5" x14ac:dyDescent="0.25">
      <c r="A55" s="2" t="s">
        <v>1047</v>
      </c>
      <c r="B55" s="2">
        <v>27.521999999999998</v>
      </c>
      <c r="C55" s="2">
        <v>36.33</v>
      </c>
      <c r="D55" s="2">
        <v>363335</v>
      </c>
    </row>
    <row r="56" spans="1:5" x14ac:dyDescent="0.25">
      <c r="A56" s="2" t="s">
        <v>1047</v>
      </c>
      <c r="B56" s="2">
        <v>33.665999999999997</v>
      </c>
      <c r="C56" s="2">
        <v>29.7</v>
      </c>
      <c r="D56" s="2">
        <v>297028</v>
      </c>
    </row>
    <row r="57" spans="1:5" x14ac:dyDescent="0.25">
      <c r="A57" s="2" t="s">
        <v>1047</v>
      </c>
      <c r="B57" s="2">
        <v>22.119</v>
      </c>
      <c r="C57" s="2">
        <v>45.21</v>
      </c>
      <c r="D57" s="2">
        <v>452099</v>
      </c>
    </row>
    <row r="58" spans="1:5" x14ac:dyDescent="0.25">
      <c r="A58" s="2" t="s">
        <v>1047</v>
      </c>
      <c r="B58" s="2">
        <v>44.94</v>
      </c>
      <c r="C58" s="2">
        <v>22.25</v>
      </c>
      <c r="D58" s="2">
        <v>222515</v>
      </c>
    </row>
    <row r="59" spans="1:5" x14ac:dyDescent="0.25">
      <c r="A59" s="2" t="s">
        <v>1047</v>
      </c>
      <c r="B59" s="2">
        <v>26.2</v>
      </c>
      <c r="C59" s="2">
        <v>38.17</v>
      </c>
      <c r="D59" s="2">
        <v>381673</v>
      </c>
    </row>
    <row r="60" spans="1:5" x14ac:dyDescent="0.25">
      <c r="A60" s="2" t="s">
        <v>1047</v>
      </c>
      <c r="B60" s="2">
        <v>49.777000000000001</v>
      </c>
      <c r="C60" s="2">
        <v>20.09</v>
      </c>
      <c r="D60" s="2">
        <v>200892</v>
      </c>
    </row>
    <row r="61" spans="1:5" x14ac:dyDescent="0.25">
      <c r="A61" s="2" t="s">
        <v>1047</v>
      </c>
      <c r="B61" s="2">
        <v>26.356999999999999</v>
      </c>
      <c r="C61" s="2">
        <v>37.94</v>
      </c>
      <c r="D61" s="2">
        <v>379394</v>
      </c>
    </row>
    <row r="64" spans="1:5" x14ac:dyDescent="0.25">
      <c r="A64" s="8" t="s">
        <v>923</v>
      </c>
      <c r="B64" s="8"/>
      <c r="C64" s="8"/>
      <c r="D64" s="8"/>
      <c r="E64" s="8"/>
    </row>
    <row r="65" spans="1:5" x14ac:dyDescent="0.25">
      <c r="A65" t="s">
        <v>1036</v>
      </c>
      <c r="B65" t="s">
        <v>1037</v>
      </c>
      <c r="C65" t="s">
        <v>1040</v>
      </c>
      <c r="D65" t="s">
        <v>1038</v>
      </c>
      <c r="E65" t="s">
        <v>1039</v>
      </c>
    </row>
    <row r="66" spans="1:5" x14ac:dyDescent="0.25">
      <c r="A66" t="s">
        <v>904</v>
      </c>
      <c r="B66">
        <v>1</v>
      </c>
      <c r="C66" s="4">
        <v>36.114003240870645</v>
      </c>
      <c r="D66" s="4">
        <v>26.41</v>
      </c>
      <c r="E66" s="4">
        <v>276900.90000000002</v>
      </c>
    </row>
    <row r="67" spans="1:5" x14ac:dyDescent="0.25">
      <c r="A67" t="s">
        <v>904</v>
      </c>
      <c r="B67">
        <v>2</v>
      </c>
      <c r="C67" s="4">
        <v>34.63799656598902</v>
      </c>
      <c r="D67" s="4">
        <v>27.53</v>
      </c>
      <c r="E67" s="4">
        <v>288700.3</v>
      </c>
    </row>
    <row r="68" spans="1:5" x14ac:dyDescent="0.25">
      <c r="A68" t="s">
        <v>904</v>
      </c>
      <c r="B68">
        <v>3</v>
      </c>
      <c r="C68" s="4">
        <v>39.791001742447968</v>
      </c>
      <c r="D68" s="4">
        <v>23.97</v>
      </c>
      <c r="E68" s="4">
        <v>251313.1</v>
      </c>
    </row>
    <row r="69" spans="1:5" x14ac:dyDescent="0.25">
      <c r="A69" t="s">
        <v>904</v>
      </c>
      <c r="B69">
        <v>4</v>
      </c>
      <c r="C69" s="4">
        <v>36.659995769436485</v>
      </c>
      <c r="D69" s="4">
        <v>26.01</v>
      </c>
      <c r="E69" s="4">
        <v>272776.90000000002</v>
      </c>
    </row>
    <row r="70" spans="1:5" x14ac:dyDescent="0.25">
      <c r="A70" t="s">
        <v>904</v>
      </c>
      <c r="B70">
        <v>5</v>
      </c>
      <c r="C70" s="4">
        <v>36.133002692270033</v>
      </c>
      <c r="D70" s="4">
        <v>26.39</v>
      </c>
      <c r="E70" s="4">
        <v>276755.3</v>
      </c>
    </row>
    <row r="71" spans="1:5" x14ac:dyDescent="0.25">
      <c r="A71" t="s">
        <v>1041</v>
      </c>
      <c r="B71">
        <v>1</v>
      </c>
      <c r="C71" s="4">
        <v>33.683</v>
      </c>
      <c r="D71" s="4">
        <v>29.69</v>
      </c>
      <c r="E71" s="4">
        <v>296884</v>
      </c>
    </row>
    <row r="72" spans="1:5" x14ac:dyDescent="0.25">
      <c r="A72" t="s">
        <v>1041</v>
      </c>
      <c r="B72">
        <v>2</v>
      </c>
      <c r="C72" s="4">
        <v>28.773</v>
      </c>
      <c r="D72" s="4">
        <v>34.75</v>
      </c>
      <c r="E72" s="4">
        <v>347542</v>
      </c>
    </row>
    <row r="73" spans="1:5" x14ac:dyDescent="0.25">
      <c r="A73" t="s">
        <v>1041</v>
      </c>
      <c r="B73">
        <v>3</v>
      </c>
      <c r="C73" s="4">
        <v>33.189</v>
      </c>
      <c r="D73" s="4">
        <v>30.13</v>
      </c>
      <c r="E73" s="4">
        <v>301302</v>
      </c>
    </row>
    <row r="74" spans="1:5" x14ac:dyDescent="0.25">
      <c r="A74" t="s">
        <v>1041</v>
      </c>
      <c r="B74">
        <v>4</v>
      </c>
      <c r="C74" s="4">
        <v>36.048999999999999</v>
      </c>
      <c r="D74" s="4">
        <v>27.74</v>
      </c>
      <c r="E74" s="4">
        <v>277394</v>
      </c>
    </row>
    <row r="75" spans="1:5" x14ac:dyDescent="0.25">
      <c r="A75" t="s">
        <v>1041</v>
      </c>
      <c r="B75">
        <v>5</v>
      </c>
      <c r="C75" s="4">
        <v>33.665999999999997</v>
      </c>
      <c r="D75" s="4">
        <v>29.7</v>
      </c>
      <c r="E75" s="4">
        <v>297028</v>
      </c>
    </row>
    <row r="81" spans="1:5" x14ac:dyDescent="0.25">
      <c r="A81" s="8" t="s">
        <v>924</v>
      </c>
      <c r="B81" s="8"/>
      <c r="C81" s="8"/>
      <c r="D81" s="8"/>
      <c r="E81" s="8"/>
    </row>
    <row r="82" spans="1:5" x14ac:dyDescent="0.25">
      <c r="A82" t="s">
        <v>1036</v>
      </c>
      <c r="B82" t="s">
        <v>183</v>
      </c>
      <c r="C82" t="s">
        <v>182</v>
      </c>
      <c r="D82" t="s">
        <v>184</v>
      </c>
      <c r="E82" t="s">
        <v>186</v>
      </c>
    </row>
    <row r="83" spans="1:5" x14ac:dyDescent="0.25">
      <c r="A83" t="s">
        <v>904</v>
      </c>
      <c r="B83">
        <v>1</v>
      </c>
      <c r="C83">
        <v>34.052000810437619</v>
      </c>
      <c r="D83">
        <v>28.01</v>
      </c>
      <c r="E83">
        <v>293668.5</v>
      </c>
    </row>
    <row r="84" spans="1:5" x14ac:dyDescent="0.25">
      <c r="A84" t="s">
        <v>904</v>
      </c>
      <c r="B84">
        <v>2</v>
      </c>
      <c r="C84">
        <v>35.729994150999957</v>
      </c>
      <c r="D84">
        <v>26.69</v>
      </c>
      <c r="E84">
        <v>279876.90000000002</v>
      </c>
    </row>
    <row r="85" spans="1:5" x14ac:dyDescent="0.25">
      <c r="A85" t="s">
        <v>904</v>
      </c>
      <c r="B85">
        <v>3</v>
      </c>
      <c r="C85">
        <v>42.509000218071172</v>
      </c>
      <c r="D85">
        <v>22.43</v>
      </c>
      <c r="E85">
        <v>235244.3</v>
      </c>
    </row>
    <row r="86" spans="1:5" x14ac:dyDescent="0.25">
      <c r="A86" t="s">
        <v>904</v>
      </c>
      <c r="B86">
        <v>4</v>
      </c>
      <c r="C86">
        <v>42.924000053225761</v>
      </c>
      <c r="D86">
        <v>22.22</v>
      </c>
      <c r="E86">
        <v>232969.9</v>
      </c>
    </row>
    <row r="87" spans="1:5" x14ac:dyDescent="0.25">
      <c r="A87" t="s">
        <v>904</v>
      </c>
      <c r="B87">
        <v>5</v>
      </c>
      <c r="C87">
        <v>39.972994245088017</v>
      </c>
      <c r="D87">
        <v>23.86</v>
      </c>
      <c r="E87">
        <v>250168.9</v>
      </c>
    </row>
    <row r="88" spans="1:5" x14ac:dyDescent="0.25">
      <c r="A88" t="s">
        <v>1041</v>
      </c>
      <c r="B88">
        <v>1</v>
      </c>
      <c r="C88">
        <v>22.257999999999999</v>
      </c>
      <c r="D88">
        <v>44.93</v>
      </c>
      <c r="E88">
        <v>449256</v>
      </c>
    </row>
    <row r="89" spans="1:5" x14ac:dyDescent="0.25">
      <c r="A89" t="s">
        <v>1041</v>
      </c>
      <c r="B89">
        <v>2</v>
      </c>
      <c r="C89">
        <v>22.99</v>
      </c>
      <c r="D89">
        <v>43.5</v>
      </c>
      <c r="E89">
        <v>434963</v>
      </c>
    </row>
    <row r="90" spans="1:5" x14ac:dyDescent="0.25">
      <c r="A90" t="s">
        <v>1041</v>
      </c>
      <c r="B90">
        <v>3</v>
      </c>
      <c r="C90">
        <v>22.654</v>
      </c>
      <c r="D90">
        <v>44.14</v>
      </c>
      <c r="E90">
        <v>441422</v>
      </c>
    </row>
    <row r="91" spans="1:5" x14ac:dyDescent="0.25">
      <c r="A91" t="s">
        <v>1041</v>
      </c>
      <c r="B91">
        <v>4</v>
      </c>
      <c r="C91">
        <v>23.131</v>
      </c>
      <c r="D91">
        <v>43.23</v>
      </c>
      <c r="E91">
        <v>432305</v>
      </c>
    </row>
    <row r="92" spans="1:5" x14ac:dyDescent="0.25">
      <c r="A92" t="s">
        <v>1041</v>
      </c>
      <c r="B92">
        <v>5</v>
      </c>
      <c r="C92">
        <v>22.119</v>
      </c>
      <c r="D92">
        <v>45.21</v>
      </c>
      <c r="E92">
        <v>452099</v>
      </c>
    </row>
    <row r="98" spans="1:5" x14ac:dyDescent="0.25">
      <c r="A98" s="8" t="s">
        <v>925</v>
      </c>
      <c r="B98" s="8"/>
      <c r="C98" s="8"/>
      <c r="D98" s="8"/>
      <c r="E98" s="8"/>
    </row>
    <row r="99" spans="1:5" x14ac:dyDescent="0.25">
      <c r="A99" t="s">
        <v>1036</v>
      </c>
      <c r="B99" t="s">
        <v>183</v>
      </c>
      <c r="C99" t="s">
        <v>182</v>
      </c>
      <c r="D99" t="s">
        <v>184</v>
      </c>
      <c r="E99" t="s">
        <v>186</v>
      </c>
    </row>
    <row r="100" spans="1:5" x14ac:dyDescent="0.25">
      <c r="A100" t="s">
        <v>904</v>
      </c>
      <c r="B100">
        <v>1</v>
      </c>
      <c r="C100">
        <v>35.594003407057997</v>
      </c>
      <c r="D100">
        <v>26.79</v>
      </c>
      <c r="E100">
        <v>280946.2</v>
      </c>
    </row>
    <row r="101" spans="1:5" x14ac:dyDescent="0.25">
      <c r="A101" t="s">
        <v>904</v>
      </c>
      <c r="B101">
        <v>2</v>
      </c>
      <c r="C101">
        <v>38.726997131878591</v>
      </c>
      <c r="D101">
        <v>24.63</v>
      </c>
      <c r="E101">
        <v>258217.8</v>
      </c>
    </row>
    <row r="102" spans="1:5" x14ac:dyDescent="0.25">
      <c r="A102" t="s">
        <v>904</v>
      </c>
      <c r="B102">
        <v>3</v>
      </c>
      <c r="C102">
        <v>39.694006840071253</v>
      </c>
      <c r="D102">
        <v>24.03</v>
      </c>
      <c r="E102">
        <v>251927.2</v>
      </c>
    </row>
    <row r="103" spans="1:5" x14ac:dyDescent="0.25">
      <c r="A103" t="s">
        <v>904</v>
      </c>
      <c r="B103">
        <v>4</v>
      </c>
      <c r="C103">
        <v>38.577999506973164</v>
      </c>
      <c r="D103">
        <v>24.72</v>
      </c>
      <c r="E103">
        <v>259215.1</v>
      </c>
    </row>
    <row r="104" spans="1:5" x14ac:dyDescent="0.25">
      <c r="A104" t="s">
        <v>904</v>
      </c>
      <c r="B104">
        <v>5</v>
      </c>
      <c r="C104">
        <v>37.494005645847373</v>
      </c>
      <c r="D104">
        <v>25.44</v>
      </c>
      <c r="E104">
        <v>266709.3</v>
      </c>
    </row>
    <row r="105" spans="1:5" x14ac:dyDescent="0.25">
      <c r="A105" t="s">
        <v>1041</v>
      </c>
      <c r="B105">
        <v>1</v>
      </c>
      <c r="C105">
        <v>42.753</v>
      </c>
      <c r="D105">
        <v>23.39</v>
      </c>
      <c r="E105">
        <v>233898</v>
      </c>
    </row>
    <row r="106" spans="1:5" x14ac:dyDescent="0.25">
      <c r="A106" t="s">
        <v>1041</v>
      </c>
      <c r="B106">
        <v>2</v>
      </c>
      <c r="C106">
        <v>41.319000000000003</v>
      </c>
      <c r="D106">
        <v>24.2</v>
      </c>
      <c r="E106">
        <v>242015</v>
      </c>
    </row>
    <row r="107" spans="1:5" x14ac:dyDescent="0.25">
      <c r="A107" t="s">
        <v>1041</v>
      </c>
      <c r="B107">
        <v>3</v>
      </c>
      <c r="C107">
        <v>45.9</v>
      </c>
      <c r="D107">
        <v>21.79</v>
      </c>
      <c r="E107">
        <v>217864</v>
      </c>
    </row>
    <row r="108" spans="1:5" x14ac:dyDescent="0.25">
      <c r="A108" t="s">
        <v>1041</v>
      </c>
      <c r="B108">
        <v>4</v>
      </c>
      <c r="C108">
        <v>48.235999999999997</v>
      </c>
      <c r="D108">
        <v>20.73</v>
      </c>
      <c r="E108">
        <v>207312</v>
      </c>
    </row>
    <row r="109" spans="1:5" x14ac:dyDescent="0.25">
      <c r="A109" t="s">
        <v>1041</v>
      </c>
      <c r="B109">
        <v>5</v>
      </c>
      <c r="C109">
        <v>44.94</v>
      </c>
      <c r="D109">
        <v>22.25</v>
      </c>
      <c r="E109">
        <v>222515</v>
      </c>
    </row>
    <row r="115" spans="1:5" x14ac:dyDescent="0.25">
      <c r="A115" s="8" t="s">
        <v>926</v>
      </c>
      <c r="B115" s="8"/>
      <c r="C115" s="8"/>
      <c r="D115" s="8"/>
      <c r="E115" s="8"/>
    </row>
    <row r="116" spans="1:5" x14ac:dyDescent="0.25">
      <c r="A116" t="s">
        <v>1036</v>
      </c>
      <c r="B116" t="s">
        <v>183</v>
      </c>
      <c r="C116" t="s">
        <v>182</v>
      </c>
      <c r="D116" t="s">
        <v>184</v>
      </c>
      <c r="E116" t="s">
        <v>186</v>
      </c>
    </row>
    <row r="117" spans="1:5" x14ac:dyDescent="0.25">
      <c r="A117" t="s">
        <v>904</v>
      </c>
      <c r="B117">
        <v>1</v>
      </c>
      <c r="C117">
        <v>39.625994018059941</v>
      </c>
      <c r="D117">
        <v>24.07</v>
      </c>
      <c r="E117">
        <v>252359.6</v>
      </c>
    </row>
    <row r="118" spans="1:5" x14ac:dyDescent="0.25">
      <c r="A118" t="s">
        <v>904</v>
      </c>
      <c r="B118">
        <v>2</v>
      </c>
      <c r="C118">
        <v>36.955993911130449</v>
      </c>
      <c r="D118">
        <v>25.81</v>
      </c>
      <c r="E118">
        <v>270592.09999999998</v>
      </c>
    </row>
    <row r="119" spans="1:5" x14ac:dyDescent="0.25">
      <c r="A119" t="s">
        <v>904</v>
      </c>
      <c r="B119">
        <v>3</v>
      </c>
      <c r="C119">
        <v>37.929000703582965</v>
      </c>
      <c r="D119">
        <v>25.14</v>
      </c>
      <c r="E119">
        <v>263650.5</v>
      </c>
    </row>
    <row r="120" spans="1:5" x14ac:dyDescent="0.25">
      <c r="A120" t="s">
        <v>904</v>
      </c>
      <c r="B120">
        <v>4</v>
      </c>
      <c r="C120">
        <v>42.580007834721435</v>
      </c>
      <c r="D120">
        <v>22.4</v>
      </c>
      <c r="E120">
        <v>234852</v>
      </c>
    </row>
    <row r="121" spans="1:5" x14ac:dyDescent="0.25">
      <c r="A121" t="s">
        <v>904</v>
      </c>
      <c r="B121">
        <v>5</v>
      </c>
      <c r="C121">
        <v>41.136993593324618</v>
      </c>
      <c r="D121">
        <v>23.18</v>
      </c>
      <c r="E121">
        <v>243090.2</v>
      </c>
    </row>
    <row r="122" spans="1:5" x14ac:dyDescent="0.25">
      <c r="A122" t="s">
        <v>1041</v>
      </c>
      <c r="B122">
        <v>1</v>
      </c>
      <c r="C122">
        <v>25.579000000000001</v>
      </c>
      <c r="D122">
        <v>39.090000000000003</v>
      </c>
      <c r="E122">
        <v>390934</v>
      </c>
    </row>
    <row r="123" spans="1:5" x14ac:dyDescent="0.25">
      <c r="A123" t="s">
        <v>1041</v>
      </c>
      <c r="B123">
        <v>2</v>
      </c>
      <c r="C123">
        <v>26.036999999999999</v>
      </c>
      <c r="D123">
        <v>38.409999999999997</v>
      </c>
      <c r="E123">
        <v>384062</v>
      </c>
    </row>
    <row r="124" spans="1:5" x14ac:dyDescent="0.25">
      <c r="A124" t="s">
        <v>1041</v>
      </c>
      <c r="B124">
        <v>3</v>
      </c>
      <c r="C124">
        <v>25.602</v>
      </c>
      <c r="D124">
        <v>39.06</v>
      </c>
      <c r="E124">
        <v>390590</v>
      </c>
    </row>
    <row r="125" spans="1:5" x14ac:dyDescent="0.25">
      <c r="A125" t="s">
        <v>1041</v>
      </c>
      <c r="B125">
        <v>4</v>
      </c>
      <c r="C125">
        <v>26.99</v>
      </c>
      <c r="D125">
        <v>37.049999999999997</v>
      </c>
      <c r="E125">
        <v>370493</v>
      </c>
    </row>
    <row r="126" spans="1:5" x14ac:dyDescent="0.25">
      <c r="A126" t="s">
        <v>1041</v>
      </c>
      <c r="B126">
        <v>5</v>
      </c>
      <c r="C126">
        <v>26.2</v>
      </c>
      <c r="D126">
        <v>38.17</v>
      </c>
      <c r="E126">
        <v>381673</v>
      </c>
    </row>
    <row r="132" spans="1:5" x14ac:dyDescent="0.25">
      <c r="A132" s="8" t="s">
        <v>927</v>
      </c>
      <c r="B132" s="8"/>
      <c r="C132" s="8"/>
      <c r="D132" s="8"/>
      <c r="E132" s="8"/>
    </row>
    <row r="133" spans="1:5" x14ac:dyDescent="0.25">
      <c r="A133" t="s">
        <v>1036</v>
      </c>
      <c r="B133" t="s">
        <v>183</v>
      </c>
      <c r="C133" t="s">
        <v>182</v>
      </c>
      <c r="D133" t="s">
        <v>184</v>
      </c>
      <c r="E133" t="s">
        <v>186</v>
      </c>
    </row>
    <row r="134" spans="1:5" x14ac:dyDescent="0.25">
      <c r="A134" t="s">
        <v>905</v>
      </c>
      <c r="B134">
        <v>1</v>
      </c>
      <c r="C134">
        <v>38.822000738394465</v>
      </c>
      <c r="D134">
        <v>24.57</v>
      </c>
      <c r="E134">
        <v>257585.9</v>
      </c>
    </row>
    <row r="135" spans="1:5" x14ac:dyDescent="0.25">
      <c r="A135" t="s">
        <v>905</v>
      </c>
      <c r="B135">
        <v>2</v>
      </c>
      <c r="C135">
        <v>39.217993215287173</v>
      </c>
      <c r="D135">
        <v>24.32</v>
      </c>
      <c r="E135">
        <v>254985</v>
      </c>
    </row>
    <row r="136" spans="1:5" x14ac:dyDescent="0.25">
      <c r="A136" t="s">
        <v>905</v>
      </c>
      <c r="B136">
        <v>3</v>
      </c>
      <c r="C136">
        <v>45.972002131262016</v>
      </c>
      <c r="D136">
        <v>20.74</v>
      </c>
      <c r="E136">
        <v>217523.7</v>
      </c>
    </row>
    <row r="137" spans="1:5" x14ac:dyDescent="0.25">
      <c r="A137" t="s">
        <v>905</v>
      </c>
      <c r="B137">
        <v>4</v>
      </c>
      <c r="C137">
        <v>39.583001001054093</v>
      </c>
      <c r="D137">
        <v>24.09</v>
      </c>
      <c r="E137">
        <v>252633.7</v>
      </c>
    </row>
    <row r="138" spans="1:5" x14ac:dyDescent="0.25">
      <c r="A138" t="s">
        <v>905</v>
      </c>
      <c r="B138">
        <v>5</v>
      </c>
      <c r="C138">
        <v>36.769004611568555</v>
      </c>
      <c r="D138">
        <v>25.94</v>
      </c>
      <c r="E138">
        <v>271968.2</v>
      </c>
    </row>
    <row r="139" spans="1:5" x14ac:dyDescent="0.25">
      <c r="A139" t="s">
        <v>906</v>
      </c>
      <c r="B139">
        <v>1</v>
      </c>
      <c r="C139">
        <v>55.234999999999999</v>
      </c>
      <c r="D139">
        <v>18.100000000000001</v>
      </c>
      <c r="E139">
        <v>181041</v>
      </c>
    </row>
    <row r="140" spans="1:5" x14ac:dyDescent="0.25">
      <c r="A140" t="s">
        <v>906</v>
      </c>
      <c r="B140">
        <v>2</v>
      </c>
      <c r="C140">
        <v>50.932000000000002</v>
      </c>
      <c r="D140">
        <v>19.63</v>
      </c>
      <c r="E140">
        <v>196339</v>
      </c>
    </row>
    <row r="141" spans="1:5" x14ac:dyDescent="0.25">
      <c r="A141" t="s">
        <v>906</v>
      </c>
      <c r="B141">
        <v>3</v>
      </c>
      <c r="C141">
        <v>46.512999999999998</v>
      </c>
      <c r="D141">
        <v>21.5</v>
      </c>
      <c r="E141">
        <v>214991</v>
      </c>
    </row>
    <row r="142" spans="1:5" x14ac:dyDescent="0.25">
      <c r="A142" t="s">
        <v>906</v>
      </c>
      <c r="B142">
        <v>4</v>
      </c>
      <c r="C142">
        <v>52.348999999999997</v>
      </c>
      <c r="D142">
        <v>19.100000000000001</v>
      </c>
      <c r="E142">
        <v>191024</v>
      </c>
    </row>
    <row r="143" spans="1:5" x14ac:dyDescent="0.25">
      <c r="A143" t="s">
        <v>906</v>
      </c>
      <c r="B143">
        <v>5</v>
      </c>
      <c r="C143">
        <v>49.777000000000001</v>
      </c>
      <c r="D143">
        <v>20.09</v>
      </c>
      <c r="E143">
        <v>200892</v>
      </c>
    </row>
    <row r="149" spans="1:5" x14ac:dyDescent="0.25">
      <c r="A149" s="8" t="s">
        <v>928</v>
      </c>
      <c r="B149" s="8"/>
      <c r="C149" s="8"/>
      <c r="D149" s="8"/>
      <c r="E149" s="8"/>
    </row>
    <row r="150" spans="1:5" x14ac:dyDescent="0.25">
      <c r="A150" t="s">
        <v>151</v>
      </c>
      <c r="B150" t="s">
        <v>183</v>
      </c>
      <c r="C150" t="s">
        <v>182</v>
      </c>
      <c r="D150" t="s">
        <v>184</v>
      </c>
      <c r="E150" t="s">
        <v>186</v>
      </c>
    </row>
    <row r="151" spans="1:5" x14ac:dyDescent="0.25">
      <c r="A151" t="s">
        <v>905</v>
      </c>
      <c r="B151">
        <v>1</v>
      </c>
      <c r="C151">
        <v>40.59499268884182</v>
      </c>
      <c r="D151">
        <v>23.49</v>
      </c>
      <c r="E151">
        <v>246335.8</v>
      </c>
    </row>
    <row r="152" spans="1:5" x14ac:dyDescent="0.25">
      <c r="A152" t="s">
        <v>905</v>
      </c>
      <c r="B152">
        <v>2</v>
      </c>
      <c r="C152">
        <v>36.197994341529522</v>
      </c>
      <c r="D152">
        <v>26.35</v>
      </c>
      <c r="E152">
        <v>276258.40000000002</v>
      </c>
    </row>
    <row r="153" spans="1:5" x14ac:dyDescent="0.25">
      <c r="A153" t="s">
        <v>905</v>
      </c>
      <c r="B153">
        <v>3</v>
      </c>
      <c r="C153">
        <v>40.1490009724088</v>
      </c>
      <c r="D153">
        <v>23.75</v>
      </c>
      <c r="E153">
        <v>249072.2</v>
      </c>
    </row>
    <row r="154" spans="1:5" x14ac:dyDescent="0.25">
      <c r="A154" t="s">
        <v>905</v>
      </c>
      <c r="B154">
        <v>4</v>
      </c>
      <c r="C154">
        <v>43.68300119691424</v>
      </c>
      <c r="D154">
        <v>21.83</v>
      </c>
      <c r="E154">
        <v>228922</v>
      </c>
    </row>
    <row r="155" spans="1:5" x14ac:dyDescent="0.25">
      <c r="A155" t="s">
        <v>905</v>
      </c>
      <c r="B155">
        <v>5</v>
      </c>
      <c r="C155">
        <v>44.02400540966979</v>
      </c>
      <c r="D155">
        <v>21.66</v>
      </c>
      <c r="E155">
        <v>227148.79999999999</v>
      </c>
    </row>
    <row r="156" spans="1:5" x14ac:dyDescent="0.25">
      <c r="A156" t="s">
        <v>906</v>
      </c>
      <c r="B156">
        <v>1</v>
      </c>
      <c r="C156">
        <v>26.466999999999999</v>
      </c>
      <c r="D156">
        <v>37.78</v>
      </c>
      <c r="E156">
        <v>377826</v>
      </c>
    </row>
    <row r="157" spans="1:5" x14ac:dyDescent="0.25">
      <c r="A157" t="s">
        <v>906</v>
      </c>
      <c r="B157">
        <v>2</v>
      </c>
      <c r="C157">
        <v>26.382000000000001</v>
      </c>
      <c r="D157">
        <v>37.9</v>
      </c>
      <c r="E157">
        <v>379046</v>
      </c>
    </row>
    <row r="158" spans="1:5" x14ac:dyDescent="0.25">
      <c r="A158" t="s">
        <v>906</v>
      </c>
      <c r="B158">
        <v>3</v>
      </c>
      <c r="C158">
        <v>27.077999999999999</v>
      </c>
      <c r="D158">
        <v>36.93</v>
      </c>
      <c r="E158">
        <v>369293</v>
      </c>
    </row>
    <row r="159" spans="1:5" x14ac:dyDescent="0.25">
      <c r="A159" t="s">
        <v>906</v>
      </c>
      <c r="B159">
        <v>4</v>
      </c>
      <c r="C159">
        <v>27.521999999999998</v>
      </c>
      <c r="D159">
        <v>36.33</v>
      </c>
      <c r="E159">
        <v>363335</v>
      </c>
    </row>
    <row r="160" spans="1:5" x14ac:dyDescent="0.25">
      <c r="A160" t="s">
        <v>906</v>
      </c>
      <c r="B160">
        <v>5</v>
      </c>
      <c r="C160">
        <v>26.356999999999999</v>
      </c>
      <c r="D160">
        <v>37.94</v>
      </c>
      <c r="E160">
        <v>379394</v>
      </c>
    </row>
  </sheetData>
  <sortState xmlns:xlrd2="http://schemas.microsoft.com/office/spreadsheetml/2017/richdata2" ref="A66:C75">
    <sortCondition ref="A66:A75"/>
  </sortState>
  <dataConsolidate/>
  <mergeCells count="9">
    <mergeCell ref="F4:H4"/>
    <mergeCell ref="F20:H20"/>
    <mergeCell ref="F35:H35"/>
    <mergeCell ref="A132:E132"/>
    <mergeCell ref="A149:E149"/>
    <mergeCell ref="A64:E64"/>
    <mergeCell ref="A81:E81"/>
    <mergeCell ref="A98:E98"/>
    <mergeCell ref="A115:E115"/>
  </mergeCells>
  <phoneticPr fontId="1" type="noConversion"/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03F1-AA5C-42C7-B2AC-801556BBE70E}">
  <dimension ref="A1:H161"/>
  <sheetViews>
    <sheetView workbookViewId="0">
      <selection activeCell="F36" sqref="F36:H45"/>
    </sheetView>
  </sheetViews>
  <sheetFormatPr defaultRowHeight="15" x14ac:dyDescent="0.25"/>
  <cols>
    <col min="1" max="1" width="21.85546875" customWidth="1"/>
    <col min="2" max="3" width="17.28515625" bestFit="1" customWidth="1"/>
    <col min="4" max="4" width="18.28515625" bestFit="1" customWidth="1"/>
    <col min="6" max="6" width="10.85546875" bestFit="1" customWidth="1"/>
    <col min="7" max="7" width="12" bestFit="1" customWidth="1"/>
    <col min="8" max="8" width="11.42578125" bestFit="1" customWidth="1"/>
  </cols>
  <sheetData>
    <row r="1" spans="1:8" x14ac:dyDescent="0.25">
      <c r="A1" t="s">
        <v>151</v>
      </c>
      <c r="B1" t="s">
        <v>191</v>
      </c>
      <c r="C1" t="s">
        <v>192</v>
      </c>
      <c r="D1" t="s">
        <v>193</v>
      </c>
      <c r="F1" t="s">
        <v>918</v>
      </c>
      <c r="G1">
        <v>31</v>
      </c>
    </row>
    <row r="2" spans="1:8" x14ac:dyDescent="0.25">
      <c r="A2" s="1" t="s">
        <v>905</v>
      </c>
      <c r="B2">
        <v>1</v>
      </c>
      <c r="C2">
        <v>10</v>
      </c>
      <c r="D2">
        <v>18</v>
      </c>
      <c r="F2" t="s">
        <v>919</v>
      </c>
      <c r="G2">
        <v>61</v>
      </c>
    </row>
    <row r="3" spans="1:8" x14ac:dyDescent="0.25">
      <c r="A3" s="1" t="s">
        <v>905</v>
      </c>
      <c r="B3">
        <v>1</v>
      </c>
      <c r="C3">
        <v>10</v>
      </c>
      <c r="D3">
        <v>19</v>
      </c>
    </row>
    <row r="4" spans="1:8" x14ac:dyDescent="0.25">
      <c r="A4" s="1" t="s">
        <v>905</v>
      </c>
      <c r="B4">
        <v>1</v>
      </c>
      <c r="C4">
        <v>11</v>
      </c>
      <c r="D4">
        <v>20</v>
      </c>
      <c r="F4" s="8" t="s">
        <v>978</v>
      </c>
      <c r="G4" s="8"/>
      <c r="H4" s="8"/>
    </row>
    <row r="5" spans="1:8" x14ac:dyDescent="0.25">
      <c r="A5" s="1" t="s">
        <v>905</v>
      </c>
      <c r="B5">
        <v>1</v>
      </c>
      <c r="C5">
        <v>12</v>
      </c>
      <c r="D5">
        <v>21</v>
      </c>
      <c r="F5" t="s">
        <v>920</v>
      </c>
      <c r="G5" s="3" t="s">
        <v>904</v>
      </c>
      <c r="H5" s="3" t="s">
        <v>1041</v>
      </c>
    </row>
    <row r="6" spans="1:8" x14ac:dyDescent="0.25">
      <c r="A6" s="1" t="s">
        <v>905</v>
      </c>
      <c r="B6">
        <v>1</v>
      </c>
      <c r="C6">
        <v>12</v>
      </c>
      <c r="D6">
        <v>22</v>
      </c>
      <c r="F6" t="s">
        <v>907</v>
      </c>
      <c r="G6" s="4">
        <f ca="1">MIN(INDIRECT("$B$2:$B$" &amp; $G$1))</f>
        <v>1</v>
      </c>
      <c r="H6" s="4">
        <f ca="1">MIN(INDIRECT("$B$" &amp; $G$1 + 1 &amp; ":$B$" &amp; $G$2))</f>
        <v>1</v>
      </c>
    </row>
    <row r="7" spans="1:8" x14ac:dyDescent="0.25">
      <c r="A7" s="1" t="s">
        <v>905</v>
      </c>
      <c r="B7">
        <v>1</v>
      </c>
      <c r="C7">
        <v>12</v>
      </c>
      <c r="D7">
        <v>23</v>
      </c>
      <c r="F7" t="s">
        <v>908</v>
      </c>
      <c r="G7" s="4">
        <f ca="1">_xlfn.QUARTILE.EXC(INDIRECT("$B$2:$B$" &amp; $G$1),1)</f>
        <v>1</v>
      </c>
      <c r="H7" s="4">
        <f ca="1">_xlfn.QUARTILE.EXC(INDIRECT("$B$" &amp; $G$1 + 1 &amp; ":$B$" &amp; $G$2),1)</f>
        <v>1</v>
      </c>
    </row>
    <row r="8" spans="1:8" x14ac:dyDescent="0.25">
      <c r="A8" s="1" t="s">
        <v>905</v>
      </c>
      <c r="B8">
        <v>1</v>
      </c>
      <c r="C8">
        <v>10</v>
      </c>
      <c r="D8">
        <v>19</v>
      </c>
      <c r="F8" t="s">
        <v>910</v>
      </c>
      <c r="G8" s="4">
        <f ca="1">MEDIAN(INDIRECT("$B$2:$B$" &amp; $G$1))</f>
        <v>1</v>
      </c>
      <c r="H8" s="4">
        <f ca="1">MEDIAN(INDIRECT("$B$" &amp; $G$1 + 1 &amp; ":$B$" &amp; $G$2))</f>
        <v>1</v>
      </c>
    </row>
    <row r="9" spans="1:8" x14ac:dyDescent="0.25">
      <c r="A9" s="1" t="s">
        <v>905</v>
      </c>
      <c r="B9">
        <v>1</v>
      </c>
      <c r="C9">
        <v>10</v>
      </c>
      <c r="D9">
        <v>17</v>
      </c>
      <c r="F9" t="s">
        <v>909</v>
      </c>
      <c r="G9" s="4">
        <f ca="1">_xlfn.QUARTILE.EXC(INDIRECT("$B$2:$B$" &amp; $G$1),3)</f>
        <v>1</v>
      </c>
      <c r="H9" s="4">
        <f ca="1">_xlfn.QUARTILE.EXC(INDIRECT("$B$" &amp; $G$1 + 1 &amp; ":$B$" &amp; $G$2),3)</f>
        <v>1</v>
      </c>
    </row>
    <row r="10" spans="1:8" x14ac:dyDescent="0.25">
      <c r="A10" s="1" t="s">
        <v>905</v>
      </c>
      <c r="B10">
        <v>1</v>
      </c>
      <c r="C10">
        <v>12</v>
      </c>
      <c r="D10">
        <v>21</v>
      </c>
      <c r="F10" t="s">
        <v>911</v>
      </c>
      <c r="G10" s="4">
        <f ca="1">MAX(INDIRECT("$B$2:$B$" &amp; $G$1))</f>
        <v>1</v>
      </c>
      <c r="H10" s="4">
        <f ca="1">MAX(INDIRECT("$B$" &amp; $G$1 + 1 &amp; ":$B$" &amp; $G$2))</f>
        <v>1</v>
      </c>
    </row>
    <row r="11" spans="1:8" x14ac:dyDescent="0.25">
      <c r="A11" s="1" t="s">
        <v>905</v>
      </c>
      <c r="B11">
        <v>1</v>
      </c>
      <c r="C11">
        <v>12</v>
      </c>
      <c r="D11">
        <v>22</v>
      </c>
      <c r="F11" t="s">
        <v>912</v>
      </c>
      <c r="G11" s="4">
        <f ca="1">AVERAGE(INDIRECT("$B$2:$B$" &amp; $G$1))</f>
        <v>1</v>
      </c>
      <c r="H11" s="4">
        <f ca="1">AVERAGE(INDIRECT("$B$" &amp; $G$1 + 1 &amp; ":$B$" &amp; $G$2))</f>
        <v>1</v>
      </c>
    </row>
    <row r="12" spans="1:8" x14ac:dyDescent="0.25">
      <c r="A12" s="1" t="s">
        <v>905</v>
      </c>
      <c r="B12">
        <v>1</v>
      </c>
      <c r="C12">
        <v>11</v>
      </c>
      <c r="D12">
        <v>20</v>
      </c>
      <c r="F12" t="s">
        <v>913</v>
      </c>
      <c r="G12" s="4">
        <f ca="1">$G$9-$G$7</f>
        <v>0</v>
      </c>
      <c r="H12" s="4">
        <f ca="1">$H$9-$H$7</f>
        <v>0</v>
      </c>
    </row>
    <row r="13" spans="1:8" x14ac:dyDescent="0.25">
      <c r="A13" s="1" t="s">
        <v>905</v>
      </c>
      <c r="B13">
        <v>1</v>
      </c>
      <c r="C13">
        <v>11</v>
      </c>
      <c r="D13">
        <v>19</v>
      </c>
      <c r="F13" t="s">
        <v>914</v>
      </c>
      <c r="G13" s="4">
        <f ca="1">$G$7-($G$12*1.5)</f>
        <v>1</v>
      </c>
      <c r="H13" s="4">
        <f ca="1">$H$7-($H$12*1.5)</f>
        <v>1</v>
      </c>
    </row>
    <row r="14" spans="1:8" x14ac:dyDescent="0.25">
      <c r="A14" s="1" t="s">
        <v>905</v>
      </c>
      <c r="B14">
        <v>1</v>
      </c>
      <c r="C14">
        <v>10</v>
      </c>
      <c r="D14">
        <v>17</v>
      </c>
      <c r="F14" t="s">
        <v>915</v>
      </c>
      <c r="G14" s="4">
        <f ca="1">$G$9-($G$12*1.5)</f>
        <v>1</v>
      </c>
      <c r="H14" s="4">
        <f ca="1">$H$9-($H$12*1.5)</f>
        <v>1</v>
      </c>
    </row>
    <row r="15" spans="1:8" x14ac:dyDescent="0.25">
      <c r="A15" s="1" t="s">
        <v>905</v>
      </c>
      <c r="B15">
        <v>1</v>
      </c>
      <c r="C15">
        <v>10</v>
      </c>
      <c r="D15">
        <v>18</v>
      </c>
    </row>
    <row r="16" spans="1:8" x14ac:dyDescent="0.25">
      <c r="A16" s="1" t="s">
        <v>905</v>
      </c>
      <c r="B16">
        <v>1</v>
      </c>
      <c r="C16">
        <v>11</v>
      </c>
      <c r="D16">
        <v>19</v>
      </c>
    </row>
    <row r="17" spans="1:8" x14ac:dyDescent="0.25">
      <c r="A17" s="1" t="s">
        <v>905</v>
      </c>
      <c r="B17">
        <v>1</v>
      </c>
      <c r="C17">
        <v>11</v>
      </c>
      <c r="D17">
        <v>18</v>
      </c>
    </row>
    <row r="18" spans="1:8" x14ac:dyDescent="0.25">
      <c r="A18" s="1" t="s">
        <v>905</v>
      </c>
      <c r="B18">
        <v>1</v>
      </c>
      <c r="C18">
        <v>11</v>
      </c>
      <c r="D18">
        <v>21</v>
      </c>
    </row>
    <row r="19" spans="1:8" x14ac:dyDescent="0.25">
      <c r="A19" s="1" t="s">
        <v>905</v>
      </c>
      <c r="B19">
        <v>1</v>
      </c>
      <c r="C19">
        <v>12</v>
      </c>
      <c r="D19">
        <v>22</v>
      </c>
    </row>
    <row r="20" spans="1:8" x14ac:dyDescent="0.25">
      <c r="A20" s="1" t="s">
        <v>905</v>
      </c>
      <c r="B20">
        <v>1</v>
      </c>
      <c r="C20">
        <v>11</v>
      </c>
      <c r="D20">
        <v>20</v>
      </c>
      <c r="F20" s="8" t="s">
        <v>979</v>
      </c>
      <c r="G20" s="8"/>
      <c r="H20" s="8"/>
    </row>
    <row r="21" spans="1:8" x14ac:dyDescent="0.25">
      <c r="A21" s="1" t="s">
        <v>905</v>
      </c>
      <c r="B21">
        <v>1</v>
      </c>
      <c r="C21">
        <v>10</v>
      </c>
      <c r="D21">
        <v>17</v>
      </c>
      <c r="F21" t="s">
        <v>920</v>
      </c>
      <c r="G21" s="3" t="s">
        <v>904</v>
      </c>
      <c r="H21" s="3" t="s">
        <v>1041</v>
      </c>
    </row>
    <row r="22" spans="1:8" x14ac:dyDescent="0.25">
      <c r="A22" s="1" t="s">
        <v>905</v>
      </c>
      <c r="B22">
        <v>1</v>
      </c>
      <c r="C22">
        <v>11</v>
      </c>
      <c r="D22">
        <v>20</v>
      </c>
      <c r="F22" t="s">
        <v>907</v>
      </c>
      <c r="G22" s="4">
        <f ca="1">MIN(INDIRECT("$C$2:$C$" &amp; $G$1))</f>
        <v>10</v>
      </c>
      <c r="H22" s="4">
        <f ca="1">MIN(INDIRECT("$C$" &amp; $G$1 + 1 &amp; ":$C$" &amp; $G$2))</f>
        <v>4</v>
      </c>
    </row>
    <row r="23" spans="1:8" x14ac:dyDescent="0.25">
      <c r="A23" s="1" t="s">
        <v>905</v>
      </c>
      <c r="B23">
        <v>1</v>
      </c>
      <c r="C23">
        <v>11</v>
      </c>
      <c r="D23">
        <v>21</v>
      </c>
      <c r="F23" t="s">
        <v>908</v>
      </c>
      <c r="G23" s="4">
        <f ca="1">_xlfn.QUARTILE.EXC(INDIRECT("$C$2:$C$" &amp; $G$1),1)</f>
        <v>10</v>
      </c>
      <c r="H23" s="4">
        <f ca="1">_xlfn.QUARTILE.EXC(INDIRECT("$C$" &amp; $G$1 + 1 &amp; ":$C$" &amp; $G$2),1)</f>
        <v>5</v>
      </c>
    </row>
    <row r="24" spans="1:8" x14ac:dyDescent="0.25">
      <c r="A24" s="1" t="s">
        <v>905</v>
      </c>
      <c r="B24">
        <v>1</v>
      </c>
      <c r="C24">
        <v>14</v>
      </c>
      <c r="D24">
        <v>24</v>
      </c>
      <c r="F24" t="s">
        <v>910</v>
      </c>
      <c r="G24" s="4">
        <f ca="1">MEDIAN(INDIRECT("$C$2:$C$" &amp; $G$1))</f>
        <v>11</v>
      </c>
      <c r="H24" s="4">
        <f ca="1">MEDIAN(INDIRECT("$C$" &amp; $G$1 + 1 &amp; ":$C$" &amp; $G$2))</f>
        <v>5</v>
      </c>
    </row>
    <row r="25" spans="1:8" x14ac:dyDescent="0.25">
      <c r="A25" s="1" t="s">
        <v>905</v>
      </c>
      <c r="B25">
        <v>1</v>
      </c>
      <c r="C25">
        <v>12</v>
      </c>
      <c r="D25">
        <v>20</v>
      </c>
      <c r="F25" t="s">
        <v>909</v>
      </c>
      <c r="G25" s="4">
        <f ca="1">_xlfn.QUARTILE.EXC(INDIRECT("$C$2:$C$" &amp; $G$1),3)</f>
        <v>12</v>
      </c>
      <c r="H25" s="4">
        <f ca="1">_xlfn.QUARTILE.EXC(INDIRECT("$C$" &amp; $G$1 + 1 &amp; ":$C$" &amp; $G$2),3)</f>
        <v>6</v>
      </c>
    </row>
    <row r="26" spans="1:8" x14ac:dyDescent="0.25">
      <c r="A26" s="1" t="s">
        <v>905</v>
      </c>
      <c r="B26">
        <v>1</v>
      </c>
      <c r="C26">
        <v>10</v>
      </c>
      <c r="D26">
        <v>17</v>
      </c>
      <c r="F26" t="s">
        <v>911</v>
      </c>
      <c r="G26" s="4">
        <f ca="1">MAX(INDIRECT("$C$2:$C$" &amp; $G$1))</f>
        <v>14</v>
      </c>
      <c r="H26" s="4">
        <f ca="1">MAX(INDIRECT("$C$" &amp; $G$1 + 1 &amp; ":$C$" &amp; $G$2))</f>
        <v>6</v>
      </c>
    </row>
    <row r="27" spans="1:8" x14ac:dyDescent="0.25">
      <c r="A27" s="1" t="s">
        <v>905</v>
      </c>
      <c r="B27">
        <v>1</v>
      </c>
      <c r="C27">
        <v>10</v>
      </c>
      <c r="D27">
        <v>21</v>
      </c>
      <c r="F27" t="s">
        <v>912</v>
      </c>
      <c r="G27" s="4">
        <f ca="1">AVERAGE(INDIRECT("$C$2:$C$" &amp; $G$1))</f>
        <v>11.1</v>
      </c>
      <c r="H27" s="4">
        <f ca="1">AVERAGE(INDIRECT("$C$" &amp; $G$1 + 1 &amp; ":$C$" &amp; $G$2))</f>
        <v>5.3</v>
      </c>
    </row>
    <row r="28" spans="1:8" x14ac:dyDescent="0.25">
      <c r="A28" s="1" t="s">
        <v>905</v>
      </c>
      <c r="B28">
        <v>1</v>
      </c>
      <c r="C28">
        <v>11</v>
      </c>
      <c r="D28">
        <v>21</v>
      </c>
      <c r="F28" t="s">
        <v>913</v>
      </c>
      <c r="G28" s="4">
        <f ca="1">$G$25-$G$23</f>
        <v>2</v>
      </c>
      <c r="H28" s="4">
        <f ca="1">$H$25-$H$23</f>
        <v>1</v>
      </c>
    </row>
    <row r="29" spans="1:8" x14ac:dyDescent="0.25">
      <c r="A29" s="1" t="s">
        <v>905</v>
      </c>
      <c r="B29">
        <v>1</v>
      </c>
      <c r="C29">
        <v>11</v>
      </c>
      <c r="D29">
        <v>21</v>
      </c>
      <c r="F29" t="s">
        <v>914</v>
      </c>
      <c r="G29" s="4">
        <f ca="1">$G$23-($G$28*1.5)</f>
        <v>7</v>
      </c>
      <c r="H29" s="4">
        <f ca="1">$H$23-($H$28*1.5)</f>
        <v>3.5</v>
      </c>
    </row>
    <row r="30" spans="1:8" x14ac:dyDescent="0.25">
      <c r="A30" s="1" t="s">
        <v>905</v>
      </c>
      <c r="B30">
        <v>1</v>
      </c>
      <c r="C30">
        <v>12</v>
      </c>
      <c r="D30">
        <v>21</v>
      </c>
      <c r="F30" t="s">
        <v>915</v>
      </c>
      <c r="G30" s="4">
        <f ca="1">$G$25-($G$28*1.5)</f>
        <v>9</v>
      </c>
      <c r="H30" s="4">
        <f ca="1">$H$25-($H$28*1.5)</f>
        <v>4.5</v>
      </c>
    </row>
    <row r="31" spans="1:8" x14ac:dyDescent="0.25">
      <c r="A31" s="1" t="s">
        <v>905</v>
      </c>
      <c r="B31">
        <v>1</v>
      </c>
      <c r="C31">
        <v>12</v>
      </c>
      <c r="D31">
        <v>20</v>
      </c>
    </row>
    <row r="32" spans="1:8" x14ac:dyDescent="0.25">
      <c r="A32" s="2" t="s">
        <v>1047</v>
      </c>
      <c r="B32">
        <v>1</v>
      </c>
      <c r="C32">
        <v>4</v>
      </c>
      <c r="D32">
        <v>13</v>
      </c>
    </row>
    <row r="33" spans="1:8" x14ac:dyDescent="0.25">
      <c r="A33" s="2" t="s">
        <v>1047</v>
      </c>
      <c r="B33">
        <v>1</v>
      </c>
      <c r="C33">
        <v>5</v>
      </c>
      <c r="D33">
        <v>11</v>
      </c>
    </row>
    <row r="34" spans="1:8" x14ac:dyDescent="0.25">
      <c r="A34" s="2" t="s">
        <v>1047</v>
      </c>
      <c r="B34">
        <v>1</v>
      </c>
      <c r="C34">
        <v>5</v>
      </c>
      <c r="D34">
        <v>11</v>
      </c>
    </row>
    <row r="35" spans="1:8" x14ac:dyDescent="0.25">
      <c r="A35" s="2" t="s">
        <v>1047</v>
      </c>
      <c r="B35">
        <v>1</v>
      </c>
      <c r="C35">
        <v>6</v>
      </c>
      <c r="D35">
        <v>13</v>
      </c>
      <c r="F35" s="8" t="s">
        <v>980</v>
      </c>
      <c r="G35" s="8"/>
      <c r="H35" s="8"/>
    </row>
    <row r="36" spans="1:8" x14ac:dyDescent="0.25">
      <c r="A36" s="2" t="s">
        <v>1047</v>
      </c>
      <c r="B36">
        <v>1</v>
      </c>
      <c r="C36">
        <v>6</v>
      </c>
      <c r="D36">
        <v>12</v>
      </c>
      <c r="F36" t="s">
        <v>920</v>
      </c>
      <c r="G36" s="3" t="s">
        <v>904</v>
      </c>
      <c r="H36" s="3" t="s">
        <v>1041</v>
      </c>
    </row>
    <row r="37" spans="1:8" x14ac:dyDescent="0.25">
      <c r="A37" s="2" t="s">
        <v>1047</v>
      </c>
      <c r="B37">
        <v>1</v>
      </c>
      <c r="C37">
        <v>5</v>
      </c>
      <c r="D37">
        <v>9</v>
      </c>
      <c r="F37" t="s">
        <v>907</v>
      </c>
      <c r="G37" s="4">
        <f ca="1">MIN(INDIRECT("$D$2:$D$" &amp; $G$1))</f>
        <v>17</v>
      </c>
      <c r="H37" s="4">
        <f ca="1">MIN(INDIRECT("$D$" &amp; $G$1 + 1 &amp; ":$D$" &amp; $G$2))</f>
        <v>9</v>
      </c>
    </row>
    <row r="38" spans="1:8" x14ac:dyDescent="0.25">
      <c r="A38" s="2" t="s">
        <v>1047</v>
      </c>
      <c r="B38">
        <v>1</v>
      </c>
      <c r="C38">
        <v>4</v>
      </c>
      <c r="D38">
        <v>9</v>
      </c>
      <c r="F38" t="s">
        <v>908</v>
      </c>
      <c r="G38" s="4">
        <f ca="1">_xlfn.QUARTILE.EXC(INDIRECT("$D$2:$D$" &amp; $G$1),1)</f>
        <v>18.75</v>
      </c>
      <c r="H38" s="4">
        <f ca="1">_xlfn.QUARTILE.EXC(INDIRECT("$D$" &amp; $G$1 + 1 &amp; ":$D$" &amp; $G$2),1)</f>
        <v>10</v>
      </c>
    </row>
    <row r="39" spans="1:8" x14ac:dyDescent="0.25">
      <c r="A39" s="2" t="s">
        <v>1047</v>
      </c>
      <c r="B39">
        <v>1</v>
      </c>
      <c r="C39">
        <v>5</v>
      </c>
      <c r="D39">
        <v>12</v>
      </c>
      <c r="F39" t="s">
        <v>910</v>
      </c>
      <c r="G39" s="4">
        <f ca="1">MEDIAN(INDIRECT("$D$2:$D$" &amp; $G$1))</f>
        <v>20</v>
      </c>
      <c r="H39" s="4">
        <f ca="1">MEDIAN(INDIRECT("$D$" &amp; $G$1 + 1 &amp; ":$D$" &amp; $G$2))</f>
        <v>11</v>
      </c>
    </row>
    <row r="40" spans="1:8" x14ac:dyDescent="0.25">
      <c r="A40" s="2" t="s">
        <v>1047</v>
      </c>
      <c r="B40">
        <v>1</v>
      </c>
      <c r="C40">
        <v>6</v>
      </c>
      <c r="D40">
        <v>14</v>
      </c>
      <c r="F40" t="s">
        <v>909</v>
      </c>
      <c r="G40" s="4">
        <f ca="1">_xlfn.QUARTILE.EXC(INDIRECT("$D$2:$D$" &amp; $G$1),3)</f>
        <v>21</v>
      </c>
      <c r="H40" s="4">
        <f ca="1">_xlfn.QUARTILE.EXC(INDIRECT("$D$" &amp; $G$1 + 1 &amp; ":$D$" &amp; $G$2),3)</f>
        <v>12</v>
      </c>
    </row>
    <row r="41" spans="1:8" x14ac:dyDescent="0.25">
      <c r="A41" s="2" t="s">
        <v>1047</v>
      </c>
      <c r="B41">
        <v>1</v>
      </c>
      <c r="C41">
        <v>5</v>
      </c>
      <c r="D41">
        <v>9</v>
      </c>
      <c r="F41" t="s">
        <v>911</v>
      </c>
      <c r="G41" s="4">
        <f ca="1">MAX(INDIRECT("$D$2:$D$" &amp; $G$1))</f>
        <v>24</v>
      </c>
      <c r="H41" s="4">
        <f ca="1">MAX(INDIRECT("$D$" &amp; $G$1 + 1 &amp; ":$D$" &amp; $G$2))</f>
        <v>14</v>
      </c>
    </row>
    <row r="42" spans="1:8" x14ac:dyDescent="0.25">
      <c r="A42" s="2" t="s">
        <v>1047</v>
      </c>
      <c r="B42">
        <v>1</v>
      </c>
      <c r="C42">
        <v>5</v>
      </c>
      <c r="D42">
        <v>9</v>
      </c>
      <c r="F42" t="s">
        <v>912</v>
      </c>
      <c r="G42" s="4">
        <f ca="1">AVERAGE(INDIRECT("$D$2:$D$" &amp; $G$1))</f>
        <v>19.966666666666665</v>
      </c>
      <c r="H42" s="4">
        <f ca="1">AVERAGE(INDIRECT("$D$" &amp; $G$1 + 1 &amp; ":$D$" &amp; $G$2))</f>
        <v>11</v>
      </c>
    </row>
    <row r="43" spans="1:8" x14ac:dyDescent="0.25">
      <c r="A43" s="2" t="s">
        <v>1047</v>
      </c>
      <c r="B43">
        <v>1</v>
      </c>
      <c r="C43">
        <v>5</v>
      </c>
      <c r="D43">
        <v>10</v>
      </c>
      <c r="F43" t="s">
        <v>913</v>
      </c>
      <c r="G43" s="4">
        <f ca="1">$G$40-$G$38</f>
        <v>2.25</v>
      </c>
      <c r="H43" s="4">
        <f ca="1">$H$40-$H$38</f>
        <v>2</v>
      </c>
    </row>
    <row r="44" spans="1:8" x14ac:dyDescent="0.25">
      <c r="A44" s="2" t="s">
        <v>1047</v>
      </c>
      <c r="B44">
        <v>1</v>
      </c>
      <c r="C44">
        <v>5</v>
      </c>
      <c r="D44">
        <v>12</v>
      </c>
      <c r="F44" t="s">
        <v>914</v>
      </c>
      <c r="G44" s="4">
        <f ca="1">$G$38-($G$43*1.5)</f>
        <v>15.375</v>
      </c>
      <c r="H44" s="4">
        <f ca="1">$H$38-($H$43*1.5)</f>
        <v>7</v>
      </c>
    </row>
    <row r="45" spans="1:8" x14ac:dyDescent="0.25">
      <c r="A45" s="2" t="s">
        <v>1047</v>
      </c>
      <c r="B45">
        <v>1</v>
      </c>
      <c r="C45">
        <v>5</v>
      </c>
      <c r="D45">
        <v>12</v>
      </c>
      <c r="F45" t="s">
        <v>915</v>
      </c>
      <c r="G45" s="4">
        <f ca="1">$G$40-($G$43*1.5)</f>
        <v>17.625</v>
      </c>
      <c r="H45" s="4">
        <f ca="1">$H$40-($H$43*1.5)</f>
        <v>9</v>
      </c>
    </row>
    <row r="46" spans="1:8" x14ac:dyDescent="0.25">
      <c r="A46" s="2" t="s">
        <v>1047</v>
      </c>
      <c r="B46">
        <v>1</v>
      </c>
      <c r="C46">
        <v>6</v>
      </c>
      <c r="D46">
        <v>11</v>
      </c>
    </row>
    <row r="47" spans="1:8" x14ac:dyDescent="0.25">
      <c r="A47" s="2" t="s">
        <v>1047</v>
      </c>
      <c r="B47">
        <v>1</v>
      </c>
      <c r="C47">
        <v>6</v>
      </c>
      <c r="D47">
        <v>12</v>
      </c>
    </row>
    <row r="48" spans="1:8" x14ac:dyDescent="0.25">
      <c r="A48" s="2" t="s">
        <v>1047</v>
      </c>
      <c r="B48">
        <v>1</v>
      </c>
      <c r="C48">
        <v>6</v>
      </c>
      <c r="D48">
        <v>11</v>
      </c>
    </row>
    <row r="49" spans="1:4" x14ac:dyDescent="0.25">
      <c r="A49" s="2" t="s">
        <v>1047</v>
      </c>
      <c r="B49">
        <v>1</v>
      </c>
      <c r="C49">
        <v>5</v>
      </c>
      <c r="D49">
        <v>10</v>
      </c>
    </row>
    <row r="50" spans="1:4" x14ac:dyDescent="0.25">
      <c r="A50" s="2" t="s">
        <v>1047</v>
      </c>
      <c r="B50">
        <v>1</v>
      </c>
      <c r="C50">
        <v>5</v>
      </c>
      <c r="D50">
        <v>10</v>
      </c>
    </row>
    <row r="51" spans="1:4" x14ac:dyDescent="0.25">
      <c r="A51" s="2" t="s">
        <v>1047</v>
      </c>
      <c r="B51">
        <v>1</v>
      </c>
      <c r="C51">
        <v>5</v>
      </c>
      <c r="D51">
        <v>11</v>
      </c>
    </row>
    <row r="52" spans="1:4" x14ac:dyDescent="0.25">
      <c r="A52" s="2" t="s">
        <v>1047</v>
      </c>
      <c r="B52">
        <v>1</v>
      </c>
      <c r="C52">
        <v>5</v>
      </c>
      <c r="D52">
        <v>9</v>
      </c>
    </row>
    <row r="53" spans="1:4" x14ac:dyDescent="0.25">
      <c r="A53" s="2" t="s">
        <v>1047</v>
      </c>
      <c r="B53">
        <v>1</v>
      </c>
      <c r="C53">
        <v>6</v>
      </c>
      <c r="D53">
        <v>12</v>
      </c>
    </row>
    <row r="54" spans="1:4" x14ac:dyDescent="0.25">
      <c r="A54" s="2" t="s">
        <v>1047</v>
      </c>
      <c r="B54">
        <v>1</v>
      </c>
      <c r="C54">
        <v>5</v>
      </c>
      <c r="D54">
        <v>12</v>
      </c>
    </row>
    <row r="55" spans="1:4" x14ac:dyDescent="0.25">
      <c r="A55" s="2" t="s">
        <v>1047</v>
      </c>
      <c r="B55">
        <v>1</v>
      </c>
      <c r="C55">
        <v>5</v>
      </c>
      <c r="D55">
        <v>11</v>
      </c>
    </row>
    <row r="56" spans="1:4" x14ac:dyDescent="0.25">
      <c r="A56" s="2" t="s">
        <v>1047</v>
      </c>
      <c r="B56">
        <v>1</v>
      </c>
      <c r="C56">
        <v>5</v>
      </c>
      <c r="D56">
        <v>10</v>
      </c>
    </row>
    <row r="57" spans="1:4" x14ac:dyDescent="0.25">
      <c r="A57" s="2" t="s">
        <v>1047</v>
      </c>
      <c r="B57">
        <v>1</v>
      </c>
      <c r="C57">
        <v>5</v>
      </c>
      <c r="D57">
        <v>11</v>
      </c>
    </row>
    <row r="58" spans="1:4" x14ac:dyDescent="0.25">
      <c r="A58" s="2" t="s">
        <v>1047</v>
      </c>
      <c r="B58">
        <v>1</v>
      </c>
      <c r="C58">
        <v>6</v>
      </c>
      <c r="D58">
        <v>12</v>
      </c>
    </row>
    <row r="59" spans="1:4" x14ac:dyDescent="0.25">
      <c r="A59" s="2" t="s">
        <v>1047</v>
      </c>
      <c r="B59">
        <v>1</v>
      </c>
      <c r="C59">
        <v>6</v>
      </c>
      <c r="D59">
        <v>11</v>
      </c>
    </row>
    <row r="60" spans="1:4" x14ac:dyDescent="0.25">
      <c r="A60" s="2" t="s">
        <v>1047</v>
      </c>
      <c r="B60">
        <v>1</v>
      </c>
      <c r="C60">
        <v>6</v>
      </c>
      <c r="D60">
        <v>10</v>
      </c>
    </row>
    <row r="61" spans="1:4" x14ac:dyDescent="0.25">
      <c r="A61" s="2" t="s">
        <v>1047</v>
      </c>
      <c r="B61">
        <v>1</v>
      </c>
      <c r="C61">
        <v>6</v>
      </c>
      <c r="D61">
        <v>11</v>
      </c>
    </row>
    <row r="65" spans="1:5" x14ac:dyDescent="0.25">
      <c r="A65" t="s">
        <v>929</v>
      </c>
    </row>
    <row r="66" spans="1:5" x14ac:dyDescent="0.25">
      <c r="A66" t="s">
        <v>151</v>
      </c>
      <c r="B66" t="s">
        <v>183</v>
      </c>
      <c r="C66" t="s">
        <v>191</v>
      </c>
      <c r="D66" t="s">
        <v>192</v>
      </c>
      <c r="E66" t="s">
        <v>193</v>
      </c>
    </row>
    <row r="67" spans="1:5" x14ac:dyDescent="0.25">
      <c r="A67" t="s">
        <v>905</v>
      </c>
      <c r="B67">
        <v>1</v>
      </c>
      <c r="C67">
        <v>1</v>
      </c>
      <c r="D67">
        <v>10</v>
      </c>
      <c r="E67">
        <v>18</v>
      </c>
    </row>
    <row r="68" spans="1:5" x14ac:dyDescent="0.25">
      <c r="A68" t="s">
        <v>905</v>
      </c>
      <c r="B68">
        <v>2</v>
      </c>
      <c r="C68">
        <v>1</v>
      </c>
      <c r="D68">
        <v>10</v>
      </c>
      <c r="E68">
        <v>19</v>
      </c>
    </row>
    <row r="69" spans="1:5" x14ac:dyDescent="0.25">
      <c r="A69" t="s">
        <v>905</v>
      </c>
      <c r="B69">
        <v>3</v>
      </c>
      <c r="C69">
        <v>1</v>
      </c>
      <c r="D69">
        <v>10</v>
      </c>
      <c r="E69">
        <v>17</v>
      </c>
    </row>
    <row r="70" spans="1:5" x14ac:dyDescent="0.25">
      <c r="A70" t="s">
        <v>905</v>
      </c>
      <c r="B70">
        <v>4</v>
      </c>
      <c r="C70">
        <v>1</v>
      </c>
      <c r="D70">
        <v>11</v>
      </c>
      <c r="E70">
        <v>20</v>
      </c>
    </row>
    <row r="71" spans="1:5" x14ac:dyDescent="0.25">
      <c r="A71" t="s">
        <v>905</v>
      </c>
      <c r="B71">
        <v>5</v>
      </c>
      <c r="C71">
        <v>1</v>
      </c>
      <c r="D71">
        <v>10</v>
      </c>
      <c r="E71">
        <v>17</v>
      </c>
    </row>
    <row r="72" spans="1:5" x14ac:dyDescent="0.25">
      <c r="A72" t="s">
        <v>906</v>
      </c>
      <c r="B72">
        <v>1</v>
      </c>
      <c r="C72">
        <v>1</v>
      </c>
      <c r="D72">
        <v>4</v>
      </c>
      <c r="E72">
        <v>13</v>
      </c>
    </row>
    <row r="73" spans="1:5" x14ac:dyDescent="0.25">
      <c r="A73" t="s">
        <v>906</v>
      </c>
      <c r="B73">
        <v>2</v>
      </c>
      <c r="C73">
        <v>1</v>
      </c>
      <c r="D73">
        <v>4</v>
      </c>
      <c r="E73">
        <v>9</v>
      </c>
    </row>
    <row r="74" spans="1:5" x14ac:dyDescent="0.25">
      <c r="A74" t="s">
        <v>906</v>
      </c>
      <c r="B74">
        <v>3</v>
      </c>
      <c r="C74">
        <v>1</v>
      </c>
      <c r="D74">
        <v>5</v>
      </c>
      <c r="E74">
        <v>12</v>
      </c>
    </row>
    <row r="75" spans="1:5" x14ac:dyDescent="0.25">
      <c r="A75" t="s">
        <v>906</v>
      </c>
      <c r="B75">
        <v>4</v>
      </c>
      <c r="C75">
        <v>1</v>
      </c>
      <c r="D75">
        <v>5</v>
      </c>
      <c r="E75">
        <v>10</v>
      </c>
    </row>
    <row r="76" spans="1:5" x14ac:dyDescent="0.25">
      <c r="A76" t="s">
        <v>906</v>
      </c>
      <c r="B76">
        <v>5</v>
      </c>
      <c r="C76">
        <v>1</v>
      </c>
      <c r="D76">
        <v>5</v>
      </c>
      <c r="E76">
        <v>10</v>
      </c>
    </row>
    <row r="82" spans="1:5" x14ac:dyDescent="0.25">
      <c r="A82" t="s">
        <v>930</v>
      </c>
    </row>
    <row r="83" spans="1:5" x14ac:dyDescent="0.25">
      <c r="A83" t="s">
        <v>151</v>
      </c>
      <c r="B83" t="s">
        <v>183</v>
      </c>
      <c r="C83" t="s">
        <v>191</v>
      </c>
      <c r="D83" t="s">
        <v>192</v>
      </c>
      <c r="E83" t="s">
        <v>193</v>
      </c>
    </row>
    <row r="84" spans="1:5" x14ac:dyDescent="0.25">
      <c r="A84" t="s">
        <v>905</v>
      </c>
      <c r="B84">
        <v>1</v>
      </c>
      <c r="C84">
        <v>1</v>
      </c>
      <c r="D84">
        <v>10</v>
      </c>
      <c r="E84">
        <v>19</v>
      </c>
    </row>
    <row r="85" spans="1:5" x14ac:dyDescent="0.25">
      <c r="A85" t="s">
        <v>905</v>
      </c>
      <c r="B85">
        <v>2</v>
      </c>
      <c r="C85">
        <v>1</v>
      </c>
      <c r="D85">
        <v>10</v>
      </c>
      <c r="E85">
        <v>17</v>
      </c>
    </row>
    <row r="86" spans="1:5" x14ac:dyDescent="0.25">
      <c r="A86" t="s">
        <v>905</v>
      </c>
      <c r="B86">
        <v>3</v>
      </c>
      <c r="C86">
        <v>1</v>
      </c>
      <c r="D86">
        <v>10</v>
      </c>
      <c r="E86">
        <v>18</v>
      </c>
    </row>
    <row r="87" spans="1:5" x14ac:dyDescent="0.25">
      <c r="A87" t="s">
        <v>905</v>
      </c>
      <c r="B87">
        <v>4</v>
      </c>
      <c r="C87">
        <v>1</v>
      </c>
      <c r="D87">
        <v>10</v>
      </c>
      <c r="E87">
        <v>17</v>
      </c>
    </row>
    <row r="88" spans="1:5" x14ac:dyDescent="0.25">
      <c r="A88" t="s">
        <v>905</v>
      </c>
      <c r="B88">
        <v>5</v>
      </c>
      <c r="C88">
        <v>1</v>
      </c>
      <c r="D88">
        <v>10</v>
      </c>
      <c r="E88">
        <v>21</v>
      </c>
    </row>
    <row r="89" spans="1:5" x14ac:dyDescent="0.25">
      <c r="A89" t="s">
        <v>906</v>
      </c>
      <c r="B89">
        <v>1</v>
      </c>
      <c r="C89">
        <v>1</v>
      </c>
      <c r="D89">
        <v>5</v>
      </c>
      <c r="E89">
        <v>11</v>
      </c>
    </row>
    <row r="90" spans="1:5" x14ac:dyDescent="0.25">
      <c r="A90" t="s">
        <v>906</v>
      </c>
      <c r="B90">
        <v>2</v>
      </c>
      <c r="C90">
        <v>1</v>
      </c>
      <c r="D90">
        <v>5</v>
      </c>
      <c r="E90">
        <v>12</v>
      </c>
    </row>
    <row r="91" spans="1:5" x14ac:dyDescent="0.25">
      <c r="A91" t="s">
        <v>906</v>
      </c>
      <c r="B91">
        <v>3</v>
      </c>
      <c r="C91">
        <v>1</v>
      </c>
      <c r="D91">
        <v>5</v>
      </c>
      <c r="E91">
        <v>12</v>
      </c>
    </row>
    <row r="92" spans="1:5" x14ac:dyDescent="0.25">
      <c r="A92" t="s">
        <v>906</v>
      </c>
      <c r="B92">
        <v>4</v>
      </c>
      <c r="C92">
        <v>1</v>
      </c>
      <c r="D92">
        <v>5</v>
      </c>
      <c r="E92">
        <v>11</v>
      </c>
    </row>
    <row r="93" spans="1:5" x14ac:dyDescent="0.25">
      <c r="A93" t="s">
        <v>906</v>
      </c>
      <c r="B93">
        <v>5</v>
      </c>
      <c r="C93">
        <v>1</v>
      </c>
      <c r="D93">
        <v>5</v>
      </c>
      <c r="E93">
        <v>11</v>
      </c>
    </row>
    <row r="99" spans="1:5" x14ac:dyDescent="0.25">
      <c r="A99" t="s">
        <v>931</v>
      </c>
    </row>
    <row r="100" spans="1:5" x14ac:dyDescent="0.25">
      <c r="A100" t="s">
        <v>151</v>
      </c>
      <c r="B100" t="s">
        <v>183</v>
      </c>
      <c r="C100" t="s">
        <v>191</v>
      </c>
      <c r="D100" t="s">
        <v>192</v>
      </c>
      <c r="E100" t="s">
        <v>193</v>
      </c>
    </row>
    <row r="101" spans="1:5" x14ac:dyDescent="0.25">
      <c r="A101" t="s">
        <v>905</v>
      </c>
      <c r="B101">
        <v>1</v>
      </c>
      <c r="C101">
        <v>1</v>
      </c>
      <c r="D101">
        <v>11</v>
      </c>
      <c r="E101">
        <v>20</v>
      </c>
    </row>
    <row r="102" spans="1:5" x14ac:dyDescent="0.25">
      <c r="A102" t="s">
        <v>905</v>
      </c>
      <c r="B102">
        <v>2</v>
      </c>
      <c r="C102">
        <v>1</v>
      </c>
      <c r="D102">
        <v>12</v>
      </c>
      <c r="E102">
        <v>21</v>
      </c>
    </row>
    <row r="103" spans="1:5" x14ac:dyDescent="0.25">
      <c r="A103" t="s">
        <v>905</v>
      </c>
      <c r="B103">
        <v>3</v>
      </c>
      <c r="C103">
        <v>1</v>
      </c>
      <c r="D103">
        <v>11</v>
      </c>
      <c r="E103">
        <v>19</v>
      </c>
    </row>
    <row r="104" spans="1:5" x14ac:dyDescent="0.25">
      <c r="A104" t="s">
        <v>905</v>
      </c>
      <c r="B104">
        <v>4</v>
      </c>
      <c r="C104">
        <v>1</v>
      </c>
      <c r="D104">
        <v>11</v>
      </c>
      <c r="E104">
        <v>20</v>
      </c>
    </row>
    <row r="105" spans="1:5" x14ac:dyDescent="0.25">
      <c r="A105" t="s">
        <v>905</v>
      </c>
      <c r="B105">
        <v>5</v>
      </c>
      <c r="C105">
        <v>1</v>
      </c>
      <c r="D105">
        <v>11</v>
      </c>
      <c r="E105">
        <v>21</v>
      </c>
    </row>
    <row r="106" spans="1:5" x14ac:dyDescent="0.25">
      <c r="A106" t="s">
        <v>906</v>
      </c>
      <c r="B106">
        <v>1</v>
      </c>
      <c r="C106">
        <v>1</v>
      </c>
      <c r="D106">
        <v>5</v>
      </c>
      <c r="E106">
        <v>11</v>
      </c>
    </row>
    <row r="107" spans="1:5" x14ac:dyDescent="0.25">
      <c r="A107" t="s">
        <v>906</v>
      </c>
      <c r="B107">
        <v>2</v>
      </c>
      <c r="C107">
        <v>1</v>
      </c>
      <c r="D107">
        <v>6</v>
      </c>
      <c r="E107">
        <v>14</v>
      </c>
    </row>
    <row r="108" spans="1:5" x14ac:dyDescent="0.25">
      <c r="A108" t="s">
        <v>906</v>
      </c>
      <c r="B108">
        <v>3</v>
      </c>
      <c r="C108">
        <v>1</v>
      </c>
      <c r="D108">
        <v>6</v>
      </c>
      <c r="E108">
        <v>11</v>
      </c>
    </row>
    <row r="109" spans="1:5" x14ac:dyDescent="0.25">
      <c r="A109" t="s">
        <v>906</v>
      </c>
      <c r="B109">
        <v>4</v>
      </c>
      <c r="C109">
        <v>1</v>
      </c>
      <c r="D109">
        <v>5</v>
      </c>
      <c r="E109">
        <v>9</v>
      </c>
    </row>
    <row r="110" spans="1:5" x14ac:dyDescent="0.25">
      <c r="A110" t="s">
        <v>906</v>
      </c>
      <c r="B110">
        <v>5</v>
      </c>
      <c r="C110">
        <v>1</v>
      </c>
      <c r="D110">
        <v>6</v>
      </c>
      <c r="E110">
        <v>12</v>
      </c>
    </row>
    <row r="116" spans="1:5" x14ac:dyDescent="0.25">
      <c r="A116" t="s">
        <v>932</v>
      </c>
    </row>
    <row r="117" spans="1:5" x14ac:dyDescent="0.25">
      <c r="A117" t="s">
        <v>151</v>
      </c>
      <c r="B117" t="s">
        <v>183</v>
      </c>
      <c r="C117" t="s">
        <v>191</v>
      </c>
      <c r="D117" t="s">
        <v>192</v>
      </c>
      <c r="E117" t="s">
        <v>193</v>
      </c>
    </row>
    <row r="118" spans="1:5" x14ac:dyDescent="0.25">
      <c r="A118" t="s">
        <v>905</v>
      </c>
      <c r="B118">
        <v>1</v>
      </c>
      <c r="C118">
        <v>1</v>
      </c>
      <c r="D118">
        <v>12</v>
      </c>
      <c r="E118">
        <v>21</v>
      </c>
    </row>
    <row r="119" spans="1:5" x14ac:dyDescent="0.25">
      <c r="A119" t="s">
        <v>905</v>
      </c>
      <c r="B119">
        <v>2</v>
      </c>
      <c r="C119">
        <v>1</v>
      </c>
      <c r="D119">
        <v>12</v>
      </c>
      <c r="E119">
        <v>22</v>
      </c>
    </row>
    <row r="120" spans="1:5" x14ac:dyDescent="0.25">
      <c r="A120" t="s">
        <v>905</v>
      </c>
      <c r="B120">
        <v>3</v>
      </c>
      <c r="C120">
        <v>1</v>
      </c>
      <c r="D120">
        <v>11</v>
      </c>
      <c r="E120">
        <v>18</v>
      </c>
    </row>
    <row r="121" spans="1:5" x14ac:dyDescent="0.25">
      <c r="A121" t="s">
        <v>905</v>
      </c>
      <c r="B121">
        <v>4</v>
      </c>
      <c r="C121">
        <v>1</v>
      </c>
      <c r="D121">
        <v>11</v>
      </c>
      <c r="E121">
        <v>21</v>
      </c>
    </row>
    <row r="122" spans="1:5" x14ac:dyDescent="0.25">
      <c r="A122" t="s">
        <v>905</v>
      </c>
      <c r="B122">
        <v>5</v>
      </c>
      <c r="C122">
        <v>1</v>
      </c>
      <c r="D122">
        <v>11</v>
      </c>
      <c r="E122">
        <v>21</v>
      </c>
    </row>
    <row r="123" spans="1:5" x14ac:dyDescent="0.25">
      <c r="A123" t="s">
        <v>906</v>
      </c>
      <c r="B123">
        <v>1</v>
      </c>
      <c r="C123">
        <v>1</v>
      </c>
      <c r="D123">
        <v>6</v>
      </c>
      <c r="E123">
        <v>13</v>
      </c>
    </row>
    <row r="124" spans="1:5" x14ac:dyDescent="0.25">
      <c r="A124" t="s">
        <v>906</v>
      </c>
      <c r="B124">
        <v>2</v>
      </c>
      <c r="C124">
        <v>1</v>
      </c>
      <c r="D124">
        <v>5</v>
      </c>
      <c r="E124">
        <v>9</v>
      </c>
    </row>
    <row r="125" spans="1:5" x14ac:dyDescent="0.25">
      <c r="A125" t="s">
        <v>906</v>
      </c>
      <c r="B125">
        <v>3</v>
      </c>
      <c r="C125">
        <v>1</v>
      </c>
      <c r="D125">
        <v>6</v>
      </c>
      <c r="E125">
        <v>12</v>
      </c>
    </row>
    <row r="126" spans="1:5" x14ac:dyDescent="0.25">
      <c r="A126" t="s">
        <v>906</v>
      </c>
      <c r="B126">
        <v>4</v>
      </c>
      <c r="C126">
        <v>1</v>
      </c>
      <c r="D126">
        <v>6</v>
      </c>
      <c r="E126">
        <v>12</v>
      </c>
    </row>
    <row r="127" spans="1:5" x14ac:dyDescent="0.25">
      <c r="A127" t="s">
        <v>906</v>
      </c>
      <c r="B127">
        <v>5</v>
      </c>
      <c r="C127">
        <v>1</v>
      </c>
      <c r="D127">
        <v>6</v>
      </c>
      <c r="E127">
        <v>11</v>
      </c>
    </row>
    <row r="133" spans="1:5" x14ac:dyDescent="0.25">
      <c r="A133" t="s">
        <v>933</v>
      </c>
    </row>
    <row r="134" spans="1:5" x14ac:dyDescent="0.25">
      <c r="A134" t="s">
        <v>151</v>
      </c>
      <c r="B134" t="s">
        <v>183</v>
      </c>
      <c r="C134" t="s">
        <v>191</v>
      </c>
      <c r="D134" t="s">
        <v>192</v>
      </c>
      <c r="E134" t="s">
        <v>193</v>
      </c>
    </row>
    <row r="135" spans="1:5" x14ac:dyDescent="0.25">
      <c r="A135" t="s">
        <v>905</v>
      </c>
      <c r="B135">
        <v>1</v>
      </c>
      <c r="C135">
        <v>1</v>
      </c>
      <c r="D135">
        <v>12</v>
      </c>
      <c r="E135">
        <v>22</v>
      </c>
    </row>
    <row r="136" spans="1:5" x14ac:dyDescent="0.25">
      <c r="A136" t="s">
        <v>905</v>
      </c>
      <c r="B136">
        <v>2</v>
      </c>
      <c r="C136">
        <v>1</v>
      </c>
      <c r="D136">
        <v>11</v>
      </c>
      <c r="E136">
        <v>20</v>
      </c>
    </row>
    <row r="137" spans="1:5" x14ac:dyDescent="0.25">
      <c r="A137" t="s">
        <v>905</v>
      </c>
      <c r="B137">
        <v>3</v>
      </c>
      <c r="C137">
        <v>1</v>
      </c>
      <c r="D137">
        <v>11</v>
      </c>
      <c r="E137">
        <v>21</v>
      </c>
    </row>
    <row r="138" spans="1:5" x14ac:dyDescent="0.25">
      <c r="A138" t="s">
        <v>905</v>
      </c>
      <c r="B138">
        <v>4</v>
      </c>
      <c r="C138">
        <v>1</v>
      </c>
      <c r="D138">
        <v>14</v>
      </c>
      <c r="E138">
        <v>24</v>
      </c>
    </row>
    <row r="139" spans="1:5" x14ac:dyDescent="0.25">
      <c r="A139" t="s">
        <v>905</v>
      </c>
      <c r="B139">
        <v>5</v>
      </c>
      <c r="C139">
        <v>1</v>
      </c>
      <c r="D139">
        <v>12</v>
      </c>
      <c r="E139">
        <v>21</v>
      </c>
    </row>
    <row r="140" spans="1:5" x14ac:dyDescent="0.25">
      <c r="A140" t="s">
        <v>906</v>
      </c>
      <c r="B140">
        <v>1</v>
      </c>
      <c r="C140">
        <v>1</v>
      </c>
      <c r="D140">
        <v>6</v>
      </c>
      <c r="E140">
        <v>12</v>
      </c>
    </row>
    <row r="141" spans="1:5" x14ac:dyDescent="0.25">
      <c r="A141" t="s">
        <v>906</v>
      </c>
      <c r="B141">
        <v>2</v>
      </c>
      <c r="C141">
        <v>1</v>
      </c>
      <c r="D141">
        <v>5</v>
      </c>
      <c r="E141">
        <v>9</v>
      </c>
    </row>
    <row r="142" spans="1:5" x14ac:dyDescent="0.25">
      <c r="A142" t="s">
        <v>906</v>
      </c>
      <c r="B142">
        <v>3</v>
      </c>
      <c r="C142">
        <v>1</v>
      </c>
      <c r="D142">
        <v>6</v>
      </c>
      <c r="E142">
        <v>11</v>
      </c>
    </row>
    <row r="143" spans="1:5" x14ac:dyDescent="0.25">
      <c r="A143" t="s">
        <v>906</v>
      </c>
      <c r="B143">
        <v>4</v>
      </c>
      <c r="C143">
        <v>1</v>
      </c>
      <c r="D143">
        <v>5</v>
      </c>
      <c r="E143">
        <v>12</v>
      </c>
    </row>
    <row r="144" spans="1:5" x14ac:dyDescent="0.25">
      <c r="A144" t="s">
        <v>906</v>
      </c>
      <c r="B144">
        <v>5</v>
      </c>
      <c r="C144">
        <v>1</v>
      </c>
      <c r="D144">
        <v>6</v>
      </c>
      <c r="E144">
        <v>10</v>
      </c>
    </row>
    <row r="150" spans="1:5" x14ac:dyDescent="0.25">
      <c r="A150" t="s">
        <v>934</v>
      </c>
    </row>
    <row r="151" spans="1:5" x14ac:dyDescent="0.25">
      <c r="A151" t="s">
        <v>151</v>
      </c>
      <c r="B151" t="s">
        <v>183</v>
      </c>
      <c r="C151" t="s">
        <v>191</v>
      </c>
      <c r="D151" t="s">
        <v>192</v>
      </c>
      <c r="E151" t="s">
        <v>193</v>
      </c>
    </row>
    <row r="152" spans="1:5" x14ac:dyDescent="0.25">
      <c r="A152" t="s">
        <v>905</v>
      </c>
      <c r="B152">
        <v>1</v>
      </c>
      <c r="C152">
        <v>1</v>
      </c>
      <c r="D152">
        <v>12</v>
      </c>
      <c r="E152">
        <v>23</v>
      </c>
    </row>
    <row r="153" spans="1:5" x14ac:dyDescent="0.25">
      <c r="A153" t="s">
        <v>905</v>
      </c>
      <c r="B153">
        <v>2</v>
      </c>
      <c r="C153">
        <v>1</v>
      </c>
      <c r="D153">
        <v>11</v>
      </c>
      <c r="E153">
        <v>19</v>
      </c>
    </row>
    <row r="154" spans="1:5" x14ac:dyDescent="0.25">
      <c r="A154" t="s">
        <v>905</v>
      </c>
      <c r="B154">
        <v>3</v>
      </c>
      <c r="C154">
        <v>1</v>
      </c>
      <c r="D154">
        <v>12</v>
      </c>
      <c r="E154">
        <v>22</v>
      </c>
    </row>
    <row r="155" spans="1:5" x14ac:dyDescent="0.25">
      <c r="A155" t="s">
        <v>905</v>
      </c>
      <c r="B155">
        <v>4</v>
      </c>
      <c r="C155">
        <v>1</v>
      </c>
      <c r="D155">
        <v>12</v>
      </c>
      <c r="E155">
        <v>20</v>
      </c>
    </row>
    <row r="156" spans="1:5" x14ac:dyDescent="0.25">
      <c r="A156" t="s">
        <v>905</v>
      </c>
      <c r="B156">
        <v>5</v>
      </c>
      <c r="C156">
        <v>1</v>
      </c>
      <c r="D156">
        <v>12</v>
      </c>
      <c r="E156">
        <v>20</v>
      </c>
    </row>
    <row r="157" spans="1:5" x14ac:dyDescent="0.25">
      <c r="A157" t="s">
        <v>906</v>
      </c>
      <c r="B157">
        <v>1</v>
      </c>
      <c r="C157">
        <v>1</v>
      </c>
      <c r="D157">
        <v>5</v>
      </c>
      <c r="E157">
        <v>9</v>
      </c>
    </row>
    <row r="158" spans="1:5" x14ac:dyDescent="0.25">
      <c r="A158" t="s">
        <v>906</v>
      </c>
      <c r="B158">
        <v>2</v>
      </c>
      <c r="C158">
        <v>1</v>
      </c>
      <c r="D158">
        <v>5</v>
      </c>
      <c r="E158">
        <v>10</v>
      </c>
    </row>
    <row r="159" spans="1:5" x14ac:dyDescent="0.25">
      <c r="A159" t="s">
        <v>906</v>
      </c>
      <c r="B159">
        <v>3</v>
      </c>
      <c r="C159">
        <v>1</v>
      </c>
      <c r="D159">
        <v>5</v>
      </c>
      <c r="E159">
        <v>10</v>
      </c>
    </row>
    <row r="160" spans="1:5" x14ac:dyDescent="0.25">
      <c r="A160" t="s">
        <v>906</v>
      </c>
      <c r="B160">
        <v>4</v>
      </c>
      <c r="C160">
        <v>1</v>
      </c>
      <c r="D160">
        <v>5</v>
      </c>
      <c r="E160">
        <v>11</v>
      </c>
    </row>
    <row r="161" spans="1:5" x14ac:dyDescent="0.25">
      <c r="A161" t="s">
        <v>906</v>
      </c>
      <c r="B161">
        <v>5</v>
      </c>
      <c r="C161">
        <v>1</v>
      </c>
      <c r="D161">
        <v>6</v>
      </c>
      <c r="E161">
        <v>11</v>
      </c>
    </row>
  </sheetData>
  <dataConsolidate/>
  <mergeCells count="3">
    <mergeCell ref="F4:H4"/>
    <mergeCell ref="F20:H20"/>
    <mergeCell ref="F35:H35"/>
  </mergeCells>
  <phoneticPr fontId="1" type="noConversion"/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1714-D9D4-49E6-878A-B0E175008882}">
  <dimension ref="A1:M160"/>
  <sheetViews>
    <sheetView topLeftCell="A43" zoomScaleNormal="100" workbookViewId="0">
      <selection activeCell="F67" sqref="F67"/>
    </sheetView>
  </sheetViews>
  <sheetFormatPr defaultRowHeight="15" x14ac:dyDescent="0.25"/>
  <cols>
    <col min="1" max="1" width="13.28515625" customWidth="1"/>
    <col min="2" max="2" width="24" bestFit="1" customWidth="1"/>
    <col min="3" max="3" width="22.85546875" bestFit="1" customWidth="1"/>
    <col min="4" max="4" width="26.85546875" bestFit="1" customWidth="1"/>
    <col min="5" max="5" width="30.42578125" bestFit="1" customWidth="1"/>
    <col min="6" max="6" width="23.85546875" bestFit="1" customWidth="1"/>
    <col min="7" max="7" width="27.85546875" bestFit="1" customWidth="1"/>
    <col min="9" max="9" width="10.85546875" bestFit="1" customWidth="1"/>
    <col min="10" max="10" width="15.140625" bestFit="1" customWidth="1"/>
    <col min="11" max="11" width="12.5703125" bestFit="1" customWidth="1"/>
    <col min="12" max="12" width="15.28515625" bestFit="1" customWidth="1"/>
    <col min="13" max="13" width="12.7109375" bestFit="1" customWidth="1"/>
  </cols>
  <sheetData>
    <row r="1" spans="1:13" x14ac:dyDescent="0.25">
      <c r="A1" t="s">
        <v>151</v>
      </c>
      <c r="B1" t="s">
        <v>921</v>
      </c>
      <c r="C1" t="s">
        <v>184</v>
      </c>
      <c r="D1" t="s">
        <v>186</v>
      </c>
      <c r="E1" t="s">
        <v>922</v>
      </c>
      <c r="F1" t="s">
        <v>188</v>
      </c>
      <c r="G1" t="s">
        <v>190</v>
      </c>
      <c r="I1" t="s">
        <v>918</v>
      </c>
      <c r="J1">
        <v>31</v>
      </c>
    </row>
    <row r="2" spans="1:13" x14ac:dyDescent="0.25">
      <c r="A2" t="s">
        <v>905</v>
      </c>
      <c r="B2">
        <v>37.089002851031644</v>
      </c>
      <c r="C2">
        <v>25.71</v>
      </c>
      <c r="D2">
        <v>269621.7</v>
      </c>
      <c r="E2">
        <v>62.828000013942784</v>
      </c>
      <c r="F2">
        <v>15.1791</v>
      </c>
      <c r="G2">
        <v>159164.70360000001</v>
      </c>
      <c r="I2" t="s">
        <v>919</v>
      </c>
      <c r="J2">
        <v>61</v>
      </c>
    </row>
    <row r="3" spans="1:13" x14ac:dyDescent="0.25">
      <c r="A3" t="s">
        <v>905</v>
      </c>
      <c r="B3">
        <v>39.197993376323076</v>
      </c>
      <c r="C3">
        <v>24.33</v>
      </c>
      <c r="D3">
        <v>255115.1</v>
      </c>
      <c r="E3">
        <v>69.064999991560271</v>
      </c>
      <c r="F3">
        <v>13.808400000000001</v>
      </c>
      <c r="G3">
        <v>144791.13879999999</v>
      </c>
    </row>
    <row r="4" spans="1:13" x14ac:dyDescent="0.25">
      <c r="A4" t="s">
        <v>905</v>
      </c>
      <c r="B4">
        <v>38.48600668040104</v>
      </c>
      <c r="C4">
        <v>24.78</v>
      </c>
      <c r="D4">
        <v>259834.7</v>
      </c>
      <c r="E4">
        <v>64.575999983220569</v>
      </c>
      <c r="F4">
        <v>14.7682</v>
      </c>
      <c r="G4">
        <v>154856.2934</v>
      </c>
      <c r="I4" s="8" t="s">
        <v>981</v>
      </c>
      <c r="J4" s="8"/>
      <c r="K4" s="8"/>
      <c r="L4" s="8"/>
      <c r="M4" s="8"/>
    </row>
    <row r="5" spans="1:13" x14ac:dyDescent="0.25">
      <c r="A5" t="s">
        <v>905</v>
      </c>
      <c r="B5">
        <v>49.357001660863105</v>
      </c>
      <c r="C5">
        <v>19.32</v>
      </c>
      <c r="D5">
        <v>202605.5</v>
      </c>
      <c r="E5">
        <v>75.808000023094152</v>
      </c>
      <c r="F5">
        <v>12.5801</v>
      </c>
      <c r="G5">
        <v>131912.1992</v>
      </c>
      <c r="I5" s="9"/>
      <c r="J5" s="12" t="s">
        <v>984</v>
      </c>
      <c r="K5" s="12"/>
      <c r="L5" s="12" t="s">
        <v>985</v>
      </c>
      <c r="M5" s="12"/>
    </row>
    <row r="6" spans="1:13" x14ac:dyDescent="0.25">
      <c r="A6" t="s">
        <v>905</v>
      </c>
      <c r="B6">
        <v>43.819001233504885</v>
      </c>
      <c r="C6">
        <v>21.76</v>
      </c>
      <c r="D6">
        <v>228211.5</v>
      </c>
      <c r="E6">
        <v>65.357999990665562</v>
      </c>
      <c r="F6">
        <v>14.5915</v>
      </c>
      <c r="G6">
        <v>153003.45790000001</v>
      </c>
      <c r="I6" t="s">
        <v>920</v>
      </c>
      <c r="J6" s="3" t="s">
        <v>904</v>
      </c>
      <c r="K6" s="3" t="s">
        <v>1048</v>
      </c>
      <c r="L6" s="3" t="s">
        <v>1049</v>
      </c>
      <c r="M6" s="3" t="s">
        <v>1050</v>
      </c>
    </row>
    <row r="7" spans="1:13" x14ac:dyDescent="0.25">
      <c r="A7" t="s">
        <v>905</v>
      </c>
      <c r="B7">
        <v>46.978992403966714</v>
      </c>
      <c r="C7">
        <v>20.3</v>
      </c>
      <c r="D7">
        <v>212861.1</v>
      </c>
      <c r="E7">
        <v>68.346000014843383</v>
      </c>
      <c r="F7">
        <v>13.9536</v>
      </c>
      <c r="G7">
        <v>146314.34169999999</v>
      </c>
      <c r="I7" t="s">
        <v>907</v>
      </c>
      <c r="J7" s="4">
        <f ca="1">MIN(INDIRECT("$B$2:$B$" &amp; $J$1))</f>
        <v>33.941001714359992</v>
      </c>
      <c r="K7" s="4">
        <f ca="1">MIN(INDIRECT("$B$" &amp; $J$1 + 1 &amp; ":$B$" &amp; $J$2))</f>
        <v>29.065000000000001</v>
      </c>
      <c r="L7" s="4">
        <f ca="1">MIN(INDIRECT("$E$2:$E$" &amp; $J$1))</f>
        <v>62.828000013942784</v>
      </c>
      <c r="M7" s="4">
        <f ca="1">MIN(INDIRECT("$E$" &amp; $J$1 + 1 &amp; ":$E$" &amp; $J$2))</f>
        <v>27.454999999999998</v>
      </c>
    </row>
    <row r="8" spans="1:13" x14ac:dyDescent="0.25">
      <c r="A8" t="s">
        <v>905</v>
      </c>
      <c r="B8">
        <v>33.941001714359992</v>
      </c>
      <c r="C8">
        <v>28.1</v>
      </c>
      <c r="D8">
        <v>294628.90000000002</v>
      </c>
      <c r="E8">
        <v>66.441999997936321</v>
      </c>
      <c r="F8">
        <v>14.3535</v>
      </c>
      <c r="G8">
        <v>150507.20929999999</v>
      </c>
      <c r="I8" t="s">
        <v>908</v>
      </c>
      <c r="J8" s="4">
        <f ca="1">_xlfn.QUARTILE.EXC(INDIRECT("$B$2:$B$" &amp; $J$1),1)</f>
        <v>42.565497925662967</v>
      </c>
      <c r="K8" s="4">
        <f ca="1">_xlfn.QUARTILE.EXC(INDIRECT("$B$" &amp; $J$1 + 1 &amp; ":$B$" &amp; $J$2),1)</f>
        <v>35.214750000000002</v>
      </c>
      <c r="L8" s="4">
        <f ca="1">_xlfn.QUARTILE.EXC(INDIRECT("$E$2:$E$" &amp; $J$1),1)</f>
        <v>66.949000001061677</v>
      </c>
      <c r="M8" s="4">
        <f ca="1">_xlfn.QUARTILE.EXC(INDIRECT("$E$" &amp; $J$1 + 1 &amp; ":$E$" &amp; $J$2),1)</f>
        <v>33.606000000000002</v>
      </c>
    </row>
    <row r="9" spans="1:13" x14ac:dyDescent="0.25">
      <c r="A9" t="s">
        <v>905</v>
      </c>
      <c r="B9">
        <v>41.709001302989201</v>
      </c>
      <c r="C9">
        <v>22.86</v>
      </c>
      <c r="D9">
        <v>239756.4</v>
      </c>
      <c r="E9">
        <v>67.118000002103472</v>
      </c>
      <c r="F9">
        <v>14.2089</v>
      </c>
      <c r="G9">
        <v>148991.32870000001</v>
      </c>
      <c r="I9" t="s">
        <v>910</v>
      </c>
      <c r="J9" s="4">
        <f ca="1">MEDIAN(INDIRECT("$B$2:$B$" &amp; $J$1))</f>
        <v>47.680998409031616</v>
      </c>
      <c r="K9" s="4">
        <f ca="1">MEDIAN(INDIRECT("$B$" &amp; $J$1 + 1 &amp; ":$B$" &amp; $J$2))</f>
        <v>36.279499999999999</v>
      </c>
      <c r="L9" s="4">
        <f ca="1">MEDIAN(INDIRECT("$E$2:$E$" &amp; $J$1))</f>
        <v>78.124499989556242</v>
      </c>
      <c r="M9" s="4">
        <f ca="1">MEDIAN(INDIRECT("$E$" &amp; $J$1 + 1 &amp; ":$E$" &amp; $J$2))</f>
        <v>41.488</v>
      </c>
    </row>
    <row r="10" spans="1:13" x14ac:dyDescent="0.25">
      <c r="A10" t="s">
        <v>905</v>
      </c>
      <c r="B10">
        <v>50.619993682624788</v>
      </c>
      <c r="C10">
        <v>18.84</v>
      </c>
      <c r="D10">
        <v>197550.4</v>
      </c>
      <c r="E10">
        <v>78.142999995852165</v>
      </c>
      <c r="F10">
        <v>12.2042</v>
      </c>
      <c r="G10">
        <v>127970.5156</v>
      </c>
      <c r="I10" t="s">
        <v>909</v>
      </c>
      <c r="J10" s="4">
        <f ca="1">_xlfn.QUARTILE.EXC(INDIRECT("$B$2:$B$" &amp; $J$1),3)</f>
        <v>50.897501213502224</v>
      </c>
      <c r="K10" s="4">
        <f ca="1">_xlfn.QUARTILE.EXC(INDIRECT("$B$" &amp; $J$1 + 1 &amp; ":$B$" &amp; $J$2),3)</f>
        <v>51.202500000000001</v>
      </c>
      <c r="L10" s="4">
        <f ca="1">_xlfn.QUARTILE.EXC(INDIRECT("$E$2:$E$" &amp; $J$1),3)</f>
        <v>84.412499971664985</v>
      </c>
      <c r="M10" s="4">
        <f ca="1">_xlfn.QUARTILE.EXC(INDIRECT("$E$" &amp; $J$1 + 1 &amp; ":$E$" &amp; $J$2),3)</f>
        <v>64.668999999999997</v>
      </c>
    </row>
    <row r="11" spans="1:13" x14ac:dyDescent="0.25">
      <c r="A11" t="s">
        <v>905</v>
      </c>
      <c r="B11">
        <v>51.069992957447965</v>
      </c>
      <c r="C11">
        <v>18.670000000000002</v>
      </c>
      <c r="D11">
        <v>195809.7</v>
      </c>
      <c r="E11">
        <v>80.580999968790977</v>
      </c>
      <c r="F11">
        <v>11.835000000000001</v>
      </c>
      <c r="G11">
        <v>124098.73299999999</v>
      </c>
      <c r="I11" t="s">
        <v>911</v>
      </c>
      <c r="J11" s="4">
        <f ca="1">MAX(INDIRECT("$B$2:$B$" &amp; $J$1))</f>
        <v>58.091001878082089</v>
      </c>
      <c r="K11" s="4">
        <f ca="1">MAX(INDIRECT("$B$" &amp; $J$1 + 1 &amp; ":$B$" &amp; $J$2))</f>
        <v>60.064</v>
      </c>
      <c r="L11" s="4">
        <f ca="1">MAX(INDIRECT("$E$2:$E$" &amp; $J$1))</f>
        <v>102.64400002206436</v>
      </c>
      <c r="M11" s="4">
        <f ca="1">MAX(INDIRECT("$E$" &amp; $J$1 + 1 &amp; ":$E$" &amp; $J$2))</f>
        <v>76.41</v>
      </c>
    </row>
    <row r="12" spans="1:13" x14ac:dyDescent="0.25">
      <c r="A12" t="s">
        <v>905</v>
      </c>
      <c r="B12">
        <v>49.529003937060523</v>
      </c>
      <c r="C12">
        <v>19.25</v>
      </c>
      <c r="D12">
        <v>201901.9</v>
      </c>
      <c r="E12">
        <v>73.519000014735411</v>
      </c>
      <c r="F12">
        <v>12.9718</v>
      </c>
      <c r="G12">
        <v>136019.26029999999</v>
      </c>
      <c r="I12" t="s">
        <v>912</v>
      </c>
      <c r="J12" s="4">
        <f ca="1">AVERAGE(INDIRECT("$B$2:$B$" &amp; $J$1))</f>
        <v>46.614335081777604</v>
      </c>
      <c r="K12" s="4">
        <f ca="1">AVERAGE(INDIRECT("$B$" &amp; $J$1 + 1 &amp; ":$B$" &amp; $J$2))</f>
        <v>41.402999999999999</v>
      </c>
      <c r="L12" s="4">
        <f ca="1">AVERAGE(INDIRECT("$E$2:$E$" &amp; $J$1))</f>
        <v>77.770933334054902</v>
      </c>
      <c r="M12" s="4">
        <f ca="1">AVERAGE(INDIRECT("$E$" &amp; $J$1 + 1 &amp; ":$E$" &amp; $J$2))</f>
        <v>47.7256</v>
      </c>
    </row>
    <row r="13" spans="1:13" x14ac:dyDescent="0.25">
      <c r="A13" t="s">
        <v>905</v>
      </c>
      <c r="B13">
        <v>47.184990643216359</v>
      </c>
      <c r="C13">
        <v>20.21</v>
      </c>
      <c r="D13">
        <v>211931.8</v>
      </c>
      <c r="E13">
        <v>75.442999994576411</v>
      </c>
      <c r="F13">
        <v>12.641</v>
      </c>
      <c r="G13">
        <v>132550.40229999999</v>
      </c>
      <c r="I13" t="s">
        <v>913</v>
      </c>
      <c r="J13" s="4">
        <f ca="1">$J$10-$J$8</f>
        <v>8.3320032878392567</v>
      </c>
      <c r="K13" s="4">
        <f ca="1">$K$10-$K$8</f>
        <v>15.987749999999998</v>
      </c>
      <c r="L13" s="4">
        <f ca="1">$L$10-$L$8</f>
        <v>17.463499970603308</v>
      </c>
      <c r="M13" s="4">
        <f ca="1">$M$10-$M$8</f>
        <v>31.062999999999995</v>
      </c>
    </row>
    <row r="14" spans="1:13" x14ac:dyDescent="0.25">
      <c r="A14" t="s">
        <v>905</v>
      </c>
      <c r="B14">
        <v>42.898000138131557</v>
      </c>
      <c r="C14">
        <v>22.23</v>
      </c>
      <c r="D14">
        <v>233111.1</v>
      </c>
      <c r="E14">
        <v>64.726999993585551</v>
      </c>
      <c r="F14">
        <v>14.7338</v>
      </c>
      <c r="G14">
        <v>154495.033</v>
      </c>
      <c r="I14" t="s">
        <v>914</v>
      </c>
      <c r="J14" s="4">
        <f ca="1">$J$8-($J$13*1.5)</f>
        <v>30.067492993904082</v>
      </c>
      <c r="K14" s="4">
        <f ca="1">$K$8-($K$13*1.5)</f>
        <v>11.233125000000005</v>
      </c>
      <c r="L14" s="4">
        <f ca="1">$L$8-($L$13*1.5)</f>
        <v>40.753750045156714</v>
      </c>
      <c r="M14" s="4">
        <f ca="1">$M$8-($M$13*1.5)</f>
        <v>-12.988499999999995</v>
      </c>
    </row>
    <row r="15" spans="1:13" x14ac:dyDescent="0.25">
      <c r="A15" t="s">
        <v>905</v>
      </c>
      <c r="B15">
        <v>42.850996799887561</v>
      </c>
      <c r="C15">
        <v>22.26</v>
      </c>
      <c r="D15">
        <v>233366.8</v>
      </c>
      <c r="E15">
        <v>77.700000000077694</v>
      </c>
      <c r="F15">
        <v>12.2738</v>
      </c>
      <c r="G15">
        <v>128700.1287</v>
      </c>
      <c r="I15" t="s">
        <v>915</v>
      </c>
      <c r="J15" s="4">
        <f ca="1">$J$10-($J$13*1.5)</f>
        <v>38.399496281743339</v>
      </c>
      <c r="K15" s="4">
        <f ca="1">$K$10-($K$13*1.5)</f>
        <v>27.220875000000003</v>
      </c>
      <c r="L15" s="4">
        <f ca="1">$L$10-($L$13*1.5)</f>
        <v>58.217250015760023</v>
      </c>
      <c r="M15" s="4">
        <f ca="1">$M$10-($M$13*1.5)</f>
        <v>18.0745</v>
      </c>
    </row>
    <row r="16" spans="1:13" x14ac:dyDescent="0.25">
      <c r="A16" t="s">
        <v>905</v>
      </c>
      <c r="B16">
        <v>53.098002984107765</v>
      </c>
      <c r="C16">
        <v>17.96</v>
      </c>
      <c r="D16">
        <v>188331</v>
      </c>
      <c r="E16">
        <v>89.614999962298967</v>
      </c>
      <c r="F16">
        <v>10.6419</v>
      </c>
      <c r="G16">
        <v>111588.4618</v>
      </c>
    </row>
    <row r="17" spans="1:13" x14ac:dyDescent="0.25">
      <c r="A17" t="s">
        <v>905</v>
      </c>
      <c r="B17">
        <v>58.091001878082089</v>
      </c>
      <c r="C17">
        <v>16.420000000000002</v>
      </c>
      <c r="D17">
        <v>172143.7</v>
      </c>
      <c r="E17">
        <v>102.64400002206436</v>
      </c>
      <c r="F17">
        <v>9.2911000000000001</v>
      </c>
      <c r="G17">
        <v>97424.106599999999</v>
      </c>
    </row>
    <row r="18" spans="1:13" x14ac:dyDescent="0.25">
      <c r="A18" t="s">
        <v>905</v>
      </c>
      <c r="B18">
        <v>54.746014079579901</v>
      </c>
      <c r="C18">
        <v>17.420000000000002</v>
      </c>
      <c r="D18">
        <v>182661.7</v>
      </c>
      <c r="E18">
        <v>94.353000027655796</v>
      </c>
      <c r="F18">
        <v>10.1075</v>
      </c>
      <c r="G18">
        <v>105984.9713</v>
      </c>
    </row>
    <row r="19" spans="1:13" x14ac:dyDescent="0.25">
      <c r="A19" t="s">
        <v>905</v>
      </c>
      <c r="B19">
        <v>50.84000396552031</v>
      </c>
      <c r="C19">
        <v>18.760000000000002</v>
      </c>
      <c r="D19">
        <v>196695.5</v>
      </c>
      <c r="E19">
        <v>85.895999978409179</v>
      </c>
      <c r="F19">
        <v>11.1027</v>
      </c>
      <c r="G19">
        <v>116419.8566</v>
      </c>
    </row>
    <row r="20" spans="1:13" x14ac:dyDescent="0.25">
      <c r="A20" t="s">
        <v>905</v>
      </c>
      <c r="B20">
        <v>38.582003347374609</v>
      </c>
      <c r="C20">
        <v>24.72</v>
      </c>
      <c r="D20">
        <v>259188.2</v>
      </c>
      <c r="E20">
        <v>66.205000002201317</v>
      </c>
      <c r="F20">
        <v>14.4049</v>
      </c>
      <c r="G20">
        <v>151045.99350000001</v>
      </c>
      <c r="I20" s="8" t="s">
        <v>982</v>
      </c>
      <c r="J20" s="8"/>
      <c r="K20" s="8"/>
      <c r="L20" s="8"/>
      <c r="M20" s="8"/>
    </row>
    <row r="21" spans="1:13" x14ac:dyDescent="0.25">
      <c r="A21" t="s">
        <v>905</v>
      </c>
      <c r="B21">
        <v>44.797006843190772</v>
      </c>
      <c r="C21">
        <v>21.29</v>
      </c>
      <c r="D21">
        <v>223229.2</v>
      </c>
      <c r="E21">
        <v>87.210000030933386</v>
      </c>
      <c r="F21">
        <v>10.9354</v>
      </c>
      <c r="G21">
        <v>114665.7493</v>
      </c>
      <c r="I21" s="10"/>
      <c r="J21" s="13" t="s">
        <v>984</v>
      </c>
      <c r="K21" s="13"/>
      <c r="L21" s="13" t="s">
        <v>985</v>
      </c>
      <c r="M21" s="13"/>
    </row>
    <row r="22" spans="1:13" x14ac:dyDescent="0.25">
      <c r="A22" t="s">
        <v>905</v>
      </c>
      <c r="B22">
        <v>48.177006174846881</v>
      </c>
      <c r="C22">
        <v>19.8</v>
      </c>
      <c r="D22">
        <v>207567.9</v>
      </c>
      <c r="E22">
        <v>83.123000002433841</v>
      </c>
      <c r="F22">
        <v>11.473000000000001</v>
      </c>
      <c r="G22">
        <v>120303.6464</v>
      </c>
      <c r="I22" t="s">
        <v>920</v>
      </c>
      <c r="J22" s="3" t="s">
        <v>904</v>
      </c>
      <c r="K22" s="3" t="s">
        <v>1041</v>
      </c>
      <c r="L22" s="3" t="s">
        <v>1051</v>
      </c>
      <c r="M22" s="3" t="s">
        <v>1048</v>
      </c>
    </row>
    <row r="23" spans="1:13" x14ac:dyDescent="0.25">
      <c r="A23" t="s">
        <v>905</v>
      </c>
      <c r="B23">
        <v>46.726002459656769</v>
      </c>
      <c r="C23">
        <v>20.41</v>
      </c>
      <c r="D23">
        <v>214013.6</v>
      </c>
      <c r="E23">
        <v>81.959000016798313</v>
      </c>
      <c r="F23">
        <v>11.635999999999999</v>
      </c>
      <c r="G23">
        <v>122012.22560000001</v>
      </c>
      <c r="I23" t="s">
        <v>907</v>
      </c>
      <c r="J23" s="4">
        <f ca="1">MIN(INDIRECT("$C$2:$C$" &amp; $J$1))</f>
        <v>16.420000000000002</v>
      </c>
      <c r="K23" s="4">
        <f ca="1">MIN(INDIRECT("$C$" &amp; $J$1 + 1 &amp; ":$C$" &amp; $J$2))</f>
        <v>16.649999999999999</v>
      </c>
      <c r="L23" s="4">
        <f ca="1">MIN(INDIRECT("$F$2:$F$" &amp; $J$1))</f>
        <v>9.2911000000000001</v>
      </c>
      <c r="M23" s="4">
        <f ca="1">MIN(INDIRECT("$F$" &amp; $J$1 + 1 &amp; ":$F$" &amp; $J$2))</f>
        <v>13.09</v>
      </c>
    </row>
    <row r="24" spans="1:13" x14ac:dyDescent="0.25">
      <c r="A24" t="s">
        <v>905</v>
      </c>
      <c r="B24">
        <v>51.252009719431129</v>
      </c>
      <c r="C24">
        <v>18.61</v>
      </c>
      <c r="D24">
        <v>195114.3</v>
      </c>
      <c r="E24">
        <v>89.579000010793379</v>
      </c>
      <c r="F24">
        <v>10.6462</v>
      </c>
      <c r="G24">
        <v>111633.3069</v>
      </c>
      <c r="I24" t="s">
        <v>908</v>
      </c>
      <c r="J24" s="4">
        <f ca="1">_xlfn.QUARTILE.EXC(INDIRECT("$C$2:$C$" &amp; $J$1),1)</f>
        <v>18.737500000000001</v>
      </c>
      <c r="K24" s="4">
        <f ca="1">_xlfn.QUARTILE.EXC(INDIRECT("$C$" &amp; $J$1 + 1 &amp; ":$C$" &amp; $J$2),1)</f>
        <v>19.53</v>
      </c>
      <c r="L24" s="4">
        <f ca="1">_xlfn.QUARTILE.EXC(INDIRECT("$F$2:$F$" &amp; $J$1),1)</f>
        <v>11.298975</v>
      </c>
      <c r="M24" s="4">
        <f ca="1">_xlfn.QUARTILE.EXC(INDIRECT("$F$" &amp; $J$1 + 1 &amp; ":$F$" &amp; $J$2),1)</f>
        <v>15.462499999999999</v>
      </c>
    </row>
    <row r="25" spans="1:13" x14ac:dyDescent="0.25">
      <c r="A25" t="s">
        <v>905</v>
      </c>
      <c r="B25">
        <v>46.519006037701793</v>
      </c>
      <c r="C25">
        <v>20.5</v>
      </c>
      <c r="D25">
        <v>214965.9</v>
      </c>
      <c r="E25">
        <v>81.258000017696361</v>
      </c>
      <c r="F25">
        <v>11.7364</v>
      </c>
      <c r="G25">
        <v>123064.80590000001</v>
      </c>
      <c r="I25" t="s">
        <v>910</v>
      </c>
      <c r="J25" s="4">
        <f ca="1">MEDIAN(INDIRECT("$C$2:$C$" &amp; $J$1))</f>
        <v>20.005000000000003</v>
      </c>
      <c r="K25" s="4">
        <f ca="1">MEDIAN(INDIRECT("$C$" &amp; $J$1 + 1 &amp; ":$C$" &amp; $J$2))</f>
        <v>27.564999999999998</v>
      </c>
      <c r="L25" s="4">
        <f ca="1">MEDIAN(INDIRECT("$F$2:$F$" &amp; $J$1))</f>
        <v>12.207100000000001</v>
      </c>
      <c r="M25" s="4">
        <f ca="1">MEDIAN(INDIRECT("$F$" &amp; $J$1 + 1 &amp; ":$F$" &amp; $J$2))</f>
        <v>24.744999999999997</v>
      </c>
    </row>
    <row r="26" spans="1:13" x14ac:dyDescent="0.25">
      <c r="A26" t="s">
        <v>905</v>
      </c>
      <c r="B26">
        <v>36.233997707837304</v>
      </c>
      <c r="C26">
        <v>26.32</v>
      </c>
      <c r="D26">
        <v>275983.90000000002</v>
      </c>
      <c r="E26">
        <v>64.724999989627818</v>
      </c>
      <c r="F26">
        <v>14.7342</v>
      </c>
      <c r="G26">
        <v>154499.8069</v>
      </c>
      <c r="I26" t="s">
        <v>909</v>
      </c>
      <c r="J26" s="4">
        <f ca="1">_xlfn.QUARTILE.EXC(INDIRECT("$C$2:$C$" &amp; $J$1),3)</f>
        <v>22.41</v>
      </c>
      <c r="K26" s="4">
        <f ca="1">_xlfn.QUARTILE.EXC(INDIRECT("$C$" &amp; $J$1 + 1 &amp; ":$C$" &amp; $J$2),3)</f>
        <v>28.395</v>
      </c>
      <c r="L26" s="4">
        <f ca="1">_xlfn.QUARTILE.EXC(INDIRECT("$F$2:$F$" &amp; $J$1),3)</f>
        <v>14.245049999999999</v>
      </c>
      <c r="M26" s="4">
        <f ca="1">_xlfn.QUARTILE.EXC(INDIRECT("$F$" &amp; $J$1 + 1 &amp; ":$F$" &amp; $J$2),3)</f>
        <v>29.76</v>
      </c>
    </row>
    <row r="27" spans="1:13" x14ac:dyDescent="0.25">
      <c r="A27" t="s">
        <v>905</v>
      </c>
      <c r="B27">
        <v>48.600003985200331</v>
      </c>
      <c r="C27">
        <v>19.62</v>
      </c>
      <c r="D27">
        <v>205761.3</v>
      </c>
      <c r="E27">
        <v>80.190000004843483</v>
      </c>
      <c r="F27">
        <v>11.8927</v>
      </c>
      <c r="G27">
        <v>124703.8284</v>
      </c>
      <c r="I27" t="s">
        <v>911</v>
      </c>
      <c r="J27" s="4">
        <f ca="1">MAX(INDIRECT("$C$2:$C$" &amp; $J$1))</f>
        <v>28.1</v>
      </c>
      <c r="K27" s="4">
        <f ca="1">MAX(INDIRECT("$C$" &amp; $J$1 + 1 &amp; ":$C$" &amp; $J$2))</f>
        <v>34.4</v>
      </c>
      <c r="L27" s="4">
        <f ca="1">MAX(INDIRECT("$F$2:$F$" &amp; $J$1))</f>
        <v>15.1791</v>
      </c>
      <c r="M27" s="4">
        <f ca="1">MAX(INDIRECT("$F$" &amp; $J$1 + 1 &amp; ":$F$" &amp; $J$2))</f>
        <v>36.42</v>
      </c>
    </row>
    <row r="28" spans="1:13" x14ac:dyDescent="0.25">
      <c r="A28" t="s">
        <v>905</v>
      </c>
      <c r="B28">
        <v>52.806005521395939</v>
      </c>
      <c r="C28">
        <v>18.059999999999999</v>
      </c>
      <c r="D28">
        <v>189372.4</v>
      </c>
      <c r="E28">
        <v>83.917999969416925</v>
      </c>
      <c r="F28">
        <v>11.3644</v>
      </c>
      <c r="G28">
        <v>119163.9458</v>
      </c>
      <c r="I28" t="s">
        <v>912</v>
      </c>
      <c r="J28" s="4">
        <f ca="1">AVERAGE(INDIRECT("$C$2:$C$" &amp; $J$1))</f>
        <v>20.817999999999998</v>
      </c>
      <c r="K28" s="4">
        <f ca="1">AVERAGE(INDIRECT("$C$" &amp; $J$1 + 1 &amp; ":$C$" &amp; $J$2))</f>
        <v>25.450333333333337</v>
      </c>
      <c r="L28" s="4">
        <f ca="1">AVERAGE(INDIRECT("$F$2:$F$" &amp; $J$1))</f>
        <v>12.472026666666666</v>
      </c>
      <c r="M28" s="4">
        <f ca="1">AVERAGE(INDIRECT("$F$" &amp; $J$1 + 1 &amp; ":$F$" &amp; $J$2))</f>
        <v>23.762666666666671</v>
      </c>
    </row>
    <row r="29" spans="1:13" x14ac:dyDescent="0.25">
      <c r="A29" t="s">
        <v>905</v>
      </c>
      <c r="B29">
        <v>50.254008887924009</v>
      </c>
      <c r="C29">
        <v>18.98</v>
      </c>
      <c r="D29">
        <v>198989.1</v>
      </c>
      <c r="E29">
        <v>91.305000013732268</v>
      </c>
      <c r="F29">
        <v>10.444900000000001</v>
      </c>
      <c r="G29">
        <v>109523.0272</v>
      </c>
      <c r="I29" t="s">
        <v>913</v>
      </c>
      <c r="J29" s="4">
        <f ca="1">$J$26-$J$24</f>
        <v>3.6724999999999994</v>
      </c>
      <c r="K29" s="4">
        <f ca="1">$K$26-$K$24</f>
        <v>8.8649999999999984</v>
      </c>
      <c r="L29" s="4">
        <f ca="1">$L$26-$L$24</f>
        <v>2.9460749999999987</v>
      </c>
      <c r="M29" s="4">
        <f ca="1">$M$26-$M$24</f>
        <v>14.297500000000003</v>
      </c>
    </row>
    <row r="30" spans="1:13" x14ac:dyDescent="0.25">
      <c r="A30" t="s">
        <v>905</v>
      </c>
      <c r="B30">
        <v>52.289987722310883</v>
      </c>
      <c r="C30">
        <v>18.239999999999998</v>
      </c>
      <c r="D30">
        <v>191241.2</v>
      </c>
      <c r="E30">
        <v>83.388000004496277</v>
      </c>
      <c r="F30">
        <v>11.4366</v>
      </c>
      <c r="G30">
        <v>119921.3316</v>
      </c>
      <c r="I30" t="s">
        <v>914</v>
      </c>
      <c r="J30" s="4">
        <f ca="1">$J$24-($J$29*1.5)</f>
        <v>13.228750000000002</v>
      </c>
      <c r="K30" s="4">
        <f ca="1">$K$24-($K$29*1.5)</f>
        <v>6.2325000000000035</v>
      </c>
      <c r="L30" s="4">
        <f ca="1">$L$24-($L$29*1.5)</f>
        <v>6.8798625000000024</v>
      </c>
      <c r="M30" s="4">
        <f ca="1">$M$24-($M$29*1.5)</f>
        <v>-5.9837500000000077</v>
      </c>
    </row>
    <row r="31" spans="1:13" x14ac:dyDescent="0.25">
      <c r="A31" t="s">
        <v>905</v>
      </c>
      <c r="B31">
        <v>50.687011757359244</v>
      </c>
      <c r="C31">
        <v>18.809999999999999</v>
      </c>
      <c r="D31">
        <v>197289.2</v>
      </c>
      <c r="E31">
        <v>78.105999983260318</v>
      </c>
      <c r="F31">
        <v>12.21</v>
      </c>
      <c r="G31">
        <v>128031.1372</v>
      </c>
      <c r="I31" t="s">
        <v>915</v>
      </c>
      <c r="J31" s="4">
        <f ca="1">$J$26-($J$29*1.5)</f>
        <v>16.901250000000001</v>
      </c>
      <c r="K31" s="4">
        <f ca="1">$K$26-($K$29*1.5)</f>
        <v>15.097500000000002</v>
      </c>
      <c r="L31" s="4">
        <f ca="1">$L$26-($L$29*1.5)</f>
        <v>9.825937500000002</v>
      </c>
      <c r="M31" s="4">
        <f ca="1">$M$26-($M$29*1.5)</f>
        <v>8.3137499999999953</v>
      </c>
    </row>
    <row r="32" spans="1:13" x14ac:dyDescent="0.25">
      <c r="A32" t="s">
        <v>1047</v>
      </c>
      <c r="B32">
        <v>47.231999999999999</v>
      </c>
      <c r="C32">
        <v>21.17</v>
      </c>
      <c r="D32">
        <v>211717</v>
      </c>
      <c r="E32">
        <v>58.091999999999999</v>
      </c>
      <c r="F32">
        <v>17.21</v>
      </c>
      <c r="G32">
        <v>172139</v>
      </c>
    </row>
    <row r="33" spans="1:13" x14ac:dyDescent="0.25">
      <c r="A33" t="s">
        <v>1047</v>
      </c>
      <c r="B33">
        <v>29.065000000000001</v>
      </c>
      <c r="C33">
        <v>34.4</v>
      </c>
      <c r="D33">
        <v>344045</v>
      </c>
      <c r="E33">
        <v>27.454999999999998</v>
      </c>
      <c r="F33">
        <v>36.42</v>
      </c>
      <c r="G33">
        <v>364225</v>
      </c>
    </row>
    <row r="34" spans="1:13" x14ac:dyDescent="0.25">
      <c r="A34" t="s">
        <v>1047</v>
      </c>
      <c r="B34">
        <v>55.619</v>
      </c>
      <c r="C34">
        <v>17.98</v>
      </c>
      <c r="D34">
        <v>179792</v>
      </c>
      <c r="E34">
        <v>71.234999999999999</v>
      </c>
      <c r="F34">
        <v>14.04</v>
      </c>
      <c r="G34">
        <v>140380</v>
      </c>
    </row>
    <row r="35" spans="1:13" x14ac:dyDescent="0.25">
      <c r="A35" t="s">
        <v>1047</v>
      </c>
      <c r="B35">
        <v>35.755000000000003</v>
      </c>
      <c r="C35">
        <v>27.97</v>
      </c>
      <c r="D35">
        <v>279679</v>
      </c>
      <c r="E35">
        <v>33.366</v>
      </c>
      <c r="F35">
        <v>29.97</v>
      </c>
      <c r="G35">
        <v>299702</v>
      </c>
      <c r="I35" s="8" t="s">
        <v>983</v>
      </c>
      <c r="J35" s="8"/>
      <c r="K35" s="8"/>
      <c r="L35" s="8"/>
      <c r="M35" s="8"/>
    </row>
    <row r="36" spans="1:13" x14ac:dyDescent="0.25">
      <c r="A36" t="s">
        <v>1047</v>
      </c>
      <c r="B36">
        <v>53.323999999999998</v>
      </c>
      <c r="C36">
        <v>18.75</v>
      </c>
      <c r="D36">
        <v>187531</v>
      </c>
      <c r="E36">
        <v>64.338999999999999</v>
      </c>
      <c r="F36">
        <v>15.54</v>
      </c>
      <c r="G36">
        <v>155424</v>
      </c>
      <c r="I36" s="11"/>
      <c r="J36" s="14" t="s">
        <v>984</v>
      </c>
      <c r="K36" s="14"/>
      <c r="L36" s="14" t="s">
        <v>985</v>
      </c>
      <c r="M36" s="14"/>
    </row>
    <row r="37" spans="1:13" x14ac:dyDescent="0.25">
      <c r="A37" t="s">
        <v>1047</v>
      </c>
      <c r="B37">
        <v>36.002000000000002</v>
      </c>
      <c r="C37">
        <v>27.78</v>
      </c>
      <c r="D37">
        <v>277755</v>
      </c>
      <c r="E37">
        <v>34.146000000000001</v>
      </c>
      <c r="F37">
        <v>29.29</v>
      </c>
      <c r="G37">
        <v>292859</v>
      </c>
      <c r="I37" t="s">
        <v>917</v>
      </c>
      <c r="J37" s="3" t="s">
        <v>904</v>
      </c>
      <c r="K37" s="3" t="s">
        <v>1041</v>
      </c>
      <c r="L37" s="3" t="s">
        <v>1051</v>
      </c>
      <c r="M37" s="3" t="s">
        <v>1050</v>
      </c>
    </row>
    <row r="38" spans="1:13" x14ac:dyDescent="0.25">
      <c r="A38" t="s">
        <v>1047</v>
      </c>
      <c r="B38">
        <v>42.192</v>
      </c>
      <c r="C38">
        <v>23.7</v>
      </c>
      <c r="D38">
        <v>237010</v>
      </c>
      <c r="E38">
        <v>68.557000000000002</v>
      </c>
      <c r="F38">
        <v>14.59</v>
      </c>
      <c r="G38">
        <v>145862</v>
      </c>
      <c r="I38" t="s">
        <v>907</v>
      </c>
      <c r="J38" s="4">
        <f ca="1">MIN(INDIRECT("$D$2:$D$" &amp; $J$1))</f>
        <v>172143.7</v>
      </c>
      <c r="K38" s="4">
        <f ca="1">MIN(INDIRECT("$D$" &amp; $J$1 + 1 &amp; ":$D$" &amp; $J$2))</f>
        <v>166486</v>
      </c>
      <c r="L38" s="4">
        <f ca="1">MIN(INDIRECT("$G$2:$G$" &amp; $J$1))</f>
        <v>97424.106599999999</v>
      </c>
      <c r="M38" s="4">
        <f ca="1">MIN(INDIRECT("$G$" &amp; $J$1 + 1 &amp; ":$G$" &amp; $J$2))</f>
        <v>130871</v>
      </c>
    </row>
    <row r="39" spans="1:13" x14ac:dyDescent="0.25">
      <c r="A39" t="s">
        <v>1047</v>
      </c>
      <c r="B39">
        <v>29.704000000000001</v>
      </c>
      <c r="C39">
        <v>33.67</v>
      </c>
      <c r="D39">
        <v>336654</v>
      </c>
      <c r="E39">
        <v>28.074000000000002</v>
      </c>
      <c r="F39">
        <v>35.619999999999997</v>
      </c>
      <c r="G39">
        <v>356196</v>
      </c>
      <c r="I39" t="s">
        <v>908</v>
      </c>
      <c r="J39" s="4">
        <f ca="1">_xlfn.QUARTILE.EXC(INDIRECT("$D$2:$D$" &amp; $J$1),1)</f>
        <v>196474.05</v>
      </c>
      <c r="K39" s="4">
        <f ca="1">_xlfn.QUARTILE.EXC(INDIRECT("$D$" &amp; $J$1 + 1 &amp; ":$D$" &amp; $J$2),1)</f>
        <v>195328.5</v>
      </c>
      <c r="L39" s="4">
        <f ca="1">_xlfn.QUARTILE.EXC(INDIRECT("$G$2:$G$" &amp; $J$1),1)</f>
        <v>118477.9235</v>
      </c>
      <c r="M39" s="4">
        <f ca="1">_xlfn.QUARTILE.EXC(INDIRECT("$G$" &amp; $J$1 + 1 &amp; ":$G$" &amp; $J$2),1)</f>
        <v>154643.25</v>
      </c>
    </row>
    <row r="40" spans="1:13" x14ac:dyDescent="0.25">
      <c r="A40" t="s">
        <v>1047</v>
      </c>
      <c r="B40">
        <v>46.042000000000002</v>
      </c>
      <c r="C40">
        <v>21.72</v>
      </c>
      <c r="D40">
        <v>217189</v>
      </c>
      <c r="E40">
        <v>71.353999999999999</v>
      </c>
      <c r="F40">
        <v>14.01</v>
      </c>
      <c r="G40">
        <v>140145</v>
      </c>
      <c r="I40" t="s">
        <v>910</v>
      </c>
      <c r="J40" s="4">
        <f ca="1">MEDIAN(INDIRECT("$D$2:$D$" &amp; $J$1))</f>
        <v>209749.84999999998</v>
      </c>
      <c r="K40" s="4">
        <f ca="1">MEDIAN(INDIRECT("$D$" &amp; $J$1 + 1 &amp; ":$D$" &amp; $J$2))</f>
        <v>275645</v>
      </c>
      <c r="L40" s="4">
        <f ca="1">MEDIAN(INDIRECT("$G$2:$G$" &amp; $J$1))</f>
        <v>128000.82639999999</v>
      </c>
      <c r="M40" s="4">
        <f ca="1">MEDIAN(INDIRECT("$G$" &amp; $J$1 + 1 &amp; ":$G$" &amp; $J$2))</f>
        <v>247414</v>
      </c>
    </row>
    <row r="41" spans="1:13" x14ac:dyDescent="0.25">
      <c r="A41" t="s">
        <v>1047</v>
      </c>
      <c r="B41">
        <v>34.790999999999997</v>
      </c>
      <c r="C41">
        <v>28.74</v>
      </c>
      <c r="D41">
        <v>287425</v>
      </c>
      <c r="E41">
        <v>33.121000000000002</v>
      </c>
      <c r="F41">
        <v>30.19</v>
      </c>
      <c r="G41">
        <v>301922</v>
      </c>
      <c r="I41" t="s">
        <v>909</v>
      </c>
      <c r="J41" s="4">
        <f ca="1">_xlfn.QUARTILE.EXC(INDIRECT("$D$2:$D$" &amp; $J$1),3)</f>
        <v>234964.19999999998</v>
      </c>
      <c r="K41" s="4">
        <f ca="1">_xlfn.QUARTILE.EXC(INDIRECT("$D$" &amp; $J$1 + 1 &amp; ":$D$" &amp; $J$2),3)</f>
        <v>283979.5</v>
      </c>
      <c r="L41" s="4">
        <f ca="1">_xlfn.QUARTILE.EXC(INDIRECT("$G$2:$G$" &amp; $J$1),3)</f>
        <v>149370.29885000002</v>
      </c>
      <c r="M41" s="4">
        <f ca="1">_xlfn.QUARTILE.EXC(INDIRECT("$G$" &amp; $J$1 + 1 &amp; ":$G$" &amp; $J$2),3)</f>
        <v>297567.5</v>
      </c>
    </row>
    <row r="42" spans="1:13" x14ac:dyDescent="0.25">
      <c r="A42" t="s">
        <v>1047</v>
      </c>
      <c r="B42">
        <v>50.747</v>
      </c>
      <c r="C42">
        <v>19.71</v>
      </c>
      <c r="D42">
        <v>197053</v>
      </c>
      <c r="E42">
        <v>76.41</v>
      </c>
      <c r="F42">
        <v>13.09</v>
      </c>
      <c r="G42">
        <v>130871</v>
      </c>
      <c r="I42" t="s">
        <v>911</v>
      </c>
      <c r="J42" s="4">
        <f ca="1">MAX(INDIRECT("$D$2:$D$" &amp; $J$1))</f>
        <v>294628.90000000002</v>
      </c>
      <c r="K42" s="4">
        <f ca="1">MAX(INDIRECT("$D$" &amp; $J$1 + 1 &amp; ":$D$" &amp; $J$2))</f>
        <v>344045</v>
      </c>
      <c r="L42" s="4">
        <f ca="1">MAX(INDIRECT("$G$2:$G$" &amp; $J$1))</f>
        <v>159164.70360000001</v>
      </c>
      <c r="M42" s="4">
        <f ca="1">MAX(INDIRECT("$G$" &amp; $J$1 + 1 &amp; ":$G$" &amp; $J$2))</f>
        <v>364225</v>
      </c>
    </row>
    <row r="43" spans="1:13" x14ac:dyDescent="0.25">
      <c r="A43" t="s">
        <v>1047</v>
      </c>
      <c r="B43">
        <v>35.427</v>
      </c>
      <c r="C43">
        <v>28.23</v>
      </c>
      <c r="D43">
        <v>282264</v>
      </c>
      <c r="E43">
        <v>33.902000000000001</v>
      </c>
      <c r="F43">
        <v>29.5</v>
      </c>
      <c r="G43">
        <v>294966</v>
      </c>
      <c r="I43" t="s">
        <v>912</v>
      </c>
      <c r="J43" s="4">
        <f ca="1">AVERAGE(INDIRECT("$D$2:$D$" &amp; $J$1))</f>
        <v>218295.15666666671</v>
      </c>
      <c r="K43" s="4">
        <f ca="1">AVERAGE(INDIRECT("$D$" &amp; $J$1 + 1 &amp; ":$D$" &amp; $J$2))</f>
        <v>254502.93333333332</v>
      </c>
      <c r="L43" s="4">
        <f ca="1">AVERAGE(INDIRECT("$G$2:$G$" &amp; $J$1))</f>
        <v>130778.69821666666</v>
      </c>
      <c r="M43" s="4">
        <f ca="1">AVERAGE(INDIRECT("$G$" &amp; $J$1 + 1 &amp; ":$G$" &amp; $J$2))</f>
        <v>237625.60000000001</v>
      </c>
    </row>
    <row r="44" spans="1:13" x14ac:dyDescent="0.25">
      <c r="A44" t="s">
        <v>1047</v>
      </c>
      <c r="B44">
        <v>40.049999999999997</v>
      </c>
      <c r="C44">
        <v>24.97</v>
      </c>
      <c r="D44">
        <v>249682</v>
      </c>
      <c r="E44">
        <v>51.768000000000001</v>
      </c>
      <c r="F44">
        <v>19.32</v>
      </c>
      <c r="G44">
        <v>193169</v>
      </c>
      <c r="I44" t="s">
        <v>913</v>
      </c>
      <c r="J44" s="4">
        <f ca="1">$J$41-$J$39</f>
        <v>38490.149999999994</v>
      </c>
      <c r="K44" s="4">
        <f ca="1">$K$41-$K$39</f>
        <v>88651</v>
      </c>
      <c r="L44" s="4">
        <f ca="1">$L$41-$L$39</f>
        <v>30892.375350000017</v>
      </c>
      <c r="M44" s="4">
        <f ca="1">$M$41-$M$39</f>
        <v>142924.25</v>
      </c>
    </row>
    <row r="45" spans="1:13" x14ac:dyDescent="0.25">
      <c r="A45" t="s">
        <v>1047</v>
      </c>
      <c r="B45">
        <v>30.359000000000002</v>
      </c>
      <c r="C45">
        <v>32.94</v>
      </c>
      <c r="D45">
        <v>329388</v>
      </c>
      <c r="E45">
        <v>28.765999999999998</v>
      </c>
      <c r="F45">
        <v>34.76</v>
      </c>
      <c r="G45">
        <v>347627</v>
      </c>
      <c r="I45" t="s">
        <v>914</v>
      </c>
      <c r="J45" s="4">
        <f ca="1">$J$39-($J$44*1.5)</f>
        <v>138738.82500000001</v>
      </c>
      <c r="K45" s="4">
        <f ca="1">$K$39-($K$44*1.5)</f>
        <v>62352</v>
      </c>
      <c r="L45" s="4">
        <f ca="1">$L$39-($L$44*1.5)</f>
        <v>72139.360474999979</v>
      </c>
      <c r="M45" s="4">
        <f ca="1">$M$39-($M$44*1.5)</f>
        <v>-59743.125</v>
      </c>
    </row>
    <row r="46" spans="1:13" x14ac:dyDescent="0.25">
      <c r="A46" t="s">
        <v>1047</v>
      </c>
      <c r="B46">
        <v>55.054000000000002</v>
      </c>
      <c r="C46">
        <v>18.16</v>
      </c>
      <c r="D46">
        <v>181638</v>
      </c>
      <c r="E46">
        <v>63.838000000000001</v>
      </c>
      <c r="F46">
        <v>15.66</v>
      </c>
      <c r="G46">
        <v>156646</v>
      </c>
      <c r="I46" t="s">
        <v>915</v>
      </c>
      <c r="J46" s="4">
        <f ca="1">$J$41-($J$44*1.5)</f>
        <v>177228.97499999998</v>
      </c>
      <c r="K46" s="4">
        <f ca="1">$K$41-($K$44*1.5)</f>
        <v>151003</v>
      </c>
      <c r="L46" s="4">
        <f ca="1">$L$41-($L$44*1.5)</f>
        <v>103031.735825</v>
      </c>
      <c r="M46" s="4">
        <f ca="1">$M$41-($M$44*1.5)</f>
        <v>83181.125</v>
      </c>
    </row>
    <row r="47" spans="1:13" x14ac:dyDescent="0.25">
      <c r="A47" t="s">
        <v>1047</v>
      </c>
      <c r="B47">
        <v>35.552</v>
      </c>
      <c r="C47">
        <v>28.13</v>
      </c>
      <c r="D47">
        <v>281276</v>
      </c>
      <c r="E47">
        <v>33.718000000000004</v>
      </c>
      <c r="F47">
        <v>29.66</v>
      </c>
      <c r="G47">
        <v>296574</v>
      </c>
    </row>
    <row r="48" spans="1:13" x14ac:dyDescent="0.25">
      <c r="A48" t="s">
        <v>1047</v>
      </c>
      <c r="B48">
        <v>58.384</v>
      </c>
      <c r="C48">
        <v>17.13</v>
      </c>
      <c r="D48">
        <v>171277</v>
      </c>
      <c r="E48">
        <v>62.496000000000002</v>
      </c>
      <c r="F48">
        <v>16</v>
      </c>
      <c r="G48">
        <v>160008</v>
      </c>
    </row>
    <row r="49" spans="1:8" x14ac:dyDescent="0.25">
      <c r="A49" t="s">
        <v>1047</v>
      </c>
      <c r="B49">
        <v>36.531999999999996</v>
      </c>
      <c r="C49">
        <v>27.37</v>
      </c>
      <c r="D49">
        <v>273731</v>
      </c>
      <c r="E49">
        <v>34.753999999999998</v>
      </c>
      <c r="F49">
        <v>28.77</v>
      </c>
      <c r="G49">
        <v>287731</v>
      </c>
    </row>
    <row r="50" spans="1:8" x14ac:dyDescent="0.25">
      <c r="A50" t="s">
        <v>1047</v>
      </c>
      <c r="B50">
        <v>32.558</v>
      </c>
      <c r="C50">
        <v>30.71</v>
      </c>
      <c r="D50">
        <v>307143</v>
      </c>
      <c r="E50">
        <v>48.152000000000001</v>
      </c>
      <c r="F50">
        <v>20.77</v>
      </c>
      <c r="G50">
        <v>207673</v>
      </c>
    </row>
    <row r="51" spans="1:8" x14ac:dyDescent="0.25">
      <c r="A51" t="s">
        <v>1047</v>
      </c>
      <c r="B51">
        <v>29.498999999999999</v>
      </c>
      <c r="C51">
        <v>33.9</v>
      </c>
      <c r="D51">
        <v>338993</v>
      </c>
      <c r="E51">
        <v>27.875</v>
      </c>
      <c r="F51">
        <v>35.869999999999997</v>
      </c>
      <c r="G51">
        <v>358739</v>
      </c>
    </row>
    <row r="52" spans="1:8" x14ac:dyDescent="0.25">
      <c r="A52" t="s">
        <v>1047</v>
      </c>
      <c r="B52">
        <v>50.851999999999997</v>
      </c>
      <c r="C52">
        <v>19.66</v>
      </c>
      <c r="D52">
        <v>196648</v>
      </c>
      <c r="E52">
        <v>59.688000000000002</v>
      </c>
      <c r="F52">
        <v>16.75</v>
      </c>
      <c r="G52">
        <v>167537</v>
      </c>
    </row>
    <row r="53" spans="1:8" x14ac:dyDescent="0.25">
      <c r="A53" t="s">
        <v>1047</v>
      </c>
      <c r="B53">
        <v>35.558999999999997</v>
      </c>
      <c r="C53">
        <v>28.12</v>
      </c>
      <c r="D53">
        <v>281221</v>
      </c>
      <c r="E53">
        <v>33.686</v>
      </c>
      <c r="F53">
        <v>29.69</v>
      </c>
      <c r="G53">
        <v>296856</v>
      </c>
    </row>
    <row r="54" spans="1:8" x14ac:dyDescent="0.25">
      <c r="A54" t="s">
        <v>1047</v>
      </c>
      <c r="B54">
        <v>60.064</v>
      </c>
      <c r="C54">
        <v>16.649999999999999</v>
      </c>
      <c r="D54">
        <v>166486</v>
      </c>
      <c r="E54">
        <v>69.129000000000005</v>
      </c>
      <c r="F54">
        <v>14.47</v>
      </c>
      <c r="G54">
        <v>144656</v>
      </c>
    </row>
    <row r="55" spans="1:8" x14ac:dyDescent="0.25">
      <c r="A55" t="s">
        <v>1047</v>
      </c>
      <c r="B55">
        <v>35.548000000000002</v>
      </c>
      <c r="C55">
        <v>28.13</v>
      </c>
      <c r="D55">
        <v>281307</v>
      </c>
      <c r="E55">
        <v>33.787999999999997</v>
      </c>
      <c r="F55">
        <v>29.6</v>
      </c>
      <c r="G55">
        <v>295956</v>
      </c>
    </row>
    <row r="56" spans="1:8" x14ac:dyDescent="0.25">
      <c r="A56" t="s">
        <v>1047</v>
      </c>
      <c r="B56">
        <v>36.039000000000001</v>
      </c>
      <c r="C56">
        <v>27.75</v>
      </c>
      <c r="D56">
        <v>277473</v>
      </c>
      <c r="E56">
        <v>55.701000000000001</v>
      </c>
      <c r="F56">
        <v>17.95</v>
      </c>
      <c r="G56">
        <v>179527</v>
      </c>
    </row>
    <row r="57" spans="1:8" x14ac:dyDescent="0.25">
      <c r="A57" t="s">
        <v>1047</v>
      </c>
      <c r="B57">
        <v>29.896000000000001</v>
      </c>
      <c r="C57">
        <v>33.450000000000003</v>
      </c>
      <c r="D57">
        <v>334486</v>
      </c>
      <c r="E57">
        <v>28.27</v>
      </c>
      <c r="F57">
        <v>35.369999999999997</v>
      </c>
      <c r="G57">
        <v>353727</v>
      </c>
    </row>
    <row r="58" spans="1:8" x14ac:dyDescent="0.25">
      <c r="A58" t="s">
        <v>1047</v>
      </c>
      <c r="B58">
        <v>56.113999999999997</v>
      </c>
      <c r="C58">
        <v>17.82</v>
      </c>
      <c r="D58">
        <v>178207</v>
      </c>
      <c r="E58">
        <v>65.659000000000006</v>
      </c>
      <c r="F58">
        <v>15.23</v>
      </c>
      <c r="G58">
        <v>152301</v>
      </c>
    </row>
    <row r="59" spans="1:8" x14ac:dyDescent="0.25">
      <c r="A59" t="s">
        <v>1047</v>
      </c>
      <c r="B59">
        <v>36.520000000000003</v>
      </c>
      <c r="C59">
        <v>27.38</v>
      </c>
      <c r="D59">
        <v>273817</v>
      </c>
      <c r="E59">
        <v>34.823999999999998</v>
      </c>
      <c r="F59">
        <v>28.72</v>
      </c>
      <c r="G59">
        <v>287155</v>
      </c>
    </row>
    <row r="60" spans="1:8" x14ac:dyDescent="0.25">
      <c r="A60" t="s">
        <v>1047</v>
      </c>
      <c r="B60">
        <v>52.253999999999998</v>
      </c>
      <c r="C60">
        <v>19.14</v>
      </c>
      <c r="D60">
        <v>191370</v>
      </c>
      <c r="E60">
        <v>65.864000000000004</v>
      </c>
      <c r="F60">
        <v>15.18</v>
      </c>
      <c r="G60">
        <v>151825</v>
      </c>
    </row>
    <row r="61" spans="1:8" x14ac:dyDescent="0.25">
      <c r="A61" t="s">
        <v>1047</v>
      </c>
      <c r="B61">
        <v>35.356000000000002</v>
      </c>
      <c r="C61">
        <v>28.28</v>
      </c>
      <c r="D61">
        <v>282831</v>
      </c>
      <c r="E61">
        <v>33.741</v>
      </c>
      <c r="F61">
        <v>29.64</v>
      </c>
      <c r="G61">
        <v>296370</v>
      </c>
    </row>
    <row r="64" spans="1:8" x14ac:dyDescent="0.25">
      <c r="A64" s="8" t="s">
        <v>935</v>
      </c>
      <c r="B64" s="8"/>
      <c r="C64" s="8"/>
      <c r="D64" s="8"/>
      <c r="E64" s="8"/>
      <c r="F64" s="8"/>
      <c r="G64" s="8"/>
      <c r="H64" s="8"/>
    </row>
    <row r="65" spans="1:8" x14ac:dyDescent="0.25">
      <c r="A65" t="s">
        <v>151</v>
      </c>
      <c r="B65" t="s">
        <v>183</v>
      </c>
      <c r="C65" t="s">
        <v>182</v>
      </c>
      <c r="D65" t="s">
        <v>184</v>
      </c>
      <c r="E65" t="s">
        <v>186</v>
      </c>
      <c r="F65" t="s">
        <v>187</v>
      </c>
      <c r="G65" t="s">
        <v>188</v>
      </c>
      <c r="H65" t="s">
        <v>190</v>
      </c>
    </row>
    <row r="66" spans="1:8" x14ac:dyDescent="0.25">
      <c r="A66" t="s">
        <v>905</v>
      </c>
      <c r="B66">
        <v>1</v>
      </c>
      <c r="C66">
        <v>37.089002851031644</v>
      </c>
      <c r="D66">
        <v>25.71</v>
      </c>
      <c r="E66">
        <v>269621.7</v>
      </c>
      <c r="F66">
        <v>62.828000013942784</v>
      </c>
      <c r="G66">
        <v>15.1791</v>
      </c>
      <c r="H66">
        <v>159164.70360000001</v>
      </c>
    </row>
    <row r="67" spans="1:8" x14ac:dyDescent="0.25">
      <c r="A67" t="s">
        <v>905</v>
      </c>
      <c r="B67">
        <v>2</v>
      </c>
      <c r="C67">
        <v>33.941001714359992</v>
      </c>
      <c r="D67">
        <v>28.1</v>
      </c>
      <c r="E67">
        <v>294628.90000000002</v>
      </c>
      <c r="F67">
        <v>66.441999997936321</v>
      </c>
      <c r="G67">
        <v>14.3535</v>
      </c>
      <c r="H67">
        <v>150507.20929999999</v>
      </c>
    </row>
    <row r="68" spans="1:8" x14ac:dyDescent="0.25">
      <c r="A68" t="s">
        <v>905</v>
      </c>
      <c r="B68">
        <v>3</v>
      </c>
      <c r="C68">
        <v>42.898000138131557</v>
      </c>
      <c r="D68">
        <v>22.23</v>
      </c>
      <c r="E68">
        <v>233111.1</v>
      </c>
      <c r="F68">
        <v>64.726999993585551</v>
      </c>
      <c r="G68">
        <v>14.7338</v>
      </c>
      <c r="H68">
        <v>154495.033</v>
      </c>
    </row>
    <row r="69" spans="1:8" x14ac:dyDescent="0.25">
      <c r="A69" t="s">
        <v>905</v>
      </c>
      <c r="B69">
        <v>4</v>
      </c>
      <c r="C69">
        <v>38.582003347374609</v>
      </c>
      <c r="D69">
        <v>24.72</v>
      </c>
      <c r="E69">
        <v>259188.2</v>
      </c>
      <c r="F69">
        <v>66.205000002201317</v>
      </c>
      <c r="G69">
        <v>14.4049</v>
      </c>
      <c r="H69">
        <v>151045.99350000001</v>
      </c>
    </row>
    <row r="70" spans="1:8" x14ac:dyDescent="0.25">
      <c r="A70" t="s">
        <v>905</v>
      </c>
      <c r="B70">
        <v>5</v>
      </c>
      <c r="C70">
        <v>36.233997707837304</v>
      </c>
      <c r="D70">
        <v>26.32</v>
      </c>
      <c r="E70">
        <v>275983.90000000002</v>
      </c>
      <c r="F70">
        <v>64.724999989627818</v>
      </c>
      <c r="G70">
        <v>14.7342</v>
      </c>
      <c r="H70">
        <v>154499.8069</v>
      </c>
    </row>
    <row r="71" spans="1:8" x14ac:dyDescent="0.25">
      <c r="A71" t="s">
        <v>906</v>
      </c>
      <c r="B71">
        <v>1</v>
      </c>
      <c r="C71">
        <v>47.231999999999999</v>
      </c>
      <c r="D71">
        <v>21.17</v>
      </c>
      <c r="E71">
        <v>211717</v>
      </c>
      <c r="F71">
        <v>58.091999999999999</v>
      </c>
      <c r="G71">
        <v>17.21</v>
      </c>
      <c r="H71">
        <v>172139</v>
      </c>
    </row>
    <row r="72" spans="1:8" x14ac:dyDescent="0.25">
      <c r="A72" t="s">
        <v>906</v>
      </c>
      <c r="B72">
        <v>2</v>
      </c>
      <c r="C72">
        <v>42.192</v>
      </c>
      <c r="D72">
        <v>23.7</v>
      </c>
      <c r="E72">
        <v>237010</v>
      </c>
      <c r="F72">
        <v>68.557000000000002</v>
      </c>
      <c r="G72">
        <v>14.59</v>
      </c>
      <c r="H72">
        <v>145862</v>
      </c>
    </row>
    <row r="73" spans="1:8" x14ac:dyDescent="0.25">
      <c r="A73" t="s">
        <v>906</v>
      </c>
      <c r="B73">
        <v>3</v>
      </c>
      <c r="C73">
        <v>40.049999999999997</v>
      </c>
      <c r="D73">
        <v>24.97</v>
      </c>
      <c r="E73">
        <v>249682</v>
      </c>
      <c r="F73">
        <v>51.768000000000001</v>
      </c>
      <c r="G73">
        <v>19.32</v>
      </c>
      <c r="H73">
        <v>193169</v>
      </c>
    </row>
    <row r="74" spans="1:8" x14ac:dyDescent="0.25">
      <c r="A74" t="s">
        <v>906</v>
      </c>
      <c r="B74">
        <v>4</v>
      </c>
      <c r="C74">
        <v>32.558</v>
      </c>
      <c r="D74">
        <v>30.71</v>
      </c>
      <c r="E74">
        <v>307143</v>
      </c>
      <c r="F74">
        <v>48.152000000000001</v>
      </c>
      <c r="G74">
        <v>20.77</v>
      </c>
      <c r="H74">
        <v>207673</v>
      </c>
    </row>
    <row r="75" spans="1:8" x14ac:dyDescent="0.25">
      <c r="A75" t="s">
        <v>906</v>
      </c>
      <c r="B75">
        <v>5</v>
      </c>
      <c r="C75">
        <v>36.039000000000001</v>
      </c>
      <c r="D75">
        <v>27.75</v>
      </c>
      <c r="E75">
        <v>277473</v>
      </c>
      <c r="F75">
        <v>55.701000000000001</v>
      </c>
      <c r="G75">
        <v>17.95</v>
      </c>
      <c r="H75">
        <v>179527</v>
      </c>
    </row>
    <row r="81" spans="1:8" x14ac:dyDescent="0.25">
      <c r="A81" s="8" t="s">
        <v>936</v>
      </c>
      <c r="B81" s="8"/>
      <c r="C81" s="8"/>
      <c r="D81" s="8"/>
      <c r="E81" s="8"/>
      <c r="F81" s="8"/>
      <c r="G81" s="8"/>
      <c r="H81" s="8"/>
    </row>
    <row r="82" spans="1:8" x14ac:dyDescent="0.25">
      <c r="A82" t="s">
        <v>151</v>
      </c>
      <c r="B82" t="s">
        <v>183</v>
      </c>
      <c r="C82" t="s">
        <v>182</v>
      </c>
      <c r="D82" t="s">
        <v>184</v>
      </c>
      <c r="E82" t="s">
        <v>186</v>
      </c>
      <c r="F82" t="s">
        <v>187</v>
      </c>
      <c r="G82" t="s">
        <v>188</v>
      </c>
      <c r="H82" t="s">
        <v>190</v>
      </c>
    </row>
    <row r="83" spans="1:8" x14ac:dyDescent="0.25">
      <c r="A83" t="s">
        <v>905</v>
      </c>
      <c r="B83">
        <v>1</v>
      </c>
      <c r="C83">
        <v>39.197993376323076</v>
      </c>
      <c r="D83">
        <v>24.33</v>
      </c>
      <c r="E83">
        <v>255115.1</v>
      </c>
      <c r="F83">
        <v>69.064999991560271</v>
      </c>
      <c r="G83">
        <v>13.808400000000001</v>
      </c>
      <c r="H83">
        <v>144791.13879999999</v>
      </c>
    </row>
    <row r="84" spans="1:8" x14ac:dyDescent="0.25">
      <c r="A84" t="s">
        <v>905</v>
      </c>
      <c r="B84">
        <v>2</v>
      </c>
      <c r="C84">
        <v>41.709001302989201</v>
      </c>
      <c r="D84">
        <v>22.86</v>
      </c>
      <c r="E84">
        <v>239756.4</v>
      </c>
      <c r="F84">
        <v>67.118000002103472</v>
      </c>
      <c r="G84">
        <v>14.2089</v>
      </c>
      <c r="H84">
        <v>148991.32870000001</v>
      </c>
    </row>
    <row r="85" spans="1:8" x14ac:dyDescent="0.25">
      <c r="A85" t="s">
        <v>905</v>
      </c>
      <c r="B85">
        <v>3</v>
      </c>
      <c r="C85">
        <v>42.850996799887561</v>
      </c>
      <c r="D85">
        <v>22.26</v>
      </c>
      <c r="E85">
        <v>233366.8</v>
      </c>
      <c r="F85">
        <v>77.700000000077694</v>
      </c>
      <c r="G85">
        <v>12.2738</v>
      </c>
      <c r="H85">
        <v>128700.1287</v>
      </c>
    </row>
    <row r="86" spans="1:8" x14ac:dyDescent="0.25">
      <c r="A86" t="s">
        <v>905</v>
      </c>
      <c r="B86">
        <v>4</v>
      </c>
      <c r="C86">
        <v>44.797006843190772</v>
      </c>
      <c r="D86">
        <v>21.29</v>
      </c>
      <c r="E86">
        <v>223229.2</v>
      </c>
      <c r="F86">
        <v>87.210000030933386</v>
      </c>
      <c r="G86">
        <v>10.9354</v>
      </c>
      <c r="H86">
        <v>114665.7493</v>
      </c>
    </row>
    <row r="87" spans="1:8" x14ac:dyDescent="0.25">
      <c r="A87" t="s">
        <v>905</v>
      </c>
      <c r="B87">
        <v>5</v>
      </c>
      <c r="C87">
        <v>48.600003985200331</v>
      </c>
      <c r="D87">
        <v>19.62</v>
      </c>
      <c r="E87">
        <v>205761.3</v>
      </c>
      <c r="F87">
        <v>80.190000004843483</v>
      </c>
      <c r="G87">
        <v>11.8927</v>
      </c>
      <c r="H87">
        <v>124703.8284</v>
      </c>
    </row>
    <row r="88" spans="1:8" x14ac:dyDescent="0.25">
      <c r="A88" t="s">
        <v>906</v>
      </c>
      <c r="B88">
        <v>1</v>
      </c>
      <c r="C88">
        <v>29.065000000000001</v>
      </c>
      <c r="D88">
        <v>34.4</v>
      </c>
      <c r="E88">
        <v>344045</v>
      </c>
      <c r="F88">
        <v>27.454999999999998</v>
      </c>
      <c r="G88">
        <v>36.42</v>
      </c>
      <c r="H88">
        <v>364225</v>
      </c>
    </row>
    <row r="89" spans="1:8" x14ac:dyDescent="0.25">
      <c r="A89" t="s">
        <v>906</v>
      </c>
      <c r="B89">
        <v>2</v>
      </c>
      <c r="C89">
        <v>29.704000000000001</v>
      </c>
      <c r="D89">
        <v>33.67</v>
      </c>
      <c r="E89">
        <v>336654</v>
      </c>
      <c r="F89">
        <v>28.074000000000002</v>
      </c>
      <c r="G89">
        <v>35.619999999999997</v>
      </c>
      <c r="H89">
        <v>356196</v>
      </c>
    </row>
    <row r="90" spans="1:8" x14ac:dyDescent="0.25">
      <c r="A90" t="s">
        <v>906</v>
      </c>
      <c r="B90">
        <v>3</v>
      </c>
      <c r="C90">
        <v>30.359000000000002</v>
      </c>
      <c r="D90">
        <v>32.94</v>
      </c>
      <c r="E90">
        <v>329388</v>
      </c>
      <c r="F90">
        <v>28.765999999999998</v>
      </c>
      <c r="G90">
        <v>34.76</v>
      </c>
      <c r="H90">
        <v>347627</v>
      </c>
    </row>
    <row r="91" spans="1:8" x14ac:dyDescent="0.25">
      <c r="A91" t="s">
        <v>906</v>
      </c>
      <c r="B91">
        <v>4</v>
      </c>
      <c r="C91">
        <v>29.498999999999999</v>
      </c>
      <c r="D91">
        <v>33.9</v>
      </c>
      <c r="E91">
        <v>338993</v>
      </c>
      <c r="F91">
        <v>27.875</v>
      </c>
      <c r="G91">
        <v>35.869999999999997</v>
      </c>
      <c r="H91">
        <v>358739</v>
      </c>
    </row>
    <row r="92" spans="1:8" x14ac:dyDescent="0.25">
      <c r="A92" t="s">
        <v>906</v>
      </c>
      <c r="B92">
        <v>5</v>
      </c>
      <c r="C92">
        <v>29.896000000000001</v>
      </c>
      <c r="D92">
        <v>33.450000000000003</v>
      </c>
      <c r="E92">
        <v>334486</v>
      </c>
      <c r="F92">
        <v>28.27</v>
      </c>
      <c r="G92">
        <v>35.369999999999997</v>
      </c>
      <c r="H92">
        <v>353727</v>
      </c>
    </row>
    <row r="98" spans="1:8" x14ac:dyDescent="0.25">
      <c r="A98" s="8" t="s">
        <v>937</v>
      </c>
      <c r="B98" s="8"/>
      <c r="C98" s="8"/>
      <c r="D98" s="8"/>
      <c r="E98" s="8"/>
      <c r="F98" s="8"/>
      <c r="G98" s="8"/>
      <c r="H98" s="8"/>
    </row>
    <row r="99" spans="1:8" x14ac:dyDescent="0.25">
      <c r="A99" t="s">
        <v>151</v>
      </c>
      <c r="B99" t="s">
        <v>183</v>
      </c>
      <c r="C99" t="s">
        <v>182</v>
      </c>
      <c r="D99" t="s">
        <v>184</v>
      </c>
      <c r="E99" t="s">
        <v>186</v>
      </c>
      <c r="F99" t="s">
        <v>187</v>
      </c>
      <c r="G99" t="s">
        <v>188</v>
      </c>
      <c r="H99" t="s">
        <v>190</v>
      </c>
    </row>
    <row r="100" spans="1:8" x14ac:dyDescent="0.25">
      <c r="A100" t="s">
        <v>905</v>
      </c>
      <c r="B100">
        <v>1</v>
      </c>
      <c r="C100">
        <v>38.48600668040104</v>
      </c>
      <c r="D100">
        <v>24.78</v>
      </c>
      <c r="E100">
        <v>259834.7</v>
      </c>
      <c r="F100">
        <v>64.575999983220569</v>
      </c>
      <c r="G100">
        <v>14.7682</v>
      </c>
      <c r="H100">
        <v>154856.2934</v>
      </c>
    </row>
    <row r="101" spans="1:8" x14ac:dyDescent="0.25">
      <c r="A101" t="s">
        <v>905</v>
      </c>
      <c r="B101">
        <v>2</v>
      </c>
      <c r="C101">
        <v>50.619993682624788</v>
      </c>
      <c r="D101">
        <v>18.84</v>
      </c>
      <c r="E101">
        <v>197550.4</v>
      </c>
      <c r="F101">
        <v>78.142999995852165</v>
      </c>
      <c r="G101">
        <v>12.2042</v>
      </c>
      <c r="H101">
        <v>127970.5156</v>
      </c>
    </row>
    <row r="102" spans="1:8" x14ac:dyDescent="0.25">
      <c r="A102" t="s">
        <v>905</v>
      </c>
      <c r="B102">
        <v>3</v>
      </c>
      <c r="C102">
        <v>53.098002984107765</v>
      </c>
      <c r="D102">
        <v>17.96</v>
      </c>
      <c r="E102">
        <v>188331</v>
      </c>
      <c r="F102">
        <v>89.614999962298967</v>
      </c>
      <c r="G102">
        <v>10.6419</v>
      </c>
      <c r="H102">
        <v>111588.4618</v>
      </c>
    </row>
    <row r="103" spans="1:8" x14ac:dyDescent="0.25">
      <c r="A103" t="s">
        <v>905</v>
      </c>
      <c r="B103">
        <v>4</v>
      </c>
      <c r="C103">
        <v>48.177006174846881</v>
      </c>
      <c r="D103">
        <v>19.8</v>
      </c>
      <c r="E103">
        <v>207567.9</v>
      </c>
      <c r="F103">
        <v>83.123000002433841</v>
      </c>
      <c r="G103">
        <v>11.473000000000001</v>
      </c>
      <c r="H103">
        <v>120303.6464</v>
      </c>
    </row>
    <row r="104" spans="1:8" x14ac:dyDescent="0.25">
      <c r="A104" t="s">
        <v>905</v>
      </c>
      <c r="B104">
        <v>5</v>
      </c>
      <c r="C104">
        <v>52.806005521395939</v>
      </c>
      <c r="D104">
        <v>18.059999999999999</v>
      </c>
      <c r="E104">
        <v>189372.4</v>
      </c>
      <c r="F104">
        <v>83.917999969416925</v>
      </c>
      <c r="G104">
        <v>11.3644</v>
      </c>
      <c r="H104">
        <v>119163.9458</v>
      </c>
    </row>
    <row r="105" spans="1:8" x14ac:dyDescent="0.25">
      <c r="A105" t="s">
        <v>906</v>
      </c>
      <c r="B105">
        <v>1</v>
      </c>
      <c r="C105">
        <v>55.619</v>
      </c>
      <c r="D105">
        <v>17.98</v>
      </c>
      <c r="E105">
        <v>179792</v>
      </c>
      <c r="F105">
        <v>71.234999999999999</v>
      </c>
      <c r="G105">
        <v>14.04</v>
      </c>
      <c r="H105">
        <v>140380</v>
      </c>
    </row>
    <row r="106" spans="1:8" x14ac:dyDescent="0.25">
      <c r="A106" t="s">
        <v>906</v>
      </c>
      <c r="B106">
        <v>2</v>
      </c>
      <c r="C106">
        <v>46.042000000000002</v>
      </c>
      <c r="D106">
        <v>21.72</v>
      </c>
      <c r="E106">
        <v>217189</v>
      </c>
      <c r="F106">
        <v>71.353999999999999</v>
      </c>
      <c r="G106">
        <v>14.01</v>
      </c>
      <c r="H106">
        <v>140145</v>
      </c>
    </row>
    <row r="107" spans="1:8" x14ac:dyDescent="0.25">
      <c r="A107" t="s">
        <v>906</v>
      </c>
      <c r="B107">
        <v>3</v>
      </c>
      <c r="C107">
        <v>55.054000000000002</v>
      </c>
      <c r="D107">
        <v>18.16</v>
      </c>
      <c r="E107">
        <v>181638</v>
      </c>
      <c r="F107">
        <v>63.838000000000001</v>
      </c>
      <c r="G107">
        <v>15.66</v>
      </c>
      <c r="H107">
        <v>156646</v>
      </c>
    </row>
    <row r="108" spans="1:8" x14ac:dyDescent="0.25">
      <c r="A108" t="s">
        <v>906</v>
      </c>
      <c r="B108">
        <v>4</v>
      </c>
      <c r="C108">
        <v>50.851999999999997</v>
      </c>
      <c r="D108">
        <v>19.66</v>
      </c>
      <c r="E108">
        <v>196648</v>
      </c>
      <c r="F108">
        <v>59.688000000000002</v>
      </c>
      <c r="G108">
        <v>16.75</v>
      </c>
      <c r="H108">
        <v>167537</v>
      </c>
    </row>
    <row r="109" spans="1:8" x14ac:dyDescent="0.25">
      <c r="A109" t="s">
        <v>906</v>
      </c>
      <c r="B109">
        <v>5</v>
      </c>
      <c r="C109">
        <v>56.113999999999997</v>
      </c>
      <c r="D109">
        <v>17.82</v>
      </c>
      <c r="E109">
        <v>178207</v>
      </c>
      <c r="F109">
        <v>65.659000000000006</v>
      </c>
      <c r="G109">
        <v>15.23</v>
      </c>
      <c r="H109">
        <v>152301</v>
      </c>
    </row>
    <row r="115" spans="1:8" x14ac:dyDescent="0.25">
      <c r="A115" s="8" t="s">
        <v>938</v>
      </c>
      <c r="B115" s="8"/>
      <c r="C115" s="8"/>
      <c r="D115" s="8"/>
      <c r="E115" s="8"/>
      <c r="F115" s="8"/>
      <c r="G115" s="8"/>
      <c r="H115" s="8"/>
    </row>
    <row r="116" spans="1:8" x14ac:dyDescent="0.25">
      <c r="A116" t="s">
        <v>151</v>
      </c>
      <c r="B116" t="s">
        <v>183</v>
      </c>
      <c r="C116" t="s">
        <v>182</v>
      </c>
      <c r="D116" t="s">
        <v>184</v>
      </c>
      <c r="E116" t="s">
        <v>186</v>
      </c>
      <c r="F116" t="s">
        <v>187</v>
      </c>
      <c r="G116" t="s">
        <v>188</v>
      </c>
      <c r="H116" t="s">
        <v>190</v>
      </c>
    </row>
    <row r="117" spans="1:8" x14ac:dyDescent="0.25">
      <c r="A117" t="s">
        <v>905</v>
      </c>
      <c r="B117">
        <v>1</v>
      </c>
      <c r="C117">
        <v>49.357001660863105</v>
      </c>
      <c r="D117">
        <v>19.32</v>
      </c>
      <c r="E117">
        <v>202605.5</v>
      </c>
      <c r="F117">
        <v>75.808000023094152</v>
      </c>
      <c r="G117">
        <v>12.5801</v>
      </c>
      <c r="H117">
        <v>131912.1992</v>
      </c>
    </row>
    <row r="118" spans="1:8" x14ac:dyDescent="0.25">
      <c r="A118" t="s">
        <v>905</v>
      </c>
      <c r="B118">
        <v>2</v>
      </c>
      <c r="C118">
        <v>51.069992957447965</v>
      </c>
      <c r="D118">
        <v>18.670000000000002</v>
      </c>
      <c r="E118">
        <v>195809.7</v>
      </c>
      <c r="F118">
        <v>80.580999968790977</v>
      </c>
      <c r="G118">
        <v>11.835000000000001</v>
      </c>
      <c r="H118">
        <v>124098.73299999999</v>
      </c>
    </row>
    <row r="119" spans="1:8" x14ac:dyDescent="0.25">
      <c r="A119" t="s">
        <v>905</v>
      </c>
      <c r="B119">
        <v>3</v>
      </c>
      <c r="C119">
        <v>58.091001878082089</v>
      </c>
      <c r="D119">
        <v>16.420000000000002</v>
      </c>
      <c r="E119">
        <v>172143.7</v>
      </c>
      <c r="F119">
        <v>102.64400002206436</v>
      </c>
      <c r="G119">
        <v>9.2911000000000001</v>
      </c>
      <c r="H119">
        <v>97424.106599999999</v>
      </c>
    </row>
    <row r="120" spans="1:8" x14ac:dyDescent="0.25">
      <c r="A120" t="s">
        <v>905</v>
      </c>
      <c r="B120">
        <v>4</v>
      </c>
      <c r="C120">
        <v>46.726002459656769</v>
      </c>
      <c r="D120">
        <v>20.41</v>
      </c>
      <c r="E120">
        <v>214013.6</v>
      </c>
      <c r="F120">
        <v>81.959000016798313</v>
      </c>
      <c r="G120">
        <v>11.635999999999999</v>
      </c>
      <c r="H120">
        <v>122012.22560000001</v>
      </c>
    </row>
    <row r="121" spans="1:8" x14ac:dyDescent="0.25">
      <c r="A121" t="s">
        <v>905</v>
      </c>
      <c r="B121">
        <v>5</v>
      </c>
      <c r="C121">
        <v>50.254008887924009</v>
      </c>
      <c r="D121">
        <v>18.98</v>
      </c>
      <c r="E121">
        <v>198989.1</v>
      </c>
      <c r="F121">
        <v>91.305000013732268</v>
      </c>
      <c r="G121">
        <v>10.444900000000001</v>
      </c>
      <c r="H121">
        <v>109523.0272</v>
      </c>
    </row>
    <row r="122" spans="1:8" x14ac:dyDescent="0.25">
      <c r="A122" t="s">
        <v>906</v>
      </c>
      <c r="B122">
        <v>1</v>
      </c>
      <c r="C122">
        <v>35.755000000000003</v>
      </c>
      <c r="D122">
        <v>27.97</v>
      </c>
      <c r="E122">
        <v>279679</v>
      </c>
      <c r="F122">
        <v>33.366</v>
      </c>
      <c r="G122">
        <v>29.97</v>
      </c>
      <c r="H122">
        <v>299702</v>
      </c>
    </row>
    <row r="123" spans="1:8" x14ac:dyDescent="0.25">
      <c r="A123" t="s">
        <v>906</v>
      </c>
      <c r="B123">
        <v>2</v>
      </c>
      <c r="C123">
        <v>34.790999999999997</v>
      </c>
      <c r="D123">
        <v>28.74</v>
      </c>
      <c r="E123">
        <v>287425</v>
      </c>
      <c r="F123">
        <v>33.121000000000002</v>
      </c>
      <c r="G123">
        <v>30.19</v>
      </c>
      <c r="H123">
        <v>301922</v>
      </c>
    </row>
    <row r="124" spans="1:8" x14ac:dyDescent="0.25">
      <c r="A124" t="s">
        <v>906</v>
      </c>
      <c r="B124">
        <v>3</v>
      </c>
      <c r="C124">
        <v>35.552</v>
      </c>
      <c r="D124">
        <v>28.13</v>
      </c>
      <c r="E124">
        <v>281276</v>
      </c>
      <c r="F124">
        <v>33.718000000000004</v>
      </c>
      <c r="G124">
        <v>29.66</v>
      </c>
      <c r="H124">
        <v>296574</v>
      </c>
    </row>
    <row r="125" spans="1:8" x14ac:dyDescent="0.25">
      <c r="A125" t="s">
        <v>906</v>
      </c>
      <c r="B125">
        <v>4</v>
      </c>
      <c r="C125">
        <v>35.558999999999997</v>
      </c>
      <c r="D125">
        <v>28.12</v>
      </c>
      <c r="E125">
        <v>281221</v>
      </c>
      <c r="F125">
        <v>33.686</v>
      </c>
      <c r="G125">
        <v>29.69</v>
      </c>
      <c r="H125">
        <v>296856</v>
      </c>
    </row>
    <row r="126" spans="1:8" x14ac:dyDescent="0.25">
      <c r="A126" t="s">
        <v>906</v>
      </c>
      <c r="B126">
        <v>5</v>
      </c>
      <c r="C126">
        <v>36.520000000000003</v>
      </c>
      <c r="D126">
        <v>27.38</v>
      </c>
      <c r="E126">
        <v>273817</v>
      </c>
      <c r="F126">
        <v>34.823999999999998</v>
      </c>
      <c r="G126">
        <v>28.72</v>
      </c>
      <c r="H126">
        <v>287155</v>
      </c>
    </row>
    <row r="132" spans="1:8" x14ac:dyDescent="0.25">
      <c r="A132" s="8" t="s">
        <v>939</v>
      </c>
      <c r="B132" s="8"/>
      <c r="C132" s="8"/>
      <c r="D132" s="8"/>
      <c r="E132" s="8"/>
      <c r="F132" s="8"/>
      <c r="G132" s="8"/>
      <c r="H132" s="8"/>
    </row>
    <row r="133" spans="1:8" x14ac:dyDescent="0.25">
      <c r="A133" t="s">
        <v>151</v>
      </c>
      <c r="B133" t="s">
        <v>183</v>
      </c>
      <c r="C133" t="s">
        <v>182</v>
      </c>
      <c r="D133" t="s">
        <v>184</v>
      </c>
      <c r="E133" t="s">
        <v>186</v>
      </c>
      <c r="F133" t="s">
        <v>187</v>
      </c>
      <c r="G133" t="s">
        <v>188</v>
      </c>
      <c r="H133" t="s">
        <v>190</v>
      </c>
    </row>
    <row r="134" spans="1:8" x14ac:dyDescent="0.25">
      <c r="A134" t="s">
        <v>905</v>
      </c>
      <c r="B134">
        <v>1</v>
      </c>
      <c r="C134">
        <v>43.819001233504906</v>
      </c>
      <c r="D134">
        <v>21.76</v>
      </c>
      <c r="E134">
        <v>228211.5</v>
      </c>
      <c r="F134">
        <v>65.357999990665562</v>
      </c>
      <c r="G134">
        <v>14.5915</v>
      </c>
      <c r="H134">
        <v>153003.45790000001</v>
      </c>
    </row>
    <row r="135" spans="1:8" x14ac:dyDescent="0.25">
      <c r="A135" t="s">
        <v>905</v>
      </c>
      <c r="B135">
        <v>2</v>
      </c>
      <c r="C135">
        <v>49.529003937060523</v>
      </c>
      <c r="D135">
        <v>19.25</v>
      </c>
      <c r="E135">
        <v>201901.9</v>
      </c>
      <c r="F135">
        <v>73.519000014735411</v>
      </c>
      <c r="G135">
        <v>12.9718</v>
      </c>
      <c r="H135">
        <v>136019.26029999999</v>
      </c>
    </row>
    <row r="136" spans="1:8" x14ac:dyDescent="0.25">
      <c r="A136" t="s">
        <v>905</v>
      </c>
      <c r="B136">
        <v>3</v>
      </c>
      <c r="C136">
        <v>54.746014079579901</v>
      </c>
      <c r="D136">
        <v>17.420000000000002</v>
      </c>
      <c r="E136">
        <v>182661.7</v>
      </c>
      <c r="F136">
        <v>94.353000027655796</v>
      </c>
      <c r="G136">
        <v>10.1075</v>
      </c>
      <c r="H136">
        <v>105984.9713</v>
      </c>
    </row>
    <row r="137" spans="1:8" x14ac:dyDescent="0.25">
      <c r="A137" t="s">
        <v>905</v>
      </c>
      <c r="B137">
        <v>4</v>
      </c>
      <c r="C137">
        <v>51.252009719431129</v>
      </c>
      <c r="D137">
        <v>18.61</v>
      </c>
      <c r="E137">
        <v>195114.3</v>
      </c>
      <c r="F137">
        <v>89.579000010793379</v>
      </c>
      <c r="G137">
        <v>10.6462</v>
      </c>
      <c r="H137">
        <v>111633.3069</v>
      </c>
    </row>
    <row r="138" spans="1:8" x14ac:dyDescent="0.25">
      <c r="A138" t="s">
        <v>905</v>
      </c>
      <c r="B138">
        <v>5</v>
      </c>
      <c r="C138">
        <v>52.289987722310883</v>
      </c>
      <c r="D138">
        <v>18.239999999999998</v>
      </c>
      <c r="E138">
        <v>191241.2</v>
      </c>
      <c r="F138">
        <v>83.388000004496277</v>
      </c>
      <c r="G138">
        <v>11.4366</v>
      </c>
      <c r="H138">
        <v>119921.3316</v>
      </c>
    </row>
    <row r="139" spans="1:8" x14ac:dyDescent="0.25">
      <c r="A139" t="s">
        <v>906</v>
      </c>
      <c r="B139">
        <v>1</v>
      </c>
      <c r="C139">
        <v>53.323999999999998</v>
      </c>
      <c r="D139">
        <v>18.75</v>
      </c>
      <c r="E139">
        <v>187531</v>
      </c>
      <c r="F139">
        <v>64.338999999999999</v>
      </c>
      <c r="G139">
        <v>15.54</v>
      </c>
      <c r="H139">
        <v>155424</v>
      </c>
    </row>
    <row r="140" spans="1:8" x14ac:dyDescent="0.25">
      <c r="A140" t="s">
        <v>906</v>
      </c>
      <c r="B140">
        <v>2</v>
      </c>
      <c r="C140">
        <v>50.747</v>
      </c>
      <c r="D140">
        <v>19.71</v>
      </c>
      <c r="E140">
        <v>197053</v>
      </c>
      <c r="F140">
        <v>76.41</v>
      </c>
      <c r="G140">
        <v>13.09</v>
      </c>
      <c r="H140">
        <v>130871</v>
      </c>
    </row>
    <row r="141" spans="1:8" x14ac:dyDescent="0.25">
      <c r="A141" t="s">
        <v>906</v>
      </c>
      <c r="B141">
        <v>3</v>
      </c>
      <c r="C141">
        <v>58.384</v>
      </c>
      <c r="D141">
        <v>17.13</v>
      </c>
      <c r="E141">
        <v>171277</v>
      </c>
      <c r="F141">
        <v>62.496000000000002</v>
      </c>
      <c r="G141">
        <v>16</v>
      </c>
      <c r="H141">
        <v>160008</v>
      </c>
    </row>
    <row r="142" spans="1:8" x14ac:dyDescent="0.25">
      <c r="A142" t="s">
        <v>906</v>
      </c>
      <c r="B142">
        <v>4</v>
      </c>
      <c r="C142">
        <v>60.064</v>
      </c>
      <c r="D142">
        <v>16.649999999999999</v>
      </c>
      <c r="E142">
        <v>166486</v>
      </c>
      <c r="F142">
        <v>69.129000000000005</v>
      </c>
      <c r="G142">
        <v>14.47</v>
      </c>
      <c r="H142">
        <v>144656</v>
      </c>
    </row>
    <row r="143" spans="1:8" x14ac:dyDescent="0.25">
      <c r="A143" t="s">
        <v>906</v>
      </c>
      <c r="B143">
        <v>5</v>
      </c>
      <c r="C143">
        <v>52.253999999999998</v>
      </c>
      <c r="D143">
        <v>19.14</v>
      </c>
      <c r="E143">
        <v>191370</v>
      </c>
      <c r="F143">
        <v>65.864000000000004</v>
      </c>
      <c r="G143">
        <v>15.18</v>
      </c>
      <c r="H143">
        <v>151825</v>
      </c>
    </row>
    <row r="149" spans="1:8" x14ac:dyDescent="0.25">
      <c r="A149" s="8" t="s">
        <v>940</v>
      </c>
      <c r="B149" s="8"/>
      <c r="C149" s="8"/>
      <c r="D149" s="8"/>
      <c r="E149" s="8"/>
      <c r="F149" s="8"/>
      <c r="G149" s="8"/>
      <c r="H149" s="8"/>
    </row>
    <row r="150" spans="1:8" x14ac:dyDescent="0.25">
      <c r="A150" t="s">
        <v>151</v>
      </c>
      <c r="B150" t="s">
        <v>183</v>
      </c>
      <c r="C150" t="s">
        <v>182</v>
      </c>
      <c r="D150" t="s">
        <v>184</v>
      </c>
      <c r="E150" t="s">
        <v>186</v>
      </c>
      <c r="F150" t="s">
        <v>187</v>
      </c>
      <c r="G150" t="s">
        <v>188</v>
      </c>
      <c r="H150" t="s">
        <v>190</v>
      </c>
    </row>
    <row r="151" spans="1:8" x14ac:dyDescent="0.25">
      <c r="A151" t="s">
        <v>905</v>
      </c>
      <c r="B151">
        <v>1</v>
      </c>
      <c r="C151">
        <v>46.978992403966714</v>
      </c>
      <c r="D151">
        <v>20.3</v>
      </c>
      <c r="E151">
        <v>212861.1</v>
      </c>
      <c r="F151">
        <v>68.346000014843383</v>
      </c>
      <c r="G151">
        <v>13.9536</v>
      </c>
      <c r="H151">
        <v>146314.34169999999</v>
      </c>
    </row>
    <row r="152" spans="1:8" x14ac:dyDescent="0.25">
      <c r="A152" t="s">
        <v>905</v>
      </c>
      <c r="B152">
        <v>2</v>
      </c>
      <c r="C152">
        <v>47.184990643216359</v>
      </c>
      <c r="D152">
        <v>20.21</v>
      </c>
      <c r="E152">
        <v>211931.8</v>
      </c>
      <c r="F152">
        <v>75.442999994576411</v>
      </c>
      <c r="G152">
        <v>12.641</v>
      </c>
      <c r="H152">
        <v>132550.40229999999</v>
      </c>
    </row>
    <row r="153" spans="1:8" x14ac:dyDescent="0.25">
      <c r="A153" t="s">
        <v>905</v>
      </c>
      <c r="B153">
        <v>3</v>
      </c>
      <c r="C153">
        <v>50.84000396552031</v>
      </c>
      <c r="D153">
        <v>18.760000000000002</v>
      </c>
      <c r="E153">
        <v>196695.5</v>
      </c>
      <c r="F153">
        <v>85.895999978409179</v>
      </c>
      <c r="G153">
        <v>11.1027</v>
      </c>
      <c r="H153">
        <v>116419.8566</v>
      </c>
    </row>
    <row r="154" spans="1:8" x14ac:dyDescent="0.25">
      <c r="A154" t="s">
        <v>905</v>
      </c>
      <c r="B154">
        <v>4</v>
      </c>
      <c r="C154">
        <v>46.519006037701793</v>
      </c>
      <c r="D154">
        <v>20.5</v>
      </c>
      <c r="E154">
        <v>214965.9</v>
      </c>
      <c r="F154">
        <v>81.258000017696361</v>
      </c>
      <c r="G154">
        <v>11.7364</v>
      </c>
      <c r="H154">
        <v>123064.80590000001</v>
      </c>
    </row>
    <row r="155" spans="1:8" x14ac:dyDescent="0.25">
      <c r="A155" t="s">
        <v>905</v>
      </c>
      <c r="B155">
        <v>5</v>
      </c>
      <c r="C155">
        <v>50.687011757359244</v>
      </c>
      <c r="D155">
        <v>18.809999999999999</v>
      </c>
      <c r="E155">
        <v>197289.2</v>
      </c>
      <c r="F155">
        <v>78.105999983260318</v>
      </c>
      <c r="G155">
        <v>12.21</v>
      </c>
      <c r="H155">
        <v>128031.1372</v>
      </c>
    </row>
    <row r="156" spans="1:8" x14ac:dyDescent="0.25">
      <c r="A156" t="s">
        <v>906</v>
      </c>
      <c r="B156">
        <v>1</v>
      </c>
      <c r="C156">
        <v>36.002000000000002</v>
      </c>
      <c r="D156">
        <v>27.78</v>
      </c>
      <c r="E156">
        <v>277755</v>
      </c>
      <c r="F156">
        <v>34.146000000000001</v>
      </c>
      <c r="G156">
        <v>29.29</v>
      </c>
      <c r="H156">
        <v>292859</v>
      </c>
    </row>
    <row r="157" spans="1:8" x14ac:dyDescent="0.25">
      <c r="A157" t="s">
        <v>906</v>
      </c>
      <c r="B157">
        <v>2</v>
      </c>
      <c r="C157">
        <v>35.427</v>
      </c>
      <c r="D157">
        <v>28.23</v>
      </c>
      <c r="E157">
        <v>282264</v>
      </c>
      <c r="F157">
        <v>33.902000000000001</v>
      </c>
      <c r="G157">
        <v>29.5</v>
      </c>
      <c r="H157">
        <v>294966</v>
      </c>
    </row>
    <row r="158" spans="1:8" x14ac:dyDescent="0.25">
      <c r="A158" t="s">
        <v>906</v>
      </c>
      <c r="B158">
        <v>3</v>
      </c>
      <c r="C158">
        <v>36.531999999999996</v>
      </c>
      <c r="D158">
        <v>27.37</v>
      </c>
      <c r="E158">
        <v>273731</v>
      </c>
      <c r="F158">
        <v>34.753999999999998</v>
      </c>
      <c r="G158">
        <v>28.77</v>
      </c>
      <c r="H158">
        <v>287731</v>
      </c>
    </row>
    <row r="159" spans="1:8" x14ac:dyDescent="0.25">
      <c r="A159" t="s">
        <v>906</v>
      </c>
      <c r="B159">
        <v>4</v>
      </c>
      <c r="C159">
        <v>35.548000000000002</v>
      </c>
      <c r="D159">
        <v>28.13</v>
      </c>
      <c r="E159">
        <v>281307</v>
      </c>
      <c r="F159">
        <v>33.787999999999997</v>
      </c>
      <c r="G159">
        <v>29.6</v>
      </c>
      <c r="H159">
        <v>295956</v>
      </c>
    </row>
    <row r="160" spans="1:8" x14ac:dyDescent="0.25">
      <c r="A160" t="s">
        <v>906</v>
      </c>
      <c r="B160">
        <v>5</v>
      </c>
      <c r="C160">
        <v>35.356000000000002</v>
      </c>
      <c r="D160">
        <v>28.28</v>
      </c>
      <c r="E160">
        <v>282831</v>
      </c>
      <c r="F160">
        <v>33.741</v>
      </c>
      <c r="G160">
        <v>29.64</v>
      </c>
      <c r="H160">
        <v>296370</v>
      </c>
    </row>
  </sheetData>
  <dataConsolidate/>
  <mergeCells count="15">
    <mergeCell ref="A115:H115"/>
    <mergeCell ref="A132:H132"/>
    <mergeCell ref="A149:H149"/>
    <mergeCell ref="J36:K36"/>
    <mergeCell ref="L36:M36"/>
    <mergeCell ref="A64:H64"/>
    <mergeCell ref="A81:H81"/>
    <mergeCell ref="A98:H98"/>
    <mergeCell ref="I4:M4"/>
    <mergeCell ref="I20:M20"/>
    <mergeCell ref="I35:M35"/>
    <mergeCell ref="J5:K5"/>
    <mergeCell ref="L5:M5"/>
    <mergeCell ref="J21:K21"/>
    <mergeCell ref="L21:M21"/>
  </mergeCells>
  <phoneticPr fontId="1" type="noConversion"/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A8E3-0B07-4374-B611-0F7DB98F62E0}">
  <dimension ref="A1:H156"/>
  <sheetViews>
    <sheetView topLeftCell="A16" workbookViewId="0">
      <selection activeCell="F36" sqref="F36:H45"/>
    </sheetView>
  </sheetViews>
  <sheetFormatPr defaultRowHeight="15" x14ac:dyDescent="0.25"/>
  <cols>
    <col min="1" max="1" width="20.5703125" bestFit="1" customWidth="1"/>
    <col min="2" max="2" width="19.5703125" bestFit="1" customWidth="1"/>
    <col min="3" max="3" width="14" bestFit="1" customWidth="1"/>
    <col min="4" max="4" width="18.140625" bestFit="1" customWidth="1"/>
    <col min="6" max="6" width="10.85546875" bestFit="1" customWidth="1"/>
    <col min="7" max="7" width="12" customWidth="1"/>
    <col min="8" max="8" width="11.42578125" bestFit="1" customWidth="1"/>
  </cols>
  <sheetData>
    <row r="1" spans="1:8" x14ac:dyDescent="0.25">
      <c r="A1" s="7" t="s">
        <v>151</v>
      </c>
      <c r="B1" s="7" t="s">
        <v>1029</v>
      </c>
      <c r="C1" s="7" t="s">
        <v>901</v>
      </c>
      <c r="D1" s="7" t="s">
        <v>902</v>
      </c>
      <c r="F1" t="s">
        <v>918</v>
      </c>
      <c r="G1">
        <v>31</v>
      </c>
    </row>
    <row r="2" spans="1:8" x14ac:dyDescent="0.25">
      <c r="A2" s="2" t="s">
        <v>905</v>
      </c>
      <c r="B2" s="2">
        <v>12.638999999812437</v>
      </c>
      <c r="C2" s="2">
        <v>75.454899999999995</v>
      </c>
      <c r="D2" s="2">
        <v>791201.83559999999</v>
      </c>
      <c r="F2" t="s">
        <v>919</v>
      </c>
      <c r="G2">
        <v>61</v>
      </c>
    </row>
    <row r="3" spans="1:8" x14ac:dyDescent="0.25">
      <c r="A3" s="2" t="s">
        <v>905</v>
      </c>
      <c r="B3" s="2">
        <v>14.060000000846411</v>
      </c>
      <c r="C3" s="2">
        <v>67.828900000000004</v>
      </c>
      <c r="D3" s="2">
        <v>711237.55330000003</v>
      </c>
    </row>
    <row r="4" spans="1:8" x14ac:dyDescent="0.25">
      <c r="A4" s="2" t="s">
        <v>905</v>
      </c>
      <c r="B4" s="2">
        <v>11.602999999880604</v>
      </c>
      <c r="C4" s="2">
        <v>82.191999999999993</v>
      </c>
      <c r="D4" s="2">
        <v>861846.07429999998</v>
      </c>
      <c r="F4" s="8" t="s">
        <v>1052</v>
      </c>
      <c r="G4" s="8"/>
      <c r="H4" s="8"/>
    </row>
    <row r="5" spans="1:8" x14ac:dyDescent="0.25">
      <c r="A5" s="2" t="s">
        <v>905</v>
      </c>
      <c r="B5" s="2">
        <v>19.257999998325328</v>
      </c>
      <c r="C5" s="2">
        <v>49.520899999999997</v>
      </c>
      <c r="D5" s="2">
        <v>519264.72120000003</v>
      </c>
      <c r="F5" t="s">
        <v>920</v>
      </c>
      <c r="G5" s="3" t="s">
        <v>904</v>
      </c>
      <c r="H5" s="3" t="s">
        <v>916</v>
      </c>
    </row>
    <row r="6" spans="1:8" x14ac:dyDescent="0.25">
      <c r="A6" s="2" t="s">
        <v>905</v>
      </c>
      <c r="B6" s="2">
        <v>13.27399999931745</v>
      </c>
      <c r="C6" s="2">
        <v>71.845299999999995</v>
      </c>
      <c r="D6" s="2">
        <v>753352.41830000002</v>
      </c>
      <c r="F6" t="s">
        <v>907</v>
      </c>
      <c r="G6" s="4">
        <f ca="1">MIN(INDIRECT("$B$2:$B$" &amp; $G$1))</f>
        <v>11.260000000511203</v>
      </c>
      <c r="H6" s="4">
        <f ca="1">MIN(INDIRECT("$B$" &amp; $G$1 + 1 &amp; ":$B$" &amp; $G$2))</f>
        <v>9.4209999999999994</v>
      </c>
    </row>
    <row r="7" spans="1:8" x14ac:dyDescent="0.25">
      <c r="A7" s="2" t="s">
        <v>905</v>
      </c>
      <c r="B7" s="2">
        <v>14.051000000543915</v>
      </c>
      <c r="C7" s="2">
        <v>67.872299999999996</v>
      </c>
      <c r="D7" s="2">
        <v>711693.11789999995</v>
      </c>
      <c r="F7" t="s">
        <v>908</v>
      </c>
      <c r="G7" s="4">
        <f ca="1">_xlfn.QUARTILE.EXC(INDIRECT("$B$2:$B$" &amp; $G$1),1)</f>
        <v>13.857500000288576</v>
      </c>
      <c r="H7" s="4">
        <f ca="1">_xlfn.QUARTILE.EXC(INDIRECT("$B$" &amp; $G$1 + 1 &amp; ":$B$" &amp; $G$2),1)</f>
        <v>9.7469999999999999</v>
      </c>
    </row>
    <row r="8" spans="1:8" x14ac:dyDescent="0.25">
      <c r="A8" s="2" t="s">
        <v>905</v>
      </c>
      <c r="B8" s="2">
        <v>18.985000001239722</v>
      </c>
      <c r="C8" s="2">
        <v>50.232999999999997</v>
      </c>
      <c r="D8" s="2">
        <v>526731.63020000001</v>
      </c>
      <c r="F8" t="s">
        <v>910</v>
      </c>
      <c r="G8" s="4">
        <f ca="1">MEDIAN(INDIRECT("$B$2:$B$" &amp; $G$1))</f>
        <v>15.858499999668853</v>
      </c>
      <c r="H8" s="4">
        <f ca="1">MEDIAN(INDIRECT("$B$" &amp; $G$1 + 1 &amp; ":$B$" &amp; $G$2))</f>
        <v>11.1515</v>
      </c>
    </row>
    <row r="9" spans="1:8" x14ac:dyDescent="0.25">
      <c r="A9" s="2" t="s">
        <v>905</v>
      </c>
      <c r="B9" s="2">
        <v>12.834000000361662</v>
      </c>
      <c r="C9" s="2">
        <v>74.308400000000006</v>
      </c>
      <c r="D9" s="2">
        <v>779180.30229999998</v>
      </c>
      <c r="F9" t="s">
        <v>909</v>
      </c>
      <c r="G9" s="4">
        <f ca="1">_xlfn.QUARTILE.EXC(INDIRECT("$B$2:$B$" &amp; $G$1),3)</f>
        <v>19.603749998799017</v>
      </c>
      <c r="H9" s="4">
        <f ca="1">_xlfn.QUARTILE.EXC(INDIRECT("$B$" &amp; $G$1 + 1 &amp; ":$B$" &amp; $G$2),3)</f>
        <v>14.798999999999999</v>
      </c>
    </row>
    <row r="10" spans="1:8" x14ac:dyDescent="0.25">
      <c r="A10" s="2" t="s">
        <v>905</v>
      </c>
      <c r="B10" s="2">
        <v>15.637999998901273</v>
      </c>
      <c r="C10" s="2">
        <v>60.984400000000001</v>
      </c>
      <c r="D10" s="2">
        <v>639467.96270000003</v>
      </c>
      <c r="F10" t="s">
        <v>911</v>
      </c>
      <c r="G10" s="4">
        <f ca="1">MAX(INDIRECT("$B$2:$B$" &amp; $G$1))</f>
        <v>31.534999996576875</v>
      </c>
      <c r="H10" s="4">
        <f ca="1">MAX(INDIRECT("$B$" &amp; $G$1 + 1 &amp; ":$B$" &amp; $G$2))</f>
        <v>23.946999999999999</v>
      </c>
    </row>
    <row r="11" spans="1:8" x14ac:dyDescent="0.25">
      <c r="A11" s="2" t="s">
        <v>905</v>
      </c>
      <c r="B11" s="2">
        <v>19.218999999340596</v>
      </c>
      <c r="C11" s="2">
        <v>49.621400000000001</v>
      </c>
      <c r="D11" s="2">
        <v>520318.43489999999</v>
      </c>
      <c r="F11" t="s">
        <v>912</v>
      </c>
      <c r="G11" s="4">
        <f ca="1">AVERAGE(INDIRECT("$B$2:$B$" &amp; $G$1))</f>
        <v>17.342733333181499</v>
      </c>
      <c r="H11" s="4">
        <f ca="1">AVERAGE(INDIRECT("$B$" &amp; $G$1 + 1 &amp; ":$B$" &amp; $G$2))</f>
        <v>12.681366666666667</v>
      </c>
    </row>
    <row r="12" spans="1:8" x14ac:dyDescent="0.25">
      <c r="A12" s="2" t="s">
        <v>905</v>
      </c>
      <c r="B12" s="2">
        <v>14.157000000560759</v>
      </c>
      <c r="C12" s="2">
        <v>67.364199999999997</v>
      </c>
      <c r="D12" s="2">
        <v>706364.34270000004</v>
      </c>
      <c r="F12" t="s">
        <v>913</v>
      </c>
      <c r="G12" s="4">
        <f ca="1">$G$9-$G$7</f>
        <v>5.7462499985104412</v>
      </c>
      <c r="H12" s="4">
        <f ca="1">$H$9-$H$7</f>
        <v>5.0519999999999996</v>
      </c>
    </row>
    <row r="13" spans="1:8" x14ac:dyDescent="0.25">
      <c r="A13" s="2" t="s">
        <v>905</v>
      </c>
      <c r="B13" s="2">
        <v>16.336000000682194</v>
      </c>
      <c r="C13" s="2">
        <v>58.378700000000002</v>
      </c>
      <c r="D13" s="2">
        <v>612144.95589999994</v>
      </c>
      <c r="F13" t="s">
        <v>914</v>
      </c>
      <c r="G13" s="4">
        <f ca="1">$G$7-($G$12*1.5)</f>
        <v>5.2381250025229154</v>
      </c>
      <c r="H13" s="4">
        <f ca="1">$H$7-($H$12*1.5)</f>
        <v>2.1690000000000005</v>
      </c>
    </row>
    <row r="14" spans="1:8" x14ac:dyDescent="0.25">
      <c r="A14" s="2" t="s">
        <v>905</v>
      </c>
      <c r="B14" s="2">
        <v>21.159999998231026</v>
      </c>
      <c r="C14" s="2">
        <v>45.069699999999997</v>
      </c>
      <c r="D14" s="2">
        <v>472589.79210000002</v>
      </c>
      <c r="F14" t="s">
        <v>915</v>
      </c>
      <c r="G14" s="4">
        <f ca="1">$G$9-($G$12*1.5)</f>
        <v>10.984375001033357</v>
      </c>
      <c r="H14" s="4">
        <f ca="1">$H$9-($H$12*1.5)</f>
        <v>7.2210000000000001</v>
      </c>
    </row>
    <row r="15" spans="1:8" x14ac:dyDescent="0.25">
      <c r="A15" s="2" t="s">
        <v>905</v>
      </c>
      <c r="B15" s="2">
        <v>16.069999999508259</v>
      </c>
      <c r="C15" s="2">
        <v>59.344999999999999</v>
      </c>
      <c r="D15" s="2">
        <v>622277.53579999995</v>
      </c>
    </row>
    <row r="16" spans="1:8" x14ac:dyDescent="0.25">
      <c r="A16" s="2" t="s">
        <v>905</v>
      </c>
      <c r="B16" s="2">
        <v>19.136000001322682</v>
      </c>
      <c r="C16" s="2">
        <v>49.8367</v>
      </c>
      <c r="D16" s="2">
        <v>522575.25079999998</v>
      </c>
    </row>
    <row r="17" spans="1:8" x14ac:dyDescent="0.25">
      <c r="A17" s="2" t="s">
        <v>905</v>
      </c>
      <c r="B17" s="2">
        <v>29.961000002988008</v>
      </c>
      <c r="C17" s="2">
        <v>31.830500000000001</v>
      </c>
      <c r="D17" s="2">
        <v>333767.23070000001</v>
      </c>
    </row>
    <row r="18" spans="1:8" x14ac:dyDescent="0.25">
      <c r="A18" s="2" t="s">
        <v>905</v>
      </c>
      <c r="B18" s="2">
        <v>19.498999998367349</v>
      </c>
      <c r="C18" s="2">
        <v>48.908900000000003</v>
      </c>
      <c r="D18" s="2">
        <v>512846.81270000001</v>
      </c>
    </row>
    <row r="19" spans="1:8" x14ac:dyDescent="0.25">
      <c r="A19" s="2" t="s">
        <v>905</v>
      </c>
      <c r="B19" s="2">
        <v>19.918000000094015</v>
      </c>
      <c r="C19" s="2">
        <v>47.88</v>
      </c>
      <c r="D19" s="2">
        <v>502058.43959999998</v>
      </c>
    </row>
    <row r="20" spans="1:8" x14ac:dyDescent="0.25">
      <c r="A20" s="2" t="s">
        <v>905</v>
      </c>
      <c r="B20" s="2">
        <v>13.276999999522561</v>
      </c>
      <c r="C20" s="2">
        <v>71.829099999999997</v>
      </c>
      <c r="D20" s="2">
        <v>753182.19480000006</v>
      </c>
      <c r="F20" s="8" t="s">
        <v>976</v>
      </c>
      <c r="G20" s="8"/>
      <c r="H20" s="8"/>
    </row>
    <row r="21" spans="1:8" x14ac:dyDescent="0.25">
      <c r="A21" s="2" t="s">
        <v>905</v>
      </c>
      <c r="B21" s="2">
        <v>31.534999996576875</v>
      </c>
      <c r="C21" s="2">
        <v>30.241800000000001</v>
      </c>
      <c r="D21" s="2">
        <v>317107.97529999999</v>
      </c>
      <c r="F21" t="s">
        <v>920</v>
      </c>
      <c r="G21" s="3" t="s">
        <v>904</v>
      </c>
      <c r="H21" s="3" t="s">
        <v>916</v>
      </c>
    </row>
    <row r="22" spans="1:8" x14ac:dyDescent="0.25">
      <c r="A22" s="2" t="s">
        <v>905</v>
      </c>
      <c r="B22" s="2">
        <v>20.603000000192839</v>
      </c>
      <c r="C22" s="2">
        <v>46.2881</v>
      </c>
      <c r="D22" s="2">
        <v>485366.20880000002</v>
      </c>
      <c r="F22" t="s">
        <v>907</v>
      </c>
      <c r="G22" s="4">
        <f ca="1">MIN(INDIRECT("$C$2:$C$" &amp; $G$1))</f>
        <v>30.241800000000001</v>
      </c>
      <c r="H22" s="4">
        <f ca="1">MIN(INDIRECT("$C$" &amp; $G$1 + 1 &amp; ":$C$" &amp; $G$2))</f>
        <v>41.76</v>
      </c>
    </row>
    <row r="23" spans="1:8" x14ac:dyDescent="0.25">
      <c r="A23" s="2" t="s">
        <v>905</v>
      </c>
      <c r="B23" s="2">
        <v>22.119000001027427</v>
      </c>
      <c r="C23" s="2">
        <v>43.115600000000001</v>
      </c>
      <c r="D23" s="2">
        <v>452100.00449999998</v>
      </c>
      <c r="F23" t="s">
        <v>908</v>
      </c>
      <c r="G23" s="4">
        <f ca="1">_xlfn.QUARTILE.EXC(INDIRECT("$C$2:$C$" &amp; $G$1),1)</f>
        <v>48.651675000000004</v>
      </c>
      <c r="H23" s="4">
        <f ca="1">_xlfn.QUARTILE.EXC(INDIRECT("$C$" &amp; $G$1 + 1 &amp; ":$C$" &amp; $G$2),1)</f>
        <v>67.612499999999997</v>
      </c>
    </row>
    <row r="24" spans="1:8" x14ac:dyDescent="0.25">
      <c r="A24" s="2" t="s">
        <v>905</v>
      </c>
      <c r="B24" s="2">
        <v>15.031000000537508</v>
      </c>
      <c r="C24" s="2">
        <v>63.447200000000002</v>
      </c>
      <c r="D24" s="2">
        <v>665291.7304</v>
      </c>
      <c r="F24" t="s">
        <v>910</v>
      </c>
      <c r="G24" s="4">
        <f ca="1">MEDIAN(INDIRECT("$C$2:$C$" &amp; $G$1))</f>
        <v>60.147149999999996</v>
      </c>
      <c r="H24" s="4">
        <f ca="1">MEDIAN(INDIRECT("$C$" &amp; $G$1 + 1 &amp; ":$C$" &amp; $G$2))</f>
        <v>89.775000000000006</v>
      </c>
    </row>
    <row r="25" spans="1:8" x14ac:dyDescent="0.25">
      <c r="A25" s="2" t="s">
        <v>905</v>
      </c>
      <c r="B25" s="2">
        <v>15.385999999160234</v>
      </c>
      <c r="C25" s="2">
        <v>61.9833</v>
      </c>
      <c r="D25" s="2">
        <v>649941.50529999996</v>
      </c>
      <c r="F25" t="s">
        <v>909</v>
      </c>
      <c r="G25" s="4">
        <f ca="1">_xlfn.QUARTILE.EXC(INDIRECT("$C$2:$C$" &amp; $G$1),3)</f>
        <v>68.861499999999992</v>
      </c>
      <c r="H25" s="4">
        <f ca="1">_xlfn.QUARTILE.EXC(INDIRECT("$C$" &amp; $G$1 + 1 &amp; ":$C$" &amp; $G$2),3)</f>
        <v>102.59</v>
      </c>
    </row>
    <row r="26" spans="1:8" x14ac:dyDescent="0.25">
      <c r="A26" s="2" t="s">
        <v>905</v>
      </c>
      <c r="B26" s="2">
        <v>17.114000000138621</v>
      </c>
      <c r="C26" s="2">
        <v>55.724800000000002</v>
      </c>
      <c r="D26" s="2">
        <v>584316.93350000004</v>
      </c>
      <c r="F26" t="s">
        <v>911</v>
      </c>
      <c r="G26" s="4">
        <f ca="1">MAX(INDIRECT("$C$2:$C$" &amp; $G$1))</f>
        <v>84.695800000000006</v>
      </c>
      <c r="H26" s="4">
        <f ca="1">MAX(INDIRECT("$C$" &amp; $G$1 + 1 &amp; ":$C$" &amp; $G$2))</f>
        <v>106.14</v>
      </c>
    </row>
    <row r="27" spans="1:8" x14ac:dyDescent="0.25">
      <c r="A27" s="2" t="s">
        <v>905</v>
      </c>
      <c r="B27" s="2">
        <v>14.778999999271397</v>
      </c>
      <c r="C27" s="2">
        <v>64.528999999999996</v>
      </c>
      <c r="D27" s="2">
        <v>676635.76699999999</v>
      </c>
      <c r="F27" t="s">
        <v>912</v>
      </c>
      <c r="G27" s="4">
        <f ca="1">AVERAGE(INDIRECT("$C$2:$C$" &amp; $G$1))</f>
        <v>58.577943333333337</v>
      </c>
      <c r="H27" s="4">
        <f ca="1">AVERAGE(INDIRECT("$C$" &amp; $G$1 + 1 &amp; ":$C$" &amp; $G$2))</f>
        <v>83.728666666666683</v>
      </c>
    </row>
    <row r="28" spans="1:8" x14ac:dyDescent="0.25">
      <c r="A28" s="2" t="s">
        <v>905</v>
      </c>
      <c r="B28" s="2">
        <v>15.646999999829447</v>
      </c>
      <c r="C28" s="2">
        <v>60.949300000000001</v>
      </c>
      <c r="D28" s="2">
        <v>639100.147</v>
      </c>
      <c r="F28" t="s">
        <v>913</v>
      </c>
      <c r="G28" s="4">
        <f ca="1">$G$25-$G$23</f>
        <v>20.209824999999988</v>
      </c>
      <c r="H28" s="4">
        <f ca="1">$H$25-$H$23</f>
        <v>34.977500000000006</v>
      </c>
    </row>
    <row r="29" spans="1:8" x14ac:dyDescent="0.25">
      <c r="A29" s="2" t="s">
        <v>905</v>
      </c>
      <c r="B29" s="2">
        <v>22.924999997776276</v>
      </c>
      <c r="C29" s="2">
        <v>41.599800000000002</v>
      </c>
      <c r="D29" s="2">
        <v>436205.01640000002</v>
      </c>
      <c r="F29" t="s">
        <v>914</v>
      </c>
      <c r="G29" s="4">
        <f ca="1">$G$23-($G$28*1.5)</f>
        <v>18.336937500000023</v>
      </c>
      <c r="H29" s="4">
        <f ca="1">$H$23-($H$28*1.5)</f>
        <v>15.146249999999988</v>
      </c>
    </row>
    <row r="30" spans="1:8" x14ac:dyDescent="0.25">
      <c r="A30" s="2" t="s">
        <v>905</v>
      </c>
      <c r="B30" s="2">
        <v>11.260000000511203</v>
      </c>
      <c r="C30" s="2">
        <v>84.695800000000006</v>
      </c>
      <c r="D30" s="2">
        <v>888099.46710000001</v>
      </c>
      <c r="F30" t="s">
        <v>915</v>
      </c>
      <c r="G30" s="4">
        <f ca="1">$G$25-($G$28*1.5)</f>
        <v>38.546762500000014</v>
      </c>
      <c r="H30" s="4">
        <f ca="1">$H$25-($H$28*1.5)</f>
        <v>50.123749999999994</v>
      </c>
    </row>
    <row r="31" spans="1:8" x14ac:dyDescent="0.25">
      <c r="A31" s="2" t="s">
        <v>905</v>
      </c>
      <c r="B31" s="2">
        <v>12.808000000576872</v>
      </c>
      <c r="C31" s="2">
        <v>74.459299999999999</v>
      </c>
      <c r="D31" s="2">
        <v>780762.02370000002</v>
      </c>
    </row>
    <row r="32" spans="1:8" x14ac:dyDescent="0.25">
      <c r="A32" s="1" t="s">
        <v>1047</v>
      </c>
      <c r="B32" s="1">
        <v>23.946999999999999</v>
      </c>
      <c r="C32" s="1">
        <v>41.76</v>
      </c>
      <c r="D32" s="1">
        <v>417587</v>
      </c>
    </row>
    <row r="33" spans="1:8" x14ac:dyDescent="0.25">
      <c r="A33" s="1" t="s">
        <v>1047</v>
      </c>
      <c r="B33" s="1">
        <v>10.409000000000001</v>
      </c>
      <c r="C33" s="1">
        <v>96.07</v>
      </c>
      <c r="D33" s="1">
        <v>960692</v>
      </c>
    </row>
    <row r="34" spans="1:8" x14ac:dyDescent="0.25">
      <c r="A34" s="1" t="s">
        <v>1047</v>
      </c>
      <c r="B34" s="1">
        <v>12.968</v>
      </c>
      <c r="C34" s="1">
        <v>77.11</v>
      </c>
      <c r="D34" s="1">
        <v>771123</v>
      </c>
    </row>
    <row r="35" spans="1:8" x14ac:dyDescent="0.25">
      <c r="A35" s="1" t="s">
        <v>1047</v>
      </c>
      <c r="B35" s="1">
        <v>9.4280000000000008</v>
      </c>
      <c r="C35" s="1">
        <v>106.06</v>
      </c>
      <c r="D35" s="1">
        <v>1060648</v>
      </c>
      <c r="F35" s="8" t="s">
        <v>977</v>
      </c>
      <c r="G35" s="8"/>
      <c r="H35" s="8"/>
    </row>
    <row r="36" spans="1:8" x14ac:dyDescent="0.25">
      <c r="A36" s="1" t="s">
        <v>1047</v>
      </c>
      <c r="B36" s="1">
        <v>11.538</v>
      </c>
      <c r="C36" s="1">
        <v>86.66</v>
      </c>
      <c r="D36" s="1">
        <v>866641</v>
      </c>
      <c r="F36" t="s">
        <v>917</v>
      </c>
      <c r="G36" s="3" t="s">
        <v>904</v>
      </c>
      <c r="H36" s="3" t="s">
        <v>916</v>
      </c>
    </row>
    <row r="37" spans="1:8" x14ac:dyDescent="0.25">
      <c r="A37" s="1" t="s">
        <v>1047</v>
      </c>
      <c r="B37" s="1">
        <v>10.54</v>
      </c>
      <c r="C37" s="1">
        <v>94.87</v>
      </c>
      <c r="D37" s="1">
        <v>948740</v>
      </c>
      <c r="F37" t="s">
        <v>907</v>
      </c>
      <c r="G37" s="4">
        <f ca="1">MIN(INDIRECT("$D$2:$D$" &amp; $G$1))</f>
        <v>317107.97529999999</v>
      </c>
      <c r="H37" s="4">
        <f ca="1">MIN(INDIRECT("$D$" &amp; $G$1 + 1 &amp; ":$D$" &amp; $G$2))</f>
        <v>417587</v>
      </c>
    </row>
    <row r="38" spans="1:8" x14ac:dyDescent="0.25">
      <c r="A38" s="1" t="s">
        <v>1047</v>
      </c>
      <c r="B38" s="1">
        <v>13.641999999999999</v>
      </c>
      <c r="C38" s="1">
        <v>73.3</v>
      </c>
      <c r="D38" s="1">
        <v>733017</v>
      </c>
      <c r="F38" t="s">
        <v>908</v>
      </c>
      <c r="G38" s="4">
        <f ca="1">_xlfn.QUARTILE.EXC(INDIRECT("$D$2:$D$" &amp; $G$1),1)</f>
        <v>510149.71942500002</v>
      </c>
      <c r="H38" s="4">
        <f ca="1">_xlfn.QUARTILE.EXC(INDIRECT("$D$" &amp; $G$1 + 1 &amp; ":$D$" &amp; $G$2),1)</f>
        <v>676123.5</v>
      </c>
    </row>
    <row r="39" spans="1:8" x14ac:dyDescent="0.25">
      <c r="A39" s="1" t="s">
        <v>1047</v>
      </c>
      <c r="B39" s="1">
        <v>10.624000000000001</v>
      </c>
      <c r="C39" s="1">
        <v>94.13</v>
      </c>
      <c r="D39" s="1">
        <v>941257</v>
      </c>
      <c r="F39" t="s">
        <v>910</v>
      </c>
      <c r="G39" s="4">
        <f ca="1">MEDIAN(INDIRECT("$D$2:$D$" &amp; $G$1))</f>
        <v>630688.84140000003</v>
      </c>
      <c r="H39" s="4">
        <f ca="1">MEDIAN(INDIRECT("$D$" &amp; $G$1 + 1 &amp; ":$D$" &amp; $G$2))</f>
        <v>897756.5</v>
      </c>
    </row>
    <row r="40" spans="1:8" x14ac:dyDescent="0.25">
      <c r="A40" s="1" t="s">
        <v>1047</v>
      </c>
      <c r="B40" s="1">
        <v>12.084</v>
      </c>
      <c r="C40" s="1">
        <v>82.75</v>
      </c>
      <c r="D40" s="1">
        <v>827539</v>
      </c>
      <c r="F40" t="s">
        <v>909</v>
      </c>
      <c r="G40" s="4">
        <f ca="1">_xlfn.QUARTILE.EXC(INDIRECT("$D$2:$D$" &amp; $G$1),3)</f>
        <v>722065.38712500001</v>
      </c>
      <c r="H40" s="4">
        <f ca="1">_xlfn.QUARTILE.EXC(INDIRECT("$D$" &amp; $G$1 + 1 &amp; ":$D$" &amp; $G$2),3)</f>
        <v>1025913.75</v>
      </c>
    </row>
    <row r="41" spans="1:8" x14ac:dyDescent="0.25">
      <c r="A41" s="1" t="s">
        <v>1047</v>
      </c>
      <c r="B41" s="1">
        <v>10.406000000000001</v>
      </c>
      <c r="C41" s="1">
        <v>96.09</v>
      </c>
      <c r="D41" s="1">
        <v>960914</v>
      </c>
      <c r="F41" t="s">
        <v>911</v>
      </c>
      <c r="G41" s="4">
        <f ca="1">MAX(INDIRECT("$D$2:$D$" &amp; $G$1))</f>
        <v>888099.46710000001</v>
      </c>
      <c r="H41" s="4">
        <f ca="1">MAX(INDIRECT("$D$" &amp; $G$1 + 1 &amp; ":$D$" &amp; $G$2))</f>
        <v>1061375</v>
      </c>
    </row>
    <row r="42" spans="1:8" x14ac:dyDescent="0.25">
      <c r="A42" s="1" t="s">
        <v>1047</v>
      </c>
      <c r="B42" s="1">
        <v>13.365</v>
      </c>
      <c r="C42" s="1">
        <v>74.819999999999993</v>
      </c>
      <c r="D42" s="1">
        <v>748176</v>
      </c>
      <c r="F42" t="s">
        <v>912</v>
      </c>
      <c r="G42" s="4">
        <f ca="1">AVERAGE(INDIRECT("$D$2:$D$" &amp; $G$1))</f>
        <v>614234.24615999986</v>
      </c>
      <c r="H42" s="4">
        <f ca="1">AVERAGE(INDIRECT("$D$" &amp; $G$1 + 1 &amp; ":$D$" &amp; $G$2))</f>
        <v>837292.6333333333</v>
      </c>
    </row>
    <row r="43" spans="1:8" x14ac:dyDescent="0.25">
      <c r="A43" s="1" t="s">
        <v>1047</v>
      </c>
      <c r="B43" s="1">
        <v>9.7309999999999999</v>
      </c>
      <c r="C43" s="1">
        <v>102.76</v>
      </c>
      <c r="D43" s="1">
        <v>1027600</v>
      </c>
      <c r="F43" t="s">
        <v>913</v>
      </c>
      <c r="G43" s="4">
        <f ca="1">$G$40-$G$38</f>
        <v>211915.66769999999</v>
      </c>
      <c r="H43" s="4">
        <f ca="1">$H$40-$H$38</f>
        <v>349790.25</v>
      </c>
    </row>
    <row r="44" spans="1:8" x14ac:dyDescent="0.25">
      <c r="A44" s="1" t="s">
        <v>1047</v>
      </c>
      <c r="B44" s="1">
        <v>14.581</v>
      </c>
      <c r="C44" s="1">
        <v>68.58</v>
      </c>
      <c r="D44" s="1">
        <v>685792</v>
      </c>
      <c r="F44" t="s">
        <v>914</v>
      </c>
      <c r="G44" s="4">
        <f ca="1">$G$38-($G$43*1.5)</f>
        <v>192276.21787500003</v>
      </c>
      <c r="H44" s="4">
        <f ca="1">$H$38-($H$43*1.5)</f>
        <v>151438.125</v>
      </c>
    </row>
    <row r="45" spans="1:8" x14ac:dyDescent="0.25">
      <c r="A45" s="1" t="s">
        <v>1047</v>
      </c>
      <c r="B45" s="1">
        <v>9.4949999999999992</v>
      </c>
      <c r="C45" s="1">
        <v>105.31</v>
      </c>
      <c r="D45" s="1">
        <v>1053084</v>
      </c>
      <c r="F45" t="s">
        <v>915</v>
      </c>
      <c r="G45" s="4">
        <f ca="1">$G$40-($G$43*1.5)</f>
        <v>404191.88557500002</v>
      </c>
      <c r="H45" s="4">
        <f ca="1">$H$40-($H$43*1.5)</f>
        <v>501228.375</v>
      </c>
    </row>
    <row r="46" spans="1:8" x14ac:dyDescent="0.25">
      <c r="A46" s="1" t="s">
        <v>1047</v>
      </c>
      <c r="B46" s="1">
        <v>16.106999999999999</v>
      </c>
      <c r="C46" s="1">
        <v>62.08</v>
      </c>
      <c r="D46" s="1">
        <v>620813</v>
      </c>
    </row>
    <row r="47" spans="1:8" x14ac:dyDescent="0.25">
      <c r="A47" s="1" t="s">
        <v>1047</v>
      </c>
      <c r="B47" s="1">
        <v>9.4209999999999994</v>
      </c>
      <c r="C47" s="1">
        <v>106.14</v>
      </c>
      <c r="D47" s="1">
        <v>1061375</v>
      </c>
    </row>
    <row r="48" spans="1:8" x14ac:dyDescent="0.25">
      <c r="A48" s="1" t="s">
        <v>1047</v>
      </c>
      <c r="B48" s="1">
        <v>13.436</v>
      </c>
      <c r="C48" s="1">
        <v>74.42</v>
      </c>
      <c r="D48" s="1">
        <v>744246</v>
      </c>
    </row>
    <row r="49" spans="1:4" x14ac:dyDescent="0.25">
      <c r="A49" s="1" t="s">
        <v>1047</v>
      </c>
      <c r="B49" s="1">
        <v>9.74</v>
      </c>
      <c r="C49" s="1">
        <v>102.66</v>
      </c>
      <c r="D49" s="1">
        <v>1026641</v>
      </c>
    </row>
    <row r="50" spans="1:4" x14ac:dyDescent="0.25">
      <c r="A50" s="1" t="s">
        <v>1047</v>
      </c>
      <c r="B50" s="1">
        <v>18.225999999999999</v>
      </c>
      <c r="C50" s="1">
        <v>54.86</v>
      </c>
      <c r="D50" s="1">
        <v>548648</v>
      </c>
    </row>
    <row r="51" spans="1:4" x14ac:dyDescent="0.25">
      <c r="A51" s="1" t="s">
        <v>1047</v>
      </c>
      <c r="B51" s="1">
        <v>9.7469999999999999</v>
      </c>
      <c r="C51" s="1">
        <v>102.59</v>
      </c>
      <c r="D51" s="1">
        <v>1025907</v>
      </c>
    </row>
    <row r="52" spans="1:4" x14ac:dyDescent="0.25">
      <c r="A52" s="1" t="s">
        <v>1047</v>
      </c>
      <c r="B52" s="1">
        <v>15.791</v>
      </c>
      <c r="C52" s="1">
        <v>63.32</v>
      </c>
      <c r="D52" s="1">
        <v>633243</v>
      </c>
    </row>
    <row r="53" spans="1:4" x14ac:dyDescent="0.25">
      <c r="A53" s="1" t="s">
        <v>1047</v>
      </c>
      <c r="B53" s="1">
        <v>10.765000000000001</v>
      </c>
      <c r="C53" s="1">
        <v>92.89</v>
      </c>
      <c r="D53" s="1">
        <v>928872</v>
      </c>
    </row>
    <row r="54" spans="1:4" x14ac:dyDescent="0.25">
      <c r="A54" s="1" t="s">
        <v>1047</v>
      </c>
      <c r="B54" s="1">
        <v>19.265999999999998</v>
      </c>
      <c r="C54" s="1">
        <v>51.9</v>
      </c>
      <c r="D54" s="1">
        <v>519023</v>
      </c>
    </row>
    <row r="55" spans="1:4" x14ac:dyDescent="0.25">
      <c r="A55" s="1" t="s">
        <v>1047</v>
      </c>
      <c r="B55" s="1">
        <v>10.359</v>
      </c>
      <c r="C55" s="1">
        <v>96.53</v>
      </c>
      <c r="D55" s="1">
        <v>965253</v>
      </c>
    </row>
    <row r="56" spans="1:4" x14ac:dyDescent="0.25">
      <c r="A56" s="1" t="s">
        <v>1047</v>
      </c>
      <c r="B56" s="1">
        <v>15.997999999999999</v>
      </c>
      <c r="C56" s="1">
        <v>62.51</v>
      </c>
      <c r="D56" s="1">
        <v>625050</v>
      </c>
    </row>
    <row r="57" spans="1:4" x14ac:dyDescent="0.25">
      <c r="A57" s="1" t="s">
        <v>1047</v>
      </c>
      <c r="B57" s="1">
        <v>9.7469999999999999</v>
      </c>
      <c r="C57" s="1">
        <v>102.59</v>
      </c>
      <c r="D57" s="1">
        <v>1025934</v>
      </c>
    </row>
    <row r="58" spans="1:4" x14ac:dyDescent="0.25">
      <c r="A58" s="1" t="s">
        <v>1047</v>
      </c>
      <c r="B58" s="1">
        <v>15.452999999999999</v>
      </c>
      <c r="C58" s="1">
        <v>64.709999999999994</v>
      </c>
      <c r="D58" s="1">
        <v>647118</v>
      </c>
    </row>
    <row r="59" spans="1:4" x14ac:dyDescent="0.25">
      <c r="A59" s="1" t="s">
        <v>1047</v>
      </c>
      <c r="B59" s="1">
        <v>10.098000000000001</v>
      </c>
      <c r="C59" s="1">
        <v>99.03</v>
      </c>
      <c r="D59" s="1">
        <v>990265</v>
      </c>
    </row>
    <row r="60" spans="1:4" x14ac:dyDescent="0.25">
      <c r="A60" s="1" t="s">
        <v>1047</v>
      </c>
      <c r="B60" s="1">
        <v>13.821</v>
      </c>
      <c r="C60" s="1">
        <v>72.349999999999994</v>
      </c>
      <c r="D60" s="1">
        <v>723516</v>
      </c>
    </row>
    <row r="61" spans="1:4" x14ac:dyDescent="0.25">
      <c r="A61" s="1" t="s">
        <v>1047</v>
      </c>
      <c r="B61" s="1">
        <v>9.7080000000000002</v>
      </c>
      <c r="C61" s="1">
        <v>103.01</v>
      </c>
      <c r="D61" s="1">
        <v>1030065</v>
      </c>
    </row>
    <row r="65" spans="1:5" x14ac:dyDescent="0.25">
      <c r="A65" s="8" t="s">
        <v>1030</v>
      </c>
      <c r="B65" s="8"/>
      <c r="C65" s="8"/>
      <c r="D65" s="8"/>
      <c r="E65" s="8"/>
    </row>
    <row r="66" spans="1:5" x14ac:dyDescent="0.25">
      <c r="A66" s="7" t="s">
        <v>151</v>
      </c>
      <c r="B66" s="7" t="s">
        <v>183</v>
      </c>
      <c r="C66" s="7" t="s">
        <v>187</v>
      </c>
      <c r="D66" s="7" t="s">
        <v>188</v>
      </c>
      <c r="E66" s="7" t="s">
        <v>190</v>
      </c>
    </row>
    <row r="67" spans="1:5" x14ac:dyDescent="0.25">
      <c r="A67" t="s">
        <v>905</v>
      </c>
      <c r="B67">
        <v>1</v>
      </c>
      <c r="C67">
        <v>12.638999999812437</v>
      </c>
      <c r="D67">
        <v>75.454899999999995</v>
      </c>
      <c r="E67">
        <v>791201.83559999999</v>
      </c>
    </row>
    <row r="68" spans="1:5" x14ac:dyDescent="0.25">
      <c r="A68" t="s">
        <v>905</v>
      </c>
      <c r="B68">
        <v>2</v>
      </c>
      <c r="C68">
        <v>18.985000001239722</v>
      </c>
      <c r="D68">
        <v>50.232999999999997</v>
      </c>
      <c r="E68">
        <v>526731.63020000001</v>
      </c>
    </row>
    <row r="69" spans="1:5" x14ac:dyDescent="0.25">
      <c r="A69" t="s">
        <v>905</v>
      </c>
      <c r="B69">
        <v>3</v>
      </c>
      <c r="C69">
        <v>21.159999998231026</v>
      </c>
      <c r="D69">
        <v>45.069699999999997</v>
      </c>
      <c r="E69">
        <v>472589.79210000002</v>
      </c>
    </row>
    <row r="70" spans="1:5" x14ac:dyDescent="0.25">
      <c r="A70" t="s">
        <v>905</v>
      </c>
      <c r="B70">
        <v>4</v>
      </c>
      <c r="C70">
        <v>13.276999999522561</v>
      </c>
      <c r="D70">
        <v>71.829099999999997</v>
      </c>
      <c r="E70">
        <v>753182.19480000006</v>
      </c>
    </row>
    <row r="71" spans="1:5" x14ac:dyDescent="0.25">
      <c r="A71" t="s">
        <v>905</v>
      </c>
      <c r="B71">
        <v>5</v>
      </c>
      <c r="C71">
        <v>17.114000000138621</v>
      </c>
      <c r="D71">
        <v>55.724800000000002</v>
      </c>
      <c r="E71">
        <v>584316.93350000004</v>
      </c>
    </row>
    <row r="72" spans="1:5" x14ac:dyDescent="0.25">
      <c r="A72" t="s">
        <v>906</v>
      </c>
      <c r="B72">
        <v>1</v>
      </c>
      <c r="C72">
        <v>23.946999999999999</v>
      </c>
      <c r="D72">
        <v>41.76</v>
      </c>
      <c r="E72">
        <v>417587</v>
      </c>
    </row>
    <row r="73" spans="1:5" x14ac:dyDescent="0.25">
      <c r="A73" t="s">
        <v>906</v>
      </c>
      <c r="B73">
        <v>2</v>
      </c>
      <c r="C73">
        <v>13.641999999999999</v>
      </c>
      <c r="D73">
        <v>73.3</v>
      </c>
      <c r="E73">
        <v>733017</v>
      </c>
    </row>
    <row r="74" spans="1:5" x14ac:dyDescent="0.25">
      <c r="A74" t="s">
        <v>906</v>
      </c>
      <c r="B74">
        <v>3</v>
      </c>
      <c r="C74">
        <v>14.581</v>
      </c>
      <c r="D74">
        <v>68.58</v>
      </c>
      <c r="E74">
        <v>685792</v>
      </c>
    </row>
    <row r="75" spans="1:5" x14ac:dyDescent="0.25">
      <c r="A75" t="s">
        <v>906</v>
      </c>
      <c r="B75">
        <v>4</v>
      </c>
      <c r="C75">
        <v>18.225999999999999</v>
      </c>
      <c r="D75">
        <v>54.86</v>
      </c>
      <c r="E75">
        <v>548648</v>
      </c>
    </row>
    <row r="76" spans="1:5" x14ac:dyDescent="0.25">
      <c r="A76" t="s">
        <v>906</v>
      </c>
      <c r="B76">
        <v>5</v>
      </c>
      <c r="C76">
        <v>15.997999999999999</v>
      </c>
      <c r="D76">
        <v>62.51</v>
      </c>
      <c r="E76">
        <v>625050</v>
      </c>
    </row>
    <row r="81" spans="1:5" x14ac:dyDescent="0.25">
      <c r="A81" s="8" t="s">
        <v>1031</v>
      </c>
      <c r="B81" s="8"/>
      <c r="C81" s="8"/>
      <c r="D81" s="8"/>
      <c r="E81" s="8"/>
    </row>
    <row r="82" spans="1:5" x14ac:dyDescent="0.25">
      <c r="A82" s="7" t="s">
        <v>151</v>
      </c>
      <c r="B82" s="7" t="s">
        <v>183</v>
      </c>
      <c r="C82" s="7" t="s">
        <v>187</v>
      </c>
      <c r="D82" s="7" t="s">
        <v>188</v>
      </c>
      <c r="E82" s="7" t="s">
        <v>190</v>
      </c>
    </row>
    <row r="83" spans="1:5" x14ac:dyDescent="0.25">
      <c r="A83" t="s">
        <v>905</v>
      </c>
      <c r="B83">
        <v>1</v>
      </c>
      <c r="C83">
        <v>14.060000000846411</v>
      </c>
      <c r="D83">
        <v>67.828900000000004</v>
      </c>
      <c r="E83">
        <v>711237.55330000003</v>
      </c>
    </row>
    <row r="84" spans="1:5" x14ac:dyDescent="0.25">
      <c r="A84" t="s">
        <v>905</v>
      </c>
      <c r="B84">
        <v>2</v>
      </c>
      <c r="C84">
        <v>12.834000000361662</v>
      </c>
      <c r="D84">
        <v>74.308400000000006</v>
      </c>
      <c r="E84">
        <v>779180.30229999998</v>
      </c>
    </row>
    <row r="85" spans="1:5" x14ac:dyDescent="0.25">
      <c r="A85" t="s">
        <v>905</v>
      </c>
      <c r="B85">
        <v>3</v>
      </c>
      <c r="C85">
        <v>16.069999999508259</v>
      </c>
      <c r="D85">
        <v>59.344999999999999</v>
      </c>
      <c r="E85">
        <v>622277.53579999995</v>
      </c>
    </row>
    <row r="86" spans="1:5" x14ac:dyDescent="0.25">
      <c r="A86" t="s">
        <v>905</v>
      </c>
      <c r="B86">
        <v>4</v>
      </c>
      <c r="C86">
        <v>31.534999996576875</v>
      </c>
      <c r="D86">
        <v>30.241800000000001</v>
      </c>
      <c r="E86">
        <v>317107.97529999999</v>
      </c>
    </row>
    <row r="87" spans="1:5" x14ac:dyDescent="0.25">
      <c r="A87" t="s">
        <v>905</v>
      </c>
      <c r="B87">
        <v>5</v>
      </c>
      <c r="C87">
        <v>14.778999999271397</v>
      </c>
      <c r="D87">
        <v>64.528999999999996</v>
      </c>
      <c r="E87">
        <v>676635.76699999999</v>
      </c>
    </row>
    <row r="88" spans="1:5" x14ac:dyDescent="0.25">
      <c r="A88" t="s">
        <v>906</v>
      </c>
      <c r="B88">
        <v>1</v>
      </c>
      <c r="C88">
        <v>10.409000000000001</v>
      </c>
      <c r="D88">
        <v>96.07</v>
      </c>
      <c r="E88">
        <v>960692</v>
      </c>
    </row>
    <row r="89" spans="1:5" x14ac:dyDescent="0.25">
      <c r="A89" t="s">
        <v>906</v>
      </c>
      <c r="B89">
        <v>2</v>
      </c>
      <c r="C89">
        <v>10.624000000000001</v>
      </c>
      <c r="D89">
        <v>94.13</v>
      </c>
      <c r="E89">
        <v>941257</v>
      </c>
    </row>
    <row r="90" spans="1:5" x14ac:dyDescent="0.25">
      <c r="A90" t="s">
        <v>906</v>
      </c>
      <c r="B90">
        <v>3</v>
      </c>
      <c r="C90">
        <v>9.4949999999999992</v>
      </c>
      <c r="D90">
        <v>105.31</v>
      </c>
      <c r="E90">
        <v>1053084</v>
      </c>
    </row>
    <row r="91" spans="1:5" x14ac:dyDescent="0.25">
      <c r="A91" t="s">
        <v>906</v>
      </c>
      <c r="B91">
        <v>4</v>
      </c>
      <c r="C91">
        <v>9.7469999999999999</v>
      </c>
      <c r="D91">
        <v>102.59</v>
      </c>
      <c r="E91">
        <v>1025907</v>
      </c>
    </row>
    <row r="92" spans="1:5" x14ac:dyDescent="0.25">
      <c r="A92" t="s">
        <v>906</v>
      </c>
      <c r="B92">
        <v>5</v>
      </c>
      <c r="C92">
        <v>9.7469999999999999</v>
      </c>
      <c r="D92">
        <v>102.59</v>
      </c>
      <c r="E92">
        <v>1025934</v>
      </c>
    </row>
    <row r="97" spans="1:5" x14ac:dyDescent="0.25">
      <c r="A97" s="8" t="s">
        <v>1032</v>
      </c>
      <c r="B97" s="8"/>
      <c r="C97" s="8"/>
      <c r="D97" s="8"/>
      <c r="E97" s="8"/>
    </row>
    <row r="98" spans="1:5" x14ac:dyDescent="0.25">
      <c r="A98" s="7" t="s">
        <v>151</v>
      </c>
      <c r="B98" s="7" t="s">
        <v>183</v>
      </c>
      <c r="C98" s="7" t="s">
        <v>187</v>
      </c>
      <c r="D98" s="7" t="s">
        <v>188</v>
      </c>
      <c r="E98" s="7" t="s">
        <v>190</v>
      </c>
    </row>
    <row r="99" spans="1:5" x14ac:dyDescent="0.25">
      <c r="A99" t="s">
        <v>905</v>
      </c>
      <c r="B99">
        <v>1</v>
      </c>
      <c r="C99">
        <v>11.602999999880604</v>
      </c>
      <c r="D99">
        <v>82.191999999999993</v>
      </c>
      <c r="E99">
        <v>861846.07429999998</v>
      </c>
    </row>
    <row r="100" spans="1:5" x14ac:dyDescent="0.25">
      <c r="A100" t="s">
        <v>905</v>
      </c>
      <c r="B100">
        <v>2</v>
      </c>
      <c r="C100">
        <v>15.637999998901273</v>
      </c>
      <c r="D100">
        <v>60.984400000000001</v>
      </c>
      <c r="E100">
        <v>639467.96270000003</v>
      </c>
    </row>
    <row r="101" spans="1:5" x14ac:dyDescent="0.25">
      <c r="A101" t="s">
        <v>905</v>
      </c>
      <c r="B101">
        <v>3</v>
      </c>
      <c r="C101">
        <v>19.136000001322682</v>
      </c>
      <c r="D101">
        <v>49.8367</v>
      </c>
      <c r="E101">
        <v>522575.25079999998</v>
      </c>
    </row>
    <row r="102" spans="1:5" x14ac:dyDescent="0.25">
      <c r="A102" t="s">
        <v>905</v>
      </c>
      <c r="B102">
        <v>4</v>
      </c>
      <c r="C102">
        <v>20.603000000192839</v>
      </c>
      <c r="D102">
        <v>46.2881</v>
      </c>
      <c r="E102">
        <v>485366.20880000002</v>
      </c>
    </row>
    <row r="103" spans="1:5" x14ac:dyDescent="0.25">
      <c r="A103" t="s">
        <v>905</v>
      </c>
      <c r="B103">
        <v>5</v>
      </c>
      <c r="C103">
        <v>15.646999999829447</v>
      </c>
      <c r="D103">
        <v>60.949300000000001</v>
      </c>
      <c r="E103">
        <v>639100.147</v>
      </c>
    </row>
    <row r="104" spans="1:5" x14ac:dyDescent="0.25">
      <c r="A104" t="s">
        <v>906</v>
      </c>
      <c r="B104">
        <v>1</v>
      </c>
      <c r="C104">
        <v>12.968</v>
      </c>
      <c r="D104">
        <v>77.11</v>
      </c>
      <c r="E104">
        <v>771123</v>
      </c>
    </row>
    <row r="105" spans="1:5" x14ac:dyDescent="0.25">
      <c r="A105" t="s">
        <v>906</v>
      </c>
      <c r="B105">
        <v>2</v>
      </c>
      <c r="C105">
        <v>12.084</v>
      </c>
      <c r="D105">
        <v>82.75</v>
      </c>
      <c r="E105">
        <v>827539</v>
      </c>
    </row>
    <row r="106" spans="1:5" x14ac:dyDescent="0.25">
      <c r="A106" t="s">
        <v>906</v>
      </c>
      <c r="B106">
        <v>3</v>
      </c>
      <c r="C106">
        <v>16.106999999999999</v>
      </c>
      <c r="D106">
        <v>62.08</v>
      </c>
      <c r="E106">
        <v>620813</v>
      </c>
    </row>
    <row r="107" spans="1:5" x14ac:dyDescent="0.25">
      <c r="A107" t="s">
        <v>906</v>
      </c>
      <c r="B107">
        <v>4</v>
      </c>
      <c r="C107">
        <v>15.791</v>
      </c>
      <c r="D107">
        <v>63.32</v>
      </c>
      <c r="E107">
        <v>633243</v>
      </c>
    </row>
    <row r="108" spans="1:5" x14ac:dyDescent="0.25">
      <c r="A108" t="s">
        <v>906</v>
      </c>
      <c r="B108">
        <v>5</v>
      </c>
      <c r="C108">
        <v>15.452999999999999</v>
      </c>
      <c r="D108">
        <v>64.709999999999994</v>
      </c>
      <c r="E108">
        <v>647118</v>
      </c>
    </row>
    <row r="113" spans="1:5" x14ac:dyDescent="0.25">
      <c r="A113" s="8" t="s">
        <v>1033</v>
      </c>
      <c r="B113" s="8"/>
      <c r="C113" s="8"/>
      <c r="D113" s="8"/>
      <c r="E113" s="8"/>
    </row>
    <row r="114" spans="1:5" x14ac:dyDescent="0.25">
      <c r="A114" s="7" t="s">
        <v>151</v>
      </c>
      <c r="B114" s="7" t="s">
        <v>183</v>
      </c>
      <c r="C114" s="7" t="s">
        <v>187</v>
      </c>
      <c r="D114" s="7" t="s">
        <v>188</v>
      </c>
      <c r="E114" s="7" t="s">
        <v>190</v>
      </c>
    </row>
    <row r="115" spans="1:5" x14ac:dyDescent="0.25">
      <c r="A115" t="s">
        <v>905</v>
      </c>
      <c r="B115">
        <v>1</v>
      </c>
      <c r="C115">
        <v>19.257999998325328</v>
      </c>
      <c r="D115">
        <v>49.520899999999997</v>
      </c>
      <c r="E115">
        <v>519264.72120000003</v>
      </c>
    </row>
    <row r="116" spans="1:5" x14ac:dyDescent="0.25">
      <c r="A116" t="s">
        <v>905</v>
      </c>
      <c r="B116">
        <v>2</v>
      </c>
      <c r="C116">
        <v>19.218999999340596</v>
      </c>
      <c r="D116">
        <v>49.621400000000001</v>
      </c>
      <c r="E116">
        <v>520318.43489999999</v>
      </c>
    </row>
    <row r="117" spans="1:5" x14ac:dyDescent="0.25">
      <c r="A117" t="s">
        <v>905</v>
      </c>
      <c r="B117">
        <v>3</v>
      </c>
      <c r="C117">
        <v>29.961000002988008</v>
      </c>
      <c r="D117">
        <v>31.830500000000001</v>
      </c>
      <c r="E117">
        <v>333767.23070000001</v>
      </c>
    </row>
    <row r="118" spans="1:5" x14ac:dyDescent="0.25">
      <c r="A118" t="s">
        <v>905</v>
      </c>
      <c r="B118">
        <v>4</v>
      </c>
      <c r="C118">
        <v>22.119000001027427</v>
      </c>
      <c r="D118">
        <v>43.115600000000001</v>
      </c>
      <c r="E118">
        <v>452100.00449999998</v>
      </c>
    </row>
    <row r="119" spans="1:5" x14ac:dyDescent="0.25">
      <c r="A119" t="s">
        <v>905</v>
      </c>
      <c r="B119">
        <v>5</v>
      </c>
      <c r="C119">
        <v>22.924999997776276</v>
      </c>
      <c r="D119">
        <v>41.599800000000002</v>
      </c>
      <c r="E119">
        <v>436205.01640000002</v>
      </c>
    </row>
    <row r="120" spans="1:5" x14ac:dyDescent="0.25">
      <c r="A120" t="s">
        <v>906</v>
      </c>
      <c r="B120">
        <v>1</v>
      </c>
      <c r="C120">
        <v>9.4280000000000008</v>
      </c>
      <c r="D120">
        <v>106.06</v>
      </c>
      <c r="E120">
        <v>1060648</v>
      </c>
    </row>
    <row r="121" spans="1:5" x14ac:dyDescent="0.25">
      <c r="A121" t="s">
        <v>906</v>
      </c>
      <c r="B121">
        <v>2</v>
      </c>
      <c r="C121">
        <v>10.406000000000001</v>
      </c>
      <c r="D121">
        <v>96.09</v>
      </c>
      <c r="E121">
        <v>960914</v>
      </c>
    </row>
    <row r="122" spans="1:5" x14ac:dyDescent="0.25">
      <c r="A122" t="s">
        <v>906</v>
      </c>
      <c r="B122">
        <v>3</v>
      </c>
      <c r="C122">
        <v>9.4209999999999994</v>
      </c>
      <c r="D122">
        <v>106.14</v>
      </c>
      <c r="E122">
        <v>1061375</v>
      </c>
    </row>
    <row r="123" spans="1:5" x14ac:dyDescent="0.25">
      <c r="A123" t="s">
        <v>906</v>
      </c>
      <c r="B123">
        <v>4</v>
      </c>
      <c r="C123">
        <v>10.765000000000001</v>
      </c>
      <c r="D123">
        <v>92.89</v>
      </c>
      <c r="E123">
        <v>928872</v>
      </c>
    </row>
    <row r="124" spans="1:5" x14ac:dyDescent="0.25">
      <c r="A124" t="s">
        <v>906</v>
      </c>
      <c r="B124">
        <v>5</v>
      </c>
      <c r="C124">
        <v>10.098000000000001</v>
      </c>
      <c r="D124">
        <v>99.03</v>
      </c>
      <c r="E124">
        <v>990265</v>
      </c>
    </row>
    <row r="129" spans="1:5" x14ac:dyDescent="0.25">
      <c r="A129" s="8" t="s">
        <v>1034</v>
      </c>
      <c r="B129" s="8"/>
      <c r="C129" s="8"/>
      <c r="D129" s="8"/>
      <c r="E129" s="8"/>
    </row>
    <row r="130" spans="1:5" x14ac:dyDescent="0.25">
      <c r="A130" s="7" t="s">
        <v>151</v>
      </c>
      <c r="B130" s="7" t="s">
        <v>183</v>
      </c>
      <c r="C130" s="7" t="s">
        <v>187</v>
      </c>
      <c r="D130" s="7" t="s">
        <v>188</v>
      </c>
      <c r="E130" s="7" t="s">
        <v>190</v>
      </c>
    </row>
    <row r="131" spans="1:5" x14ac:dyDescent="0.25">
      <c r="A131" t="s">
        <v>905</v>
      </c>
      <c r="B131">
        <v>1</v>
      </c>
      <c r="C131">
        <v>13.27399999931745</v>
      </c>
      <c r="D131">
        <v>71.845299999999995</v>
      </c>
      <c r="E131">
        <v>753352.41830000002</v>
      </c>
    </row>
    <row r="132" spans="1:5" x14ac:dyDescent="0.25">
      <c r="A132" t="s">
        <v>905</v>
      </c>
      <c r="B132">
        <v>2</v>
      </c>
      <c r="C132">
        <v>14.157000000560759</v>
      </c>
      <c r="D132">
        <v>67.364199999999997</v>
      </c>
      <c r="E132">
        <v>706364.34270000004</v>
      </c>
    </row>
    <row r="133" spans="1:5" x14ac:dyDescent="0.25">
      <c r="A133" t="s">
        <v>905</v>
      </c>
      <c r="B133">
        <v>3</v>
      </c>
      <c r="C133">
        <v>19.498999998367349</v>
      </c>
      <c r="D133">
        <v>48.908900000000003</v>
      </c>
      <c r="E133">
        <v>512846.81270000001</v>
      </c>
    </row>
    <row r="134" spans="1:5" x14ac:dyDescent="0.25">
      <c r="A134" t="s">
        <v>905</v>
      </c>
      <c r="B134">
        <v>4</v>
      </c>
      <c r="C134">
        <v>15.031000000537508</v>
      </c>
      <c r="D134">
        <v>63.447200000000002</v>
      </c>
      <c r="E134">
        <v>665291.7304</v>
      </c>
    </row>
    <row r="135" spans="1:5" x14ac:dyDescent="0.25">
      <c r="A135" t="s">
        <v>905</v>
      </c>
      <c r="B135">
        <v>5</v>
      </c>
      <c r="C135">
        <v>11.260000000511203</v>
      </c>
      <c r="D135">
        <v>84.695800000000006</v>
      </c>
      <c r="E135">
        <v>888099.46710000001</v>
      </c>
    </row>
    <row r="136" spans="1:5" x14ac:dyDescent="0.25">
      <c r="A136" t="s">
        <v>906</v>
      </c>
      <c r="B136">
        <v>1</v>
      </c>
      <c r="C136">
        <v>11.538</v>
      </c>
      <c r="D136">
        <v>86.66</v>
      </c>
      <c r="E136">
        <v>866641</v>
      </c>
    </row>
    <row r="137" spans="1:5" x14ac:dyDescent="0.25">
      <c r="A137" t="s">
        <v>906</v>
      </c>
      <c r="B137">
        <v>2</v>
      </c>
      <c r="C137">
        <v>13.365</v>
      </c>
      <c r="D137">
        <v>74.819999999999993</v>
      </c>
      <c r="E137">
        <v>748176</v>
      </c>
    </row>
    <row r="138" spans="1:5" x14ac:dyDescent="0.25">
      <c r="A138" t="s">
        <v>906</v>
      </c>
      <c r="B138">
        <v>3</v>
      </c>
      <c r="C138">
        <v>13.436</v>
      </c>
      <c r="D138">
        <v>74.42</v>
      </c>
      <c r="E138">
        <v>744246</v>
      </c>
    </row>
    <row r="139" spans="1:5" x14ac:dyDescent="0.25">
      <c r="A139" t="s">
        <v>906</v>
      </c>
      <c r="B139">
        <v>4</v>
      </c>
      <c r="C139">
        <v>19.265999999999998</v>
      </c>
      <c r="D139">
        <v>51.9</v>
      </c>
      <c r="E139">
        <v>519023</v>
      </c>
    </row>
    <row r="140" spans="1:5" x14ac:dyDescent="0.25">
      <c r="A140" t="s">
        <v>906</v>
      </c>
      <c r="B140">
        <v>5</v>
      </c>
      <c r="C140">
        <v>13.821</v>
      </c>
      <c r="D140">
        <v>72.349999999999994</v>
      </c>
      <c r="E140">
        <v>723516</v>
      </c>
    </row>
    <row r="145" spans="1:5" x14ac:dyDescent="0.25">
      <c r="A145" s="8" t="s">
        <v>1035</v>
      </c>
      <c r="B145" s="8"/>
      <c r="C145" s="8"/>
      <c r="D145" s="8"/>
      <c r="E145" s="8"/>
    </row>
    <row r="146" spans="1:5" x14ac:dyDescent="0.25">
      <c r="A146" s="7" t="s">
        <v>151</v>
      </c>
      <c r="B146" s="7" t="s">
        <v>183</v>
      </c>
      <c r="C146" s="7" t="s">
        <v>187</v>
      </c>
      <c r="D146" s="7" t="s">
        <v>188</v>
      </c>
      <c r="E146" s="7" t="s">
        <v>190</v>
      </c>
    </row>
    <row r="147" spans="1:5" x14ac:dyDescent="0.25">
      <c r="A147" t="s">
        <v>905</v>
      </c>
      <c r="B147">
        <v>1</v>
      </c>
      <c r="C147">
        <v>14.051000000543915</v>
      </c>
      <c r="D147">
        <v>67.872299999999996</v>
      </c>
      <c r="E147">
        <v>711693.11789999995</v>
      </c>
    </row>
    <row r="148" spans="1:5" x14ac:dyDescent="0.25">
      <c r="A148" t="s">
        <v>905</v>
      </c>
      <c r="B148">
        <v>2</v>
      </c>
      <c r="C148">
        <v>16.336000000682194</v>
      </c>
      <c r="D148">
        <v>58.378700000000002</v>
      </c>
      <c r="E148">
        <v>612144.95589999994</v>
      </c>
    </row>
    <row r="149" spans="1:5" x14ac:dyDescent="0.25">
      <c r="A149" t="s">
        <v>905</v>
      </c>
      <c r="B149">
        <v>3</v>
      </c>
      <c r="C149">
        <v>19.918000000094015</v>
      </c>
      <c r="D149">
        <v>47.88</v>
      </c>
      <c r="E149">
        <v>502058.43959999998</v>
      </c>
    </row>
    <row r="150" spans="1:5" x14ac:dyDescent="0.25">
      <c r="A150" t="s">
        <v>905</v>
      </c>
      <c r="B150">
        <v>4</v>
      </c>
      <c r="C150">
        <v>15.385999999160234</v>
      </c>
      <c r="D150">
        <v>61.9833</v>
      </c>
      <c r="E150">
        <v>649941.50529999996</v>
      </c>
    </row>
    <row r="151" spans="1:5" x14ac:dyDescent="0.25">
      <c r="A151" t="s">
        <v>905</v>
      </c>
      <c r="B151">
        <v>5</v>
      </c>
      <c r="C151">
        <v>12.808000000576872</v>
      </c>
      <c r="D151">
        <v>74.459299999999999</v>
      </c>
      <c r="E151">
        <v>780762.02370000002</v>
      </c>
    </row>
    <row r="152" spans="1:5" x14ac:dyDescent="0.25">
      <c r="A152" t="s">
        <v>906</v>
      </c>
      <c r="B152">
        <v>1</v>
      </c>
      <c r="C152">
        <v>10.54</v>
      </c>
      <c r="D152">
        <v>94.87</v>
      </c>
      <c r="E152">
        <v>948740</v>
      </c>
    </row>
    <row r="153" spans="1:5" x14ac:dyDescent="0.25">
      <c r="A153" t="s">
        <v>906</v>
      </c>
      <c r="B153">
        <v>2</v>
      </c>
      <c r="C153">
        <v>9.7309999999999999</v>
      </c>
      <c r="D153">
        <v>102.76</v>
      </c>
      <c r="E153">
        <v>1027600</v>
      </c>
    </row>
    <row r="154" spans="1:5" x14ac:dyDescent="0.25">
      <c r="A154" t="s">
        <v>906</v>
      </c>
      <c r="B154">
        <v>3</v>
      </c>
      <c r="C154">
        <v>9.74</v>
      </c>
      <c r="D154">
        <v>102.66</v>
      </c>
      <c r="E154">
        <v>1026641</v>
      </c>
    </row>
    <row r="155" spans="1:5" x14ac:dyDescent="0.25">
      <c r="A155" t="s">
        <v>906</v>
      </c>
      <c r="B155">
        <v>4</v>
      </c>
      <c r="C155">
        <v>10.359</v>
      </c>
      <c r="D155">
        <v>96.53</v>
      </c>
      <c r="E155">
        <v>965253</v>
      </c>
    </row>
    <row r="156" spans="1:5" x14ac:dyDescent="0.25">
      <c r="A156" t="s">
        <v>906</v>
      </c>
      <c r="B156">
        <v>5</v>
      </c>
      <c r="C156">
        <v>9.7080000000000002</v>
      </c>
      <c r="D156">
        <v>103.01</v>
      </c>
      <c r="E156">
        <v>1030065</v>
      </c>
    </row>
  </sheetData>
  <dataConsolidate/>
  <mergeCells count="9">
    <mergeCell ref="A113:E113"/>
    <mergeCell ref="A129:E129"/>
    <mergeCell ref="A145:E145"/>
    <mergeCell ref="F4:H4"/>
    <mergeCell ref="F20:H20"/>
    <mergeCell ref="F35:H35"/>
    <mergeCell ref="A65:E65"/>
    <mergeCell ref="A81:E81"/>
    <mergeCell ref="A97:E97"/>
  </mergeCells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04FB9-B17D-4999-A23F-F913481FE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summary</vt:lpstr>
      <vt:lpstr>producer_throughput</vt:lpstr>
      <vt:lpstr>long_term_producer_througput</vt:lpstr>
      <vt:lpstr>end_to_end_latency</vt:lpstr>
      <vt:lpstr>producer_and_consumer</vt:lpstr>
      <vt:lpstr>consumer_throughput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Castro Cuba</dc:creator>
  <cp:lastModifiedBy>FRANZ CESAR CASTRO CUBA</cp:lastModifiedBy>
  <dcterms:created xsi:type="dcterms:W3CDTF">2025-06-05T07:29:34Z</dcterms:created>
  <dcterms:modified xsi:type="dcterms:W3CDTF">2025-06-29T14:43:31Z</dcterms:modified>
</cp:coreProperties>
</file>