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01"/>
  <workbookPr filterPrivacy="1"/>
  <xr:revisionPtr revIDLastSave="7" documentId="11_BC51D8AB467EA0C04D044B111AD42AFDF96F656A" xr6:coauthVersionLast="45" xr6:coauthVersionMax="45" xr10:uidLastSave="{3676FD9A-5C6E-4A31-B3CA-9C3845720EF3}"/>
  <bookViews>
    <workbookView xWindow="0" yWindow="0" windowWidth="22260" windowHeight="12645" firstSheet="1" activeTab="2" xr2:uid="{00000000-000D-0000-FFFF-FFFF00000000}"/>
  </bookViews>
  <sheets>
    <sheet name="Tableros" sheetId="6" r:id="rId1"/>
    <sheet name="FMNCONPRO" sheetId="4" r:id="rId2"/>
    <sheet name="FMICIC" sheetId="7" r:id="rId3"/>
    <sheet name="FMVREQM" sheetId="5" r:id="rId4"/>
    <sheet name="FMEXRI" sheetId="3" r:id="rId5"/>
    <sheet name="Configuration" sheetId="1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6" l="1"/>
  <c r="G20" i="6"/>
  <c r="M20" i="6" s="1"/>
  <c r="A23" i="7"/>
  <c r="A18" i="7"/>
  <c r="A13" i="7"/>
  <c r="C31" i="7"/>
  <c r="F25" i="7"/>
  <c r="K18" i="6" s="1"/>
  <c r="E25" i="7"/>
  <c r="I18" i="6" s="1"/>
  <c r="D25" i="7"/>
  <c r="H18" i="7"/>
  <c r="I18" i="7" s="1"/>
  <c r="H13" i="7"/>
  <c r="I13" i="7" s="1"/>
  <c r="A23" i="3"/>
  <c r="A18" i="3"/>
  <c r="A13" i="3"/>
  <c r="G25" i="3"/>
  <c r="F25" i="3" s="1"/>
  <c r="K20" i="6" s="1"/>
  <c r="F18" i="3"/>
  <c r="F13" i="3"/>
  <c r="E30" i="5"/>
  <c r="D30" i="5"/>
  <c r="E31" i="5"/>
  <c r="D31" i="5"/>
  <c r="F25" i="5"/>
  <c r="G25" i="5" s="1"/>
  <c r="H25" i="5" s="1"/>
  <c r="F19" i="5"/>
  <c r="A19" i="5"/>
  <c r="A13" i="5"/>
  <c r="A30" i="5"/>
  <c r="A25" i="5"/>
  <c r="F32" i="5"/>
  <c r="K19" i="6" s="1"/>
  <c r="G19" i="5"/>
  <c r="H19" i="5" s="1"/>
  <c r="I13" i="5"/>
  <c r="H13" i="5" s="1"/>
  <c r="G13" i="5"/>
  <c r="G13" i="4"/>
  <c r="H13" i="4" s="1"/>
  <c r="A23" i="4"/>
  <c r="A18" i="4"/>
  <c r="A13" i="4"/>
  <c r="B5" i="6"/>
  <c r="C31" i="4"/>
  <c r="F25" i="4"/>
  <c r="K17" i="6" s="1"/>
  <c r="E25" i="4"/>
  <c r="I17" i="6" s="1"/>
  <c r="D25" i="4"/>
  <c r="G18" i="4"/>
  <c r="H18" i="4" s="1"/>
  <c r="G17" i="6" l="1"/>
  <c r="M17" i="6" s="1"/>
  <c r="C30" i="4"/>
  <c r="E32" i="5"/>
  <c r="G25" i="7"/>
  <c r="G18" i="6"/>
  <c r="M18" i="6" s="1"/>
  <c r="C30" i="7"/>
  <c r="D32" i="5"/>
  <c r="F13" i="5"/>
  <c r="H25" i="4"/>
  <c r="B37" i="5" l="1"/>
  <c r="G19" i="6"/>
  <c r="B38" i="5"/>
  <c r="I19" i="6"/>
  <c r="G32" i="5"/>
  <c r="M19" i="6" l="1"/>
</calcChain>
</file>

<file path=xl/sharedStrings.xml><?xml version="1.0" encoding="utf-8"?>
<sst xmlns="http://schemas.openxmlformats.org/spreadsheetml/2006/main" count="253" uniqueCount="67">
  <si>
    <t>TMETR - Tablero de Metricas del proyecto EventSoft</t>
  </si>
  <si>
    <t xml:space="preserve">Proyecto </t>
  </si>
  <si>
    <t>TABLA DE INDICADORES DE METRICAS</t>
  </si>
  <si>
    <t>PPQA</t>
  </si>
  <si>
    <t>CM</t>
  </si>
  <si>
    <t>REQM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</si>
  <si>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</si>
  <si>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</si>
  <si>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</si>
  <si>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</si>
  <si>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</si>
  <si>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</si>
  <si>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</si>
  <si>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</si>
  <si>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</si>
  <si>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AREA DE PROCESO</t>
  </si>
  <si>
    <t>NOMBRE DE METRICA</t>
  </si>
  <si>
    <t>ENERO</t>
  </si>
  <si>
    <t>FEBRERO</t>
  </si>
  <si>
    <t>SEMAFORO</t>
  </si>
  <si>
    <t>RESULTADO</t>
  </si>
  <si>
    <t>Número de N conformidades QA del producto</t>
  </si>
  <si>
    <t>Indice de cambios de configuración</t>
  </si>
  <si>
    <t>Volatilidad de requerimientos</t>
  </si>
  <si>
    <t>PP-PMC</t>
  </si>
  <si>
    <t>Exposicion al riesgo</t>
  </si>
  <si>
    <t>TABLA DE INDICADORES PPQA</t>
  </si>
  <si>
    <t>TABLERO DE METRICAS DE NUMERO DE N CONFORMIDADES QA DE PRODUCTO</t>
  </si>
  <si>
    <t>PROYECTO</t>
  </si>
  <si>
    <t xml:space="preserve"> METRICA</t>
  </si>
  <si>
    <t>MES</t>
  </si>
  <si>
    <t>CANTIDAD N CONFORMIDADES</t>
  </si>
  <si>
    <t>NRO DE ENTREGABLES</t>
  </si>
  <si>
    <t>Numero de N conformidades QA del Producto</t>
  </si>
  <si>
    <t>Numero de Entregables</t>
  </si>
  <si>
    <t>SEMAFORO GLOBAL</t>
  </si>
  <si>
    <t>RESULTADO GLOBAL</t>
  </si>
  <si>
    <t>Resultados</t>
  </si>
  <si>
    <t>TABLERO DE METRICAS DE N CONFORMIDADES QA DE PRODUCTO</t>
  </si>
  <si>
    <t>VALOR</t>
  </si>
  <si>
    <t>TABLA DE INDICADORES CM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</si>
  <si>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</si>
  <si>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</si>
  <si>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</si>
  <si>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</si>
  <si>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Indice de Cambios de ítems de Configuración</t>
  </si>
  <si>
    <t>fEBRERO</t>
  </si>
  <si>
    <t>Numero de Items Modificados</t>
  </si>
  <si>
    <t>CANTIDAD DE ITEM TOTALES</t>
  </si>
  <si>
    <t>MESES</t>
  </si>
  <si>
    <t>VALORES</t>
  </si>
  <si>
    <t>TABLA DE INDICADORES PPMC</t>
  </si>
  <si>
    <t>TABLERO DE METRICAS DE VOLATILIDAD DE REQUERIMIENTOS</t>
  </si>
  <si>
    <t>SEMAFORO MENSUAL</t>
  </si>
  <si>
    <t>RESULTADO MENSUAL</t>
  </si>
  <si>
    <t>Volatilidad de Requerimientos</t>
  </si>
  <si>
    <t>REQUERIMIENTOS CAMBIADOS</t>
  </si>
  <si>
    <t>REQUERIMIENTOS EN PROCESO</t>
  </si>
  <si>
    <t>Numero de REQUERIMIENTOS</t>
  </si>
  <si>
    <t>TABLERO DE METRICAS DE EXPOSICION AL RIESGO</t>
  </si>
  <si>
    <t xml:space="preserve">EXPOSICION </t>
  </si>
  <si>
    <t>Exposicion al Riesgo</t>
  </si>
  <si>
    <t>EXPOSICION AL RIESGO</t>
  </si>
  <si>
    <t>Nombre proyecto</t>
  </si>
  <si>
    <t>EventSoft</t>
  </si>
  <si>
    <t>CANTIDAD DE REQUERIMIENTOS</t>
  </si>
  <si>
    <t>Areas de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</si>
</sst>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1" xfId="0" applyBorder="1" applyAlignment="1"/>
    <xf numFmtId="0" fontId="0" fillId="2" borderId="0" xfId="0" applyFill="1"/>
    <xf numFmtId="0" fontId="0" fillId="0" borderId="1" xfId="0" applyBorder="1"/>
    <xf numFmtId="0" fontId="1" fillId="9" borderId="1" xfId="0" applyFont="1" applyFill="1" applyBorder="1" applyAlignment="1">
      <alignment horizontal="right" vertical="center" wrapText="1"/>
    </xf>
    <xf numFmtId="0" fontId="0" fillId="11" borderId="1" xfId="0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5" fillId="0" borderId="0" xfId="0" applyFont="1" applyFill="1" applyBorder="1" applyAlignment="1"/>
    <xf numFmtId="0" fontId="1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8" fillId="14" borderId="0" xfId="0" applyFont="1" applyFill="1" applyBorder="1" applyAlignment="1">
      <alignment vertical="center" wrapText="1"/>
    </xf>
    <xf numFmtId="0" fontId="0" fillId="10" borderId="1" xfId="0" applyFill="1" applyBorder="1"/>
    <xf numFmtId="2" fontId="11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0" fillId="15" borderId="1" xfId="0" applyFill="1" applyBorder="1"/>
    <xf numFmtId="1" fontId="0" fillId="0" borderId="1" xfId="0" applyNumberFormat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0" fontId="0" fillId="0" borderId="0" xfId="0" applyBorder="1"/>
    <xf numFmtId="9" fontId="4" fillId="0" borderId="1" xfId="0" applyNumberFormat="1" applyFont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wrapText="1"/>
    </xf>
    <xf numFmtId="0" fontId="18" fillId="4" borderId="1" xfId="0" applyFont="1" applyFill="1" applyBorder="1" applyAlignment="1">
      <alignment horizontal="center" wrapText="1"/>
    </xf>
    <xf numFmtId="0" fontId="18" fillId="5" borderId="1" xfId="0" applyFont="1" applyFill="1" applyBorder="1" applyAlignment="1">
      <alignment horizontal="center" wrapText="1"/>
    </xf>
    <xf numFmtId="0" fontId="23" fillId="13" borderId="1" xfId="0" applyFont="1" applyFill="1" applyBorder="1" applyAlignment="1">
      <alignment horizontal="right" vertical="center" wrapText="1"/>
    </xf>
    <xf numFmtId="0" fontId="12" fillId="6" borderId="1" xfId="0" applyFont="1" applyFill="1" applyBorder="1" applyAlignment="1">
      <alignment horizontal="right" vertical="center" wrapText="1"/>
    </xf>
    <xf numFmtId="0" fontId="12" fillId="4" borderId="1" xfId="0" applyFont="1" applyFill="1" applyBorder="1" applyAlignment="1">
      <alignment horizontal="right" vertical="center" wrapText="1"/>
    </xf>
    <xf numFmtId="0" fontId="12" fillId="5" borderId="1" xfId="0" applyFont="1" applyFill="1" applyBorder="1" applyAlignment="1">
      <alignment horizontal="right" vertical="center" wrapText="1"/>
    </xf>
    <xf numFmtId="0" fontId="12" fillId="0" borderId="0" xfId="0" applyFont="1"/>
    <xf numFmtId="0" fontId="20" fillId="0" borderId="1" xfId="0" applyFont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2" fontId="11" fillId="1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0" xfId="0" applyFont="1" applyBorder="1" applyAlignment="1">
      <alignment horizontal="right" vertical="center"/>
    </xf>
    <xf numFmtId="0" fontId="23" fillId="13" borderId="2" xfId="0" applyFont="1" applyFill="1" applyBorder="1" applyAlignment="1">
      <alignment horizontal="center" vertical="center"/>
    </xf>
    <xf numFmtId="0" fontId="23" fillId="13" borderId="3" xfId="0" applyFont="1" applyFill="1" applyBorder="1" applyAlignment="1">
      <alignment horizontal="center" vertical="center"/>
    </xf>
    <xf numFmtId="0" fontId="23" fillId="13" borderId="4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9" fillId="16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9" fillId="16" borderId="2" xfId="0" applyFont="1" applyFill="1" applyBorder="1" applyAlignment="1">
      <alignment horizontal="center" vertical="center" wrapText="1"/>
    </xf>
    <xf numFmtId="0" fontId="19" fillId="16" borderId="4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2" fillId="7" borderId="2" xfId="0" applyFont="1" applyFill="1" applyBorder="1" applyAlignment="1">
      <alignment horizontal="center" vertical="center" wrapText="1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2" fontId="2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wrapText="1"/>
    </xf>
    <xf numFmtId="0" fontId="9" fillId="14" borderId="1" xfId="0" applyFont="1" applyFill="1" applyBorder="1" applyAlignment="1">
      <alignment horizontal="center" vertical="center" wrapText="1"/>
    </xf>
    <xf numFmtId="2" fontId="11" fillId="14" borderId="1" xfId="0" applyNumberFormat="1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wrapText="1"/>
    </xf>
    <xf numFmtId="0" fontId="15" fillId="7" borderId="1" xfId="0" applyFont="1" applyFill="1" applyBorder="1" applyAlignment="1">
      <alignment horizontal="center" wrapText="1"/>
    </xf>
    <xf numFmtId="0" fontId="16" fillId="1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16" fillId="7" borderId="1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FMNCONPRO!$C$23</c:f>
              <c:strCache>
                <c:ptCount val="1"/>
                <c:pt idx="0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FMNCONPRO!$D$22:$E$22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FMNCONPRO!$D$23:$E$23</c:f>
              <c:numCache>
                <c:formatCode>General</c:formatCode>
                <c:ptCount val="2"/>
                <c:pt idx="0">
                  <c:v>7</c:v>
                </c:pt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D-4228-AED2-83E635D48B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1063408"/>
        <c:axId val="591065704"/>
      </c:lineChart>
      <c:catAx>
        <c:axId val="59106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65704"/>
        <c:crosses val="autoZero"/>
        <c:auto val="1"/>
        <c:lblAlgn val="ctr"/>
        <c:lblOffset val="100"/>
        <c:noMultiLvlLbl val="0"/>
      </c:catAx>
      <c:valAx>
        <c:axId val="5910657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CONFORMIDADES</a:t>
                </a:r>
                <a:r>
                  <a:rPr lang="en-US" baseline="0"/>
                  <a:t> QA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9106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Numero de N conformidades QA del Producto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FMNCONPRO!$A$30:$A$31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FMNCONPRO!$C$30:$C$31</c:f>
              <c:numCache>
                <c:formatCode>0.000</c:formatCode>
                <c:ptCount val="2"/>
                <c:pt idx="0">
                  <c:v>0.63636363636363635</c:v>
                </c:pt>
                <c:pt idx="1">
                  <c:v>0.45945945945945948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E-4A72-81A6-D5BCCF4BC1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2937744"/>
        <c:axId val="592938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FMNCONPRO!$A$30:$A$31</c15:sqref>
                        </c15:formulaRef>
                      </c:ext>
                    </c:extLst>
                    <c:strCache>
                      <c:ptCount val="2"/>
                      <c:pt idx="0">
                        <c:v>ENERO</c:v>
                      </c:pt>
                      <c:pt idx="1">
                        <c:v>FEBRERO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FMNCONPRO!$B$30:$B$31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C1E-4A72-81A6-D5BCCF4BC1E7}"/>
                  </c:ext>
                </c:extLst>
              </c15:ser>
            </c15:filteredBarSeries>
          </c:ext>
        </c:extLst>
      </c:barChart>
      <c:catAx>
        <c:axId val="59293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38728"/>
        <c:crosses val="autoZero"/>
        <c:auto val="1"/>
        <c:lblAlgn val="ctr"/>
        <c:lblOffset val="100"/>
        <c:noMultiLvlLbl val="0"/>
      </c:catAx>
      <c:valAx>
        <c:axId val="592938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CONFORMIDAD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5929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</a:t>
            </a:r>
            <a:r>
              <a:rPr lang="en-US" baseline="0"/>
              <a:t> </a:t>
            </a:r>
            <a:r>
              <a:rPr lang="en-US"/>
              <a:t>Número de Items Modificados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FMICIC!$C$23</c:f>
              <c:strCache>
                <c:ptCount val="1"/>
                <c:pt idx="0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FMICIC!$D$22:$E$22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FMICIC!$D$23:$E$23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6-43E5-AC49-1F4CB9E524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8254920"/>
        <c:axId val="598257544"/>
      </c:lineChart>
      <c:catAx>
        <c:axId val="598254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57544"/>
        <c:crosses val="autoZero"/>
        <c:auto val="1"/>
        <c:lblAlgn val="ctr"/>
        <c:lblOffset val="100"/>
        <c:noMultiLvlLbl val="0"/>
      </c:catAx>
      <c:valAx>
        <c:axId val="598257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DE ITEMS MODIFICADOS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9825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NUMERO DE N CONFORMIDADES QA DE PRODUCTO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361936142960328"/>
          <c:y val="2.3738872403560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FMICIC!$B$30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FMICIC!$C$29</c:f>
              <c:strCache>
                <c:ptCount val="1"/>
                <c:pt idx="0">
                  <c:v>VALORES</c:v>
                </c:pt>
              </c:strCache>
            </c:strRef>
          </c:cat>
          <c:val>
            <c:numRef>
              <c:f>FMICIC!$C$30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6-4FF4-9F3B-CC7AEF6FCF59}"/>
            </c:ext>
          </c:extLst>
        </c:ser>
        <c:ser>
          <c:idx val="1"/>
          <c:order val="1"/>
          <c:tx>
            <c:strRef>
              <c:f>FMICIC!$B$31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FMICIC!$C$29</c:f>
              <c:strCache>
                <c:ptCount val="1"/>
                <c:pt idx="0">
                  <c:v>VALORES</c:v>
                </c:pt>
              </c:strCache>
            </c:strRef>
          </c:cat>
          <c:val>
            <c:numRef>
              <c:f>FMICIC!$C$31</c:f>
              <c:numCache>
                <c:formatCode>0.000</c:formatCode>
                <c:ptCount val="1"/>
                <c:pt idx="0">
                  <c:v>0.21621621621621623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6-4FF4-9F3B-CC7AEF6FC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90591928"/>
        <c:axId val="590589304"/>
        <c:axId val="0"/>
      </c:bar3DChart>
      <c:catAx>
        <c:axId val="59059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89304"/>
        <c:crosses val="autoZero"/>
        <c:auto val="1"/>
        <c:lblAlgn val="ctr"/>
        <c:lblOffset val="100"/>
        <c:noMultiLvlLbl val="0"/>
      </c:catAx>
      <c:valAx>
        <c:axId val="59058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9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CAMBIOS DE REQUERIMIENTOS EVENTSOFT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FMVREQM!$D$29:$E$29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FMVREQM!$D$30:$E$30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7-4122-96E9-ECB0D7E608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123096"/>
        <c:axId val="406123752"/>
      </c:lineChart>
      <c:catAx>
        <c:axId val="40612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23752"/>
        <c:crosses val="autoZero"/>
        <c:auto val="1"/>
        <c:lblAlgn val="ctr"/>
        <c:lblOffset val="100"/>
        <c:noMultiLvlLbl val="0"/>
      </c:catAx>
      <c:valAx>
        <c:axId val="406123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REQUERIMIENTOS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0612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TABLERO DE METRICAS DE N CONFORMIDADES QA DE PRODUCTO VALORES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FMVREQM!$B$36</c:f>
              <c:strCache>
                <c:ptCount val="1"/>
                <c:pt idx="0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FMVREQM!$A$37:$A$38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FMVREQM!$B$37:$B$38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F-4DBF-BD9C-44334FD60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85601088"/>
        <c:axId val="590085680"/>
        <c:axId val="0"/>
      </c:bar3DChart>
      <c:catAx>
        <c:axId val="58560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85680"/>
        <c:crosses val="autoZero"/>
        <c:auto val="1"/>
        <c:lblAlgn val="ctr"/>
        <c:lblOffset val="100"/>
        <c:noMultiLvlLbl val="0"/>
      </c:catAx>
      <c:valAx>
        <c:axId val="5900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0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GRAFICA DE EXPOSICION AL RIESGO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FMEXRI!$D$22:$E$22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FMEXRI!$D$23:$E$23</c:f>
              <c:numCache>
                <c:formatCode>General</c:formatCode>
                <c:ptCount val="2"/>
                <c:pt idx="0">
                  <c:v>18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3-480F-9E6F-ED3E4A7073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9486616"/>
        <c:axId val="419484648"/>
      </c:lineChart>
      <c:catAx>
        <c:axId val="41948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84648"/>
        <c:crosses val="autoZero"/>
        <c:auto val="1"/>
        <c:lblAlgn val="ctr"/>
        <c:lblOffset val="100"/>
        <c:noMultiLvlLbl val="0"/>
      </c:catAx>
      <c:valAx>
        <c:axId val="419484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1948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VALORES CORRESPONDIENTES A CADA MES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FMEXRI!$A$30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FMEXRI!$B$29</c:f>
              <c:strCache>
                <c:ptCount val="1"/>
                <c:pt idx="0">
                  <c:v>VALORES</c:v>
                </c:pt>
              </c:strCache>
            </c:strRef>
          </c:cat>
          <c:val>
            <c:numRef>
              <c:f>FMEXRI!$B$30</c:f>
              <c:numCache>
                <c:formatCode>0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0-41F8-9C5C-3EE8F619CC57}"/>
            </c:ext>
          </c:extLst>
        </c:ser>
        <c:ser>
          <c:idx val="1"/>
          <c:order val="1"/>
          <c:tx>
            <c:strRef>
              <c:f>FMEXRI!$A$31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FMEXRI!$B$29</c:f>
              <c:strCache>
                <c:ptCount val="1"/>
                <c:pt idx="0">
                  <c:v>VALORES</c:v>
                </c:pt>
              </c:strCache>
            </c:strRef>
          </c:cat>
          <c:val>
            <c:numRef>
              <c:f>FMEXRI!$B$31</c:f>
              <c:numCache>
                <c:formatCode>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0-41F8-9C5C-3EE8F619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87534528"/>
        <c:axId val="587525016"/>
        <c:axId val="0"/>
      </c:bar3DChart>
      <c:catAx>
        <c:axId val="5875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7525016"/>
        <c:crosses val="autoZero"/>
        <c:auto val="1"/>
        <c:lblAlgn val="ctr"/>
        <c:lblOffset val="100"/>
        <c:noMultiLvlLbl val="0"/>
      </c:catAx>
      <c:valAx>
        <c:axId val="5875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28575</xdr:rowOff>
    </xdr:from>
    <xdr:to>
      <xdr:col>1</xdr:col>
      <xdr:colOff>476250</xdr:colOff>
      <xdr:row>0</xdr:row>
      <xdr:rowOff>526767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28575"/>
          <a:ext cx="1876424" cy="4981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28575</xdr:rowOff>
    </xdr:from>
    <xdr:to>
      <xdr:col>1</xdr:col>
      <xdr:colOff>1152525</xdr:colOff>
      <xdr:row>0</xdr:row>
      <xdr:rowOff>526767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28575"/>
          <a:ext cx="1876424" cy="498192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276227</xdr:colOff>
      <xdr:row>21</xdr:row>
      <xdr:rowOff>57150</xdr:rowOff>
    </xdr:from>
    <xdr:to>
      <xdr:col>7</xdr:col>
      <xdr:colOff>1245439</xdr:colOff>
      <xdr:row>22</xdr:row>
      <xdr:rowOff>447675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4927" y="7696200"/>
          <a:ext cx="2188412" cy="58102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32</xdr:row>
      <xdr:rowOff>19050</xdr:rowOff>
    </xdr:from>
    <xdr:to>
      <xdr:col>4</xdr:col>
      <xdr:colOff>495300</xdr:colOff>
      <xdr:row>50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681037</xdr:colOff>
      <xdr:row>32</xdr:row>
      <xdr:rowOff>19050</xdr:rowOff>
    </xdr:from>
    <xdr:to>
      <xdr:col>9</xdr:col>
      <xdr:colOff>571500</xdr:colOff>
      <xdr:row>50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28575</xdr:rowOff>
    </xdr:from>
    <xdr:to>
      <xdr:col>2</xdr:col>
      <xdr:colOff>9525</xdr:colOff>
      <xdr:row>0</xdr:row>
      <xdr:rowOff>526767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28575"/>
          <a:ext cx="1876424" cy="498192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381001</xdr:colOff>
      <xdr:row>21</xdr:row>
      <xdr:rowOff>47625</xdr:rowOff>
    </xdr:from>
    <xdr:to>
      <xdr:col>8</xdr:col>
      <xdr:colOff>1</xdr:colOff>
      <xdr:row>23</xdr:row>
      <xdr:rowOff>2393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5926" y="6762750"/>
          <a:ext cx="2305050" cy="611993"/>
        </a:xfrm>
        <a:prstGeom prst="rect">
          <a:avLst/>
        </a:prstGeom>
      </xdr:spPr>
    </xdr:pic>
    <xdr:clientData/>
  </xdr:twoCellAnchor>
  <xdr:twoCellAnchor>
    <xdr:from>
      <xdr:col>0</xdr:col>
      <xdr:colOff>61912</xdr:colOff>
      <xdr:row>33</xdr:row>
      <xdr:rowOff>38100</xdr:rowOff>
    </xdr:from>
    <xdr:to>
      <xdr:col>3</xdr:col>
      <xdr:colOff>781050</xdr:colOff>
      <xdr:row>50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1042987</xdr:colOff>
      <xdr:row>33</xdr:row>
      <xdr:rowOff>19049</xdr:rowOff>
    </xdr:from>
    <xdr:to>
      <xdr:col>7</xdr:col>
      <xdr:colOff>276225</xdr:colOff>
      <xdr:row>49</xdr:row>
      <xdr:rowOff>180974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28575</xdr:rowOff>
    </xdr:from>
    <xdr:to>
      <xdr:col>2</xdr:col>
      <xdr:colOff>0</xdr:colOff>
      <xdr:row>0</xdr:row>
      <xdr:rowOff>526767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28575"/>
          <a:ext cx="1876424" cy="498192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333375</xdr:colOff>
      <xdr:row>28</xdr:row>
      <xdr:rowOff>38101</xdr:rowOff>
    </xdr:from>
    <xdr:to>
      <xdr:col>7</xdr:col>
      <xdr:colOff>428625</xdr:colOff>
      <xdr:row>29</xdr:row>
      <xdr:rowOff>284176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8315326"/>
          <a:ext cx="1895475" cy="503250"/>
        </a:xfrm>
        <a:prstGeom prst="rect">
          <a:avLst/>
        </a:prstGeom>
      </xdr:spPr>
    </xdr:pic>
    <xdr:clientData/>
  </xdr:twoCellAnchor>
  <xdr:twoCellAnchor>
    <xdr:from>
      <xdr:col>0</xdr:col>
      <xdr:colOff>52387</xdr:colOff>
      <xdr:row>39</xdr:row>
      <xdr:rowOff>123824</xdr:rowOff>
    </xdr:from>
    <xdr:to>
      <xdr:col>4</xdr:col>
      <xdr:colOff>409575</xdr:colOff>
      <xdr:row>55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614362</xdr:colOff>
      <xdr:row>39</xdr:row>
      <xdr:rowOff>123825</xdr:rowOff>
    </xdr:from>
    <xdr:to>
      <xdr:col>9</xdr:col>
      <xdr:colOff>342900</xdr:colOff>
      <xdr:row>55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28575</xdr:rowOff>
    </xdr:from>
    <xdr:to>
      <xdr:col>1</xdr:col>
      <xdr:colOff>866775</xdr:colOff>
      <xdr:row>0</xdr:row>
      <xdr:rowOff>526767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28575"/>
          <a:ext cx="1876424" cy="498192"/>
        </a:xfrm>
        <a:prstGeom prst="rect">
          <a:avLst/>
        </a:prstGeom>
      </xdr:spPr>
    </xdr:pic>
    <xdr:clientData/>
  </xdr:twoCellAnchor>
  <xdr:twoCellAnchor editAs="oneCell">
    <xdr:from>
      <xdr:col>5</xdr:col>
      <xdr:colOff>28576</xdr:colOff>
      <xdr:row>21</xdr:row>
      <xdr:rowOff>95250</xdr:rowOff>
    </xdr:from>
    <xdr:to>
      <xdr:col>6</xdr:col>
      <xdr:colOff>581026</xdr:colOff>
      <xdr:row>22</xdr:row>
      <xdr:rowOff>213275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1" y="5238750"/>
          <a:ext cx="1162050" cy="308525"/>
        </a:xfrm>
        <a:prstGeom prst="rect">
          <a:avLst/>
        </a:prstGeom>
      </xdr:spPr>
    </xdr:pic>
    <xdr:clientData/>
  </xdr:twoCellAnchor>
  <xdr:twoCellAnchor>
    <xdr:from>
      <xdr:col>0</xdr:col>
      <xdr:colOff>42862</xdr:colOff>
      <xdr:row>32</xdr:row>
      <xdr:rowOff>19049</xdr:rowOff>
    </xdr:from>
    <xdr:to>
      <xdr:col>3</xdr:col>
      <xdr:colOff>323850</xdr:colOff>
      <xdr:row>48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538162</xdr:colOff>
      <xdr:row>32</xdr:row>
      <xdr:rowOff>38100</xdr:rowOff>
    </xdr:from>
    <xdr:to>
      <xdr:col>9</xdr:col>
      <xdr:colOff>142875</xdr:colOff>
      <xdr:row>48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28575</xdr:rowOff>
    </xdr:from>
    <xdr:to>
      <xdr:col>2</xdr:col>
      <xdr:colOff>704850</xdr:colOff>
      <xdr:row>0</xdr:row>
      <xdr:rowOff>526767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28575"/>
          <a:ext cx="1876424" cy="498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"/>
  <sheetViews>
    <sheetView topLeftCell="A5" workbookViewId="0">
      <selection activeCell="G11" sqref="G11"/>
    </sheetView>
  </sheetViews>
  <sheetFormatPr defaultColWidth="9.140625" defaultRowHeight="15"/>
  <cols>
    <col min="1" max="1" width="21.7109375" customWidth="1"/>
    <col min="2" max="9" width="16.5703125" customWidth="1"/>
    <col min="12" max="12" width="15.7109375" customWidth="1"/>
  </cols>
  <sheetData>
    <row r="1" spans="1:30" s="1" customFormat="1" ht="42.75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6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1:30" ht="4.5" customHeight="1"/>
    <row r="5" spans="1:30" ht="29.25" customHeight="1">
      <c r="A5" s="44" t="s">
        <v>1</v>
      </c>
      <c r="B5" s="62" t="str">
        <f>Configuration!C5</f>
        <v>EventSoft</v>
      </c>
      <c r="C5" s="63"/>
      <c r="D5" s="63"/>
      <c r="E5" s="63"/>
      <c r="F5" s="63"/>
      <c r="G5" s="63"/>
      <c r="H5" s="63"/>
      <c r="I5" s="64"/>
    </row>
    <row r="6" spans="1:30" ht="24" customHeight="1">
      <c r="A6" s="65" t="s">
        <v>2</v>
      </c>
      <c r="B6" s="66"/>
      <c r="C6" s="66"/>
      <c r="D6" s="66"/>
      <c r="E6" s="66"/>
      <c r="F6" s="66"/>
      <c r="G6" s="66"/>
      <c r="H6" s="66"/>
      <c r="I6" s="67"/>
    </row>
    <row r="7" spans="1:30" ht="24" customHeight="1">
      <c r="A7" s="5"/>
      <c r="B7" s="68" t="s">
        <v>3</v>
      </c>
      <c r="C7" s="69"/>
      <c r="D7" s="68" t="s">
        <v>4</v>
      </c>
      <c r="E7" s="69"/>
      <c r="F7" s="68" t="s">
        <v>5</v>
      </c>
      <c r="G7" s="69"/>
      <c r="H7" s="68" t="s">
        <v>6</v>
      </c>
      <c r="I7" s="69"/>
    </row>
    <row r="8" spans="1:30" ht="45.75" customHeight="1">
      <c r="A8" s="4" t="s">
        <v>7</v>
      </c>
      <c r="B8" s="50" t="s">
        <v>8</v>
      </c>
      <c r="C8" s="50" t="s">
        <v>9</v>
      </c>
      <c r="D8" s="50" t="s">
        <v>8</v>
      </c>
      <c r="E8" s="50" t="s">
        <v>9</v>
      </c>
      <c r="F8" s="50" t="s">
        <v>8</v>
      </c>
      <c r="G8" s="50" t="s">
        <v>9</v>
      </c>
      <c r="H8" s="50" t="s">
        <v>8</v>
      </c>
      <c r="I8" s="50" t="s">
        <v>9</v>
      </c>
    </row>
    <row r="9" spans="1:30" s="48" customFormat="1" ht="27.75" customHeight="1">
      <c r="A9" s="45" t="s">
        <v>10</v>
      </c>
      <c r="B9" s="49">
        <v>0</v>
      </c>
      <c r="C9" s="49">
        <v>1</v>
      </c>
      <c r="D9" s="49">
        <v>0</v>
      </c>
      <c r="E9" s="49">
        <v>1</v>
      </c>
      <c r="F9" s="49">
        <v>0</v>
      </c>
      <c r="G9" s="49">
        <v>2</v>
      </c>
      <c r="H9" s="49">
        <v>0</v>
      </c>
      <c r="I9" s="49">
        <v>5</v>
      </c>
    </row>
    <row r="10" spans="1:30" s="48" customFormat="1" ht="27.75" customHeight="1">
      <c r="A10" s="46" t="s">
        <v>11</v>
      </c>
      <c r="B10" s="49">
        <v>2</v>
      </c>
      <c r="C10" s="49">
        <v>5</v>
      </c>
      <c r="D10" s="49">
        <v>2</v>
      </c>
      <c r="E10" s="49">
        <v>5</v>
      </c>
      <c r="F10" s="49">
        <v>3</v>
      </c>
      <c r="G10" s="49">
        <v>5</v>
      </c>
      <c r="H10" s="49">
        <v>6</v>
      </c>
      <c r="I10" s="49">
        <v>20</v>
      </c>
    </row>
    <row r="11" spans="1:30" s="48" customFormat="1" ht="27.75" customHeight="1">
      <c r="A11" s="47" t="s">
        <v>12</v>
      </c>
      <c r="B11" s="49">
        <v>6</v>
      </c>
      <c r="C11" s="49" t="s">
        <v>13</v>
      </c>
      <c r="D11" s="49">
        <v>6</v>
      </c>
      <c r="E11" s="49" t="s">
        <v>13</v>
      </c>
      <c r="F11" s="49">
        <v>6</v>
      </c>
      <c r="G11" s="49">
        <v>100</v>
      </c>
      <c r="H11" s="49">
        <v>21</v>
      </c>
      <c r="I11" s="49">
        <v>100</v>
      </c>
    </row>
    <row r="15" spans="1:30" ht="36.75" customHeight="1">
      <c r="A15" s="81" t="s">
        <v>14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3"/>
    </row>
    <row r="16" spans="1:30" ht="36.75" customHeight="1">
      <c r="A16" s="77" t="s">
        <v>15</v>
      </c>
      <c r="B16" s="78"/>
      <c r="C16" s="72" t="s">
        <v>16</v>
      </c>
      <c r="D16" s="72"/>
      <c r="E16" s="72"/>
      <c r="F16" s="72"/>
      <c r="G16" s="72" t="s">
        <v>17</v>
      </c>
      <c r="H16" s="72"/>
      <c r="I16" s="72" t="s">
        <v>18</v>
      </c>
      <c r="J16" s="72"/>
      <c r="K16" s="77" t="s">
        <v>19</v>
      </c>
      <c r="L16" s="78"/>
      <c r="M16" s="72" t="s">
        <v>20</v>
      </c>
      <c r="N16" s="72"/>
    </row>
    <row r="17" spans="1:14" ht="36.75" customHeight="1">
      <c r="A17" s="85" t="s">
        <v>3</v>
      </c>
      <c r="B17" s="86"/>
      <c r="C17" s="73" t="s">
        <v>21</v>
      </c>
      <c r="D17" s="74"/>
      <c r="E17" s="74"/>
      <c r="F17" s="71"/>
      <c r="G17" s="75">
        <f>FMNCONPRO!D25</f>
        <v>0.63636363636363635</v>
      </c>
      <c r="H17" s="76"/>
      <c r="I17" s="75">
        <f>FMNCONPRO!E25</f>
        <v>0.45945945945945948</v>
      </c>
      <c r="J17" s="76"/>
      <c r="K17" s="79">
        <f>FMNCONPRO!F25</f>
        <v>0</v>
      </c>
      <c r="L17" s="80"/>
      <c r="M17" s="70">
        <f>AVERAGE(G17:J17)</f>
        <v>0.54791154791154795</v>
      </c>
      <c r="N17" s="71"/>
    </row>
    <row r="18" spans="1:14" ht="36.75" customHeight="1">
      <c r="A18" s="85" t="s">
        <v>4</v>
      </c>
      <c r="B18" s="86"/>
      <c r="C18" s="73" t="s">
        <v>22</v>
      </c>
      <c r="D18" s="74"/>
      <c r="E18" s="74"/>
      <c r="F18" s="71"/>
      <c r="G18" s="75">
        <f>FMICIC!D25</f>
        <v>0</v>
      </c>
      <c r="H18" s="76"/>
      <c r="I18" s="75">
        <f>FMICIC!E25</f>
        <v>0.21621621621621623</v>
      </c>
      <c r="J18" s="76"/>
      <c r="K18" s="79">
        <f>FMICIC!F25</f>
        <v>0</v>
      </c>
      <c r="L18" s="80"/>
      <c r="M18" s="70">
        <f t="shared" ref="M18:M20" si="0">AVERAGE(G18:J18)</f>
        <v>0.10810810810810811</v>
      </c>
      <c r="N18" s="71"/>
    </row>
    <row r="19" spans="1:14" ht="36.75" customHeight="1">
      <c r="A19" s="85" t="s">
        <v>5</v>
      </c>
      <c r="B19" s="86"/>
      <c r="C19" s="73" t="s">
        <v>23</v>
      </c>
      <c r="D19" s="74"/>
      <c r="E19" s="74"/>
      <c r="F19" s="71"/>
      <c r="G19" s="75">
        <f>FMVREQM!D32</f>
        <v>0</v>
      </c>
      <c r="H19" s="76"/>
      <c r="I19" s="75">
        <f>FMVREQM!E32</f>
        <v>0</v>
      </c>
      <c r="J19" s="76"/>
      <c r="K19" s="79">
        <f>FMVREQM!F32</f>
        <v>0</v>
      </c>
      <c r="L19" s="80"/>
      <c r="M19" s="70">
        <f t="shared" si="0"/>
        <v>0</v>
      </c>
      <c r="N19" s="71"/>
    </row>
    <row r="20" spans="1:14" ht="36.75" customHeight="1">
      <c r="A20" s="85" t="s">
        <v>24</v>
      </c>
      <c r="B20" s="86"/>
      <c r="C20" s="73" t="s">
        <v>25</v>
      </c>
      <c r="D20" s="74"/>
      <c r="E20" s="74"/>
      <c r="F20" s="71"/>
      <c r="G20" s="87">
        <f>FMEXRI!D25</f>
        <v>18</v>
      </c>
      <c r="H20" s="76"/>
      <c r="I20" s="87">
        <f>FMEXRI!E25</f>
        <v>15</v>
      </c>
      <c r="J20" s="76"/>
      <c r="K20" s="84">
        <f>FMEXRI!F25</f>
        <v>16.5</v>
      </c>
      <c r="L20" s="80"/>
      <c r="M20" s="70">
        <f t="shared" si="0"/>
        <v>16.5</v>
      </c>
      <c r="N20" s="71"/>
    </row>
  </sheetData>
  <mergeCells count="38">
    <mergeCell ref="A15:N15"/>
    <mergeCell ref="K18:L18"/>
    <mergeCell ref="K19:L19"/>
    <mergeCell ref="K20:L20"/>
    <mergeCell ref="A16:B16"/>
    <mergeCell ref="A17:B17"/>
    <mergeCell ref="A18:B18"/>
    <mergeCell ref="A19:B19"/>
    <mergeCell ref="A20:B20"/>
    <mergeCell ref="G19:H19"/>
    <mergeCell ref="I19:J19"/>
    <mergeCell ref="G20:H20"/>
    <mergeCell ref="I20:J20"/>
    <mergeCell ref="M16:N16"/>
    <mergeCell ref="M17:N17"/>
    <mergeCell ref="M18:N18"/>
    <mergeCell ref="M19:N19"/>
    <mergeCell ref="M20:N20"/>
    <mergeCell ref="G16:H16"/>
    <mergeCell ref="I16:J16"/>
    <mergeCell ref="C17:F17"/>
    <mergeCell ref="C18:F18"/>
    <mergeCell ref="C19:F19"/>
    <mergeCell ref="C20:F20"/>
    <mergeCell ref="G17:H17"/>
    <mergeCell ref="I17:J17"/>
    <mergeCell ref="G18:H18"/>
    <mergeCell ref="I18:J18"/>
    <mergeCell ref="C16:F16"/>
    <mergeCell ref="K16:L16"/>
    <mergeCell ref="K17:L17"/>
    <mergeCell ref="A1:N1"/>
    <mergeCell ref="B5:I5"/>
    <mergeCell ref="A6:I6"/>
    <mergeCell ref="B7:C7"/>
    <mergeCell ref="D7:E7"/>
    <mergeCell ref="F7:G7"/>
    <mergeCell ref="H7:I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1BBC91A-1854-4051-9EE2-F1BEAA633D43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K17:K20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1"/>
  <sheetViews>
    <sheetView workbookViewId="0">
      <selection activeCell="H25" sqref="H25"/>
    </sheetView>
  </sheetViews>
  <sheetFormatPr defaultColWidth="9.140625" defaultRowHeight="15"/>
  <cols>
    <col min="1" max="1" width="11.5703125" customWidth="1"/>
    <col min="2" max="3" width="17.7109375" customWidth="1"/>
    <col min="4" max="5" width="14" customWidth="1"/>
    <col min="8" max="8" width="24.42578125" customWidth="1"/>
  </cols>
  <sheetData>
    <row r="1" spans="1:30" s="1" customFormat="1" ht="42.75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6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1:30" ht="15" customHeight="1">
      <c r="B4" s="97" t="s">
        <v>26</v>
      </c>
      <c r="C4" s="97"/>
      <c r="D4" s="97"/>
      <c r="E4" s="97"/>
    </row>
    <row r="5" spans="1:30" ht="15.75" customHeight="1">
      <c r="B5" s="97"/>
      <c r="C5" s="97"/>
      <c r="D5" s="97"/>
      <c r="E5" s="97"/>
    </row>
    <row r="6" spans="1:30" ht="25.5">
      <c r="B6" s="98" t="s">
        <v>7</v>
      </c>
      <c r="C6" s="98"/>
      <c r="D6" s="55" t="s">
        <v>8</v>
      </c>
      <c r="E6" s="55" t="s">
        <v>9</v>
      </c>
      <c r="F6" s="16"/>
    </row>
    <row r="7" spans="1:30">
      <c r="B7" s="99" t="s">
        <v>10</v>
      </c>
      <c r="C7" s="99"/>
      <c r="D7" s="17">
        <v>0</v>
      </c>
      <c r="E7" s="17">
        <v>1</v>
      </c>
      <c r="F7" s="16"/>
    </row>
    <row r="8" spans="1:30">
      <c r="B8" s="88" t="s">
        <v>11</v>
      </c>
      <c r="C8" s="88"/>
      <c r="D8" s="17">
        <v>2</v>
      </c>
      <c r="E8" s="17">
        <v>5</v>
      </c>
      <c r="F8" s="16"/>
    </row>
    <row r="9" spans="1:30">
      <c r="B9" s="89" t="s">
        <v>12</v>
      </c>
      <c r="C9" s="89"/>
      <c r="D9" s="17">
        <v>6</v>
      </c>
      <c r="E9" s="17" t="s">
        <v>13</v>
      </c>
      <c r="F9" s="16"/>
    </row>
    <row r="11" spans="1:30" ht="18.75">
      <c r="A11" s="90" t="s">
        <v>27</v>
      </c>
      <c r="B11" s="90"/>
      <c r="C11" s="90"/>
      <c r="D11" s="90"/>
      <c r="E11" s="90"/>
      <c r="F11" s="90"/>
      <c r="G11" s="90"/>
      <c r="H11" s="90"/>
    </row>
    <row r="12" spans="1:30" ht="36">
      <c r="A12" s="28" t="s">
        <v>28</v>
      </c>
      <c r="B12" s="28" t="s">
        <v>15</v>
      </c>
      <c r="C12" s="28" t="s">
        <v>29</v>
      </c>
      <c r="D12" s="28" t="s">
        <v>30</v>
      </c>
      <c r="E12" s="28" t="s">
        <v>31</v>
      </c>
      <c r="F12" s="28" t="s">
        <v>32</v>
      </c>
      <c r="G12" s="28" t="s">
        <v>20</v>
      </c>
      <c r="H12" s="28" t="s">
        <v>19</v>
      </c>
    </row>
    <row r="13" spans="1:30" ht="38.25">
      <c r="A13" s="52" t="str">
        <f>Configuration!C5</f>
        <v>EventSoft</v>
      </c>
      <c r="B13" s="6" t="s">
        <v>3</v>
      </c>
      <c r="C13" s="7" t="s">
        <v>33</v>
      </c>
      <c r="D13" s="54" t="s">
        <v>17</v>
      </c>
      <c r="E13" s="54">
        <v>0</v>
      </c>
      <c r="F13" s="54">
        <v>12</v>
      </c>
      <c r="G13" s="15">
        <f>E13/F13</f>
        <v>0</v>
      </c>
      <c r="H13" s="15">
        <f>+G13</f>
        <v>0</v>
      </c>
    </row>
    <row r="16" spans="1:30" ht="18.75">
      <c r="A16" s="90" t="s">
        <v>27</v>
      </c>
      <c r="B16" s="90"/>
      <c r="C16" s="90"/>
      <c r="D16" s="90"/>
      <c r="E16" s="90"/>
      <c r="F16" s="90"/>
      <c r="G16" s="90"/>
      <c r="H16" s="90"/>
    </row>
    <row r="17" spans="1:11" ht="48">
      <c r="A17" s="28" t="s">
        <v>28</v>
      </c>
      <c r="B17" s="28" t="s">
        <v>15</v>
      </c>
      <c r="C17" s="28" t="s">
        <v>29</v>
      </c>
      <c r="D17" s="28" t="s">
        <v>30</v>
      </c>
      <c r="E17" s="28" t="s">
        <v>31</v>
      </c>
      <c r="F17" s="28" t="s">
        <v>32</v>
      </c>
      <c r="G17" s="28" t="s">
        <v>20</v>
      </c>
      <c r="H17" s="28" t="s">
        <v>19</v>
      </c>
    </row>
    <row r="18" spans="1:11" ht="38.25">
      <c r="A18" s="52" t="str">
        <f>Configuration!C5</f>
        <v>EventSoft</v>
      </c>
      <c r="B18" s="6" t="s">
        <v>3</v>
      </c>
      <c r="C18" s="7" t="s">
        <v>33</v>
      </c>
      <c r="D18" s="54" t="s">
        <v>18</v>
      </c>
      <c r="E18" s="54">
        <v>17</v>
      </c>
      <c r="F18" s="54">
        <v>37</v>
      </c>
      <c r="G18" s="15">
        <f>E18/F18</f>
        <v>0.45945945945945948</v>
      </c>
      <c r="H18" s="15">
        <f>+G18</f>
        <v>0.45945945945945948</v>
      </c>
    </row>
    <row r="19" spans="1:11" ht="21">
      <c r="A19" s="8"/>
      <c r="B19" s="9"/>
      <c r="C19" s="10"/>
      <c r="D19" s="11"/>
      <c r="E19" s="11"/>
      <c r="F19" s="11"/>
      <c r="G19" s="12"/>
      <c r="H19" s="12"/>
    </row>
    <row r="21" spans="1:11" ht="18.75">
      <c r="A21" s="90" t="s">
        <v>27</v>
      </c>
      <c r="B21" s="90"/>
      <c r="C21" s="90"/>
      <c r="D21" s="90"/>
      <c r="E21" s="90"/>
      <c r="F21" s="90"/>
      <c r="G21" s="90"/>
      <c r="H21" s="90"/>
    </row>
    <row r="22" spans="1:11">
      <c r="A22" s="28" t="s">
        <v>28</v>
      </c>
      <c r="B22" s="28" t="s">
        <v>15</v>
      </c>
      <c r="C22" s="28" t="s">
        <v>29</v>
      </c>
      <c r="D22" s="28" t="s">
        <v>17</v>
      </c>
      <c r="E22" s="28" t="s">
        <v>18</v>
      </c>
      <c r="F22" s="93"/>
      <c r="G22" s="93"/>
      <c r="H22" s="93"/>
      <c r="I22" s="20"/>
      <c r="J22" s="20"/>
      <c r="K22" s="20"/>
    </row>
    <row r="23" spans="1:11" ht="38.25">
      <c r="A23" s="52" t="str">
        <f>Configuration!C5</f>
        <v>EventSoft</v>
      </c>
      <c r="B23" s="6" t="s">
        <v>3</v>
      </c>
      <c r="C23" s="7" t="s">
        <v>33</v>
      </c>
      <c r="D23" s="52">
        <v>7</v>
      </c>
      <c r="E23" s="52">
        <v>17</v>
      </c>
      <c r="F23" s="93"/>
      <c r="G23" s="93"/>
      <c r="H23" s="93"/>
      <c r="I23" s="20"/>
      <c r="J23" s="20"/>
      <c r="K23" s="20"/>
    </row>
    <row r="24" spans="1:11" ht="24" customHeight="1">
      <c r="A24" s="95" t="s">
        <v>34</v>
      </c>
      <c r="B24" s="95"/>
      <c r="C24" s="95"/>
      <c r="D24" s="54">
        <v>11</v>
      </c>
      <c r="E24" s="54">
        <v>37</v>
      </c>
      <c r="F24" s="93" t="s">
        <v>35</v>
      </c>
      <c r="G24" s="93"/>
      <c r="H24" s="53" t="s">
        <v>36</v>
      </c>
    </row>
    <row r="25" spans="1:11" ht="26.25">
      <c r="A25" s="96" t="s">
        <v>37</v>
      </c>
      <c r="B25" s="96"/>
      <c r="C25" s="96"/>
      <c r="D25" s="22">
        <f>D23/D24</f>
        <v>0.63636363636363635</v>
      </c>
      <c r="E25" s="22">
        <f>E23/E24</f>
        <v>0.45945945945945948</v>
      </c>
      <c r="F25" s="94">
        <f>+I25</f>
        <v>0</v>
      </c>
      <c r="G25" s="94"/>
      <c r="H25" s="22">
        <f>AVERAGE(D25:E25)</f>
        <v>0.54791154791154795</v>
      </c>
    </row>
    <row r="28" spans="1:11" ht="50.25" customHeight="1">
      <c r="A28" s="90" t="s">
        <v>38</v>
      </c>
      <c r="B28" s="90"/>
      <c r="C28" s="90"/>
      <c r="D28" s="13"/>
      <c r="E28" s="13"/>
      <c r="F28" s="13"/>
      <c r="G28" s="13"/>
      <c r="H28" s="13"/>
    </row>
    <row r="29" spans="1:11" ht="15.75">
      <c r="A29" s="91" t="s">
        <v>30</v>
      </c>
      <c r="B29" s="91"/>
      <c r="C29" s="19" t="s">
        <v>39</v>
      </c>
    </row>
    <row r="30" spans="1:11">
      <c r="A30" s="92" t="s">
        <v>17</v>
      </c>
      <c r="B30" s="92"/>
      <c r="C30" s="15">
        <f>D25</f>
        <v>0.63636363636363635</v>
      </c>
    </row>
    <row r="31" spans="1:11">
      <c r="A31" s="92" t="s">
        <v>18</v>
      </c>
      <c r="B31" s="92"/>
      <c r="C31" s="15">
        <f>E23/37</f>
        <v>0.45945945945945948</v>
      </c>
    </row>
  </sheetData>
  <mergeCells count="18">
    <mergeCell ref="A30:B30"/>
    <mergeCell ref="A31:B31"/>
    <mergeCell ref="F22:H23"/>
    <mergeCell ref="F24:G24"/>
    <mergeCell ref="F25:G25"/>
    <mergeCell ref="A24:C24"/>
    <mergeCell ref="A25:C25"/>
    <mergeCell ref="B8:C8"/>
    <mergeCell ref="B9:C9"/>
    <mergeCell ref="A1:N1"/>
    <mergeCell ref="A28:C28"/>
    <mergeCell ref="A29:B29"/>
    <mergeCell ref="A11:H11"/>
    <mergeCell ref="A16:H16"/>
    <mergeCell ref="A21:H21"/>
    <mergeCell ref="B4:E5"/>
    <mergeCell ref="B6:C6"/>
    <mergeCell ref="B7:C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B53E659-1002-4B86-9D75-1E32A312F91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H13</xm:sqref>
        </x14:conditionalFormatting>
        <x14:conditionalFormatting xmlns:xm="http://schemas.microsoft.com/office/excel/2006/main">
          <x14:cfRule type="iconSet" priority="2" id="{99F5B86E-A157-445B-8B40-FB232D041263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F25</xm:sqref>
        </x14:conditionalFormatting>
        <x14:conditionalFormatting xmlns:xm="http://schemas.microsoft.com/office/excel/2006/main">
          <x14:cfRule type="iconSet" priority="5" id="{DBA3DA07-2B4F-484C-B6EF-0975D46A68D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H18:H19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1"/>
  <sheetViews>
    <sheetView tabSelected="1" topLeftCell="A12" workbookViewId="0">
      <selection activeCell="D18" sqref="D18"/>
    </sheetView>
  </sheetViews>
  <sheetFormatPr defaultColWidth="9.140625" defaultRowHeight="15"/>
  <cols>
    <col min="1" max="1" width="15" customWidth="1"/>
    <col min="2" max="2" width="13.7109375" customWidth="1"/>
    <col min="3" max="3" width="19.28515625" customWidth="1"/>
    <col min="4" max="4" width="19.7109375" customWidth="1"/>
    <col min="5" max="5" width="22.5703125" customWidth="1"/>
    <col min="6" max="6" width="15.7109375" customWidth="1"/>
    <col min="7" max="7" width="13.42578125" customWidth="1"/>
    <col min="8" max="8" width="11.140625" customWidth="1"/>
  </cols>
  <sheetData>
    <row r="1" spans="1:30" s="1" customFormat="1" ht="42.75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6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1:30">
      <c r="C4" s="100" t="s">
        <v>40</v>
      </c>
      <c r="D4" s="100"/>
      <c r="E4" s="100"/>
    </row>
    <row r="5" spans="1:30">
      <c r="C5" s="100"/>
      <c r="D5" s="100"/>
      <c r="E5" s="100"/>
    </row>
    <row r="6" spans="1:30">
      <c r="C6" s="40" t="s">
        <v>7</v>
      </c>
      <c r="D6" s="40" t="s">
        <v>8</v>
      </c>
      <c r="E6" s="40" t="s">
        <v>9</v>
      </c>
    </row>
    <row r="7" spans="1:30">
      <c r="C7" s="41" t="s">
        <v>10</v>
      </c>
      <c r="D7" s="60">
        <v>0</v>
      </c>
      <c r="E7" s="60">
        <v>1</v>
      </c>
    </row>
    <row r="8" spans="1:30">
      <c r="C8" s="42" t="s">
        <v>11</v>
      </c>
      <c r="D8" s="60">
        <v>2</v>
      </c>
      <c r="E8" s="60">
        <v>5</v>
      </c>
    </row>
    <row r="9" spans="1:30">
      <c r="C9" s="43" t="s">
        <v>12</v>
      </c>
      <c r="D9" s="60">
        <v>6</v>
      </c>
      <c r="E9" s="60" t="s">
        <v>13</v>
      </c>
    </row>
    <row r="11" spans="1:30" ht="18.75">
      <c r="A11" s="90" t="s">
        <v>41</v>
      </c>
      <c r="B11" s="90"/>
      <c r="C11" s="90"/>
      <c r="D11" s="90"/>
      <c r="E11" s="90"/>
      <c r="F11" s="90"/>
      <c r="G11" s="90"/>
      <c r="H11" s="90"/>
      <c r="I11" s="90"/>
    </row>
    <row r="12" spans="1:30" ht="24">
      <c r="A12" s="28" t="s">
        <v>28</v>
      </c>
      <c r="B12" s="28" t="s">
        <v>15</v>
      </c>
      <c r="C12" s="28" t="s">
        <v>29</v>
      </c>
      <c r="D12" s="28" t="s">
        <v>30</v>
      </c>
      <c r="E12" s="28" t="s">
        <v>42</v>
      </c>
      <c r="F12" s="28" t="s">
        <v>43</v>
      </c>
      <c r="G12" s="28" t="s">
        <v>44</v>
      </c>
      <c r="H12" s="28" t="s">
        <v>20</v>
      </c>
      <c r="I12" s="28" t="s">
        <v>19</v>
      </c>
    </row>
    <row r="13" spans="1:30" ht="25.5">
      <c r="A13" s="52" t="str">
        <f>Configuration!C5</f>
        <v>EventSoft</v>
      </c>
      <c r="B13" s="6" t="s">
        <v>4</v>
      </c>
      <c r="C13" s="7" t="s">
        <v>45</v>
      </c>
      <c r="D13" s="54" t="s">
        <v>17</v>
      </c>
      <c r="E13" s="54">
        <v>0</v>
      </c>
      <c r="F13" s="54">
        <v>0</v>
      </c>
      <c r="G13" s="54">
        <v>11</v>
      </c>
      <c r="H13" s="15">
        <f>F13/G13</f>
        <v>0</v>
      </c>
      <c r="I13" s="15">
        <f>+H13</f>
        <v>0</v>
      </c>
    </row>
    <row r="16" spans="1:30" ht="18.75">
      <c r="A16" s="90" t="s">
        <v>41</v>
      </c>
      <c r="B16" s="90"/>
      <c r="C16" s="90"/>
      <c r="D16" s="90"/>
      <c r="E16" s="90"/>
      <c r="F16" s="90"/>
      <c r="G16" s="90"/>
      <c r="H16" s="90"/>
      <c r="I16" s="90"/>
    </row>
    <row r="17" spans="1:9" ht="24">
      <c r="A17" s="28" t="s">
        <v>28</v>
      </c>
      <c r="B17" s="28" t="s">
        <v>15</v>
      </c>
      <c r="C17" s="28" t="s">
        <v>29</v>
      </c>
      <c r="D17" s="28" t="s">
        <v>30</v>
      </c>
      <c r="E17" s="28" t="s">
        <v>42</v>
      </c>
      <c r="F17" s="28" t="s">
        <v>43</v>
      </c>
      <c r="G17" s="28" t="s">
        <v>44</v>
      </c>
      <c r="H17" s="28" t="s">
        <v>20</v>
      </c>
      <c r="I17" s="28" t="s">
        <v>19</v>
      </c>
    </row>
    <row r="18" spans="1:9" ht="25.5">
      <c r="A18" s="52" t="str">
        <f>Configuration!C5</f>
        <v>EventSoft</v>
      </c>
      <c r="B18" s="6" t="s">
        <v>4</v>
      </c>
      <c r="C18" s="7" t="s">
        <v>45</v>
      </c>
      <c r="D18" s="54" t="s">
        <v>18</v>
      </c>
      <c r="E18" s="54">
        <v>1</v>
      </c>
      <c r="F18" s="54">
        <v>8</v>
      </c>
      <c r="G18" s="54">
        <v>37</v>
      </c>
      <c r="H18" s="15">
        <f>F18/G18</f>
        <v>0.21621621621621623</v>
      </c>
      <c r="I18" s="15">
        <f>+H18</f>
        <v>0.21621621621621623</v>
      </c>
    </row>
    <row r="19" spans="1:9" ht="21">
      <c r="A19" s="8"/>
      <c r="B19" s="9"/>
      <c r="C19" s="10"/>
      <c r="D19" s="11"/>
      <c r="E19" s="11"/>
      <c r="F19" s="11"/>
      <c r="G19" s="11"/>
      <c r="H19" s="12"/>
      <c r="I19" s="12"/>
    </row>
    <row r="21" spans="1:9" ht="18.75">
      <c r="A21" s="90" t="s">
        <v>41</v>
      </c>
      <c r="B21" s="90"/>
      <c r="C21" s="90"/>
      <c r="D21" s="90"/>
      <c r="E21" s="90"/>
      <c r="F21" s="90"/>
      <c r="G21" s="90"/>
      <c r="H21" s="90"/>
      <c r="I21" s="90"/>
    </row>
    <row r="22" spans="1:9" ht="24">
      <c r="A22" s="28" t="s">
        <v>28</v>
      </c>
      <c r="B22" s="28" t="s">
        <v>15</v>
      </c>
      <c r="C22" s="28" t="s">
        <v>29</v>
      </c>
      <c r="D22" s="28" t="s">
        <v>17</v>
      </c>
      <c r="E22" s="28" t="s">
        <v>46</v>
      </c>
      <c r="F22" s="103"/>
      <c r="G22" s="103"/>
      <c r="H22" s="103"/>
      <c r="I22" s="103"/>
    </row>
    <row r="23" spans="1:9" ht="25.5">
      <c r="A23" s="52" t="str">
        <f>Configuration!C5</f>
        <v>EventSoft</v>
      </c>
      <c r="B23" s="6" t="s">
        <v>4</v>
      </c>
      <c r="C23" s="7" t="s">
        <v>47</v>
      </c>
      <c r="D23" s="52">
        <v>0</v>
      </c>
      <c r="E23" s="52">
        <v>8</v>
      </c>
      <c r="F23" s="103"/>
      <c r="G23" s="103"/>
      <c r="H23" s="103"/>
      <c r="I23" s="103"/>
    </row>
    <row r="24" spans="1:9" ht="24" customHeight="1">
      <c r="A24" s="76" t="s">
        <v>48</v>
      </c>
      <c r="B24" s="76"/>
      <c r="C24" s="76"/>
      <c r="D24" s="54">
        <v>11</v>
      </c>
      <c r="E24" s="54">
        <v>37</v>
      </c>
      <c r="F24" s="53" t="s">
        <v>35</v>
      </c>
      <c r="G24" s="93" t="s">
        <v>36</v>
      </c>
      <c r="H24" s="93"/>
      <c r="I24" s="93"/>
    </row>
    <row r="25" spans="1:9" ht="26.25">
      <c r="A25" s="101" t="s">
        <v>37</v>
      </c>
      <c r="B25" s="101"/>
      <c r="C25" s="101"/>
      <c r="D25" s="56">
        <f>D23/D24</f>
        <v>0</v>
      </c>
      <c r="E25" s="56">
        <f>E23/E24</f>
        <v>0.21621621621621623</v>
      </c>
      <c r="F25" s="31">
        <f>+I25</f>
        <v>0</v>
      </c>
      <c r="G25" s="104">
        <f>AVERAGE(D25:E25)</f>
        <v>0.10810810810810811</v>
      </c>
      <c r="H25" s="104"/>
      <c r="I25" s="104"/>
    </row>
    <row r="28" spans="1:9" ht="18.75">
      <c r="B28" s="102" t="s">
        <v>38</v>
      </c>
      <c r="C28" s="102"/>
      <c r="D28" s="13"/>
      <c r="E28" s="13"/>
      <c r="F28" s="13"/>
      <c r="G28" s="13"/>
      <c r="H28" s="13"/>
      <c r="I28" s="13"/>
    </row>
    <row r="29" spans="1:9" ht="15.75">
      <c r="B29" s="18" t="s">
        <v>49</v>
      </c>
      <c r="C29" s="18" t="s">
        <v>50</v>
      </c>
    </row>
    <row r="30" spans="1:9">
      <c r="B30" s="54" t="s">
        <v>17</v>
      </c>
      <c r="C30" s="15">
        <f>D25</f>
        <v>0</v>
      </c>
    </row>
    <row r="31" spans="1:9">
      <c r="B31" s="54" t="s">
        <v>18</v>
      </c>
      <c r="C31" s="15">
        <f>E23/37</f>
        <v>0.21621621621621623</v>
      </c>
    </row>
  </sheetData>
  <mergeCells count="11">
    <mergeCell ref="A24:C24"/>
    <mergeCell ref="A25:C25"/>
    <mergeCell ref="B28:C28"/>
    <mergeCell ref="F22:I23"/>
    <mergeCell ref="G24:I24"/>
    <mergeCell ref="G25:I25"/>
    <mergeCell ref="C4:E5"/>
    <mergeCell ref="A11:I11"/>
    <mergeCell ref="A16:I16"/>
    <mergeCell ref="A21:I21"/>
    <mergeCell ref="A1:N1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B7CFCB1-08BD-44CC-B2D3-F90F19E0BC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I13</xm:sqref>
        </x14:conditionalFormatting>
        <x14:conditionalFormatting xmlns:xm="http://schemas.microsoft.com/office/excel/2006/main">
          <x14:cfRule type="iconSet" priority="2" id="{11DA1244-3828-4066-9E91-AF8CDD06CE14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F25</xm:sqref>
        </x14:conditionalFormatting>
        <x14:conditionalFormatting xmlns:xm="http://schemas.microsoft.com/office/excel/2006/main">
          <x14:cfRule type="iconSet" priority="8" id="{5D045601-B585-411B-BCBC-315074A6247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I18:I19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8"/>
  <sheetViews>
    <sheetView workbookViewId="0">
      <selection activeCell="P42" sqref="P42"/>
    </sheetView>
  </sheetViews>
  <sheetFormatPr defaultColWidth="9.140625" defaultRowHeight="15"/>
  <cols>
    <col min="1" max="1" width="13.85546875" customWidth="1"/>
    <col min="2" max="3" width="15" customWidth="1"/>
    <col min="5" max="5" width="14.85546875" customWidth="1"/>
    <col min="6" max="6" width="16" customWidth="1"/>
    <col min="7" max="7" width="11" customWidth="1"/>
    <col min="8" max="8" width="11.7109375" customWidth="1"/>
  </cols>
  <sheetData>
    <row r="1" spans="1:30" s="1" customFormat="1" ht="42.75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6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1:30" ht="15" customHeight="1">
      <c r="A4" s="109" t="s">
        <v>51</v>
      </c>
      <c r="B4" s="109"/>
      <c r="C4" s="109"/>
      <c r="D4" s="109"/>
      <c r="E4" s="109"/>
      <c r="F4" s="109"/>
    </row>
    <row r="5" spans="1:30" ht="15" customHeight="1">
      <c r="A5" s="109"/>
      <c r="B5" s="109"/>
      <c r="C5" s="109"/>
      <c r="D5" s="109"/>
      <c r="E5" s="109"/>
      <c r="F5" s="109"/>
    </row>
    <row r="6" spans="1:30" ht="25.5" customHeight="1">
      <c r="A6" s="106" t="s">
        <v>7</v>
      </c>
      <c r="B6" s="106"/>
      <c r="C6" s="106" t="s">
        <v>8</v>
      </c>
      <c r="D6" s="106"/>
      <c r="E6" s="106" t="s">
        <v>9</v>
      </c>
      <c r="F6" s="106"/>
    </row>
    <row r="7" spans="1:30">
      <c r="A7" s="110" t="s">
        <v>10</v>
      </c>
      <c r="B7" s="110"/>
      <c r="C7" s="107">
        <v>0</v>
      </c>
      <c r="D7" s="107"/>
      <c r="E7" s="107">
        <v>2</v>
      </c>
      <c r="F7" s="107"/>
    </row>
    <row r="8" spans="1:30">
      <c r="A8" s="111" t="s">
        <v>11</v>
      </c>
      <c r="B8" s="111"/>
      <c r="C8" s="107">
        <v>3</v>
      </c>
      <c r="D8" s="107"/>
      <c r="E8" s="107">
        <v>5</v>
      </c>
      <c r="F8" s="107"/>
    </row>
    <row r="9" spans="1:30">
      <c r="A9" s="112" t="s">
        <v>12</v>
      </c>
      <c r="B9" s="112"/>
      <c r="C9" s="107">
        <v>6</v>
      </c>
      <c r="D9" s="107"/>
      <c r="E9" s="107">
        <v>100</v>
      </c>
      <c r="F9" s="107"/>
    </row>
    <row r="11" spans="1:30" ht="18.75">
      <c r="A11" s="105" t="s">
        <v>52</v>
      </c>
      <c r="B11" s="105"/>
      <c r="C11" s="105"/>
      <c r="D11" s="105"/>
      <c r="E11" s="105"/>
      <c r="F11" s="105"/>
      <c r="G11" s="105"/>
      <c r="H11" s="105"/>
      <c r="I11" s="105"/>
    </row>
    <row r="12" spans="1:30" ht="36">
      <c r="A12" s="28" t="s">
        <v>28</v>
      </c>
      <c r="B12" s="28" t="s">
        <v>15</v>
      </c>
      <c r="C12" s="28" t="s">
        <v>29</v>
      </c>
      <c r="D12" s="30" t="s">
        <v>17</v>
      </c>
      <c r="E12" s="28" t="s">
        <v>18</v>
      </c>
      <c r="F12" s="28" t="s">
        <v>35</v>
      </c>
      <c r="G12" s="28" t="s">
        <v>36</v>
      </c>
      <c r="H12" s="28" t="s">
        <v>53</v>
      </c>
      <c r="I12" s="28" t="s">
        <v>54</v>
      </c>
    </row>
    <row r="13" spans="1:30" ht="22.5">
      <c r="A13" s="52" t="str">
        <f>Configuration!C5</f>
        <v>EventSoft</v>
      </c>
      <c r="B13" s="6" t="s">
        <v>5</v>
      </c>
      <c r="C13" s="23" t="s">
        <v>55</v>
      </c>
      <c r="D13" s="52">
        <v>0</v>
      </c>
      <c r="E13" s="52">
        <v>0</v>
      </c>
      <c r="F13" s="52">
        <f>+I13</f>
        <v>0</v>
      </c>
      <c r="G13" s="52">
        <f>(D13+E13)/16*100</f>
        <v>0</v>
      </c>
      <c r="H13" s="52">
        <f>I13</f>
        <v>0</v>
      </c>
      <c r="I13" s="27">
        <f>E13/4*100</f>
        <v>0</v>
      </c>
    </row>
    <row r="17" spans="1:8" ht="18.75">
      <c r="A17" s="105" t="s">
        <v>52</v>
      </c>
      <c r="B17" s="105"/>
      <c r="C17" s="105"/>
      <c r="D17" s="105"/>
      <c r="E17" s="105"/>
      <c r="F17" s="105"/>
      <c r="G17" s="105"/>
      <c r="H17" s="105"/>
    </row>
    <row r="18" spans="1:8" ht="48">
      <c r="A18" s="28" t="s">
        <v>28</v>
      </c>
      <c r="B18" s="28" t="s">
        <v>15</v>
      </c>
      <c r="C18" s="28" t="s">
        <v>29</v>
      </c>
      <c r="D18" s="28" t="s">
        <v>30</v>
      </c>
      <c r="E18" s="28" t="s">
        <v>56</v>
      </c>
      <c r="F18" s="28" t="s">
        <v>57</v>
      </c>
      <c r="G18" s="28" t="s">
        <v>20</v>
      </c>
      <c r="H18" s="28" t="s">
        <v>19</v>
      </c>
    </row>
    <row r="19" spans="1:8" ht="45">
      <c r="A19" s="52" t="str">
        <f>Configuration!C5</f>
        <v>EventSoft</v>
      </c>
      <c r="B19" s="6" t="s">
        <v>5</v>
      </c>
      <c r="C19" s="23" t="s">
        <v>55</v>
      </c>
      <c r="D19" s="54" t="s">
        <v>17</v>
      </c>
      <c r="E19" s="54">
        <v>0</v>
      </c>
      <c r="F19" s="54">
        <f>Configuration!H5</f>
        <v>16</v>
      </c>
      <c r="G19" s="24">
        <f>E19/F19*100</f>
        <v>0</v>
      </c>
      <c r="H19" s="15">
        <f>+G19</f>
        <v>0</v>
      </c>
    </row>
    <row r="23" spans="1:8" ht="18.75">
      <c r="A23" s="105" t="s">
        <v>52</v>
      </c>
      <c r="B23" s="105"/>
      <c r="C23" s="105"/>
      <c r="D23" s="105"/>
      <c r="E23" s="105"/>
      <c r="F23" s="105"/>
      <c r="G23" s="105"/>
      <c r="H23" s="105"/>
    </row>
    <row r="24" spans="1:8" ht="24">
      <c r="A24" s="28" t="s">
        <v>28</v>
      </c>
      <c r="B24" s="28" t="s">
        <v>15</v>
      </c>
      <c r="C24" s="28" t="s">
        <v>29</v>
      </c>
      <c r="D24" s="28" t="s">
        <v>30</v>
      </c>
      <c r="E24" s="28" t="s">
        <v>56</v>
      </c>
      <c r="F24" s="28" t="s">
        <v>57</v>
      </c>
      <c r="G24" s="28" t="s">
        <v>20</v>
      </c>
      <c r="H24" s="28" t="s">
        <v>19</v>
      </c>
    </row>
    <row r="25" spans="1:8" ht="22.5">
      <c r="A25" s="52" t="str">
        <f>Configuration!C5</f>
        <v>EventSoft</v>
      </c>
      <c r="B25" s="6" t="s">
        <v>5</v>
      </c>
      <c r="C25" s="23" t="s">
        <v>55</v>
      </c>
      <c r="D25" s="54" t="s">
        <v>18</v>
      </c>
      <c r="E25" s="54">
        <v>0</v>
      </c>
      <c r="F25" s="54">
        <f>Configuration!H5</f>
        <v>16</v>
      </c>
      <c r="G25" s="24">
        <f>E25/F25*100</f>
        <v>0</v>
      </c>
      <c r="H25" s="15">
        <f>+G25</f>
        <v>0</v>
      </c>
    </row>
    <row r="26" spans="1:8" ht="21">
      <c r="A26" s="8"/>
      <c r="B26" s="9"/>
      <c r="C26" s="25"/>
      <c r="D26" s="11"/>
      <c r="E26" s="11"/>
      <c r="F26" s="11"/>
      <c r="G26" s="26"/>
      <c r="H26" s="12"/>
    </row>
    <row r="27" spans="1:8" ht="18.75" customHeight="1"/>
    <row r="28" spans="1:8" ht="18.75">
      <c r="A28" s="105" t="s">
        <v>52</v>
      </c>
      <c r="B28" s="105"/>
      <c r="C28" s="105"/>
      <c r="D28" s="105"/>
      <c r="E28" s="105"/>
      <c r="F28" s="105"/>
      <c r="G28" s="105"/>
      <c r="H28" s="105"/>
    </row>
    <row r="29" spans="1:8">
      <c r="A29" s="28" t="s">
        <v>28</v>
      </c>
      <c r="B29" s="28" t="s">
        <v>15</v>
      </c>
      <c r="C29" s="28" t="s">
        <v>29</v>
      </c>
      <c r="D29" s="28" t="s">
        <v>17</v>
      </c>
      <c r="E29" s="28" t="s">
        <v>18</v>
      </c>
      <c r="F29" s="93"/>
      <c r="G29" s="93"/>
      <c r="H29" s="93"/>
    </row>
    <row r="30" spans="1:8" ht="22.5">
      <c r="A30" s="52" t="str">
        <f>Configuration!C5</f>
        <v>EventSoft</v>
      </c>
      <c r="B30" s="6" t="s">
        <v>5</v>
      </c>
      <c r="C30" s="23" t="s">
        <v>55</v>
      </c>
      <c r="D30" s="52">
        <f>$E$19</f>
        <v>0</v>
      </c>
      <c r="E30" s="52">
        <f>$E$25</f>
        <v>0</v>
      </c>
      <c r="F30" s="93"/>
      <c r="G30" s="93"/>
      <c r="H30" s="93"/>
    </row>
    <row r="31" spans="1:8" ht="24" customHeight="1">
      <c r="A31" s="95" t="s">
        <v>58</v>
      </c>
      <c r="B31" s="95"/>
      <c r="C31" s="95"/>
      <c r="D31" s="54">
        <f>Configuration!H5</f>
        <v>16</v>
      </c>
      <c r="E31" s="54">
        <f>Configuration!H5</f>
        <v>16</v>
      </c>
      <c r="F31" s="53" t="s">
        <v>35</v>
      </c>
      <c r="G31" s="93" t="s">
        <v>36</v>
      </c>
      <c r="H31" s="93"/>
    </row>
    <row r="32" spans="1:8" ht="26.25">
      <c r="A32" s="101" t="s">
        <v>37</v>
      </c>
      <c r="B32" s="101"/>
      <c r="C32" s="101"/>
      <c r="D32" s="56">
        <f>D30/D31*100</f>
        <v>0</v>
      </c>
      <c r="E32" s="56">
        <f>E30/E31*100</f>
        <v>0</v>
      </c>
      <c r="F32" s="31">
        <f>+I32</f>
        <v>0</v>
      </c>
      <c r="G32" s="104">
        <f>AVERAGE(D32:E32)</f>
        <v>0</v>
      </c>
      <c r="H32" s="104"/>
    </row>
    <row r="35" spans="1:2" ht="18.75">
      <c r="A35" s="108" t="s">
        <v>38</v>
      </c>
      <c r="B35" s="108"/>
    </row>
    <row r="36" spans="1:2" ht="15.75">
      <c r="A36" s="14" t="s">
        <v>49</v>
      </c>
      <c r="B36" s="14" t="s">
        <v>50</v>
      </c>
    </row>
    <row r="37" spans="1:2">
      <c r="A37" s="54" t="s">
        <v>17</v>
      </c>
      <c r="B37" s="15">
        <f>D32</f>
        <v>0</v>
      </c>
    </row>
    <row r="38" spans="1:2">
      <c r="A38" s="54" t="s">
        <v>18</v>
      </c>
      <c r="B38" s="15">
        <f>+E32</f>
        <v>0</v>
      </c>
    </row>
  </sheetData>
  <mergeCells count="24">
    <mergeCell ref="G32:H32"/>
    <mergeCell ref="A6:B6"/>
    <mergeCell ref="A7:B7"/>
    <mergeCell ref="A8:B8"/>
    <mergeCell ref="A9:B9"/>
    <mergeCell ref="F29:H30"/>
    <mergeCell ref="G31:H31"/>
    <mergeCell ref="A28:H28"/>
    <mergeCell ref="A31:C31"/>
    <mergeCell ref="A32:C32"/>
    <mergeCell ref="A35:B35"/>
    <mergeCell ref="A4:F5"/>
    <mergeCell ref="C6:D6"/>
    <mergeCell ref="C7:D7"/>
    <mergeCell ref="C8:D8"/>
    <mergeCell ref="C9:D9"/>
    <mergeCell ref="A1:N1"/>
    <mergeCell ref="A11:I11"/>
    <mergeCell ref="A17:H17"/>
    <mergeCell ref="A23:H23"/>
    <mergeCell ref="E6:F6"/>
    <mergeCell ref="E7:F7"/>
    <mergeCell ref="E8:F8"/>
    <mergeCell ref="E9:F9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C8749B28-940F-4B95-9A91-8E1647B07A6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H13</xm:sqref>
        </x14:conditionalFormatting>
        <x14:conditionalFormatting xmlns:xm="http://schemas.microsoft.com/office/excel/2006/main">
          <x14:cfRule type="iconSet" priority="7" id="{147EF5BF-46F7-44E9-94C1-210761D89A60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F13 H13</xm:sqref>
        </x14:conditionalFormatting>
        <x14:conditionalFormatting xmlns:xm="http://schemas.microsoft.com/office/excel/2006/main">
          <x14:cfRule type="iconSet" priority="5" id="{56219B9D-2D25-4D4C-B8A8-E114E65711C3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H19</xm:sqref>
        </x14:conditionalFormatting>
        <x14:conditionalFormatting xmlns:xm="http://schemas.microsoft.com/office/excel/2006/main">
          <x14:cfRule type="iconSet" priority="4" id="{CAD16DA7-97E9-4DD1-A3FD-37E251DB8A5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3" id="{92BDC9FF-2EC5-4685-9C93-97228164704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F32</xm:sqref>
        </x14:conditionalFormatting>
        <x14:conditionalFormatting xmlns:xm="http://schemas.microsoft.com/office/excel/2006/main">
          <x14:cfRule type="iconSet" priority="1" id="{802E7ABC-275F-4473-AA58-07B956A984A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1"/>
  <sheetViews>
    <sheetView topLeftCell="A4" workbookViewId="0">
      <selection activeCell="E18" sqref="E18"/>
    </sheetView>
  </sheetViews>
  <sheetFormatPr defaultColWidth="9.140625" defaultRowHeight="15"/>
  <cols>
    <col min="1" max="1" width="15.85546875" customWidth="1"/>
    <col min="2" max="2" width="16.42578125" customWidth="1"/>
    <col min="3" max="3" width="20.42578125" customWidth="1"/>
    <col min="4" max="4" width="16.28515625" customWidth="1"/>
    <col min="5" max="5" width="12.85546875" customWidth="1"/>
  </cols>
  <sheetData>
    <row r="1" spans="1:30" s="1" customFormat="1" ht="42.75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6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1:30">
      <c r="A4" s="113" t="s">
        <v>51</v>
      </c>
      <c r="B4" s="113"/>
      <c r="C4" s="113"/>
    </row>
    <row r="5" spans="1:30">
      <c r="A5" s="113"/>
      <c r="B5" s="113"/>
      <c r="C5" s="113"/>
    </row>
    <row r="6" spans="1:30">
      <c r="A6" s="51" t="s">
        <v>7</v>
      </c>
      <c r="B6" s="51" t="s">
        <v>8</v>
      </c>
      <c r="C6" s="51" t="s">
        <v>9</v>
      </c>
    </row>
    <row r="7" spans="1:30">
      <c r="A7" s="57" t="s">
        <v>10</v>
      </c>
      <c r="B7" s="38">
        <v>0</v>
      </c>
      <c r="C7" s="38">
        <v>0.05</v>
      </c>
    </row>
    <row r="8" spans="1:30">
      <c r="A8" s="58" t="s">
        <v>11</v>
      </c>
      <c r="B8" s="38">
        <v>0.06</v>
      </c>
      <c r="C8" s="38">
        <v>0.2</v>
      </c>
    </row>
    <row r="9" spans="1:30">
      <c r="A9" s="59" t="s">
        <v>12</v>
      </c>
      <c r="B9" s="38">
        <v>0.21</v>
      </c>
      <c r="C9" s="38">
        <v>1</v>
      </c>
    </row>
    <row r="11" spans="1:30" ht="18.75">
      <c r="A11" s="105" t="s">
        <v>59</v>
      </c>
      <c r="B11" s="105"/>
      <c r="C11" s="105"/>
      <c r="D11" s="105"/>
      <c r="E11" s="105"/>
      <c r="F11" s="105"/>
    </row>
    <row r="12" spans="1:30" ht="24">
      <c r="A12" s="29" t="s">
        <v>28</v>
      </c>
      <c r="B12" s="29" t="s">
        <v>15</v>
      </c>
      <c r="C12" s="29" t="s">
        <v>29</v>
      </c>
      <c r="D12" s="29" t="s">
        <v>30</v>
      </c>
      <c r="E12" s="29" t="s">
        <v>60</v>
      </c>
      <c r="F12" s="29" t="s">
        <v>19</v>
      </c>
    </row>
    <row r="13" spans="1:30" ht="21">
      <c r="A13" s="52" t="str">
        <f>Configuration!C5</f>
        <v>EventSoft</v>
      </c>
      <c r="B13" s="6" t="s">
        <v>24</v>
      </c>
      <c r="C13" s="23" t="s">
        <v>61</v>
      </c>
      <c r="D13" s="54" t="s">
        <v>17</v>
      </c>
      <c r="E13" s="54">
        <v>18</v>
      </c>
      <c r="F13" s="54">
        <f>+E13</f>
        <v>18</v>
      </c>
    </row>
    <row r="16" spans="1:30" ht="18.75">
      <c r="A16" s="105" t="s">
        <v>59</v>
      </c>
      <c r="B16" s="105"/>
      <c r="C16" s="105"/>
      <c r="D16" s="105"/>
      <c r="E16" s="105"/>
      <c r="F16" s="105"/>
    </row>
    <row r="17" spans="1:8" ht="24">
      <c r="A17" s="29" t="s">
        <v>28</v>
      </c>
      <c r="B17" s="29" t="s">
        <v>15</v>
      </c>
      <c r="C17" s="29" t="s">
        <v>29</v>
      </c>
      <c r="D17" s="29" t="s">
        <v>30</v>
      </c>
      <c r="E17" s="29" t="s">
        <v>60</v>
      </c>
      <c r="F17" s="29" t="s">
        <v>19</v>
      </c>
    </row>
    <row r="18" spans="1:8" ht="21">
      <c r="A18" s="52" t="str">
        <f>Configuration!C5</f>
        <v>EventSoft</v>
      </c>
      <c r="B18" s="6" t="s">
        <v>24</v>
      </c>
      <c r="C18" s="23" t="s">
        <v>61</v>
      </c>
      <c r="D18" s="54" t="s">
        <v>18</v>
      </c>
      <c r="E18" s="54">
        <v>15</v>
      </c>
      <c r="F18" s="54">
        <f>+E18</f>
        <v>15</v>
      </c>
    </row>
    <row r="21" spans="1:8" ht="19.5" customHeight="1">
      <c r="A21" s="90" t="s">
        <v>59</v>
      </c>
      <c r="B21" s="90"/>
      <c r="C21" s="90"/>
      <c r="D21" s="90"/>
      <c r="E21" s="90"/>
      <c r="F21" s="90"/>
      <c r="G21" s="90"/>
      <c r="H21" s="36"/>
    </row>
    <row r="22" spans="1:8">
      <c r="A22" s="29" t="s">
        <v>28</v>
      </c>
      <c r="B22" s="29" t="s">
        <v>15</v>
      </c>
      <c r="C22" s="29" t="s">
        <v>29</v>
      </c>
      <c r="D22" s="29" t="s">
        <v>17</v>
      </c>
      <c r="E22" s="29" t="s">
        <v>18</v>
      </c>
      <c r="F22" s="93"/>
      <c r="G22" s="93"/>
      <c r="H22" s="37"/>
    </row>
    <row r="23" spans="1:8" ht="21">
      <c r="A23" s="52" t="str">
        <f>Configuration!C5</f>
        <v>EventSoft</v>
      </c>
      <c r="B23" s="6" t="s">
        <v>24</v>
      </c>
      <c r="C23" s="23" t="s">
        <v>61</v>
      </c>
      <c r="D23" s="52">
        <v>18</v>
      </c>
      <c r="E23" s="52">
        <v>15</v>
      </c>
      <c r="F23" s="93"/>
      <c r="G23" s="93"/>
      <c r="H23" s="37"/>
    </row>
    <row r="24" spans="1:8" ht="24">
      <c r="A24" s="95" t="s">
        <v>62</v>
      </c>
      <c r="B24" s="95"/>
      <c r="C24" s="95"/>
      <c r="D24" s="54">
        <v>18</v>
      </c>
      <c r="E24" s="54">
        <v>15</v>
      </c>
      <c r="F24" s="53" t="s">
        <v>35</v>
      </c>
      <c r="G24" s="53" t="s">
        <v>36</v>
      </c>
      <c r="H24" s="37"/>
    </row>
    <row r="25" spans="1:8" ht="26.25">
      <c r="A25" s="96" t="s">
        <v>37</v>
      </c>
      <c r="B25" s="96"/>
      <c r="C25" s="96"/>
      <c r="D25" s="35">
        <v>18</v>
      </c>
      <c r="E25" s="35">
        <v>15</v>
      </c>
      <c r="F25" s="34">
        <f>+G25</f>
        <v>16.5</v>
      </c>
      <c r="G25" s="22">
        <f>AVERAGE(D25:E25)</f>
        <v>16.5</v>
      </c>
      <c r="H25" s="37"/>
    </row>
    <row r="28" spans="1:8" ht="18.75">
      <c r="A28" s="102" t="s">
        <v>38</v>
      </c>
      <c r="B28" s="102"/>
    </row>
    <row r="29" spans="1:8" ht="15.75">
      <c r="A29" s="39" t="s">
        <v>49</v>
      </c>
      <c r="B29" s="39" t="s">
        <v>50</v>
      </c>
    </row>
    <row r="30" spans="1:8">
      <c r="A30" s="54" t="s">
        <v>17</v>
      </c>
      <c r="B30" s="33">
        <v>18</v>
      </c>
    </row>
    <row r="31" spans="1:8">
      <c r="A31" s="54" t="s">
        <v>18</v>
      </c>
      <c r="B31" s="33">
        <v>15</v>
      </c>
    </row>
  </sheetData>
  <mergeCells count="9">
    <mergeCell ref="A24:C24"/>
    <mergeCell ref="A25:C25"/>
    <mergeCell ref="A28:B28"/>
    <mergeCell ref="A21:G21"/>
    <mergeCell ref="A1:N1"/>
    <mergeCell ref="A4:C5"/>
    <mergeCell ref="A11:F11"/>
    <mergeCell ref="A16:F16"/>
    <mergeCell ref="F22:G23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DD81BF92-23E8-4F01-AFAC-39C3639AB39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F13</xm:sqref>
        </x14:conditionalFormatting>
        <x14:conditionalFormatting xmlns:xm="http://schemas.microsoft.com/office/excel/2006/main">
          <x14:cfRule type="iconSet" priority="3" id="{BBC61EBF-8D8A-475F-BEAC-8E878A40CF98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F18</xm:sqref>
        </x14:conditionalFormatting>
        <x14:conditionalFormatting xmlns:xm="http://schemas.microsoft.com/office/excel/2006/main">
          <x14:cfRule type="iconSet" priority="2" id="{F9407A68-3E5D-4831-A0B1-0C8C53F6CB88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6"/>
  <sheetViews>
    <sheetView workbookViewId="0">
      <selection activeCell="H5" sqref="H5"/>
    </sheetView>
  </sheetViews>
  <sheetFormatPr defaultColWidth="9.140625" defaultRowHeight="15"/>
  <cols>
    <col min="3" max="3" width="14.7109375" customWidth="1"/>
    <col min="7" max="8" width="23.85546875" customWidth="1"/>
  </cols>
  <sheetData>
    <row r="1" spans="1:30" s="1" customFormat="1" ht="42.75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6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5" spans="1:30">
      <c r="A5" s="114" t="s">
        <v>63</v>
      </c>
      <c r="B5" s="115"/>
      <c r="C5" s="21" t="s">
        <v>64</v>
      </c>
      <c r="G5" s="3" t="s">
        <v>65</v>
      </c>
      <c r="H5" s="32">
        <v>16</v>
      </c>
    </row>
    <row r="7" spans="1:30">
      <c r="A7" s="116" t="s">
        <v>66</v>
      </c>
      <c r="B7" s="116"/>
      <c r="C7" s="116"/>
      <c r="D7" s="116"/>
      <c r="E7" s="116"/>
    </row>
    <row r="8" spans="1:30">
      <c r="A8" s="117" t="s">
        <v>3</v>
      </c>
      <c r="B8" s="117"/>
      <c r="C8" s="117"/>
      <c r="D8" s="117"/>
      <c r="E8" s="117"/>
    </row>
    <row r="9" spans="1:30">
      <c r="A9" s="117" t="s">
        <v>5</v>
      </c>
      <c r="B9" s="117"/>
      <c r="C9" s="117"/>
      <c r="D9" s="117"/>
      <c r="E9" s="117"/>
    </row>
    <row r="10" spans="1:30">
      <c r="A10" s="117" t="s">
        <v>24</v>
      </c>
      <c r="B10" s="117"/>
      <c r="C10" s="117"/>
      <c r="D10" s="117"/>
      <c r="E10" s="117"/>
    </row>
    <row r="11" spans="1:30">
      <c r="A11" s="117" t="s">
        <v>4</v>
      </c>
      <c r="B11" s="117"/>
      <c r="C11" s="117"/>
      <c r="D11" s="117"/>
      <c r="E11" s="117"/>
    </row>
    <row r="12" spans="1:30">
      <c r="A12" s="118"/>
      <c r="B12" s="118"/>
      <c r="C12" s="118"/>
      <c r="D12" s="118"/>
      <c r="E12" s="118"/>
    </row>
    <row r="13" spans="1:30">
      <c r="A13" s="118"/>
      <c r="B13" s="118"/>
      <c r="C13" s="118"/>
      <c r="D13" s="118"/>
      <c r="E13" s="118"/>
    </row>
    <row r="14" spans="1:30">
      <c r="A14" s="118"/>
      <c r="B14" s="118"/>
      <c r="C14" s="118"/>
      <c r="D14" s="118"/>
      <c r="E14" s="118"/>
    </row>
    <row r="15" spans="1:30">
      <c r="A15" s="118"/>
      <c r="B15" s="118"/>
      <c r="C15" s="118"/>
      <c r="D15" s="118"/>
      <c r="E15" s="118"/>
    </row>
    <row r="16" spans="1:30">
      <c r="A16" s="118"/>
      <c r="B16" s="118"/>
      <c r="C16" s="118"/>
      <c r="D16" s="118"/>
      <c r="E16" s="118"/>
    </row>
  </sheetData>
  <mergeCells count="12">
    <mergeCell ref="A16:E16"/>
    <mergeCell ref="A10:E10"/>
    <mergeCell ref="A11:E11"/>
    <mergeCell ref="A12:E12"/>
    <mergeCell ref="A13:E13"/>
    <mergeCell ref="A14:E14"/>
    <mergeCell ref="A15:E15"/>
    <mergeCell ref="A1:N1"/>
    <mergeCell ref="A5:B5"/>
    <mergeCell ref="A7:E7"/>
    <mergeCell ref="A8:E8"/>
    <mergeCell ref="A9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ALUMNO - KLAUS ISAAC SILVERIO TRUJILLO</cp:lastModifiedBy>
  <cp:revision/>
  <dcterms:created xsi:type="dcterms:W3CDTF">2015-06-05T18:19:34Z</dcterms:created>
  <dcterms:modified xsi:type="dcterms:W3CDTF">2020-02-05T20:45:43Z</dcterms:modified>
  <cp:category/>
  <cp:contentStatus/>
</cp:coreProperties>
</file>