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teste normal"/>
    <sheet r:id="rId2" sheetId="2" name="teste F"/>
    <sheet r:id="rId3" sheetId="3" name="teste T"/>
    <sheet r:id="rId4" sheetId="4" name="smith-satter"/>
    <sheet r:id="rId5" sheetId="5" name="soma ranks"/>
  </sheets>
  <definedNames>
    <definedName name="desvpad">'teste normal'!$I$23</definedName>
    <definedName name="gl">'teste normal'!$L$21</definedName>
    <definedName name="media">'teste normal'!$G$21</definedName>
    <definedName name="media_a">'teste T'!$A$12</definedName>
    <definedName name="media_b">'teste T'!$B$12</definedName>
    <definedName name="n">'teste normal'!$E$21</definedName>
    <definedName name="taxa">[1]VF!$B$1</definedName>
    <definedName name="x1_" localSheetId="0">'teste normal'!$A$1:$A$50</definedName>
    <definedName name="x1__1" localSheetId="0">'teste normal'!$A$1:$A$50</definedName>
  </definedNames>
  <calcPr fullCalcOnLoad="1"/>
</workbook>
</file>

<file path=xl/sharedStrings.xml><?xml version="1.0" encoding="utf-8"?>
<sst xmlns="http://schemas.openxmlformats.org/spreadsheetml/2006/main" count="115" uniqueCount="105">
  <si>
    <t>sistema ordenado</t>
  </si>
  <si>
    <t>modelo ordenado</t>
  </si>
  <si>
    <t>juntando ordenado</t>
  </si>
  <si>
    <t>posições sistema</t>
  </si>
  <si>
    <t>posições modelo</t>
  </si>
  <si>
    <t>n1=10</t>
  </si>
  <si>
    <t>n2=10</t>
  </si>
  <si>
    <t>Quanto + entrelaçado melhor</t>
  </si>
  <si>
    <t>W1</t>
  </si>
  <si>
    <t>W2</t>
  </si>
  <si>
    <r>
      <t>U</t>
    </r>
    <r>
      <rPr>
        <sz val="11"/>
        <color rgb="FF000000"/>
        <rFont val="Calibri"/>
        <family val="2"/>
        <scheme val="minor"/>
      </rPr>
      <t>1</t>
    </r>
  </si>
  <si>
    <r>
      <t>U</t>
    </r>
    <r>
      <rPr>
        <sz val="11"/>
        <color rgb="FF000000"/>
        <rFont val="Calibri"/>
        <family val="2"/>
        <scheme val="minor"/>
      </rPr>
      <t>2</t>
    </r>
  </si>
  <si>
    <t>U</t>
  </si>
  <si>
    <t>média</t>
  </si>
  <si>
    <t>var</t>
  </si>
  <si>
    <t>desvio pad (std dev)</t>
  </si>
  <si>
    <t>z</t>
  </si>
  <si>
    <r>
      <t xml:space="preserve">para  </t>
    </r>
    <r>
      <rPr>
        <sz val="11"/>
        <color rgb="FF000000"/>
        <rFont val="Symbol"/>
        <family val="2"/>
      </rPr>
      <t>a</t>
    </r>
    <r>
      <rPr>
        <sz val="11"/>
        <color rgb="FF000000"/>
        <rFont val="Calibri"/>
        <family val="2"/>
        <scheme val="minor"/>
      </rPr>
      <t xml:space="preserve">  </t>
    </r>
    <r>
      <rPr>
        <sz val="11"/>
        <color rgb="FF000000"/>
        <rFont val="Calibri"/>
        <family val="2"/>
        <scheme val="minor"/>
      </rPr>
      <t xml:space="preserve">= 0,05    -&gt;    -1,96 </t>
    </r>
    <r>
      <rPr>
        <sz val="11"/>
        <color rgb="FF000000"/>
        <rFont val="Symbol"/>
        <family val="2"/>
      </rPr>
      <t>£ Z £ 1,96</t>
    </r>
  </si>
  <si>
    <t>Z está dentro do intervalo de não rejeição!</t>
  </si>
  <si>
    <t>Logo não rejeita H0</t>
  </si>
  <si>
    <t>H0 é  a hipótese de que as duas amostras convergem.</t>
  </si>
  <si>
    <t>n1</t>
  </si>
  <si>
    <t>n2</t>
  </si>
  <si>
    <t>med1</t>
  </si>
  <si>
    <t>med2</t>
  </si>
  <si>
    <t>var1</t>
  </si>
  <si>
    <t>var2</t>
  </si>
  <si>
    <r>
      <t xml:space="preserve">cálculo </t>
    </r>
    <r>
      <rPr>
        <b/>
        <sz val="11"/>
        <color rgb="FF000000"/>
        <rFont val="Calibri"/>
        <family val="2"/>
        <scheme val="minor"/>
      </rPr>
      <t>GL</t>
    </r>
    <r>
      <rPr>
        <sz val="11"/>
        <color rgb="FF000000"/>
        <rFont val="Calibri"/>
        <family val="2"/>
        <scheme val="minor"/>
      </rPr>
      <t>:</t>
    </r>
  </si>
  <si>
    <t>GL = 17</t>
  </si>
  <si>
    <r>
      <t xml:space="preserve">cálculo </t>
    </r>
    <r>
      <rPr>
        <b/>
        <sz val="11"/>
        <color rgb="FF000000"/>
        <rFont val="Calibri"/>
        <family val="2"/>
        <scheme val="minor"/>
      </rPr>
      <t>t</t>
    </r>
    <r>
      <rPr>
        <sz val="11"/>
        <color rgb="FF000000"/>
        <rFont val="Calibri"/>
        <family val="2"/>
        <scheme val="minor"/>
      </rPr>
      <t>:</t>
    </r>
  </si>
  <si>
    <t>como variâncias do exemplo convergem,</t>
  </si>
  <si>
    <t>este teste não precisa ser empregado</t>
  </si>
  <si>
    <t>neste caso...</t>
  </si>
  <si>
    <t>Na tabela Teste T:</t>
  </si>
  <si>
    <t>Obs.: GL = df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</si>
  <si>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</si>
  <si>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sz val="12"/>
        <color rgb="FF000000"/>
        <rFont val="Calibri"/>
        <family val="2"/>
        <scheme val="minor"/>
      </rPr>
      <t>0</t>
    </r>
  </si>
  <si>
    <t>Tabela Teste T</t>
  </si>
  <si>
    <t>Sistema</t>
  </si>
  <si>
    <t>Modelo</t>
  </si>
  <si>
    <r>
      <t>n</t>
    </r>
    <r>
      <rPr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 xml:space="preserve"> = 10</t>
    </r>
  </si>
  <si>
    <r>
      <t>n</t>
    </r>
    <r>
      <rPr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= 10</t>
    </r>
  </si>
  <si>
    <r>
      <t>x</t>
    </r>
    <r>
      <rPr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= 13,69</t>
    </r>
  </si>
  <si>
    <r>
      <t>x</t>
    </r>
    <r>
      <rPr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=11,23</t>
    </r>
  </si>
  <si>
    <r>
      <t>S</t>
    </r>
    <r>
      <rPr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=30,16</t>
    </r>
  </si>
  <si>
    <r>
      <t>s</t>
    </r>
    <r>
      <rPr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=17,87</t>
    </r>
  </si>
  <si>
    <t>Teste-t: duas amostras presumindo variâncias equivalentes</t>
  </si>
  <si>
    <t>Média</t>
  </si>
  <si>
    <t>Variância</t>
  </si>
  <si>
    <t>t=</t>
  </si>
  <si>
    <t>Observações</t>
  </si>
  <si>
    <t>Variância agrupada</t>
  </si>
  <si>
    <t xml:space="preserve">tval = </t>
  </si>
  <si>
    <t>2.1</t>
  </si>
  <si>
    <t>Hipótese da diferença de média</t>
  </si>
  <si>
    <r>
      <t>H</t>
    </r>
    <r>
      <rPr>
        <b/>
        <sz val="11"/>
        <color rgb="FF000000"/>
        <rFont val="Calibri"/>
        <family val="2"/>
        <scheme val="minor"/>
      </rPr>
      <t>0</t>
    </r>
  </si>
  <si>
    <t>: médias das duas amostras convergem</t>
  </si>
  <si>
    <t>gl</t>
  </si>
  <si>
    <r>
      <t>Com t = 1,12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rgb="FF000000"/>
        <rFont val="Calibri"/>
        <family val="2"/>
        <scheme val="minor"/>
      </rPr>
      <t>)   logo não rejeita H</t>
    </r>
    <r>
      <rPr>
        <b/>
        <sz val="12"/>
        <color rgb="FF000000"/>
        <rFont val="Calibri"/>
        <family val="2"/>
        <scheme val="minor"/>
      </rPr>
      <t>0</t>
    </r>
  </si>
  <si>
    <t>Stat t</t>
  </si>
  <si>
    <t>P(T&lt;=t) uni-caudal</t>
  </si>
  <si>
    <t>t crítico uni-caudal</t>
  </si>
  <si>
    <t>vai ser sempre 0,05</t>
  </si>
  <si>
    <t>P(T&lt;=t) bi-caudal</t>
  </si>
  <si>
    <t>t crítico bi-caudal</t>
  </si>
  <si>
    <r>
      <t xml:space="preserve">com   </t>
    </r>
    <r>
      <rPr>
        <sz val="11"/>
        <color rgb="FF000000"/>
        <rFont val="Symbol"/>
        <family val="2"/>
      </rPr>
      <t>a</t>
    </r>
    <r>
      <rPr>
        <sz val="11"/>
        <color rgb="FF000000"/>
        <rFont val="Calibri"/>
        <family val="2"/>
        <scheme val="minor"/>
      </rPr>
      <t>=</t>
    </r>
  </si>
  <si>
    <r>
      <t xml:space="preserve">procura </t>
    </r>
    <r>
      <rPr>
        <sz val="11"/>
        <color rgb="FF000000"/>
        <rFont val="Symbol"/>
        <family val="2"/>
      </rPr>
      <t>a</t>
    </r>
    <r>
      <rPr>
        <sz val="11"/>
        <color rgb="FF000000"/>
        <rFont val="Calibri"/>
        <family val="2"/>
        <scheme val="minor"/>
      </rPr>
      <t>/2</t>
    </r>
  </si>
  <si>
    <r>
      <t>GL (df) = (n</t>
    </r>
    <r>
      <rPr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 xml:space="preserve"> -1) + n</t>
    </r>
    <r>
      <rPr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-1)</t>
    </r>
  </si>
  <si>
    <t>9 + 9 = 18</t>
  </si>
  <si>
    <t>TABELA TESTE T</t>
  </si>
  <si>
    <t>Teste F</t>
  </si>
  <si>
    <t>variâncias</t>
  </si>
  <si>
    <t>sistema</t>
  </si>
  <si>
    <t>são similares?</t>
  </si>
  <si>
    <t>modelo</t>
  </si>
  <si>
    <t>Neste exemplo, é o</t>
  </si>
  <si>
    <t>F=</t>
  </si>
  <si>
    <t>sistema (numerador)</t>
  </si>
  <si>
    <t>modelo (denominador)</t>
  </si>
  <si>
    <t>GL:</t>
  </si>
  <si>
    <t>: variâncias das duas amostras convergem</t>
  </si>
  <si>
    <t>Na tabela:</t>
  </si>
  <si>
    <t>Teste-F: duas amostras para variâncias</t>
  </si>
  <si>
    <t>coluna</t>
  </si>
  <si>
    <t>n-1 do numerador</t>
  </si>
  <si>
    <r>
      <t>Com F = 1,68  &lt;  Fcrit. (3.18)   logo não rejeita H</t>
    </r>
    <r>
      <rPr>
        <b/>
        <sz val="12"/>
        <color rgb="FF000000"/>
        <rFont val="Calibri"/>
        <family val="2"/>
        <scheme val="minor"/>
      </rPr>
      <t>0</t>
    </r>
  </si>
  <si>
    <t>linha</t>
  </si>
  <si>
    <t>n-1 do denominador</t>
  </si>
  <si>
    <t>n do numerador = 10</t>
  </si>
  <si>
    <t>n do denominador = 10</t>
  </si>
  <si>
    <t>F</t>
  </si>
  <si>
    <t>P(F&lt;=f) uni-caudal</t>
  </si>
  <si>
    <t>F crítico uni-caudal</t>
  </si>
  <si>
    <t xml:space="preserve"> </t>
  </si>
  <si>
    <t>TABELA    TESTE   F</t>
  </si>
  <si>
    <t>Resumo:</t>
  </si>
  <si>
    <t>verificar com Teste de adequação (Chi-Square/KS)</t>
  </si>
  <si>
    <t>soma ranks</t>
  </si>
  <si>
    <t>não vai ser o caso, neste contexto de simulação</t>
  </si>
  <si>
    <t>(empregado quando as duas amostras partem do mesmo indivíduo;</t>
  </si>
  <si>
    <t>não é o caso aqui, porque um indivíduo vem da observação real -do sistema-</t>
  </si>
  <si>
    <t>e o outro vem do modelo)</t>
  </si>
  <si>
    <t>usam o Teste T</t>
  </si>
  <si>
    <t>(variâncias convergem?)</t>
  </si>
  <si>
    <t>(médias convergem?)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</si>
</sst>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i/>
      <sz val="11"/>
      <color rgb="FF000000"/>
      <name val="Calibri"/>
      <family val="2"/>
    </font>
    <font>
      <i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a6a6a6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1"/>
      <color rgb="FF595959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sz val="11"/>
      <color rgb="FFffffff"/>
      <name val="Calibri"/>
      <family val="2"/>
    </font>
    <font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8"/>
      <color rgb="FF000000"/>
      <name val="Calibri"/>
      <family val="2"/>
    </font>
    <font>
      <u/>
      <sz val="11"/>
      <color rgb="FF000000"/>
      <name val="Calibri"/>
      <family val="2"/>
    </font>
    <font>
      <sz val="9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rgb="FFf4b183"/>
      </patternFill>
    </fill>
    <fill>
      <patternFill patternType="solid">
        <fgColor rgb="FF548235"/>
      </patternFill>
    </fill>
    <fill>
      <patternFill patternType="solid">
        <fgColor rgb="FFc55a11"/>
      </patternFill>
    </fill>
    <fill>
      <patternFill patternType="solid">
        <fgColor rgb="FFffd966"/>
      </patternFill>
    </fill>
    <fill>
      <patternFill patternType="solid">
        <fgColor rgb="FFffff00"/>
      </patternFill>
    </fill>
    <fill>
      <patternFill patternType="solid">
        <fgColor rgb="FFb4c7e7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9dc3e6"/>
      </patternFill>
    </fill>
    <fill>
      <patternFill patternType="solid">
        <fgColor rgb="FFff0000"/>
      </patternFill>
    </fill>
    <fill>
      <patternFill patternType="solid">
        <fgColor rgb="FF00b050"/>
      </patternFill>
    </fill>
    <fill>
      <patternFill patternType="solid">
        <fgColor rgb="FFbdd7ee"/>
      </patternFill>
    </fill>
    <fill>
      <patternFill patternType="solid">
        <fgColor rgb="FF7030a0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84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4" applyFill="1" applyAlignment="1">
      <alignment horizontal="center"/>
    </xf>
    <xf xfId="0" numFmtId="3" applyNumberFormat="1" borderId="2" applyBorder="1" fontId="1" applyFont="1" fillId="5" applyFill="1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0" borderId="1" applyBorder="1" fontId="1" applyFont="1" fillId="0" applyAlignment="1">
      <alignment horizontal="right"/>
    </xf>
    <xf xfId="0" numFmtId="3" applyNumberFormat="1" borderId="3" applyBorder="1" fontId="1" applyFont="1" fillId="0" applyAlignment="1">
      <alignment horizontal="right"/>
    </xf>
    <xf xfId="0" numFmtId="3" applyNumberFormat="1" borderId="0" fontId="0" fillId="0" applyAlignment="1">
      <alignment horizontal="left"/>
    </xf>
    <xf xfId="0" numFmtId="3" applyNumberFormat="1" borderId="3" applyBorder="1" fontId="1" applyFont="1" fillId="6" applyFill="1" applyAlignment="1">
      <alignment horizontal="right"/>
    </xf>
    <xf xfId="0" numFmtId="4" applyNumberFormat="1" borderId="3" applyBorder="1" fontId="1" applyFont="1" fillId="0" applyAlignment="1">
      <alignment horizontal="left"/>
    </xf>
    <xf xfId="0" numFmtId="0" borderId="1" applyBorder="1" fontId="3" applyFont="1" fillId="0" applyAlignment="1">
      <alignment horizontal="right"/>
    </xf>
    <xf xfId="0" numFmtId="4" applyNumberFormat="1" borderId="3" applyBorder="1" fontId="1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right"/>
    </xf>
    <xf xfId="0" numFmtId="4" applyNumberFormat="1" borderId="3" applyBorder="1" fontId="1" applyFont="1" fillId="7" applyFill="1" applyAlignment="1">
      <alignment horizontal="right"/>
    </xf>
    <xf xfId="0" numFmtId="3" applyNumberFormat="1" borderId="4" applyBorder="1" fontId="1" applyFont="1" fillId="0" applyAlignment="1">
      <alignment horizontal="center"/>
    </xf>
    <xf xfId="0" numFmtId="0" borderId="5" applyBorder="1" fontId="1" applyFont="1" fillId="0" applyAlignment="1">
      <alignment horizontal="left"/>
    </xf>
    <xf xfId="0" numFmtId="0" borderId="6" applyBorder="1" fontId="1" applyFont="1" fillId="0" applyAlignment="1">
      <alignment horizontal="right"/>
    </xf>
    <xf xfId="0" numFmtId="3" applyNumberFormat="1" borderId="1" applyBorder="1" fontId="6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left"/>
    </xf>
    <xf xfId="0" numFmtId="4" applyNumberFormat="1" borderId="0" fontId="0" fillId="0" applyAlignment="1">
      <alignment horizontal="general"/>
    </xf>
    <xf xfId="0" numFmtId="4" applyNumberFormat="1" borderId="2" applyBorder="1" fontId="1" applyFont="1" fillId="7" applyFill="1" applyAlignment="1">
      <alignment horizontal="right"/>
    </xf>
    <xf xfId="0" numFmtId="4" applyNumberFormat="1" borderId="2" applyBorder="1" fontId="1" applyFont="1" fillId="8" applyFill="1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2" applyBorder="1" fontId="1" applyFont="1" fillId="9" applyFill="1" applyAlignment="1">
      <alignment horizontal="right"/>
    </xf>
    <xf xfId="0" numFmtId="4" applyNumberFormat="1" borderId="2" applyBorder="1" fontId="1" applyFont="1" fillId="10" applyFill="1" applyAlignment="1">
      <alignment horizontal="right"/>
    </xf>
    <xf xfId="0" numFmtId="0" borderId="1" applyBorder="1" fontId="7" applyFont="1" fillId="0" applyAlignment="1">
      <alignment horizontal="left"/>
    </xf>
    <xf xfId="0" numFmtId="4" applyNumberFormat="1" borderId="1" applyBorder="1" fontId="1" applyFont="1" fillId="0" applyAlignment="1">
      <alignment horizontal="center"/>
    </xf>
    <xf xfId="0" numFmtId="0" borderId="3" applyBorder="1" fontId="1" applyFont="1" fillId="0" applyAlignment="1">
      <alignment horizontal="left"/>
    </xf>
    <xf xfId="0" numFmtId="0" borderId="7" applyBorder="1" fontId="3" applyFont="1" fillId="0" applyAlignment="1">
      <alignment horizontal="center"/>
    </xf>
    <xf xfId="0" numFmtId="4" applyNumberFormat="1" borderId="7" applyBorder="1" fontId="3" applyFont="1" fillId="0" applyAlignment="1">
      <alignment horizontal="center"/>
    </xf>
    <xf xfId="0" numFmtId="4" applyNumberFormat="1" borderId="2" applyBorder="1" fontId="1" applyFont="1" fillId="11" applyFill="1" applyAlignment="1">
      <alignment horizontal="right"/>
    </xf>
    <xf xfId="0" numFmtId="4" applyNumberFormat="1" borderId="2" applyBorder="1" fontId="7" applyFont="1" fillId="3" applyFill="1" applyAlignment="1">
      <alignment horizontal="right"/>
    </xf>
    <xf xfId="0" numFmtId="0" borderId="2" applyBorder="1" fontId="8" applyFont="1" fillId="12" applyFill="1" applyAlignment="1">
      <alignment horizontal="center"/>
    </xf>
    <xf xfId="0" numFmtId="4" applyNumberFormat="1" borderId="1" applyBorder="1" fontId="9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4" applyNumberFormat="1" borderId="1" applyBorder="1" fontId="5" applyFont="1" fillId="0" applyAlignment="1">
      <alignment horizontal="left"/>
    </xf>
    <xf xfId="0" numFmtId="4" applyNumberFormat="1" borderId="2" applyBorder="1" fontId="1" applyFont="1" fillId="3" applyFill="1" applyAlignment="1">
      <alignment horizontal="right"/>
    </xf>
    <xf xfId="0" numFmtId="4" applyNumberFormat="1" borderId="3" applyBorder="1" fontId="1" applyFont="1" fillId="11" applyFill="1" applyAlignment="1">
      <alignment horizontal="right"/>
    </xf>
    <xf xfId="0" numFmtId="4" applyNumberFormat="1" borderId="1" applyBorder="1" fontId="10" applyFont="1" fillId="0" applyAlignment="1">
      <alignment horizontal="right"/>
    </xf>
    <xf xfId="0" numFmtId="0" borderId="8" applyBorder="1" fontId="1" applyFont="1" fillId="0" applyAlignment="1">
      <alignment horizontal="left"/>
    </xf>
    <xf xfId="0" numFmtId="4" applyNumberFormat="1" borderId="9" applyBorder="1" fontId="1" applyFont="1" fillId="13" applyFill="1" applyAlignment="1">
      <alignment horizontal="right"/>
    </xf>
    <xf xfId="0" numFmtId="4" applyNumberFormat="1" borderId="8" applyBorder="1" fontId="1" applyFont="1" fillId="0" applyAlignment="1">
      <alignment horizontal="left"/>
    </xf>
    <xf xfId="0" numFmtId="4" applyNumberFormat="1" borderId="1" applyBorder="1" fontId="11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4" applyNumberFormat="1" borderId="1" applyBorder="1" fontId="12" applyFont="1" fillId="0" applyAlignment="1">
      <alignment horizontal="left"/>
    </xf>
    <xf xfId="0" numFmtId="4" applyNumberFormat="1" borderId="2" applyBorder="1" fontId="13" applyFont="1" fillId="14" applyFill="1" applyAlignment="1">
      <alignment horizontal="right"/>
    </xf>
    <xf xfId="0" numFmtId="0" borderId="1" applyBorder="1" fontId="14" applyFont="1" fillId="0" applyAlignment="1">
      <alignment horizontal="left"/>
    </xf>
    <xf xfId="0" numFmtId="1" applyNumberFormat="1" borderId="1" applyBorder="1" fontId="1" applyFont="1" fillId="0" applyAlignment="1">
      <alignment horizontal="center"/>
    </xf>
    <xf xfId="0" numFmtId="0" borderId="1" applyBorder="1" fontId="15" applyFont="1" fillId="0" applyAlignment="1">
      <alignment horizontal="center" vertical="top"/>
    </xf>
    <xf xfId="0" numFmtId="0" borderId="1" applyBorder="1" fontId="15" applyFont="1" fillId="0" applyAlignment="1">
      <alignment horizontal="center"/>
    </xf>
    <xf xfId="0" numFmtId="1" applyNumberFormat="1" borderId="0" fontId="0" fillId="0" applyAlignment="1">
      <alignment horizontal="general"/>
    </xf>
    <xf xfId="0" numFmtId="4" applyNumberFormat="1" borderId="2" applyBorder="1" fontId="16" applyFont="1" fillId="15" applyFill="1" applyAlignment="1">
      <alignment horizontal="right"/>
    </xf>
    <xf xfId="0" numFmtId="1" applyNumberFormat="1" borderId="1" applyBorder="1" fontId="9" applyFont="1" fillId="0" applyAlignment="1">
      <alignment horizontal="center"/>
    </xf>
    <xf xfId="0" numFmtId="0" borderId="1" applyBorder="1" fontId="9" applyFont="1" fillId="0" applyAlignment="1">
      <alignment horizontal="right"/>
    </xf>
    <xf xfId="0" numFmtId="0" borderId="1" applyBorder="1" fontId="9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7" applyBorder="1" fontId="3" applyFont="1" fillId="0" applyAlignment="1">
      <alignment horizontal="center"/>
    </xf>
    <xf xfId="0" numFmtId="4" applyNumberFormat="1" borderId="9" applyBorder="1" fontId="16" applyFont="1" fillId="12" applyFill="1" applyAlignment="1">
      <alignment horizontal="right"/>
    </xf>
    <xf xfId="0" numFmtId="3" applyNumberFormat="1" borderId="8" applyBorder="1" fontId="1" applyFont="1" fillId="0" applyAlignment="1">
      <alignment horizontal="left"/>
    </xf>
    <xf xfId="0" numFmtId="0" borderId="1" applyBorder="1" fontId="17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4" applyNumberFormat="1" borderId="1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1" applyNumberFormat="1" borderId="0" fontId="0" fillId="0" applyAlignment="1">
      <alignment horizontal="general"/>
    </xf>
    <xf xfId="0" numFmtId="0" borderId="1" applyBorder="1" fontId="18" applyFont="1" fillId="0" applyAlignment="1">
      <alignment horizontal="left"/>
    </xf>
    <xf xfId="0" numFmtId="0" borderId="2" applyBorder="1" fontId="1" applyFont="1" fillId="16" applyFill="1" applyAlignment="1">
      <alignment horizontal="left"/>
    </xf>
    <xf xfId="0" numFmtId="0" borderId="2" applyBorder="1" fontId="19" applyFont="1" fillId="16" applyFill="1" applyAlignment="1">
      <alignment horizontal="left"/>
    </xf>
    <xf xfId="0" numFmtId="0" borderId="1" applyBorder="1" fontId="20" applyFont="1" fillId="0" applyAlignment="1">
      <alignment horizontal="left"/>
    </xf>
    <xf xfId="0" numFmtId="0" borderId="2" applyBorder="1" fontId="1" applyFont="1" fillId="16" applyFill="1" applyAlignment="1">
      <alignment horizontal="center"/>
    </xf>
    <xf xfId="0" numFmtId="0" borderId="2" applyBorder="1" fontId="6" applyFont="1" fillId="16" applyFill="1" applyAlignment="1">
      <alignment horizontal="center"/>
    </xf>
    <xf xfId="0" numFmtId="3" applyNumberFormat="1" borderId="2" applyBorder="1" fontId="11" applyFont="1" fillId="16" applyFill="1" applyAlignment="1">
      <alignment horizontal="right" wrapText="1"/>
    </xf>
    <xf xfId="0" numFmtId="0" borderId="2" applyBorder="1" fontId="21" applyFont="1" fillId="16" applyFill="1" applyAlignment="1">
      <alignment horizontal="left"/>
    </xf>
    <xf xfId="0" numFmtId="0" borderId="2" applyBorder="1" fontId="1" applyFont="1" fillId="16" applyFill="1" applyAlignment="1">
      <alignment horizontal="right"/>
    </xf>
    <xf xfId="0" numFmtId="0" borderId="1" applyBorder="1" fontId="21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25"/>
  <sheetViews>
    <sheetView workbookViewId="0"/>
  </sheetViews>
  <sheetFormatPr defaultRowHeight="15" x14ac:dyDescent="0.25"/>
  <cols>
    <col min="1" max="1" style="25" width="12.005" customWidth="1" bestFit="1"/>
    <col min="2" max="2" style="26" width="13.576428571428572" customWidth="1" bestFit="1"/>
    <col min="3" max="3" style="26" width="9.862142857142858" customWidth="1" bestFit="1"/>
    <col min="4" max="4" style="26" width="13.576428571428572" customWidth="1" bestFit="1"/>
    <col min="5" max="5" style="26" width="13.576428571428572" customWidth="1" bestFit="1"/>
    <col min="6" max="6" style="26" width="13.576428571428572" customWidth="1" bestFit="1"/>
    <col min="7" max="7" style="26" width="13.576428571428572" customWidth="1" bestFit="1"/>
    <col min="8" max="8" style="26" width="13.576428571428572" customWidth="1" bestFit="1"/>
    <col min="9" max="9" style="26" width="13.576428571428572" customWidth="1" bestFit="1"/>
    <col min="10" max="10" style="26" width="13.576428571428572" customWidth="1" bestFit="1"/>
    <col min="11" max="11" style="26" width="13.576428571428572" customWidth="1" bestFit="1"/>
    <col min="12" max="12" style="26" width="9.719285714285713" customWidth="1" bestFit="1"/>
    <col min="13" max="13" style="26" width="13.576428571428572" customWidth="1" bestFit="1"/>
    <col min="14" max="14" style="26" width="13.576428571428572" customWidth="1" bestFit="1"/>
    <col min="15" max="15" style="26" width="13.576428571428572" customWidth="1" bestFit="1"/>
    <col min="16" max="16" style="26" width="13.576428571428572" customWidth="1" bestFit="1"/>
    <col min="17" max="17" style="26" width="13.576428571428572" customWidth="1" bestFit="1"/>
    <col min="18" max="18" style="26" width="13.576428571428572" customWidth="1" bestFit="1"/>
  </cols>
  <sheetData>
    <row x14ac:dyDescent="0.25" r="1" customHeight="1" ht="18.75">
      <c r="A1" s="5">
        <v>28</v>
      </c>
      <c r="B1" s="3"/>
      <c r="C1" s="74" t="s">
        <v>95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</row>
    <row x14ac:dyDescent="0.25" r="2" customHeight="1" ht="18.75">
      <c r="A2" s="5">
        <v>30</v>
      </c>
      <c r="B2" s="3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x14ac:dyDescent="0.25" r="3" customHeight="1" ht="18.75">
      <c r="A3" s="5">
        <v>31</v>
      </c>
      <c r="B3" s="3"/>
      <c r="C3" s="75"/>
      <c r="D3" s="76"/>
      <c r="E3" s="75"/>
      <c r="F3" s="75"/>
      <c r="G3" s="75"/>
      <c r="H3" s="76" t="s">
        <v>96</v>
      </c>
      <c r="I3" s="75"/>
      <c r="J3" s="75"/>
      <c r="K3" s="75"/>
      <c r="L3" s="75"/>
      <c r="M3" s="75"/>
      <c r="N3" s="75"/>
      <c r="O3" s="75"/>
      <c r="P3" s="75"/>
      <c r="Q3" s="75"/>
      <c r="R3" s="75"/>
    </row>
    <row x14ac:dyDescent="0.25" r="4" customHeight="1" ht="18.75">
      <c r="A4" s="5">
        <v>34</v>
      </c>
      <c r="B4" s="3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</row>
    <row x14ac:dyDescent="0.25" r="5" customHeight="1" ht="18.75">
      <c r="A5" s="5">
        <v>36</v>
      </c>
      <c r="B5" s="3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</row>
    <row x14ac:dyDescent="0.25" r="6" customHeight="1" ht="18.75">
      <c r="A6" s="5">
        <v>39</v>
      </c>
      <c r="B6" s="3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</row>
    <row x14ac:dyDescent="0.25" r="7" customHeight="1" ht="18.75">
      <c r="A7" s="5">
        <v>42</v>
      </c>
      <c r="B7" s="3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</row>
    <row x14ac:dyDescent="0.25" r="8" customHeight="1" ht="18.75">
      <c r="A8" s="5">
        <v>45</v>
      </c>
      <c r="B8" s="3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</row>
    <row x14ac:dyDescent="0.25" r="9" customHeight="1" ht="18.75">
      <c r="A9" s="5">
        <v>48</v>
      </c>
      <c r="B9" s="3"/>
      <c r="C9" s="75"/>
      <c r="D9" s="75"/>
      <c r="E9" s="75"/>
      <c r="F9" s="75"/>
      <c r="G9" s="75"/>
      <c r="H9" s="75"/>
      <c r="I9" s="75"/>
      <c r="J9" s="75"/>
      <c r="K9" s="75"/>
      <c r="L9" s="3"/>
      <c r="M9" s="77" t="s">
        <v>97</v>
      </c>
      <c r="N9" s="75"/>
      <c r="O9" s="75"/>
      <c r="P9" s="75"/>
      <c r="Q9" s="75"/>
      <c r="R9" s="75"/>
    </row>
    <row x14ac:dyDescent="0.25" r="10" customHeight="1" ht="18.75">
      <c r="A10" s="5">
        <v>49</v>
      </c>
      <c r="B10" s="3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</row>
    <row x14ac:dyDescent="0.25" r="11" customHeight="1" ht="18.75">
      <c r="A11" s="6">
        <v>23</v>
      </c>
      <c r="B11" s="3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</row>
    <row x14ac:dyDescent="0.25" r="12" customHeight="1" ht="18.75">
      <c r="A12" s="6">
        <v>23</v>
      </c>
      <c r="B12" s="3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</row>
    <row x14ac:dyDescent="0.25" r="13" customHeight="1" ht="18.75">
      <c r="A13" s="6">
        <v>22</v>
      </c>
      <c r="B13" s="3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18" t="s">
        <v>98</v>
      </c>
      <c r="N13" s="75"/>
      <c r="O13" s="75"/>
      <c r="P13" s="75"/>
      <c r="Q13" s="75"/>
      <c r="R13" s="75"/>
    </row>
    <row x14ac:dyDescent="0.25" r="14" customHeight="1" ht="16.5">
      <c r="A14" s="6">
        <v>26</v>
      </c>
      <c r="B14" s="3"/>
      <c r="C14" s="78"/>
      <c r="D14" s="78"/>
      <c r="E14" s="78"/>
      <c r="F14" s="79"/>
      <c r="G14" s="78"/>
      <c r="H14" s="79"/>
      <c r="I14" s="75"/>
      <c r="J14" s="75"/>
      <c r="K14" s="78"/>
      <c r="L14" s="78"/>
      <c r="M14" s="76" t="s">
        <v>99</v>
      </c>
      <c r="N14" s="75"/>
      <c r="O14" s="75"/>
      <c r="P14" s="80"/>
      <c r="Q14" s="78"/>
      <c r="R14" s="78"/>
    </row>
    <row x14ac:dyDescent="0.25" r="15" customHeight="1" ht="18.75">
      <c r="A15" s="6">
        <v>30</v>
      </c>
      <c r="B15" s="3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6" t="s">
        <v>100</v>
      </c>
      <c r="N15" s="75"/>
      <c r="O15" s="75"/>
      <c r="P15" s="75"/>
      <c r="Q15" s="75"/>
      <c r="R15" s="75"/>
    </row>
    <row x14ac:dyDescent="0.25" r="16" customHeight="1" ht="18.75">
      <c r="A16" s="6">
        <v>33</v>
      </c>
      <c r="B16" s="3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6" t="s">
        <v>101</v>
      </c>
      <c r="N16" s="75"/>
      <c r="O16" s="75"/>
      <c r="P16" s="75"/>
      <c r="Q16" s="75"/>
      <c r="R16" s="75"/>
    </row>
    <row x14ac:dyDescent="0.25" r="17" customHeight="1" ht="18.75">
      <c r="A17" s="6">
        <v>36</v>
      </c>
      <c r="B17" s="3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</row>
    <row x14ac:dyDescent="0.25" r="18" customHeight="1" ht="18.75">
      <c r="A18" s="6">
        <v>40</v>
      </c>
      <c r="B18" s="3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</row>
    <row x14ac:dyDescent="0.25" r="19" customHeight="1" ht="18.75">
      <c r="A19" s="6">
        <v>42</v>
      </c>
      <c r="B19" s="3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81" t="s">
        <v>102</v>
      </c>
      <c r="N19" s="75"/>
      <c r="O19" s="75"/>
      <c r="P19" s="75"/>
      <c r="Q19" s="75"/>
      <c r="R19" s="75"/>
    </row>
    <row x14ac:dyDescent="0.25" r="20" customHeight="1" ht="18.75">
      <c r="A20" s="6">
        <v>44</v>
      </c>
      <c r="B20" s="3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</row>
    <row x14ac:dyDescent="0.25" r="21" customHeight="1" ht="18.75">
      <c r="A21" s="2"/>
      <c r="B21" s="3"/>
      <c r="C21" s="75"/>
      <c r="D21" s="82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</row>
    <row x14ac:dyDescent="0.25" r="22" customHeight="1" ht="18.75">
      <c r="A22" s="2"/>
      <c r="B22" s="3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</row>
    <row x14ac:dyDescent="0.25" r="23" customHeight="1" ht="18.75">
      <c r="A23" s="2"/>
      <c r="B23" s="3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</row>
    <row x14ac:dyDescent="0.25" r="24" customHeight="1" ht="18.75">
      <c r="A24" s="2"/>
      <c r="B24" s="3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</row>
    <row x14ac:dyDescent="0.25" r="25" customHeight="1" ht="18.75">
      <c r="A25" s="2"/>
      <c r="B25" s="3"/>
      <c r="C25" s="3"/>
      <c r="D25" s="77" t="s">
        <v>70</v>
      </c>
      <c r="E25" s="83" t="s">
        <v>103</v>
      </c>
      <c r="F25" s="3"/>
      <c r="G25" s="3"/>
      <c r="H25" s="3"/>
      <c r="I25" s="3"/>
      <c r="J25" s="3"/>
      <c r="K25" s="77" t="s">
        <v>104</v>
      </c>
      <c r="L25" s="3"/>
      <c r="M25" s="3"/>
      <c r="N25" s="3"/>
      <c r="O25" s="3"/>
      <c r="P25" s="3"/>
      <c r="Q25" s="3"/>
      <c r="R25" s="3"/>
    </row>
  </sheetData>
  <mergeCells count="2">
    <mergeCell ref="C14:D14"/>
    <mergeCell ref="Q14:R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6"/>
  <sheetViews>
    <sheetView workbookViewId="0"/>
  </sheetViews>
  <sheetFormatPr defaultRowHeight="15" x14ac:dyDescent="0.25"/>
  <cols>
    <col min="1" max="1" style="28" width="10.43357142857143" customWidth="1" bestFit="1"/>
    <col min="2" max="2" style="73" width="14.43357142857143" customWidth="1" bestFit="1"/>
    <col min="3" max="3" style="26" width="13.576428571428572" customWidth="1" bestFit="1"/>
    <col min="4" max="4" style="26" width="13.576428571428572" customWidth="1" bestFit="1"/>
    <col min="5" max="5" style="26" width="17.862142857142857" customWidth="1" bestFit="1"/>
    <col min="6" max="6" style="28" width="13.576428571428572" customWidth="1" bestFit="1"/>
    <col min="7" max="7" style="25" width="12.719285714285713" customWidth="1" bestFit="1"/>
    <col min="8" max="8" style="26" width="13.576428571428572" customWidth="1" bestFit="1"/>
    <col min="9" max="9" style="26" width="13.576428571428572" customWidth="1" bestFit="1"/>
    <col min="10" max="10" style="26" width="13.576428571428572" customWidth="1" bestFit="1"/>
    <col min="11" max="11" style="26" width="13.576428571428572" customWidth="1" bestFit="1"/>
    <col min="12" max="12" style="26" width="13.576428571428572" customWidth="1" bestFit="1"/>
    <col min="13" max="13" style="26" width="13.576428571428572" customWidth="1" bestFit="1"/>
  </cols>
  <sheetData>
    <row x14ac:dyDescent="0.25" r="1" customHeight="1" ht="18.75">
      <c r="A1" s="4"/>
      <c r="B1" s="57" t="s">
        <v>71</v>
      </c>
      <c r="C1" s="3"/>
      <c r="D1" s="3"/>
      <c r="E1" s="3"/>
      <c r="F1" s="4"/>
      <c r="G1" s="2"/>
      <c r="H1" s="3"/>
      <c r="I1" s="3"/>
      <c r="J1" s="3"/>
      <c r="K1" s="3"/>
      <c r="L1" s="3"/>
      <c r="M1" s="3"/>
    </row>
    <row x14ac:dyDescent="0.25" r="2" customHeight="1" ht="18.75">
      <c r="A2" s="46">
        <f>'teste T'!A13</f>
      </c>
      <c r="B2" s="57" t="s">
        <v>72</v>
      </c>
      <c r="C2" s="58" t="s">
        <v>73</v>
      </c>
      <c r="D2" s="59"/>
      <c r="E2" s="3"/>
      <c r="F2" s="4"/>
      <c r="G2" s="2"/>
      <c r="H2" s="3"/>
      <c r="I2" s="3"/>
      <c r="J2" s="3"/>
      <c r="K2" s="3"/>
      <c r="L2" s="3"/>
      <c r="M2" s="3"/>
    </row>
    <row x14ac:dyDescent="0.25" r="3" customHeight="1" ht="18.75">
      <c r="A3" s="39">
        <f>'teste T'!B13</f>
      </c>
      <c r="B3" s="57" t="s">
        <v>74</v>
      </c>
      <c r="C3" s="59"/>
      <c r="D3" s="59"/>
      <c r="E3" s="3"/>
      <c r="F3" s="4"/>
      <c r="G3" s="2"/>
      <c r="H3" s="3"/>
      <c r="I3" s="3"/>
      <c r="J3" s="3"/>
      <c r="K3" s="3"/>
      <c r="L3" s="3"/>
      <c r="M3" s="3"/>
    </row>
    <row x14ac:dyDescent="0.25" r="4" customHeight="1" ht="18.75">
      <c r="A4" s="4"/>
      <c r="B4" s="60"/>
      <c r="C4" s="3"/>
      <c r="D4" s="3"/>
      <c r="E4" s="3"/>
      <c r="F4" s="4"/>
      <c r="G4" s="2"/>
      <c r="H4" s="3"/>
      <c r="I4" s="3"/>
      <c r="J4" s="3"/>
      <c r="K4" s="3"/>
      <c r="L4" s="3"/>
      <c r="M4" s="3"/>
    </row>
    <row x14ac:dyDescent="0.25" r="5" customHeight="1" ht="18.75">
      <c r="A5" s="4"/>
      <c r="B5" s="60"/>
      <c r="C5" s="3"/>
      <c r="D5" s="3"/>
      <c r="E5" s="3"/>
      <c r="F5" s="4"/>
      <c r="G5" s="2"/>
      <c r="H5" s="3"/>
      <c r="I5" s="3"/>
      <c r="J5" s="3"/>
      <c r="K5" s="3"/>
      <c r="L5" s="3"/>
      <c r="M5" s="3" t="s">
        <v>75</v>
      </c>
    </row>
    <row x14ac:dyDescent="0.25" r="6" customHeight="1" ht="18.75">
      <c r="A6" s="31" t="s">
        <v>76</v>
      </c>
      <c r="B6" s="61">
        <f>A2/A3</f>
      </c>
      <c r="C6" s="3"/>
      <c r="D6" s="3"/>
      <c r="E6" s="3"/>
      <c r="F6" s="4"/>
      <c r="G6" s="2"/>
      <c r="H6" s="3"/>
      <c r="I6" s="3"/>
      <c r="J6" s="3"/>
      <c r="K6" s="3"/>
      <c r="L6" s="3"/>
      <c r="M6" s="3" t="s">
        <v>77</v>
      </c>
    </row>
    <row x14ac:dyDescent="0.25" r="7" customHeight="1" ht="18.75">
      <c r="A7" s="4"/>
      <c r="B7" s="60"/>
      <c r="C7" s="3"/>
      <c r="D7" s="3"/>
      <c r="E7" s="3"/>
      <c r="F7" s="4"/>
      <c r="G7" s="2"/>
      <c r="H7" s="3"/>
      <c r="I7" s="3"/>
      <c r="J7" s="3"/>
      <c r="K7" s="3"/>
      <c r="L7" s="3"/>
      <c r="M7" s="3" t="s">
        <v>78</v>
      </c>
    </row>
    <row x14ac:dyDescent="0.25" r="8" customHeight="1" ht="18.75">
      <c r="A8" s="4"/>
      <c r="B8" s="60"/>
      <c r="C8" s="3"/>
      <c r="D8" s="3"/>
      <c r="E8" s="3"/>
      <c r="F8" s="4"/>
      <c r="G8" s="2"/>
      <c r="H8" s="3"/>
      <c r="I8" s="3"/>
      <c r="J8" s="3"/>
      <c r="K8" s="3"/>
      <c r="L8" s="3"/>
      <c r="M8" s="3"/>
    </row>
    <row x14ac:dyDescent="0.25" r="9" customHeight="1" ht="18.75">
      <c r="A9" s="4"/>
      <c r="B9" s="60"/>
      <c r="C9" s="3"/>
      <c r="D9" s="3"/>
      <c r="E9" s="3"/>
      <c r="F9" s="4"/>
      <c r="G9" s="2"/>
      <c r="H9" s="3"/>
      <c r="I9" s="3"/>
      <c r="J9" s="3"/>
      <c r="K9" s="3"/>
      <c r="L9" s="3"/>
      <c r="M9" s="3"/>
    </row>
    <row x14ac:dyDescent="0.25" r="10" customHeight="1" ht="18.75">
      <c r="A10" s="4" t="s">
        <v>79</v>
      </c>
      <c r="B10" s="62">
        <v>9</v>
      </c>
      <c r="C10" s="3"/>
      <c r="D10" s="3"/>
      <c r="E10" s="3"/>
      <c r="F10" s="4"/>
      <c r="G10" s="2"/>
      <c r="H10" s="3"/>
      <c r="I10" s="63" t="s">
        <v>55</v>
      </c>
      <c r="J10" s="64" t="s">
        <v>80</v>
      </c>
      <c r="K10" s="3"/>
      <c r="L10" s="3"/>
      <c r="M10" s="3"/>
    </row>
    <row x14ac:dyDescent="0.25" r="11" customHeight="1" ht="18.75">
      <c r="A11" s="4" t="s">
        <v>81</v>
      </c>
      <c r="B11" s="60"/>
      <c r="C11" s="3"/>
      <c r="D11" s="3"/>
      <c r="E11" s="3" t="s">
        <v>82</v>
      </c>
      <c r="F11" s="4"/>
      <c r="G11" s="2"/>
      <c r="H11" s="3"/>
      <c r="I11" s="3"/>
      <c r="J11" s="3"/>
      <c r="K11" s="3"/>
      <c r="L11" s="3"/>
      <c r="M11" s="3"/>
    </row>
    <row x14ac:dyDescent="0.25" r="12" customHeight="1" ht="18.75">
      <c r="A12" s="4" t="s">
        <v>83</v>
      </c>
      <c r="B12" s="60" t="s">
        <v>84</v>
      </c>
      <c r="C12" s="3"/>
      <c r="D12" s="3"/>
      <c r="E12" s="3"/>
      <c r="F12" s="4"/>
      <c r="G12" s="2"/>
      <c r="H12" s="3"/>
      <c r="I12" s="65" t="s">
        <v>85</v>
      </c>
      <c r="J12" s="3"/>
      <c r="K12" s="3"/>
      <c r="L12" s="3"/>
      <c r="M12" s="3"/>
    </row>
    <row x14ac:dyDescent="0.25" r="13" customHeight="1" ht="18.75">
      <c r="A13" s="4" t="s">
        <v>86</v>
      </c>
      <c r="B13" s="60" t="s">
        <v>87</v>
      </c>
      <c r="C13" s="3"/>
      <c r="D13" s="3"/>
      <c r="E13" s="37"/>
      <c r="F13" s="38" t="s">
        <v>38</v>
      </c>
      <c r="G13" s="66" t="s">
        <v>39</v>
      </c>
      <c r="H13" s="3"/>
      <c r="I13" s="3"/>
      <c r="J13" s="3"/>
      <c r="K13" s="3"/>
      <c r="L13" s="3"/>
      <c r="M13" s="3"/>
    </row>
    <row x14ac:dyDescent="0.25" r="14" customHeight="1" ht="18.75">
      <c r="A14" s="4"/>
      <c r="B14" s="60"/>
      <c r="C14" s="3"/>
      <c r="D14" s="3"/>
      <c r="E14" s="3" t="s">
        <v>47</v>
      </c>
      <c r="F14" s="31">
        <v>13.6997901713</v>
      </c>
      <c r="G14" s="31">
        <v>11.2328845339</v>
      </c>
      <c r="H14" s="3"/>
      <c r="I14" s="3"/>
      <c r="J14" s="3"/>
      <c r="K14" s="3"/>
      <c r="L14" s="3"/>
      <c r="M14" s="3"/>
    </row>
    <row x14ac:dyDescent="0.25" r="15" customHeight="1" ht="18.75">
      <c r="A15" s="4" t="s">
        <v>88</v>
      </c>
      <c r="B15" s="60"/>
      <c r="C15" s="3"/>
      <c r="D15" s="3"/>
      <c r="E15" s="3" t="s">
        <v>48</v>
      </c>
      <c r="F15" s="31">
        <v>30.164162117403926</v>
      </c>
      <c r="G15" s="31">
        <v>17.874684313710077</v>
      </c>
      <c r="H15" s="3"/>
      <c r="I15" s="3"/>
      <c r="J15" s="3"/>
      <c r="K15" s="3"/>
      <c r="L15" s="3"/>
      <c r="M15" s="3"/>
    </row>
    <row x14ac:dyDescent="0.25" r="16" customHeight="1" ht="18.75">
      <c r="A16" s="4" t="s">
        <v>89</v>
      </c>
      <c r="B16" s="60"/>
      <c r="C16" s="3"/>
      <c r="D16" s="3"/>
      <c r="E16" s="3" t="s">
        <v>50</v>
      </c>
      <c r="F16" s="7">
        <v>10</v>
      </c>
      <c r="G16" s="7">
        <v>10</v>
      </c>
      <c r="H16" s="3"/>
      <c r="I16" s="3"/>
      <c r="J16" s="3"/>
      <c r="K16" s="3"/>
      <c r="L16" s="3"/>
      <c r="M16" s="3"/>
    </row>
    <row x14ac:dyDescent="0.25" r="17" customHeight="1" ht="18.75">
      <c r="A17" s="4"/>
      <c r="B17" s="60"/>
      <c r="C17" s="3"/>
      <c r="D17" s="3"/>
      <c r="E17" s="3" t="s">
        <v>57</v>
      </c>
      <c r="F17" s="7">
        <v>9</v>
      </c>
      <c r="G17" s="7">
        <v>9</v>
      </c>
      <c r="H17" s="3"/>
      <c r="I17" s="3"/>
      <c r="J17" s="3"/>
      <c r="K17" s="3"/>
      <c r="L17" s="3"/>
      <c r="M17" s="3"/>
    </row>
    <row x14ac:dyDescent="0.25" r="18" customHeight="1" ht="18.75">
      <c r="A18" s="4"/>
      <c r="B18" s="60"/>
      <c r="C18" s="3"/>
      <c r="D18" s="3"/>
      <c r="E18" s="3" t="s">
        <v>90</v>
      </c>
      <c r="F18" s="61">
        <v>1.6875353761782348</v>
      </c>
      <c r="G18" s="2"/>
      <c r="H18" s="3"/>
      <c r="I18" s="3"/>
      <c r="J18" s="3"/>
      <c r="K18" s="3"/>
      <c r="L18" s="3"/>
      <c r="M18" s="3"/>
    </row>
    <row x14ac:dyDescent="0.25" r="19" customHeight="1" ht="18.75">
      <c r="A19" s="4"/>
      <c r="B19" s="60"/>
      <c r="C19" s="3"/>
      <c r="D19" s="3"/>
      <c r="E19" s="3" t="s">
        <v>91</v>
      </c>
      <c r="F19" s="31">
        <v>0.22384266084989698</v>
      </c>
      <c r="G19" s="2"/>
      <c r="H19" s="3"/>
      <c r="I19" s="3"/>
      <c r="J19" s="3"/>
      <c r="K19" s="3"/>
      <c r="L19" s="3"/>
      <c r="M19" s="3"/>
    </row>
    <row x14ac:dyDescent="0.25" r="20" customHeight="1" ht="18.75">
      <c r="A20" s="4"/>
      <c r="B20" s="60"/>
      <c r="C20" s="3"/>
      <c r="D20" s="3"/>
      <c r="E20" s="48" t="s">
        <v>92</v>
      </c>
      <c r="F20" s="67">
        <v>3.17889310445827</v>
      </c>
      <c r="G20" s="68"/>
      <c r="H20" s="3"/>
      <c r="I20" s="3"/>
      <c r="J20" s="3"/>
      <c r="K20" s="3"/>
      <c r="L20" s="3"/>
      <c r="M20" s="3"/>
    </row>
    <row x14ac:dyDescent="0.25" r="21" customHeight="1" ht="18.75">
      <c r="A21" s="4"/>
      <c r="B21" s="60"/>
      <c r="C21" s="3"/>
      <c r="D21" s="3"/>
      <c r="E21" s="3"/>
      <c r="F21" s="4"/>
      <c r="G21" s="2"/>
      <c r="H21" s="3"/>
      <c r="I21" s="3"/>
      <c r="J21" s="3"/>
      <c r="K21" s="3"/>
      <c r="L21" s="3"/>
      <c r="M21" s="3"/>
    </row>
    <row x14ac:dyDescent="0.25" r="22" customHeight="1" ht="18.75">
      <c r="A22" s="4"/>
      <c r="B22" s="60"/>
      <c r="C22" s="3"/>
      <c r="D22" s="3"/>
      <c r="E22" s="3"/>
      <c r="F22" s="4"/>
      <c r="G22" s="2"/>
      <c r="H22" s="3"/>
      <c r="I22" s="3"/>
      <c r="J22" s="3"/>
      <c r="K22" s="3"/>
      <c r="L22" s="3"/>
      <c r="M22" s="3"/>
    </row>
    <row x14ac:dyDescent="0.25" r="23" customHeight="1" ht="18.75">
      <c r="A23" s="4"/>
      <c r="B23" s="60"/>
      <c r="C23" s="3"/>
      <c r="D23" s="3"/>
      <c r="E23" s="3"/>
      <c r="F23" s="4"/>
      <c r="G23" s="2"/>
      <c r="H23" s="3"/>
      <c r="I23" s="3"/>
      <c r="J23" s="3"/>
      <c r="K23" s="3"/>
      <c r="L23" s="3"/>
      <c r="M23" s="3"/>
    </row>
    <row x14ac:dyDescent="0.25" r="24" customHeight="1" ht="18.75">
      <c r="A24" s="4"/>
      <c r="B24" s="60"/>
      <c r="C24" s="3"/>
      <c r="D24" s="3"/>
      <c r="E24" s="3"/>
      <c r="F24" s="4"/>
      <c r="G24" s="2"/>
      <c r="H24" s="3"/>
      <c r="I24" s="3"/>
      <c r="J24" s="3"/>
      <c r="K24" s="3"/>
      <c r="L24" s="3"/>
      <c r="M24" s="3"/>
    </row>
    <row x14ac:dyDescent="0.25" r="25" customHeight="1" ht="18.75">
      <c r="A25" s="4"/>
      <c r="B25" s="60"/>
      <c r="C25" s="3"/>
      <c r="D25" s="3"/>
      <c r="E25" s="3"/>
      <c r="F25" s="4"/>
      <c r="G25" s="2"/>
      <c r="H25" s="3"/>
      <c r="I25" s="3" t="s">
        <v>93</v>
      </c>
      <c r="J25" s="69" t="s">
        <v>94</v>
      </c>
      <c r="K25" s="3"/>
      <c r="L25" s="3"/>
      <c r="M25" s="3"/>
    </row>
    <row x14ac:dyDescent="0.25" r="26" customHeight="1" ht="18.75">
      <c r="A26" s="4"/>
      <c r="B26" s="60"/>
      <c r="C26" s="3"/>
      <c r="D26" s="3"/>
      <c r="E26" s="3"/>
      <c r="F26" s="4"/>
      <c r="G26" s="2"/>
      <c r="H26" s="3"/>
      <c r="I26" s="3"/>
      <c r="J26" s="3"/>
      <c r="K26" s="3"/>
      <c r="L26" s="3"/>
      <c r="M26" s="3"/>
    </row>
    <row x14ac:dyDescent="0.25" r="27" customHeight="1" ht="18.75">
      <c r="A27" s="4"/>
      <c r="B27" s="60"/>
      <c r="C27" s="3"/>
      <c r="D27" s="3"/>
      <c r="E27" s="3"/>
      <c r="F27" s="4"/>
      <c r="G27" s="2"/>
      <c r="H27" s="3"/>
      <c r="I27" s="3"/>
      <c r="J27" s="3"/>
      <c r="K27" s="3"/>
      <c r="L27" s="3"/>
      <c r="M27" s="3"/>
    </row>
    <row x14ac:dyDescent="0.25" r="28" customHeight="1" ht="18.75">
      <c r="A28" s="4"/>
      <c r="B28" s="60"/>
      <c r="C28" s="3"/>
      <c r="D28" s="3"/>
      <c r="E28" s="3"/>
      <c r="F28" s="4"/>
      <c r="G28" s="2"/>
      <c r="H28" s="3"/>
      <c r="I28" s="3"/>
      <c r="J28" s="3"/>
      <c r="K28" s="3"/>
      <c r="L28" s="3"/>
      <c r="M28" s="3"/>
    </row>
    <row x14ac:dyDescent="0.25" r="29" customHeight="1" ht="18.75">
      <c r="A29" s="4"/>
      <c r="B29" s="60"/>
      <c r="C29" s="3"/>
      <c r="D29" s="3"/>
      <c r="E29" s="70"/>
      <c r="F29" s="71"/>
      <c r="G29" s="72"/>
      <c r="H29" s="3"/>
      <c r="I29" s="3"/>
      <c r="J29" s="3"/>
      <c r="K29" s="3"/>
      <c r="L29" s="3"/>
      <c r="M29" s="3"/>
    </row>
    <row x14ac:dyDescent="0.25" r="30" customHeight="1" ht="18.75">
      <c r="A30" s="4"/>
      <c r="B30" s="60"/>
      <c r="C30" s="3"/>
      <c r="D30" s="3"/>
      <c r="E30" s="3"/>
      <c r="F30" s="4"/>
      <c r="G30" s="2"/>
      <c r="H30" s="3"/>
      <c r="I30" s="3"/>
      <c r="J30" s="3"/>
      <c r="K30" s="3"/>
      <c r="L30" s="3"/>
      <c r="M30" s="3"/>
    </row>
    <row x14ac:dyDescent="0.25" r="31" customHeight="1" ht="18.75">
      <c r="A31" s="4"/>
      <c r="B31" s="60"/>
      <c r="C31" s="3"/>
      <c r="D31" s="3"/>
      <c r="E31" s="3"/>
      <c r="F31" s="4"/>
      <c r="G31" s="2"/>
      <c r="H31" s="3"/>
      <c r="I31" s="3"/>
      <c r="J31" s="3"/>
      <c r="K31" s="3"/>
      <c r="L31" s="3"/>
      <c r="M31" s="3"/>
    </row>
    <row x14ac:dyDescent="0.25" r="32" customHeight="1" ht="18.75">
      <c r="A32" s="4"/>
      <c r="B32" s="60"/>
      <c r="C32" s="3"/>
      <c r="D32" s="3"/>
      <c r="E32" s="3"/>
      <c r="F32" s="4"/>
      <c r="G32" s="2"/>
      <c r="H32" s="3"/>
      <c r="I32" s="3"/>
      <c r="J32" s="3"/>
      <c r="K32" s="3"/>
      <c r="L32" s="3"/>
      <c r="M32" s="3"/>
    </row>
    <row x14ac:dyDescent="0.25" r="33" customHeight="1" ht="18.75">
      <c r="A33" s="4"/>
      <c r="B33" s="60"/>
      <c r="C33" s="3"/>
      <c r="D33" s="3"/>
      <c r="E33" s="3"/>
      <c r="F33" s="4"/>
      <c r="G33" s="2"/>
      <c r="H33" s="3"/>
      <c r="I33" s="3"/>
      <c r="J33" s="3"/>
      <c r="K33" s="3"/>
      <c r="L33" s="3"/>
      <c r="M33" s="3"/>
    </row>
    <row x14ac:dyDescent="0.25" r="34" customHeight="1" ht="18.75">
      <c r="A34" s="4"/>
      <c r="B34" s="60"/>
      <c r="C34" s="3"/>
      <c r="D34" s="3"/>
      <c r="E34" s="3"/>
      <c r="F34" s="4"/>
      <c r="G34" s="2"/>
      <c r="H34" s="3"/>
      <c r="I34" s="3"/>
      <c r="J34" s="3"/>
      <c r="K34" s="3"/>
      <c r="L34" s="3"/>
      <c r="M34" s="3"/>
    </row>
    <row x14ac:dyDescent="0.25" r="35" customHeight="1" ht="18.75">
      <c r="A35" s="4"/>
      <c r="B35" s="60"/>
      <c r="C35" s="3"/>
      <c r="D35" s="3"/>
      <c r="E35" s="3"/>
      <c r="F35" s="4"/>
      <c r="G35" s="2"/>
      <c r="H35" s="3"/>
      <c r="I35" s="3"/>
      <c r="J35" s="3"/>
      <c r="K35" s="3"/>
      <c r="L35" s="3"/>
      <c r="M35" s="3"/>
    </row>
    <row x14ac:dyDescent="0.25" r="36" customHeight="1" ht="18.75">
      <c r="A36" s="4"/>
      <c r="B36" s="60"/>
      <c r="C36" s="3"/>
      <c r="D36" s="3"/>
      <c r="E36" s="3"/>
      <c r="F36" s="4"/>
      <c r="G36" s="2"/>
      <c r="H36" s="3"/>
      <c r="I36" s="3"/>
      <c r="J36" s="3"/>
      <c r="K36" s="3"/>
      <c r="L36" s="3"/>
      <c r="M36" s="3"/>
    </row>
  </sheetData>
  <mergeCells count="1">
    <mergeCell ref="C2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1"/>
  <sheetViews>
    <sheetView workbookViewId="0"/>
  </sheetViews>
  <sheetFormatPr defaultRowHeight="15" x14ac:dyDescent="0.25"/>
  <cols>
    <col min="1" max="1" style="28" width="13.576428571428572" customWidth="1" bestFit="1"/>
    <col min="2" max="2" style="28" width="13.576428571428572" customWidth="1" bestFit="1"/>
    <col min="3" max="3" style="26" width="13.576428571428572" customWidth="1" bestFit="1"/>
    <col min="4" max="4" style="28" width="13.576428571428572" customWidth="1" bestFit="1"/>
    <col min="5" max="5" style="26" width="13.576428571428572" customWidth="1" bestFit="1"/>
    <col min="6" max="6" style="28" width="13.576428571428572" customWidth="1" bestFit="1"/>
    <col min="7" max="7" style="26" width="13.576428571428572" customWidth="1" bestFit="1"/>
    <col min="8" max="8" style="28" width="13.576428571428572" customWidth="1" bestFit="1"/>
    <col min="9" max="9" style="26" width="13.576428571428572" customWidth="1" bestFit="1"/>
    <col min="10" max="10" style="26" width="13.576428571428572" customWidth="1" bestFit="1"/>
    <col min="11" max="11" style="26" width="30.14785714285714" customWidth="1" bestFit="1"/>
    <col min="12" max="12" style="28" width="18.14785714285714" customWidth="1" bestFit="1"/>
    <col min="13" max="13" style="28" width="17.719285714285714" customWidth="1" bestFit="1"/>
    <col min="14" max="14" style="26" width="13.576428571428572" customWidth="1" bestFit="1"/>
    <col min="15" max="15" style="26" width="13.576428571428572" customWidth="1" bestFit="1"/>
  </cols>
  <sheetData>
    <row x14ac:dyDescent="0.25" r="1" customHeight="1" ht="18.75">
      <c r="A1" s="35" t="s">
        <v>38</v>
      </c>
      <c r="B1" s="35" t="s">
        <v>39</v>
      </c>
      <c r="C1" s="3"/>
      <c r="D1" s="15" t="s">
        <v>40</v>
      </c>
      <c r="E1" s="36" t="s">
        <v>41</v>
      </c>
      <c r="F1" s="15" t="s">
        <v>42</v>
      </c>
      <c r="G1" s="36" t="s">
        <v>43</v>
      </c>
      <c r="H1" s="15"/>
      <c r="I1" s="3"/>
      <c r="J1" s="3"/>
      <c r="K1" s="3"/>
      <c r="L1" s="4"/>
      <c r="M1" s="4"/>
      <c r="N1" s="3"/>
      <c r="O1" s="3"/>
    </row>
    <row x14ac:dyDescent="0.25" r="2" customHeight="1" ht="18.75">
      <c r="A2" s="5">
        <v>28</v>
      </c>
      <c r="B2" s="6">
        <v>23</v>
      </c>
      <c r="C2" s="3"/>
      <c r="D2" s="4"/>
      <c r="E2" s="3"/>
      <c r="F2" s="15" t="s">
        <v>44</v>
      </c>
      <c r="G2" s="36" t="s">
        <v>45</v>
      </c>
      <c r="H2" s="4"/>
      <c r="I2" s="3"/>
      <c r="J2" s="3"/>
      <c r="K2" s="3" t="s">
        <v>46</v>
      </c>
      <c r="L2" s="4"/>
      <c r="M2" s="4"/>
      <c r="N2" s="3"/>
      <c r="O2" s="3"/>
    </row>
    <row x14ac:dyDescent="0.25" r="3" customHeight="1" ht="18.75">
      <c r="A3" s="5">
        <v>30</v>
      </c>
      <c r="B3" s="6">
        <v>23</v>
      </c>
      <c r="C3" s="3"/>
      <c r="D3" s="4"/>
      <c r="E3" s="3"/>
      <c r="F3" s="4"/>
      <c r="G3" s="3"/>
      <c r="H3" s="4"/>
      <c r="I3" s="3"/>
      <c r="J3" s="3"/>
      <c r="K3" s="3"/>
      <c r="L3" s="4"/>
      <c r="M3" s="4"/>
      <c r="N3" s="3"/>
      <c r="O3" s="3"/>
    </row>
    <row x14ac:dyDescent="0.25" r="4" customHeight="1" ht="18.75">
      <c r="A4" s="5">
        <v>31</v>
      </c>
      <c r="B4" s="6">
        <v>22</v>
      </c>
      <c r="C4" s="3"/>
      <c r="D4" s="31">
        <f>ABS(media_a  - media_b)</f>
      </c>
      <c r="E4" s="3"/>
      <c r="F4" s="7">
        <f>10*10*(10+10-2)</f>
      </c>
      <c r="G4" s="3"/>
      <c r="H4" s="4"/>
      <c r="I4" s="3"/>
      <c r="J4" s="3"/>
      <c r="K4" s="37"/>
      <c r="L4" s="38" t="s">
        <v>38</v>
      </c>
      <c r="M4" s="38" t="s">
        <v>39</v>
      </c>
      <c r="N4" s="3"/>
      <c r="O4" s="3"/>
    </row>
    <row x14ac:dyDescent="0.25" r="5" customHeight="1" ht="18.75">
      <c r="A5" s="5">
        <v>34</v>
      </c>
      <c r="B5" s="6">
        <v>26</v>
      </c>
      <c r="C5" s="3"/>
      <c r="D5" s="31">
        <f>SQRT(9*A13+9*B13)</f>
      </c>
      <c r="E5" s="3"/>
      <c r="F5" s="7">
        <f>10+10</f>
      </c>
      <c r="G5" s="3"/>
      <c r="H5" s="4"/>
      <c r="I5" s="3"/>
      <c r="J5" s="3"/>
      <c r="K5" s="3" t="s">
        <v>47</v>
      </c>
      <c r="L5" s="29">
        <v>13.6997901713</v>
      </c>
      <c r="M5" s="29">
        <v>11.2328845339</v>
      </c>
      <c r="N5" s="3"/>
      <c r="O5" s="3"/>
    </row>
    <row x14ac:dyDescent="0.25" r="6" customHeight="1" ht="18.75">
      <c r="A6" s="5">
        <v>36</v>
      </c>
      <c r="B6" s="6">
        <v>30</v>
      </c>
      <c r="C6" s="3"/>
      <c r="D6" s="4"/>
      <c r="E6" s="3"/>
      <c r="F6" s="4"/>
      <c r="G6" s="3"/>
      <c r="H6" s="4"/>
      <c r="I6" s="3"/>
      <c r="J6" s="3"/>
      <c r="K6" s="3" t="s">
        <v>48</v>
      </c>
      <c r="L6" s="39">
        <v>30.164162117403926</v>
      </c>
      <c r="M6" s="39">
        <v>17.874684313710077</v>
      </c>
      <c r="N6" s="3"/>
      <c r="O6" s="3"/>
    </row>
    <row x14ac:dyDescent="0.25" r="7" customHeight="1" ht="18.75">
      <c r="A7" s="5">
        <v>39</v>
      </c>
      <c r="B7" s="6">
        <v>33</v>
      </c>
      <c r="C7" s="3"/>
      <c r="D7" s="31">
        <f>D4/D5</f>
      </c>
      <c r="E7" s="3"/>
      <c r="F7" s="31">
        <f>SQRT(F4/F5)</f>
      </c>
      <c r="G7" s="19" t="s">
        <v>49</v>
      </c>
      <c r="H7" s="40">
        <f>D7*F7</f>
      </c>
      <c r="I7" s="3"/>
      <c r="J7" s="3"/>
      <c r="K7" s="3" t="s">
        <v>50</v>
      </c>
      <c r="L7" s="7">
        <v>10</v>
      </c>
      <c r="M7" s="7">
        <v>10</v>
      </c>
      <c r="N7" s="3"/>
      <c r="O7" s="3"/>
    </row>
    <row x14ac:dyDescent="0.25" r="8" customHeight="1" ht="18.75">
      <c r="A8" s="5">
        <v>42</v>
      </c>
      <c r="B8" s="6">
        <v>36</v>
      </c>
      <c r="C8" s="3"/>
      <c r="D8" s="4"/>
      <c r="E8" s="3"/>
      <c r="F8" s="4"/>
      <c r="G8" s="3"/>
      <c r="H8" s="4"/>
      <c r="I8" s="3"/>
      <c r="J8" s="3"/>
      <c r="K8" s="3" t="s">
        <v>51</v>
      </c>
      <c r="L8" s="31">
        <v>24.019423215557</v>
      </c>
      <c r="M8" s="4"/>
      <c r="N8" s="3"/>
      <c r="O8" s="3"/>
    </row>
    <row x14ac:dyDescent="0.25" r="9" customHeight="1" ht="17.25">
      <c r="A9" s="5">
        <v>45</v>
      </c>
      <c r="B9" s="6">
        <v>40</v>
      </c>
      <c r="C9" s="3"/>
      <c r="D9" s="31" t="s">
        <v>52</v>
      </c>
      <c r="E9" s="41" t="s">
        <v>53</v>
      </c>
      <c r="F9" s="4"/>
      <c r="G9" s="3"/>
      <c r="H9" s="4"/>
      <c r="I9" s="3"/>
      <c r="J9" s="3"/>
      <c r="K9" s="3" t="s">
        <v>54</v>
      </c>
      <c r="L9" s="7">
        <v>0</v>
      </c>
      <c r="M9" s="4"/>
      <c r="N9" s="3"/>
      <c r="O9" s="3"/>
    </row>
    <row x14ac:dyDescent="0.25" r="10" customHeight="1" ht="15.75">
      <c r="A10" s="5">
        <v>48</v>
      </c>
      <c r="B10" s="6">
        <v>42</v>
      </c>
      <c r="C10" s="3"/>
      <c r="D10" s="42" t="s">
        <v>55</v>
      </c>
      <c r="E10" s="43" t="s">
        <v>56</v>
      </c>
      <c r="F10" s="4"/>
      <c r="G10" s="3"/>
      <c r="H10" s="4"/>
      <c r="I10" s="3"/>
      <c r="J10" s="3"/>
      <c r="K10" s="3" t="s">
        <v>57</v>
      </c>
      <c r="L10" s="7">
        <v>18</v>
      </c>
      <c r="M10" s="4"/>
      <c r="N10" s="3"/>
      <c r="O10" s="3"/>
    </row>
    <row x14ac:dyDescent="0.25" r="11" customHeight="1" ht="18.75">
      <c r="A11" s="5">
        <v>49</v>
      </c>
      <c r="B11" s="6">
        <v>44</v>
      </c>
      <c r="C11" s="3"/>
      <c r="D11" s="44" t="s">
        <v>58</v>
      </c>
      <c r="E11" s="3"/>
      <c r="F11" s="4"/>
      <c r="G11" s="3"/>
      <c r="H11" s="4"/>
      <c r="I11" s="3"/>
      <c r="J11" s="3"/>
      <c r="K11" s="3" t="s">
        <v>59</v>
      </c>
      <c r="L11" s="45">
        <v>1.1255278675948812</v>
      </c>
      <c r="M11" s="4"/>
      <c r="N11" s="3"/>
      <c r="O11" s="3"/>
    </row>
    <row x14ac:dyDescent="0.25" r="12" customHeight="1" ht="18.75">
      <c r="A12" s="20">
        <f>AVERAGE(A2:A11)</f>
      </c>
      <c r="B12" s="20">
        <f>AVERAGE(B2:B11)</f>
      </c>
      <c r="C12" s="3"/>
      <c r="D12" s="4"/>
      <c r="E12" s="3"/>
      <c r="F12" s="4"/>
      <c r="G12" s="3"/>
      <c r="H12" s="4"/>
      <c r="I12" s="3"/>
      <c r="J12" s="3"/>
      <c r="K12" s="3" t="s">
        <v>60</v>
      </c>
      <c r="L12" s="31">
        <v>0.13757475226338006</v>
      </c>
      <c r="M12" s="4"/>
      <c r="N12" s="3"/>
      <c r="O12" s="3"/>
    </row>
    <row x14ac:dyDescent="0.25" r="13" customHeight="1" ht="18.75">
      <c r="A13" s="46">
        <f>_xlfn.VAR.S(A2:A11)</f>
      </c>
      <c r="B13" s="46">
        <f>_xlfn.VAR.S(B2:B11)</f>
      </c>
      <c r="C13" s="3"/>
      <c r="D13" s="4"/>
      <c r="E13" s="3"/>
      <c r="F13" s="4"/>
      <c r="G13" s="3"/>
      <c r="H13" s="4"/>
      <c r="I13" s="3"/>
      <c r="J13" s="3"/>
      <c r="K13" s="3" t="s">
        <v>61</v>
      </c>
      <c r="L13" s="31">
        <v>1.7340636066175394</v>
      </c>
      <c r="M13" s="4"/>
      <c r="N13" s="3"/>
      <c r="O13" s="3" t="s">
        <v>62</v>
      </c>
    </row>
    <row x14ac:dyDescent="0.25" r="14" customHeight="1" ht="18.75">
      <c r="A14" s="17">
        <f>SQRT(A13)</f>
      </c>
      <c r="B14" s="17">
        <f>SQRT(B13)</f>
      </c>
      <c r="C14" s="3"/>
      <c r="D14" s="4"/>
      <c r="E14" s="3"/>
      <c r="F14" s="4"/>
      <c r="G14" s="3"/>
      <c r="H14" s="4"/>
      <c r="I14" s="3"/>
      <c r="J14" s="3"/>
      <c r="K14" s="3" t="s">
        <v>63</v>
      </c>
      <c r="L14" s="31">
        <v>0.2751495045267601</v>
      </c>
      <c r="M14" s="4"/>
      <c r="N14" s="3"/>
      <c r="O14" s="3"/>
    </row>
    <row x14ac:dyDescent="0.25" r="15" customHeight="1" ht="18.75">
      <c r="A15" s="47">
        <f>(A2-media_a)^2</f>
      </c>
      <c r="B15" s="4"/>
      <c r="C15" s="3"/>
      <c r="D15" s="4"/>
      <c r="E15" s="3"/>
      <c r="F15" s="4"/>
      <c r="G15" s="3"/>
      <c r="H15" s="4"/>
      <c r="I15" s="3"/>
      <c r="J15" s="3"/>
      <c r="K15" s="48" t="s">
        <v>64</v>
      </c>
      <c r="L15" s="49">
        <v>2.100922040241038</v>
      </c>
      <c r="M15" s="50"/>
      <c r="N15" s="3"/>
      <c r="O15" s="3"/>
    </row>
    <row x14ac:dyDescent="0.25" r="16" customHeight="1" ht="18.75">
      <c r="A16" s="47">
        <f>(A3-media_a)^2</f>
      </c>
      <c r="B16" s="4"/>
      <c r="C16" s="3"/>
      <c r="D16" s="4"/>
      <c r="E16" s="3"/>
      <c r="F16" s="4"/>
      <c r="G16" s="3"/>
      <c r="H16" s="4"/>
      <c r="I16" s="3"/>
      <c r="J16" s="3"/>
      <c r="K16" s="3"/>
      <c r="L16" s="4"/>
      <c r="M16" s="4"/>
      <c r="N16" s="3"/>
      <c r="O16" s="3"/>
    </row>
    <row x14ac:dyDescent="0.25" r="17" customHeight="1" ht="18.75">
      <c r="A17" s="47">
        <f>(A4-media_a)^2</f>
      </c>
      <c r="B17" s="4"/>
      <c r="C17" s="3"/>
      <c r="D17" s="4"/>
      <c r="E17" s="3"/>
      <c r="F17" s="4"/>
      <c r="G17" s="3"/>
      <c r="H17" s="4"/>
      <c r="I17" s="3"/>
      <c r="J17" s="3"/>
      <c r="K17" s="3"/>
      <c r="L17" s="51" t="s">
        <v>65</v>
      </c>
      <c r="M17" s="52">
        <v>0.05</v>
      </c>
      <c r="N17" s="3" t="s">
        <v>66</v>
      </c>
      <c r="O17" s="3"/>
    </row>
    <row x14ac:dyDescent="0.25" r="18" customHeight="1" ht="18.75">
      <c r="A18" s="47">
        <f>(A5-media_a)^2</f>
      </c>
      <c r="B18" s="4"/>
      <c r="C18" s="3"/>
      <c r="D18" s="4"/>
      <c r="E18" s="3"/>
      <c r="F18" s="4"/>
      <c r="G18" s="3"/>
      <c r="H18" s="4"/>
      <c r="I18" s="3"/>
      <c r="J18" s="3"/>
      <c r="K18" s="3"/>
      <c r="L18" s="4"/>
      <c r="M18" s="4"/>
      <c r="N18" s="3"/>
      <c r="O18" s="3"/>
    </row>
    <row x14ac:dyDescent="0.25" r="19" customHeight="1" ht="18.75">
      <c r="A19" s="47">
        <f>(A6-media_a)^2</f>
      </c>
      <c r="B19" s="4"/>
      <c r="C19" s="3"/>
      <c r="D19" s="4"/>
      <c r="E19" s="3"/>
      <c r="F19" s="4"/>
      <c r="G19" s="3"/>
      <c r="H19" s="4"/>
      <c r="I19" s="3"/>
      <c r="J19" s="3"/>
      <c r="K19" s="3" t="s">
        <v>67</v>
      </c>
      <c r="L19" s="4"/>
      <c r="M19" s="4"/>
      <c r="N19" s="3"/>
      <c r="O19" s="3"/>
    </row>
    <row x14ac:dyDescent="0.25" r="20" customHeight="1" ht="18.75">
      <c r="A20" s="47">
        <f>(A7-media_a)^2</f>
      </c>
      <c r="B20" s="4"/>
      <c r="C20" s="3"/>
      <c r="D20" s="4"/>
      <c r="E20" s="3"/>
      <c r="F20" s="4"/>
      <c r="G20" s="3"/>
      <c r="H20" s="4"/>
      <c r="I20" s="3"/>
      <c r="J20" s="3"/>
      <c r="K20" s="53" t="s">
        <v>68</v>
      </c>
      <c r="L20" s="4"/>
      <c r="M20" s="4"/>
      <c r="N20" s="3"/>
      <c r="O20" s="3"/>
    </row>
    <row x14ac:dyDescent="0.25" r="21" customHeight="1" ht="18.75">
      <c r="A21" s="47">
        <f>(A8-media_a)^2</f>
      </c>
      <c r="B21" s="4"/>
      <c r="C21" s="3"/>
      <c r="D21" s="4"/>
      <c r="E21" s="3"/>
      <c r="F21" s="4"/>
      <c r="G21" s="3"/>
      <c r="H21" s="4"/>
      <c r="I21" s="3"/>
      <c r="J21" s="3"/>
      <c r="K21" s="3"/>
      <c r="L21" s="4"/>
      <c r="M21" s="4"/>
      <c r="N21" s="3"/>
      <c r="O21" s="3"/>
    </row>
    <row x14ac:dyDescent="0.25" r="22" customHeight="1" ht="18.75">
      <c r="A22" s="47">
        <f>(A9-media_a)^2</f>
      </c>
      <c r="B22" s="4"/>
      <c r="C22" s="3"/>
      <c r="D22" s="4"/>
      <c r="E22" s="3"/>
      <c r="F22" s="4"/>
      <c r="G22" s="3"/>
      <c r="H22" s="4"/>
      <c r="I22" s="3"/>
      <c r="J22" s="3"/>
      <c r="K22" s="3"/>
      <c r="L22" s="4"/>
      <c r="M22" s="4"/>
      <c r="N22" s="3"/>
      <c r="O22" s="3"/>
    </row>
    <row x14ac:dyDescent="0.25" r="23" customHeight="1" ht="18.75">
      <c r="A23" s="47">
        <f>(A10-media_a)^2</f>
      </c>
      <c r="B23" s="4"/>
      <c r="C23" s="3"/>
      <c r="D23" s="4"/>
      <c r="E23" s="3"/>
      <c r="F23" s="4"/>
      <c r="G23" s="3"/>
      <c r="H23" s="4"/>
      <c r="I23" s="3"/>
      <c r="J23" s="3"/>
      <c r="K23" s="3"/>
      <c r="L23" s="4"/>
      <c r="M23" s="4"/>
      <c r="N23" s="3"/>
      <c r="O23" s="3"/>
    </row>
    <row x14ac:dyDescent="0.25" r="24" customHeight="1" ht="18.75">
      <c r="A24" s="47">
        <f>(A11-media_a)^2</f>
      </c>
      <c r="B24" s="4"/>
      <c r="C24" s="3"/>
      <c r="D24" s="4"/>
      <c r="E24" s="3"/>
      <c r="F24" s="4"/>
      <c r="G24" s="3"/>
      <c r="H24" s="4"/>
      <c r="I24" s="3"/>
      <c r="J24" s="3"/>
      <c r="K24" s="3"/>
      <c r="L24" s="54" t="s">
        <v>69</v>
      </c>
      <c r="M24" s="4"/>
      <c r="N24" s="3"/>
      <c r="O24" s="3"/>
    </row>
    <row x14ac:dyDescent="0.25" r="25" customHeight="1" ht="18.75">
      <c r="A25" s="55">
        <f>SUM(A15:A24)/9</f>
      </c>
      <c r="B25" s="4"/>
      <c r="C25" s="3"/>
      <c r="D25" s="4"/>
      <c r="E25" s="3"/>
      <c r="F25" s="4"/>
      <c r="G25" s="3"/>
      <c r="H25" s="4"/>
      <c r="I25" s="3"/>
      <c r="J25" s="3"/>
      <c r="K25" s="3"/>
      <c r="L25" s="4"/>
      <c r="M25" s="4"/>
      <c r="N25" s="3"/>
      <c r="O25" s="3"/>
    </row>
    <row x14ac:dyDescent="0.25" r="26" customHeight="1" ht="18.75">
      <c r="A26" s="4"/>
      <c r="B26" s="4"/>
      <c r="C26" s="3"/>
      <c r="D26" s="4"/>
      <c r="E26" s="3"/>
      <c r="F26" s="4"/>
      <c r="G26" s="3"/>
      <c r="H26" s="4"/>
      <c r="I26" s="3"/>
      <c r="J26" s="3"/>
      <c r="K26" s="3"/>
      <c r="L26" s="4"/>
      <c r="M26" s="4"/>
      <c r="N26" s="3"/>
      <c r="O26" s="3"/>
    </row>
    <row x14ac:dyDescent="0.25" r="27" customHeight="1" ht="18.75">
      <c r="A27" s="4"/>
      <c r="B27" s="4"/>
      <c r="C27" s="3"/>
      <c r="D27" s="4"/>
      <c r="E27" s="3"/>
      <c r="F27" s="4"/>
      <c r="G27" s="3"/>
      <c r="H27" s="4"/>
      <c r="I27" s="3"/>
      <c r="J27" s="3"/>
      <c r="K27" s="3"/>
      <c r="L27" s="4"/>
      <c r="M27" s="4"/>
      <c r="N27" s="3"/>
      <c r="O27" s="3"/>
    </row>
    <row x14ac:dyDescent="0.25" r="28" customHeight="1" ht="18.75">
      <c r="A28" s="4"/>
      <c r="B28" s="4"/>
      <c r="C28" s="3"/>
      <c r="D28" s="4"/>
      <c r="E28" s="3"/>
      <c r="F28" s="4"/>
      <c r="G28" s="3"/>
      <c r="H28" s="4"/>
      <c r="I28" s="3"/>
      <c r="J28" s="3"/>
      <c r="K28" s="3"/>
      <c r="L28" s="4"/>
      <c r="M28" s="4"/>
      <c r="N28" s="3"/>
      <c r="O28" s="3"/>
    </row>
    <row x14ac:dyDescent="0.25" r="29" customHeight="1" ht="18.75">
      <c r="A29" s="4"/>
      <c r="B29" s="4"/>
      <c r="C29" s="3"/>
      <c r="D29" s="4"/>
      <c r="E29" s="3"/>
      <c r="F29" s="4"/>
      <c r="G29" s="3"/>
      <c r="H29" s="4"/>
      <c r="I29" s="3"/>
      <c r="J29" s="3"/>
      <c r="K29" s="3"/>
      <c r="L29" s="4"/>
      <c r="M29" s="4"/>
      <c r="N29" s="3"/>
      <c r="O29" s="3"/>
    </row>
    <row x14ac:dyDescent="0.25" r="30" customHeight="1" ht="18.75">
      <c r="A30" s="4"/>
      <c r="B30" s="4"/>
      <c r="C30" s="3"/>
      <c r="D30" s="4"/>
      <c r="E30" s="3"/>
      <c r="F30" s="4"/>
      <c r="G30" s="3"/>
      <c r="H30" s="4"/>
      <c r="I30" s="3"/>
      <c r="J30" s="3"/>
      <c r="K30" s="3"/>
      <c r="L30" s="4"/>
      <c r="M30" s="4"/>
      <c r="N30" s="3"/>
      <c r="O30" s="3"/>
    </row>
    <row x14ac:dyDescent="0.25" r="31" customHeight="1" ht="18.75">
      <c r="A31" s="4"/>
      <c r="B31" s="4"/>
      <c r="C31" s="3"/>
      <c r="D31" s="4"/>
      <c r="E31" s="56" t="s">
        <v>70</v>
      </c>
      <c r="F31" s="4"/>
      <c r="G31" s="3"/>
      <c r="H31" s="4"/>
      <c r="I31" s="3"/>
      <c r="J31" s="3"/>
      <c r="K31" s="3"/>
      <c r="L31" s="4"/>
      <c r="M31" s="4"/>
      <c r="N31" s="3"/>
      <c r="O3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3"/>
  <sheetViews>
    <sheetView workbookViewId="0"/>
  </sheetViews>
  <sheetFormatPr defaultRowHeight="15" x14ac:dyDescent="0.25"/>
  <cols>
    <col min="1" max="1" style="26" width="10.862142857142858" customWidth="1" bestFit="1"/>
    <col min="2" max="2" style="28" width="13.576428571428572" customWidth="1" bestFit="1"/>
    <col min="3" max="3" style="28" width="13.576428571428572" customWidth="1" bestFit="1"/>
    <col min="4" max="4" style="26" width="13.576428571428572" customWidth="1" bestFit="1"/>
    <col min="5" max="5" style="26" width="13.576428571428572" customWidth="1" bestFit="1"/>
  </cols>
  <sheetData>
    <row x14ac:dyDescent="0.25" r="1" customHeight="1" ht="18.75">
      <c r="A1" s="3"/>
      <c r="B1" s="4"/>
      <c r="C1" s="4"/>
      <c r="D1" s="3"/>
      <c r="E1" s="3"/>
    </row>
    <row x14ac:dyDescent="0.25" r="2" customHeight="1" ht="18.75">
      <c r="A2" s="3" t="s">
        <v>21</v>
      </c>
      <c r="B2" s="7">
        <v>10</v>
      </c>
      <c r="C2" s="4"/>
      <c r="D2" s="3"/>
      <c r="E2" s="3"/>
    </row>
    <row x14ac:dyDescent="0.25" r="3" customHeight="1" ht="18.75">
      <c r="A3" s="3" t="s">
        <v>22</v>
      </c>
      <c r="B3" s="7">
        <v>10</v>
      </c>
      <c r="C3" s="4"/>
      <c r="D3" s="3"/>
      <c r="E3" s="3"/>
    </row>
    <row x14ac:dyDescent="0.25" r="4" customHeight="1" ht="18.75">
      <c r="A4" s="3" t="s">
        <v>23</v>
      </c>
      <c r="B4" s="29">
        <f>media_a</f>
      </c>
      <c r="C4" s="4"/>
      <c r="D4" s="3"/>
      <c r="E4" s="3"/>
    </row>
    <row x14ac:dyDescent="0.25" r="5" customHeight="1" ht="18.75">
      <c r="A5" s="3" t="s">
        <v>24</v>
      </c>
      <c r="B5" s="29">
        <f>media_b</f>
      </c>
      <c r="C5" s="4"/>
      <c r="D5" s="3"/>
      <c r="E5" s="3"/>
    </row>
    <row x14ac:dyDescent="0.25" r="6" customHeight="1" ht="18.75">
      <c r="A6" s="3" t="s">
        <v>25</v>
      </c>
      <c r="B6" s="30">
        <f>'teste T'!A13</f>
      </c>
      <c r="C6" s="4"/>
      <c r="D6" s="3"/>
      <c r="E6" s="3"/>
    </row>
    <row x14ac:dyDescent="0.25" r="7" customHeight="1" ht="18.75">
      <c r="A7" s="3" t="s">
        <v>26</v>
      </c>
      <c r="B7" s="30">
        <f>'teste T'!B13</f>
      </c>
      <c r="C7" s="4"/>
      <c r="D7" s="3"/>
      <c r="E7" s="3"/>
    </row>
    <row x14ac:dyDescent="0.25" r="8" customHeight="1" ht="18.75">
      <c r="A8" s="3"/>
      <c r="B8" s="4"/>
      <c r="C8" s="4"/>
      <c r="D8" s="3"/>
      <c r="E8" s="3"/>
    </row>
    <row x14ac:dyDescent="0.25" r="9" customHeight="1" ht="18.75">
      <c r="A9" s="3" t="s">
        <v>27</v>
      </c>
      <c r="B9" s="31">
        <f>(B6/B2+B7/B3)^2</f>
      </c>
      <c r="C9" s="32">
        <f>B9/B10</f>
      </c>
      <c r="D9" s="3" t="s">
        <v>28</v>
      </c>
      <c r="E9" s="3"/>
    </row>
    <row x14ac:dyDescent="0.25" r="10" customHeight="1" ht="18.75">
      <c r="A10" s="3"/>
      <c r="B10" s="31">
        <f>(B6/10)^2/9+(B7/10)^2/9</f>
      </c>
      <c r="C10" s="4"/>
      <c r="D10" s="3"/>
      <c r="E10" s="3"/>
    </row>
    <row x14ac:dyDescent="0.25" r="11" customHeight="1" ht="18.75">
      <c r="A11" s="3"/>
      <c r="B11" s="4"/>
      <c r="C11" s="4"/>
      <c r="D11" s="3"/>
      <c r="E11" s="3"/>
    </row>
    <row x14ac:dyDescent="0.25" r="12" customHeight="1" ht="18.75">
      <c r="A12" s="3" t="s">
        <v>29</v>
      </c>
      <c r="B12" s="31">
        <f>B4-B5</f>
      </c>
      <c r="C12" s="33">
        <f>B12/B13</f>
      </c>
      <c r="D12" s="3"/>
      <c r="E12" s="3"/>
    </row>
    <row x14ac:dyDescent="0.25" r="13" customHeight="1" ht="18.75">
      <c r="A13" s="3"/>
      <c r="B13" s="31">
        <f>SQRT(B6/10+B7/10)</f>
      </c>
      <c r="C13" s="4"/>
      <c r="D13" s="3"/>
      <c r="E13" s="3"/>
    </row>
    <row x14ac:dyDescent="0.25" r="14" customHeight="1" ht="18.75">
      <c r="A14" s="3"/>
      <c r="B14" s="4"/>
      <c r="C14" s="4"/>
      <c r="D14" s="3"/>
      <c r="E14" s="3"/>
    </row>
    <row x14ac:dyDescent="0.25" r="15" customHeight="1" ht="18.75">
      <c r="A15" s="18" t="s">
        <v>30</v>
      </c>
      <c r="B15" s="4"/>
      <c r="C15" s="4"/>
      <c r="D15" s="3"/>
      <c r="E15" s="3"/>
    </row>
    <row x14ac:dyDescent="0.25" r="16" customHeight="1" ht="18.75">
      <c r="A16" s="18" t="s">
        <v>31</v>
      </c>
      <c r="B16" s="4"/>
      <c r="C16" s="4"/>
      <c r="D16" s="3"/>
      <c r="E16" s="3"/>
    </row>
    <row x14ac:dyDescent="0.25" r="17" customHeight="1" ht="18.75">
      <c r="A17" s="18" t="s">
        <v>32</v>
      </c>
      <c r="B17" s="4"/>
      <c r="C17" s="4"/>
      <c r="D17" s="3"/>
      <c r="E17" s="3"/>
    </row>
    <row x14ac:dyDescent="0.25" r="18" customHeight="1" ht="18.75">
      <c r="A18" s="3"/>
      <c r="B18" s="4"/>
      <c r="C18" s="4"/>
      <c r="D18" s="3"/>
      <c r="E18" s="3"/>
    </row>
    <row x14ac:dyDescent="0.25" r="19" customHeight="1" ht="18.75">
      <c r="A19" s="3"/>
      <c r="B19" s="4"/>
      <c r="C19" s="4"/>
      <c r="D19" s="3"/>
      <c r="E19" s="3"/>
    </row>
    <row x14ac:dyDescent="0.25" r="20" customHeight="1" ht="18.75">
      <c r="A20" s="18" t="s">
        <v>33</v>
      </c>
      <c r="B20" s="4"/>
      <c r="C20" s="4"/>
      <c r="D20" s="3" t="s">
        <v>34</v>
      </c>
      <c r="E20" s="3"/>
    </row>
    <row x14ac:dyDescent="0.25" r="21" customHeight="1" ht="18.75">
      <c r="A21" s="18" t="s">
        <v>35</v>
      </c>
      <c r="B21" s="4"/>
      <c r="C21" s="4"/>
      <c r="D21" s="3"/>
      <c r="E21" s="3"/>
    </row>
    <row x14ac:dyDescent="0.25" r="22" customHeight="1" ht="18.75">
      <c r="A22" s="3"/>
      <c r="B22" s="4"/>
      <c r="C22" s="4"/>
      <c r="D22" s="3"/>
      <c r="E22" s="3"/>
    </row>
    <row x14ac:dyDescent="0.25" r="23" customHeight="1" ht="18.75">
      <c r="A23" s="34" t="s">
        <v>36</v>
      </c>
      <c r="B23" s="4"/>
      <c r="C23" s="4"/>
      <c r="D23" s="3"/>
      <c r="E23" s="34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24"/>
  <sheetViews>
    <sheetView workbookViewId="0" tabSelected="1"/>
  </sheetViews>
  <sheetFormatPr defaultRowHeight="15" x14ac:dyDescent="0.25"/>
  <cols>
    <col min="1" max="1" style="25" width="17.433571428571426" customWidth="1" bestFit="1"/>
    <col min="2" max="2" style="25" width="5.005" customWidth="1" bestFit="1"/>
    <col min="3" max="3" style="25" width="21.433571428571426" customWidth="1" bestFit="1"/>
    <col min="4" max="4" style="26" width="5.862142857142857" customWidth="1" bestFit="1"/>
    <col min="5" max="5" style="25" width="17.433571428571426" customWidth="1" bestFit="1"/>
    <col min="6" max="6" style="25" width="3.4335714285714283" customWidth="1" bestFit="1"/>
    <col min="7" max="7" style="25" width="4.862142857142857" customWidth="1" bestFit="1"/>
    <col min="8" max="8" style="25" width="16.290714285714284" customWidth="1" bestFit="1"/>
    <col min="9" max="9" style="27" width="16.719285714285714" customWidth="1" bestFit="1"/>
    <col min="10" max="10" style="26" width="9.719285714285713" customWidth="1" bestFit="1"/>
    <col min="11" max="11" style="26" width="13.576428571428572" customWidth="1" bestFit="1"/>
    <col min="12" max="12" style="28" width="13.576428571428572" customWidth="1" bestFit="1"/>
    <col min="13" max="13" style="26" width="13.576428571428572" customWidth="1" bestFit="1"/>
    <col min="14" max="14" style="28" width="13.576428571428572" customWidth="1" bestFit="1"/>
    <col min="15" max="15" style="26" width="13.576428571428572" customWidth="1" bestFit="1"/>
    <col min="16" max="16" style="26" width="13.576428571428572" customWidth="1" bestFit="1"/>
    <col min="17" max="17" style="26" width="13.576428571428572" customWidth="1" bestFit="1"/>
    <col min="18" max="18" style="26" width="13.576428571428572" customWidth="1" bestFit="1"/>
    <col min="19" max="19" style="26" width="13.576428571428572" customWidth="1" bestFit="1"/>
  </cols>
  <sheetData>
    <row x14ac:dyDescent="0.25" r="1" customHeight="1" ht="18.75">
      <c r="A1" s="1" t="s">
        <v>0</v>
      </c>
      <c r="B1" s="2"/>
      <c r="C1" s="1" t="s">
        <v>1</v>
      </c>
      <c r="D1" s="3"/>
      <c r="E1" s="2" t="s">
        <v>2</v>
      </c>
      <c r="F1" s="2"/>
      <c r="G1" s="2"/>
      <c r="H1" s="1" t="s">
        <v>3</v>
      </c>
      <c r="I1" s="1" t="s">
        <v>4</v>
      </c>
      <c r="J1" s="3"/>
      <c r="K1" s="3"/>
      <c r="L1" s="4"/>
      <c r="M1" s="3"/>
      <c r="N1" s="4"/>
      <c r="O1" s="3"/>
      <c r="P1" s="3"/>
      <c r="Q1" s="3"/>
      <c r="R1" s="3"/>
      <c r="S1" s="3"/>
    </row>
    <row x14ac:dyDescent="0.25" r="2" customHeight="1" ht="18.75">
      <c r="A2" s="5">
        <v>28</v>
      </c>
      <c r="B2" s="1">
        <v>1</v>
      </c>
      <c r="C2" s="6">
        <v>22</v>
      </c>
      <c r="D2" s="3"/>
      <c r="E2" s="6">
        <v>22</v>
      </c>
      <c r="F2" s="7">
        <v>1</v>
      </c>
      <c r="G2" s="6">
        <v>1</v>
      </c>
      <c r="H2" s="1">
        <v>5</v>
      </c>
      <c r="I2" s="1">
        <v>1</v>
      </c>
      <c r="J2" s="3"/>
      <c r="K2" s="3"/>
      <c r="L2" s="4"/>
      <c r="M2" s="3"/>
      <c r="N2" s="4"/>
      <c r="O2" s="3"/>
      <c r="P2" s="3"/>
      <c r="Q2" s="3"/>
      <c r="R2" s="3"/>
      <c r="S2" s="3" t="s">
        <v>5</v>
      </c>
    </row>
    <row x14ac:dyDescent="0.25" r="3" customHeight="1" ht="18.75">
      <c r="A3" s="5">
        <v>30</v>
      </c>
      <c r="B3" s="1">
        <v>2</v>
      </c>
      <c r="C3" s="6">
        <v>23</v>
      </c>
      <c r="D3" s="3"/>
      <c r="E3" s="6">
        <v>23</v>
      </c>
      <c r="F3" s="7">
        <v>2</v>
      </c>
      <c r="G3" s="6">
        <v>2</v>
      </c>
      <c r="H3" s="1">
        <v>7</v>
      </c>
      <c r="I3" s="1">
        <v>2</v>
      </c>
      <c r="J3" s="3"/>
      <c r="K3" s="3"/>
      <c r="L3" s="4"/>
      <c r="M3" s="3"/>
      <c r="N3" s="4"/>
      <c r="O3" s="3"/>
      <c r="P3" s="3"/>
      <c r="Q3" s="3"/>
      <c r="R3" s="3"/>
      <c r="S3" s="3" t="s">
        <v>6</v>
      </c>
    </row>
    <row x14ac:dyDescent="0.25" r="4" customHeight="1" ht="18.75">
      <c r="A4" s="5">
        <v>31</v>
      </c>
      <c r="B4" s="1">
        <v>3</v>
      </c>
      <c r="C4" s="6">
        <v>23</v>
      </c>
      <c r="D4" s="3"/>
      <c r="E4" s="6">
        <v>23</v>
      </c>
      <c r="F4" s="7">
        <v>3</v>
      </c>
      <c r="G4" s="6">
        <v>3</v>
      </c>
      <c r="H4" s="1">
        <v>8</v>
      </c>
      <c r="I4" s="1">
        <v>3</v>
      </c>
      <c r="J4" s="3"/>
      <c r="K4" s="3"/>
      <c r="L4" s="4"/>
      <c r="M4" s="3"/>
      <c r="N4" s="4"/>
      <c r="O4" s="3"/>
      <c r="P4" s="3"/>
      <c r="Q4" s="3"/>
      <c r="R4" s="3"/>
      <c r="S4" s="3"/>
    </row>
    <row x14ac:dyDescent="0.25" r="5" customHeight="1" ht="18.75">
      <c r="A5" s="5">
        <v>34</v>
      </c>
      <c r="B5" s="1">
        <v>4</v>
      </c>
      <c r="C5" s="6">
        <v>26</v>
      </c>
      <c r="D5" s="3"/>
      <c r="E5" s="6">
        <v>26</v>
      </c>
      <c r="F5" s="7">
        <v>4</v>
      </c>
      <c r="G5" s="6">
        <v>4</v>
      </c>
      <c r="H5" s="1">
        <v>10</v>
      </c>
      <c r="I5" s="1">
        <v>4</v>
      </c>
      <c r="J5" s="3"/>
      <c r="K5" s="3"/>
      <c r="L5" s="4"/>
      <c r="M5" s="3"/>
      <c r="N5" s="4"/>
      <c r="O5" s="3"/>
      <c r="P5" s="3"/>
      <c r="Q5" s="3"/>
      <c r="R5" s="3"/>
      <c r="S5" s="3"/>
    </row>
    <row x14ac:dyDescent="0.25" r="6" customHeight="1" ht="18.75">
      <c r="A6" s="5">
        <v>36</v>
      </c>
      <c r="B6" s="1">
        <v>5</v>
      </c>
      <c r="C6" s="6">
        <v>30</v>
      </c>
      <c r="D6" s="3"/>
      <c r="E6" s="5">
        <v>28</v>
      </c>
      <c r="F6" s="7">
        <v>1</v>
      </c>
      <c r="G6" s="5">
        <v>5</v>
      </c>
      <c r="H6" s="1">
        <v>12</v>
      </c>
      <c r="I6" s="1">
        <v>6</v>
      </c>
      <c r="J6" s="3"/>
      <c r="K6" s="3"/>
      <c r="L6" s="4"/>
      <c r="M6" s="3"/>
      <c r="N6" s="4"/>
      <c r="O6" s="3"/>
      <c r="P6" s="3"/>
      <c r="Q6" s="3"/>
      <c r="R6" s="3"/>
      <c r="S6" s="3"/>
    </row>
    <row x14ac:dyDescent="0.25" r="7" customHeight="1" ht="18.75">
      <c r="A7" s="5">
        <v>39</v>
      </c>
      <c r="B7" s="1">
        <v>6</v>
      </c>
      <c r="C7" s="6">
        <v>33</v>
      </c>
      <c r="D7" s="3"/>
      <c r="E7" s="6">
        <v>30</v>
      </c>
      <c r="F7" s="7">
        <v>5</v>
      </c>
      <c r="G7" s="6">
        <v>6</v>
      </c>
      <c r="H7" s="1">
        <v>13</v>
      </c>
      <c r="I7" s="1">
        <v>9</v>
      </c>
      <c r="J7" s="3"/>
      <c r="K7" s="3"/>
      <c r="L7" s="4"/>
      <c r="M7" s="3"/>
      <c r="N7" s="4"/>
      <c r="O7" s="3"/>
      <c r="P7" s="3"/>
      <c r="Q7" s="3"/>
      <c r="R7" s="3"/>
      <c r="S7" s="3"/>
    </row>
    <row x14ac:dyDescent="0.25" r="8" customHeight="1" ht="18.75">
      <c r="A8" s="5">
        <v>42</v>
      </c>
      <c r="B8" s="1">
        <v>7</v>
      </c>
      <c r="C8" s="6">
        <v>36</v>
      </c>
      <c r="D8" s="3"/>
      <c r="E8" s="5">
        <v>30</v>
      </c>
      <c r="F8" s="7">
        <v>2</v>
      </c>
      <c r="G8" s="5">
        <v>7</v>
      </c>
      <c r="H8" s="1">
        <v>16</v>
      </c>
      <c r="I8" s="1">
        <v>11</v>
      </c>
      <c r="J8" s="3"/>
      <c r="K8" s="3"/>
      <c r="L8" s="4"/>
      <c r="M8" s="3"/>
      <c r="N8" s="4"/>
      <c r="O8" s="3"/>
      <c r="P8" s="3"/>
      <c r="Q8" s="3"/>
      <c r="R8" s="3"/>
      <c r="S8" s="3"/>
    </row>
    <row x14ac:dyDescent="0.25" r="9" customHeight="1" ht="18.75">
      <c r="A9" s="5">
        <v>45</v>
      </c>
      <c r="B9" s="1">
        <v>8</v>
      </c>
      <c r="C9" s="6">
        <v>40</v>
      </c>
      <c r="D9" s="3"/>
      <c r="E9" s="5">
        <v>31</v>
      </c>
      <c r="F9" s="7">
        <v>3</v>
      </c>
      <c r="G9" s="5">
        <v>8</v>
      </c>
      <c r="H9" s="1">
        <v>18</v>
      </c>
      <c r="I9" s="1">
        <v>14</v>
      </c>
      <c r="J9" s="3"/>
      <c r="K9" s="3"/>
      <c r="L9" s="4"/>
      <c r="M9" s="3"/>
      <c r="N9" s="4"/>
      <c r="O9" s="3"/>
      <c r="P9" s="3"/>
      <c r="Q9" s="3"/>
      <c r="R9" s="3"/>
      <c r="S9" s="3"/>
    </row>
    <row x14ac:dyDescent="0.25" r="10" customHeight="1" ht="18.75">
      <c r="A10" s="5">
        <v>48</v>
      </c>
      <c r="B10" s="1">
        <v>9</v>
      </c>
      <c r="C10" s="6">
        <v>42</v>
      </c>
      <c r="D10" s="3"/>
      <c r="E10" s="6">
        <v>33</v>
      </c>
      <c r="F10" s="7">
        <v>6</v>
      </c>
      <c r="G10" s="6">
        <v>9</v>
      </c>
      <c r="H10" s="1">
        <v>19</v>
      </c>
      <c r="I10" s="1">
        <v>15</v>
      </c>
      <c r="J10" s="3"/>
      <c r="K10" s="3"/>
      <c r="L10" s="4"/>
      <c r="M10" s="3"/>
      <c r="N10" s="4"/>
      <c r="O10" s="3"/>
      <c r="P10" s="3"/>
      <c r="Q10" s="3"/>
      <c r="R10" s="3"/>
      <c r="S10" s="3"/>
    </row>
    <row x14ac:dyDescent="0.25" r="11" customHeight="1" ht="18.75">
      <c r="A11" s="5">
        <v>49</v>
      </c>
      <c r="B11" s="1">
        <v>10</v>
      </c>
      <c r="C11" s="6">
        <v>44</v>
      </c>
      <c r="D11" s="3"/>
      <c r="E11" s="5">
        <v>34</v>
      </c>
      <c r="F11" s="7">
        <v>4</v>
      </c>
      <c r="G11" s="5">
        <v>10</v>
      </c>
      <c r="H11" s="1">
        <v>20</v>
      </c>
      <c r="I11" s="1">
        <v>17</v>
      </c>
      <c r="J11" s="3"/>
      <c r="K11" s="3"/>
      <c r="L11" s="4"/>
      <c r="M11" s="3"/>
      <c r="N11" s="4"/>
      <c r="O11" s="3"/>
      <c r="P11" s="3"/>
      <c r="Q11" s="3"/>
      <c r="R11" s="3"/>
      <c r="S11" s="3"/>
    </row>
    <row x14ac:dyDescent="0.25" r="12" customHeight="1" ht="18.75">
      <c r="A12" s="2"/>
      <c r="B12" s="2"/>
      <c r="C12" s="2"/>
      <c r="D12" s="3"/>
      <c r="E12" s="6">
        <v>36</v>
      </c>
      <c r="F12" s="7">
        <v>7</v>
      </c>
      <c r="G12" s="6">
        <v>11</v>
      </c>
      <c r="H12" s="8">
        <f>SUM(H2:H11)</f>
      </c>
      <c r="I12" s="9">
        <f>SUM(I2:I11)</f>
      </c>
      <c r="J12" s="3"/>
      <c r="K12" s="3"/>
      <c r="L12" s="4"/>
      <c r="M12" s="3"/>
      <c r="N12" s="4"/>
      <c r="O12" s="3"/>
      <c r="P12" s="3"/>
      <c r="Q12" s="3"/>
      <c r="R12" s="3"/>
      <c r="S12" s="3"/>
    </row>
    <row x14ac:dyDescent="0.25" r="13" customHeight="1" ht="19.5">
      <c r="A13" s="2"/>
      <c r="B13" s="2"/>
      <c r="C13" s="10" t="s">
        <v>7</v>
      </c>
      <c r="D13" s="3"/>
      <c r="E13" s="5">
        <v>36</v>
      </c>
      <c r="F13" s="7">
        <v>5</v>
      </c>
      <c r="G13" s="5">
        <v>12</v>
      </c>
      <c r="H13" s="1" t="s">
        <v>8</v>
      </c>
      <c r="I13" s="1" t="s">
        <v>9</v>
      </c>
      <c r="J13" s="3"/>
      <c r="K13" s="11" t="s">
        <v>10</v>
      </c>
      <c r="L13" s="12">
        <f>H12-(10*11/2)</f>
      </c>
      <c r="M13" s="3"/>
      <c r="N13" s="4"/>
      <c r="O13" s="3"/>
      <c r="P13" s="3"/>
      <c r="Q13" s="3"/>
      <c r="R13" s="3"/>
      <c r="S13" s="3"/>
    </row>
    <row x14ac:dyDescent="0.25" r="14" customHeight="1" ht="19.5">
      <c r="A14" s="2"/>
      <c r="B14" s="2"/>
      <c r="C14" s="2"/>
      <c r="D14" s="3"/>
      <c r="E14" s="5">
        <v>39</v>
      </c>
      <c r="F14" s="7">
        <v>6</v>
      </c>
      <c r="G14" s="5">
        <v>13</v>
      </c>
      <c r="H14" s="2"/>
      <c r="I14" s="13"/>
      <c r="J14" s="3"/>
      <c r="K14" s="11" t="s">
        <v>11</v>
      </c>
      <c r="L14" s="12">
        <f>I12-(10*11/2)</f>
      </c>
      <c r="M14" s="3"/>
      <c r="N14" s="4"/>
      <c r="O14" s="3"/>
      <c r="P14" s="3"/>
      <c r="Q14" s="3"/>
      <c r="R14" s="3"/>
      <c r="S14" s="3"/>
    </row>
    <row x14ac:dyDescent="0.25" r="15" customHeight="1" ht="18.75">
      <c r="A15" s="2"/>
      <c r="B15" s="2"/>
      <c r="C15" s="2"/>
      <c r="D15" s="3"/>
      <c r="E15" s="6">
        <v>40</v>
      </c>
      <c r="F15" s="7">
        <v>8</v>
      </c>
      <c r="G15" s="6">
        <v>14</v>
      </c>
      <c r="H15" s="2"/>
      <c r="I15" s="13"/>
      <c r="J15" s="3"/>
      <c r="K15" s="11" t="s">
        <v>12</v>
      </c>
      <c r="L15" s="14">
        <f>MIN(L13:L14)</f>
      </c>
      <c r="M15" s="3"/>
      <c r="N15" s="4"/>
      <c r="O15" s="3"/>
      <c r="P15" s="3"/>
      <c r="Q15" s="3"/>
      <c r="R15" s="3"/>
      <c r="S15" s="3"/>
    </row>
    <row x14ac:dyDescent="0.25" r="16" customHeight="1" ht="18.75">
      <c r="A16" s="2"/>
      <c r="B16" s="2"/>
      <c r="C16" s="2"/>
      <c r="D16" s="3"/>
      <c r="E16" s="6">
        <v>42</v>
      </c>
      <c r="F16" s="7">
        <v>9</v>
      </c>
      <c r="G16" s="6">
        <v>15</v>
      </c>
      <c r="H16" s="2"/>
      <c r="I16" s="13"/>
      <c r="J16" s="3"/>
      <c r="K16" s="11"/>
      <c r="L16" s="15"/>
      <c r="M16" s="3"/>
      <c r="N16" s="4"/>
      <c r="O16" s="3"/>
      <c r="P16" s="3"/>
      <c r="Q16" s="3"/>
      <c r="R16" s="3"/>
      <c r="S16" s="3"/>
    </row>
    <row x14ac:dyDescent="0.25" r="17" customHeight="1" ht="19.5">
      <c r="A17" s="2"/>
      <c r="B17" s="2"/>
      <c r="C17" s="2"/>
      <c r="D17" s="3"/>
      <c r="E17" s="5">
        <v>42</v>
      </c>
      <c r="F17" s="7">
        <v>7</v>
      </c>
      <c r="G17" s="5">
        <v>16</v>
      </c>
      <c r="H17" s="2"/>
      <c r="I17" s="13"/>
      <c r="J17" s="3"/>
      <c r="K17" s="16" t="s">
        <v>13</v>
      </c>
      <c r="L17" s="12">
        <f>10*10/2</f>
      </c>
      <c r="M17" s="3"/>
      <c r="N17" s="4"/>
      <c r="O17" s="3"/>
      <c r="P17" s="3"/>
      <c r="Q17" s="3"/>
      <c r="R17" s="3"/>
      <c r="S17" s="3"/>
    </row>
    <row x14ac:dyDescent="0.25" r="18" customHeight="1" ht="19.5">
      <c r="A18" s="2"/>
      <c r="B18" s="2"/>
      <c r="C18" s="2"/>
      <c r="D18" s="3"/>
      <c r="E18" s="6">
        <v>44</v>
      </c>
      <c r="F18" s="7">
        <v>10</v>
      </c>
      <c r="G18" s="6">
        <v>17</v>
      </c>
      <c r="H18" s="2"/>
      <c r="I18" s="13"/>
      <c r="J18" s="3"/>
      <c r="K18" s="16" t="s">
        <v>14</v>
      </c>
      <c r="L18" s="12">
        <f>(10*10*(21)/12)</f>
      </c>
      <c r="M18" s="3"/>
      <c r="N18" s="17">
        <f>SQRT(L18)</f>
      </c>
      <c r="O18" s="18" t="s">
        <v>15</v>
      </c>
      <c r="P18" s="3"/>
      <c r="Q18" s="3"/>
      <c r="R18" s="3"/>
      <c r="S18" s="3"/>
    </row>
    <row x14ac:dyDescent="0.25" r="19" customHeight="1" ht="20.25">
      <c r="A19" s="2"/>
      <c r="B19" s="2"/>
      <c r="C19" s="2"/>
      <c r="D19" s="3"/>
      <c r="E19" s="5">
        <v>45</v>
      </c>
      <c r="F19" s="7">
        <v>8</v>
      </c>
      <c r="G19" s="5">
        <v>18</v>
      </c>
      <c r="H19" s="2"/>
      <c r="I19" s="13"/>
      <c r="J19" s="3"/>
      <c r="K19" s="19" t="s">
        <v>16</v>
      </c>
      <c r="L19" s="20">
        <f>(L15-L17)/N18</f>
      </c>
      <c r="M19" s="3"/>
      <c r="N19" s="4"/>
      <c r="O19" s="3"/>
      <c r="P19" s="3"/>
      <c r="Q19" s="3"/>
      <c r="R19" s="3"/>
      <c r="S19" s="3"/>
    </row>
    <row x14ac:dyDescent="0.25" r="20" customHeight="1" ht="18.75">
      <c r="A20" s="2"/>
      <c r="B20" s="2"/>
      <c r="C20" s="2"/>
      <c r="D20" s="3"/>
      <c r="E20" s="5">
        <v>48</v>
      </c>
      <c r="F20" s="7">
        <v>9</v>
      </c>
      <c r="G20" s="5">
        <v>19</v>
      </c>
      <c r="H20" s="2"/>
      <c r="I20" s="13"/>
      <c r="J20" s="3"/>
      <c r="K20" s="3"/>
      <c r="L20" s="4"/>
      <c r="M20" s="3"/>
      <c r="N20" s="4"/>
      <c r="O20" s="3"/>
      <c r="P20" s="3"/>
      <c r="Q20" s="3"/>
      <c r="R20" s="3"/>
      <c r="S20" s="3"/>
    </row>
    <row x14ac:dyDescent="0.25" r="21" customHeight="1" ht="21">
      <c r="A21" s="2"/>
      <c r="B21" s="2"/>
      <c r="C21" s="2"/>
      <c r="D21" s="3"/>
      <c r="E21" s="5">
        <v>49</v>
      </c>
      <c r="F21" s="7">
        <v>10</v>
      </c>
      <c r="G21" s="5">
        <v>20</v>
      </c>
      <c r="H21" s="2"/>
      <c r="I21" s="21"/>
      <c r="J21" s="22"/>
      <c r="K21" s="23" t="s">
        <v>17</v>
      </c>
      <c r="L21" s="4"/>
      <c r="M21" s="3"/>
      <c r="N21" s="4"/>
      <c r="O21" s="3"/>
      <c r="P21" s="3"/>
      <c r="Q21" s="3"/>
      <c r="R21" s="3"/>
      <c r="S21" s="3"/>
    </row>
    <row x14ac:dyDescent="0.25" r="22" customHeight="1" ht="19.5">
      <c r="A22" s="2"/>
      <c r="B22" s="2"/>
      <c r="C22" s="2"/>
      <c r="D22" s="3"/>
      <c r="E22" s="2"/>
      <c r="F22" s="2"/>
      <c r="G22" s="2"/>
      <c r="H22" s="2"/>
      <c r="I22" s="13"/>
      <c r="J22" s="3"/>
      <c r="K22" s="3"/>
      <c r="L22" s="4"/>
      <c r="M22" s="3" t="s">
        <v>18</v>
      </c>
      <c r="N22" s="4"/>
      <c r="O22" s="3"/>
      <c r="P22" s="3"/>
      <c r="Q22" s="3"/>
      <c r="R22" s="3"/>
      <c r="S22" s="3"/>
    </row>
    <row x14ac:dyDescent="0.25" r="23" customHeight="1" ht="18.75">
      <c r="A23" s="2"/>
      <c r="B23" s="2"/>
      <c r="C23" s="2"/>
      <c r="D23" s="3"/>
      <c r="E23" s="2"/>
      <c r="F23" s="2"/>
      <c r="G23" s="2"/>
      <c r="H23" s="2"/>
      <c r="I23" s="1" t="s">
        <v>19</v>
      </c>
      <c r="J23" s="3"/>
      <c r="K23" s="3"/>
      <c r="L23" s="4"/>
      <c r="M23" s="3"/>
      <c r="N23" s="4"/>
      <c r="O23" s="3"/>
      <c r="P23" s="3"/>
      <c r="Q23" s="3"/>
      <c r="R23" s="3"/>
      <c r="S23" s="3"/>
    </row>
    <row x14ac:dyDescent="0.25" r="24" customHeight="1" ht="18.75">
      <c r="A24" s="2"/>
      <c r="B24" s="2"/>
      <c r="C24" s="2"/>
      <c r="D24" s="3"/>
      <c r="E24" s="2"/>
      <c r="F24" s="2"/>
      <c r="G24" s="2"/>
      <c r="H24" s="2"/>
      <c r="I24" s="24" t="s">
        <v>20</v>
      </c>
      <c r="J24" s="3"/>
      <c r="K24" s="3"/>
      <c r="L24" s="4"/>
      <c r="M24" s="3"/>
      <c r="N24" s="4"/>
      <c r="O24" s="3"/>
      <c r="P24" s="3"/>
      <c r="Q24" s="3"/>
      <c r="R24" s="3"/>
      <c r="S24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teste normal</vt:lpstr>
      <vt:lpstr>teste F</vt:lpstr>
      <vt:lpstr>teste T</vt:lpstr>
      <vt:lpstr>smith-satter</vt:lpstr>
      <vt:lpstr>soma ranks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2022-11-24T20:21:56.826Z</dcterms:created>
  <dcterms:modified xsi:type="dcterms:W3CDTF">2022-11-24T20:21:56.826Z</dcterms:modified>
</cp:coreProperties>
</file>