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esardudleycastellanosnieto/Desktop/La Roncha/"/>
    </mc:Choice>
  </mc:AlternateContent>
  <xr:revisionPtr revIDLastSave="0" documentId="13_ncr:1_{080786A7-D457-9340-AF75-96E3A511ADBF}" xr6:coauthVersionLast="47" xr6:coauthVersionMax="47" xr10:uidLastSave="{00000000-0000-0000-0000-000000000000}"/>
  <bookViews>
    <workbookView xWindow="0" yWindow="0" windowWidth="28800" windowHeight="18000" tabRatio="966" activeTab="1" xr2:uid="{2B87D042-D529-4FC1-A88A-06F95C8F0B51}"/>
  </bookViews>
  <sheets>
    <sheet name="Inversiones" sheetId="9" r:id="rId1"/>
    <sheet name="Costos Fijos y Variables" sheetId="6" r:id="rId2"/>
    <sheet name="Plan de Ventas Y Produccion" sheetId="13" r:id="rId3"/>
    <sheet name="Depreciaión" sheetId="8" r:id="rId4"/>
    <sheet name="Flujo de Efectivo" sheetId="1" r:id="rId5"/>
    <sheet name="Balance General" sheetId="14" r:id="rId6"/>
    <sheet name="Estado de Resultados " sheetId="15" r:id="rId7"/>
    <sheet name="Amortizacion Avio" sheetId="11" r:id="rId8"/>
    <sheet name="Amortizacion Ref" sheetId="7" r:id="rId9"/>
    <sheet name="Razones Financieras" sheetId="12" r:id="rId10"/>
    <sheet name="Proyeccion Fin." sheetId="16" r:id="rId11"/>
    <sheet name="Determinacion TIR y VAN" sheetId="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9" l="1"/>
  <c r="P27" i="6"/>
  <c r="G14" i="9"/>
  <c r="E9" i="9"/>
  <c r="C45" i="9" s="1"/>
  <c r="E10" i="14"/>
  <c r="C46" i="1" s="1"/>
  <c r="B11" i="1"/>
  <c r="D37" i="1"/>
  <c r="E37" i="1"/>
  <c r="C37" i="1"/>
  <c r="A37" i="1"/>
  <c r="F37" i="1"/>
  <c r="F35" i="6"/>
  <c r="F56" i="6" s="1"/>
  <c r="B15" i="2"/>
  <c r="H15" i="2" s="1"/>
  <c r="Q24" i="15"/>
  <c r="O24" i="15"/>
  <c r="D31" i="1"/>
  <c r="O31" i="1" s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D34" i="1"/>
  <c r="O34" i="1" s="1"/>
  <c r="E34" i="1"/>
  <c r="F34" i="1"/>
  <c r="G34" i="1"/>
  <c r="H34" i="1"/>
  <c r="I34" i="1"/>
  <c r="J34" i="1"/>
  <c r="K34" i="1"/>
  <c r="L34" i="1"/>
  <c r="M34" i="1"/>
  <c r="N34" i="1"/>
  <c r="D35" i="1"/>
  <c r="E35" i="1"/>
  <c r="O35" i="1" s="1"/>
  <c r="F35" i="1"/>
  <c r="G35" i="1"/>
  <c r="H35" i="1"/>
  <c r="I35" i="1"/>
  <c r="J35" i="1"/>
  <c r="K35" i="1"/>
  <c r="L35" i="1"/>
  <c r="M35" i="1"/>
  <c r="N35" i="1"/>
  <c r="D36" i="1"/>
  <c r="E36" i="1"/>
  <c r="F36" i="1"/>
  <c r="G36" i="1"/>
  <c r="H36" i="1"/>
  <c r="I36" i="1"/>
  <c r="J36" i="1"/>
  <c r="K36" i="1"/>
  <c r="L36" i="1"/>
  <c r="M36" i="1"/>
  <c r="N36" i="1"/>
  <c r="C31" i="1"/>
  <c r="C32" i="1"/>
  <c r="C33" i="1"/>
  <c r="O33" i="1" s="1"/>
  <c r="C34" i="1"/>
  <c r="C36" i="1"/>
  <c r="C30" i="1"/>
  <c r="D22" i="1"/>
  <c r="E22" i="1"/>
  <c r="E29" i="1" s="1"/>
  <c r="F22" i="1"/>
  <c r="G22" i="1"/>
  <c r="G29" i="1" s="1"/>
  <c r="H22" i="1"/>
  <c r="I22" i="1"/>
  <c r="I29" i="1" s="1"/>
  <c r="J22" i="1"/>
  <c r="K22" i="1"/>
  <c r="L22" i="1"/>
  <c r="M22" i="1"/>
  <c r="M29" i="1" s="1"/>
  <c r="N22" i="1"/>
  <c r="E23" i="1"/>
  <c r="I23" i="1"/>
  <c r="M23" i="1"/>
  <c r="D24" i="1"/>
  <c r="E24" i="1"/>
  <c r="F24" i="1"/>
  <c r="F29" i="1" s="1"/>
  <c r="G24" i="1"/>
  <c r="H24" i="1"/>
  <c r="I24" i="1"/>
  <c r="J24" i="1"/>
  <c r="K24" i="1"/>
  <c r="K29" i="1" s="1"/>
  <c r="L24" i="1"/>
  <c r="M24" i="1"/>
  <c r="N24" i="1"/>
  <c r="N29" i="1" s="1"/>
  <c r="D25" i="1"/>
  <c r="O25" i="1" s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O28" i="1" s="1"/>
  <c r="K28" i="1"/>
  <c r="L28" i="1"/>
  <c r="M28" i="1"/>
  <c r="N28" i="1"/>
  <c r="C24" i="1"/>
  <c r="C25" i="1"/>
  <c r="C26" i="1"/>
  <c r="C27" i="1"/>
  <c r="C28" i="1"/>
  <c r="C22" i="1"/>
  <c r="B17" i="1"/>
  <c r="B16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C11" i="1"/>
  <c r="C12" i="1"/>
  <c r="C10" i="1"/>
  <c r="O10" i="1" s="1"/>
  <c r="B12" i="1"/>
  <c r="B10" i="1"/>
  <c r="G28" i="13"/>
  <c r="G16" i="1" s="1"/>
  <c r="H28" i="13"/>
  <c r="H16" i="1" s="1"/>
  <c r="H20" i="1" s="1"/>
  <c r="I28" i="13"/>
  <c r="I16" i="1" s="1"/>
  <c r="J28" i="13"/>
  <c r="J16" i="1" s="1"/>
  <c r="K28" i="13"/>
  <c r="K16" i="1" s="1"/>
  <c r="L28" i="13"/>
  <c r="L16" i="1" s="1"/>
  <c r="L20" i="1" s="1"/>
  <c r="M28" i="13"/>
  <c r="M16" i="1" s="1"/>
  <c r="N28" i="13"/>
  <c r="N16" i="1" s="1"/>
  <c r="D28" i="13"/>
  <c r="D16" i="1" s="1"/>
  <c r="E28" i="13"/>
  <c r="E16" i="1" s="1"/>
  <c r="F28" i="13"/>
  <c r="F16" i="1" s="1"/>
  <c r="C28" i="13"/>
  <c r="C16" i="1" s="1"/>
  <c r="D30" i="13"/>
  <c r="E30" i="13"/>
  <c r="E18" i="1" s="1"/>
  <c r="F30" i="13"/>
  <c r="F18" i="1" s="1"/>
  <c r="G30" i="13"/>
  <c r="G18" i="1" s="1"/>
  <c r="H30" i="13"/>
  <c r="H18" i="1" s="1"/>
  <c r="I30" i="13"/>
  <c r="I18" i="1" s="1"/>
  <c r="J30" i="13"/>
  <c r="J18" i="1" s="1"/>
  <c r="K30" i="13"/>
  <c r="K18" i="1" s="1"/>
  <c r="L30" i="13"/>
  <c r="L18" i="1" s="1"/>
  <c r="M30" i="13"/>
  <c r="M18" i="1" s="1"/>
  <c r="N30" i="13"/>
  <c r="N18" i="1" s="1"/>
  <c r="C30" i="13"/>
  <c r="C18" i="1" s="1"/>
  <c r="D29" i="13"/>
  <c r="E29" i="13"/>
  <c r="E17" i="1" s="1"/>
  <c r="F29" i="13"/>
  <c r="F17" i="1" s="1"/>
  <c r="G29" i="13"/>
  <c r="G17" i="1" s="1"/>
  <c r="H29" i="13"/>
  <c r="H17" i="1" s="1"/>
  <c r="I29" i="13"/>
  <c r="I17" i="1" s="1"/>
  <c r="I20" i="1" s="1"/>
  <c r="J29" i="13"/>
  <c r="J17" i="1" s="1"/>
  <c r="K29" i="13"/>
  <c r="K17" i="1" s="1"/>
  <c r="L29" i="13"/>
  <c r="L17" i="1" s="1"/>
  <c r="M29" i="13"/>
  <c r="M17" i="1" s="1"/>
  <c r="N29" i="13"/>
  <c r="N17" i="1" s="1"/>
  <c r="C29" i="13"/>
  <c r="C17" i="1" s="1"/>
  <c r="O53" i="6"/>
  <c r="E53" i="6"/>
  <c r="F53" i="6"/>
  <c r="F23" i="1"/>
  <c r="G23" i="1"/>
  <c r="I53" i="6"/>
  <c r="J53" i="6"/>
  <c r="J23" i="1"/>
  <c r="K23" i="1"/>
  <c r="M53" i="6"/>
  <c r="N53" i="6"/>
  <c r="N23" i="1"/>
  <c r="P44" i="6"/>
  <c r="C35" i="1"/>
  <c r="E63" i="14"/>
  <c r="E19" i="14"/>
  <c r="P52" i="6"/>
  <c r="P51" i="6"/>
  <c r="P50" i="6"/>
  <c r="P49" i="6"/>
  <c r="P48" i="6"/>
  <c r="P47" i="6"/>
  <c r="P46" i="6"/>
  <c r="P45" i="6"/>
  <c r="P43" i="6"/>
  <c r="F13" i="6"/>
  <c r="M61" i="9"/>
  <c r="N61" i="9"/>
  <c r="O61" i="9"/>
  <c r="J61" i="9"/>
  <c r="K61" i="9"/>
  <c r="L61" i="9"/>
  <c r="B59" i="9"/>
  <c r="B84" i="9" s="1"/>
  <c r="E31" i="9"/>
  <c r="C59" i="9" s="1"/>
  <c r="G59" i="9" s="1"/>
  <c r="P59" i="9" s="1"/>
  <c r="F79" i="9"/>
  <c r="E79" i="9"/>
  <c r="D79" i="9"/>
  <c r="B56" i="9"/>
  <c r="B81" i="9" s="1"/>
  <c r="B57" i="9"/>
  <c r="B82" i="9" s="1"/>
  <c r="B58" i="9"/>
  <c r="B83" i="9" s="1"/>
  <c r="B55" i="9"/>
  <c r="B80" i="9" s="1"/>
  <c r="B48" i="9"/>
  <c r="B75" i="9"/>
  <c r="B49" i="9"/>
  <c r="B76" i="9" s="1"/>
  <c r="B77" i="9"/>
  <c r="B78" i="9"/>
  <c r="E15" i="9"/>
  <c r="C51" i="9" s="1"/>
  <c r="G51" i="9" s="1"/>
  <c r="P51" i="9" s="1"/>
  <c r="E14" i="9"/>
  <c r="C50" i="9" s="1"/>
  <c r="G50" i="9" s="1"/>
  <c r="P50" i="9" s="1"/>
  <c r="E13" i="9"/>
  <c r="C49" i="9" s="1"/>
  <c r="E12" i="9"/>
  <c r="C48" i="9" s="1"/>
  <c r="C75" i="9" s="1"/>
  <c r="B45" i="9"/>
  <c r="B72" i="9" s="1"/>
  <c r="B46" i="9"/>
  <c r="B73" i="9" s="1"/>
  <c r="B47" i="9"/>
  <c r="B74" i="9" s="1"/>
  <c r="M70" i="7"/>
  <c r="M58" i="7"/>
  <c r="M46" i="7"/>
  <c r="M34" i="7"/>
  <c r="D35" i="6"/>
  <c r="P27" i="12"/>
  <c r="P51" i="12"/>
  <c r="P82" i="12" s="1"/>
  <c r="P118" i="12" s="1"/>
  <c r="O27" i="12"/>
  <c r="O51" i="12" s="1"/>
  <c r="O82" i="12" s="1"/>
  <c r="O118" i="12" s="1"/>
  <c r="N27" i="12"/>
  <c r="N51" i="12"/>
  <c r="N82" i="12" s="1"/>
  <c r="N118" i="12" s="1"/>
  <c r="M27" i="12"/>
  <c r="M51" i="12" s="1"/>
  <c r="M82" i="12" s="1"/>
  <c r="M118" i="12" s="1"/>
  <c r="G12" i="16"/>
  <c r="G14" i="16"/>
  <c r="G16" i="16" s="1"/>
  <c r="H9" i="16"/>
  <c r="G9" i="16"/>
  <c r="F9" i="16"/>
  <c r="I9" i="16"/>
  <c r="I16" i="16" s="1"/>
  <c r="I21" i="16" s="1"/>
  <c r="J9" i="16"/>
  <c r="K9" i="16"/>
  <c r="L9" i="16"/>
  <c r="L16" i="16" s="1"/>
  <c r="M9" i="16"/>
  <c r="M16" i="16" s="1"/>
  <c r="M21" i="16" s="1"/>
  <c r="M24" i="16" s="1"/>
  <c r="M30" i="16" s="1"/>
  <c r="M36" i="16" s="1"/>
  <c r="N9" i="16"/>
  <c r="O9" i="16"/>
  <c r="P9" i="16"/>
  <c r="P16" i="16" s="1"/>
  <c r="P21" i="16" s="1"/>
  <c r="P24" i="16" s="1"/>
  <c r="F14" i="16"/>
  <c r="H14" i="16"/>
  <c r="I14" i="16"/>
  <c r="J14" i="16"/>
  <c r="J16" i="16" s="1"/>
  <c r="J21" i="16" s="1"/>
  <c r="J24" i="16" s="1"/>
  <c r="K14" i="16"/>
  <c r="L14" i="16"/>
  <c r="M14" i="16"/>
  <c r="N14" i="16"/>
  <c r="O14" i="16"/>
  <c r="P14" i="16"/>
  <c r="E16" i="16"/>
  <c r="E17" i="16" s="1"/>
  <c r="H16" i="16"/>
  <c r="K16" i="16"/>
  <c r="K21" i="16" s="1"/>
  <c r="K24" i="16" s="1"/>
  <c r="N16" i="16"/>
  <c r="N21" i="16" s="1"/>
  <c r="N24" i="16" s="1"/>
  <c r="O16" i="16"/>
  <c r="H21" i="16"/>
  <c r="H24" i="16" s="1"/>
  <c r="I24" i="16"/>
  <c r="I30" i="16" s="1"/>
  <c r="I36" i="16" s="1"/>
  <c r="L21" i="16"/>
  <c r="O21" i="16"/>
  <c r="O24" i="16" s="1"/>
  <c r="O30" i="16" s="1"/>
  <c r="O36" i="16" s="1"/>
  <c r="L24" i="16"/>
  <c r="L30" i="16" s="1"/>
  <c r="L36" i="16" s="1"/>
  <c r="F26" i="16"/>
  <c r="G26" i="16"/>
  <c r="H26" i="16"/>
  <c r="I26" i="16"/>
  <c r="J26" i="16"/>
  <c r="K26" i="16"/>
  <c r="L26" i="16"/>
  <c r="M26" i="16"/>
  <c r="N26" i="16"/>
  <c r="O26" i="16"/>
  <c r="P26" i="16"/>
  <c r="H30" i="16"/>
  <c r="H36" i="16" s="1"/>
  <c r="P30" i="16"/>
  <c r="P36" i="16" s="1"/>
  <c r="E11" i="7"/>
  <c r="F11" i="7" s="1"/>
  <c r="E12" i="7"/>
  <c r="F12" i="7" s="1"/>
  <c r="E13" i="7"/>
  <c r="F13" i="7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/>
  <c r="E20" i="7"/>
  <c r="F20" i="7" s="1"/>
  <c r="E21" i="7"/>
  <c r="F21" i="7"/>
  <c r="E22" i="7"/>
  <c r="F22" i="7" s="1"/>
  <c r="M22" i="7"/>
  <c r="P34" i="6"/>
  <c r="P25" i="6"/>
  <c r="P26" i="6"/>
  <c r="P28" i="6"/>
  <c r="P29" i="6"/>
  <c r="P30" i="6"/>
  <c r="P32" i="6"/>
  <c r="P33" i="6"/>
  <c r="P52" i="9"/>
  <c r="C24" i="15"/>
  <c r="C39" i="13"/>
  <c r="O31" i="13"/>
  <c r="O32" i="13"/>
  <c r="O33" i="13"/>
  <c r="O34" i="13"/>
  <c r="O35" i="13"/>
  <c r="O36" i="13"/>
  <c r="O37" i="13"/>
  <c r="O38" i="13"/>
  <c r="D21" i="13"/>
  <c r="E21" i="13"/>
  <c r="F21" i="13"/>
  <c r="G21" i="13"/>
  <c r="H21" i="13"/>
  <c r="I21" i="13"/>
  <c r="J21" i="13"/>
  <c r="K21" i="13"/>
  <c r="L21" i="13"/>
  <c r="M21" i="13"/>
  <c r="N21" i="13"/>
  <c r="C21" i="13"/>
  <c r="O12" i="13"/>
  <c r="O13" i="13"/>
  <c r="O14" i="13"/>
  <c r="O15" i="13"/>
  <c r="O16" i="13"/>
  <c r="O17" i="13"/>
  <c r="O18" i="13"/>
  <c r="O19" i="13"/>
  <c r="O20" i="13"/>
  <c r="O11" i="13"/>
  <c r="O21" i="13" s="1"/>
  <c r="K27" i="12"/>
  <c r="K51" i="12"/>
  <c r="K82" i="12"/>
  <c r="K118" i="12" s="1"/>
  <c r="I27" i="12"/>
  <c r="I51" i="12"/>
  <c r="I82" i="12" s="1"/>
  <c r="I118" i="12" s="1"/>
  <c r="J27" i="12"/>
  <c r="J51" i="12"/>
  <c r="J82" i="12"/>
  <c r="J118" i="12" s="1"/>
  <c r="L27" i="12"/>
  <c r="L51" i="12"/>
  <c r="L82" i="12"/>
  <c r="L118" i="12"/>
  <c r="H27" i="12"/>
  <c r="H51" i="12"/>
  <c r="H82" i="12"/>
  <c r="H118" i="12"/>
  <c r="D8" i="15"/>
  <c r="D9" i="15"/>
  <c r="C10" i="15"/>
  <c r="C12" i="15" s="1"/>
  <c r="D12" i="15" s="1"/>
  <c r="D10" i="15"/>
  <c r="D14" i="15"/>
  <c r="D15" i="15"/>
  <c r="D16" i="15"/>
  <c r="C17" i="15"/>
  <c r="D17" i="15"/>
  <c r="C19" i="15"/>
  <c r="D19" i="15" s="1"/>
  <c r="D22" i="15"/>
  <c r="D23" i="15"/>
  <c r="D24" i="15"/>
  <c r="C16" i="14"/>
  <c r="C28" i="14"/>
  <c r="C39" i="14" s="1"/>
  <c r="E16" i="14"/>
  <c r="G16" i="14"/>
  <c r="G28" i="14"/>
  <c r="B31" i="14"/>
  <c r="B32" i="14"/>
  <c r="B33" i="14"/>
  <c r="C36" i="14"/>
  <c r="G36" i="14"/>
  <c r="C52" i="14"/>
  <c r="E45" i="14"/>
  <c r="E68" i="14"/>
  <c r="G52" i="14"/>
  <c r="C57" i="14"/>
  <c r="C59" i="14"/>
  <c r="G57" i="14"/>
  <c r="G59" i="14"/>
  <c r="G69" i="14"/>
  <c r="G71" i="14"/>
  <c r="C19" i="1"/>
  <c r="C49" i="1"/>
  <c r="C52" i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C26" i="13"/>
  <c r="C8" i="1" s="1"/>
  <c r="D26" i="13"/>
  <c r="D8" i="1" s="1"/>
  <c r="E26" i="13"/>
  <c r="E8" i="1" s="1"/>
  <c r="F26" i="13"/>
  <c r="F8" i="1" s="1"/>
  <c r="G26" i="13"/>
  <c r="G8" i="1" s="1"/>
  <c r="H26" i="13"/>
  <c r="H8" i="1" s="1"/>
  <c r="I26" i="13"/>
  <c r="I8" i="1" s="1"/>
  <c r="J26" i="13"/>
  <c r="J8" i="1" s="1"/>
  <c r="K26" i="13"/>
  <c r="K8" i="1" s="1"/>
  <c r="L26" i="13"/>
  <c r="L8" i="1" s="1"/>
  <c r="M26" i="13"/>
  <c r="M8" i="1" s="1"/>
  <c r="N26" i="13"/>
  <c r="N8" i="1" s="1"/>
  <c r="D19" i="1"/>
  <c r="D49" i="1"/>
  <c r="D52" i="1"/>
  <c r="E19" i="1"/>
  <c r="E49" i="1"/>
  <c r="E52" i="1"/>
  <c r="F19" i="1"/>
  <c r="F49" i="1"/>
  <c r="F52" i="1"/>
  <c r="G19" i="1"/>
  <c r="G49" i="1"/>
  <c r="G52" i="1"/>
  <c r="H19" i="1"/>
  <c r="H49" i="1"/>
  <c r="H52" i="1"/>
  <c r="I19" i="1"/>
  <c r="I49" i="1"/>
  <c r="I52" i="1"/>
  <c r="J19" i="1"/>
  <c r="J49" i="1"/>
  <c r="J52" i="1"/>
  <c r="K19" i="1"/>
  <c r="K49" i="1"/>
  <c r="K52" i="1"/>
  <c r="L19" i="1"/>
  <c r="L49" i="1"/>
  <c r="L52" i="1"/>
  <c r="M19" i="1"/>
  <c r="M49" i="1"/>
  <c r="M52" i="1"/>
  <c r="N19" i="1"/>
  <c r="J10" i="11"/>
  <c r="E11" i="11"/>
  <c r="F11" i="11" s="1"/>
  <c r="E12" i="11"/>
  <c r="E13" i="11"/>
  <c r="E14" i="11"/>
  <c r="E15" i="11"/>
  <c r="F15" i="11" s="1"/>
  <c r="E16" i="11"/>
  <c r="E17" i="11"/>
  <c r="E18" i="11"/>
  <c r="E19" i="11"/>
  <c r="F19" i="11" s="1"/>
  <c r="E20" i="11"/>
  <c r="E21" i="11"/>
  <c r="F21" i="11" s="1"/>
  <c r="E22" i="11"/>
  <c r="F22" i="11" s="1"/>
  <c r="G22" i="11" s="1"/>
  <c r="I24" i="11"/>
  <c r="E10" i="11"/>
  <c r="F10" i="11" s="1"/>
  <c r="I72" i="7"/>
  <c r="J10" i="7"/>
  <c r="E10" i="7"/>
  <c r="F10" i="7" s="1"/>
  <c r="F9" i="6"/>
  <c r="F10" i="6"/>
  <c r="F11" i="6"/>
  <c r="F12" i="6"/>
  <c r="E11" i="9"/>
  <c r="C47" i="9" s="1"/>
  <c r="H47" i="9" s="1"/>
  <c r="P47" i="9" s="1"/>
  <c r="C56" i="9"/>
  <c r="D56" i="9" s="1"/>
  <c r="E29" i="9"/>
  <c r="E35" i="14" s="1"/>
  <c r="E30" i="9"/>
  <c r="C58" i="9" s="1"/>
  <c r="C83" i="9" s="1"/>
  <c r="D9" i="2"/>
  <c r="D11" i="2" s="1"/>
  <c r="H16" i="2"/>
  <c r="E55" i="2"/>
  <c r="E56" i="2"/>
  <c r="E57" i="2"/>
  <c r="E58" i="2"/>
  <c r="E59" i="2"/>
  <c r="E60" i="2"/>
  <c r="E61" i="2"/>
  <c r="E62" i="2"/>
  <c r="E63" i="2"/>
  <c r="H17" i="2"/>
  <c r="H18" i="2"/>
  <c r="H19" i="2"/>
  <c r="H20" i="2"/>
  <c r="H21" i="2"/>
  <c r="H22" i="2"/>
  <c r="H23" i="2"/>
  <c r="H24" i="2"/>
  <c r="H25" i="2"/>
  <c r="O12" i="1"/>
  <c r="C60" i="1"/>
  <c r="C61" i="1" s="1"/>
  <c r="I62" i="1" s="1"/>
  <c r="M64" i="1"/>
  <c r="N65" i="1"/>
  <c r="O48" i="1"/>
  <c r="E35" i="2" s="1"/>
  <c r="F44" i="2" s="1"/>
  <c r="F63" i="2" s="1"/>
  <c r="D10" i="11"/>
  <c r="H11" i="11" s="1"/>
  <c r="O24" i="1"/>
  <c r="O36" i="1"/>
  <c r="O39" i="1"/>
  <c r="O40" i="1"/>
  <c r="O41" i="1"/>
  <c r="O11" i="1"/>
  <c r="O13" i="1"/>
  <c r="E10" i="9"/>
  <c r="C46" i="9" s="1"/>
  <c r="C73" i="9" s="1"/>
  <c r="P46" i="9"/>
  <c r="H63" i="1"/>
  <c r="F62" i="1"/>
  <c r="H63" i="14"/>
  <c r="C26" i="15"/>
  <c r="C28" i="15" s="1"/>
  <c r="D28" i="15" s="1"/>
  <c r="H48" i="14"/>
  <c r="H66" i="14"/>
  <c r="H65" i="14"/>
  <c r="H56" i="14"/>
  <c r="H55" i="14"/>
  <c r="G39" i="14"/>
  <c r="H45" i="14"/>
  <c r="H46" i="14"/>
  <c r="P44" i="9"/>
  <c r="H12" i="14"/>
  <c r="H23" i="14"/>
  <c r="H20" i="14"/>
  <c r="C77" i="9"/>
  <c r="E77" i="9" s="1"/>
  <c r="C69" i="14"/>
  <c r="C71" i="14" s="1"/>
  <c r="C84" i="9"/>
  <c r="E84" i="9" s="1"/>
  <c r="H69" i="14"/>
  <c r="H68" i="14"/>
  <c r="H64" i="14"/>
  <c r="H59" i="14"/>
  <c r="H57" i="14"/>
  <c r="H52" i="14"/>
  <c r="E33" i="14"/>
  <c r="E34" i="14"/>
  <c r="F39" i="13"/>
  <c r="I39" i="13"/>
  <c r="N39" i="13"/>
  <c r="F20" i="1"/>
  <c r="J29" i="1"/>
  <c r="E54" i="2"/>
  <c r="E45" i="9" l="1"/>
  <c r="D45" i="9"/>
  <c r="E31" i="14"/>
  <c r="C72" i="9"/>
  <c r="D72" i="9" s="1"/>
  <c r="C74" i="9"/>
  <c r="D74" i="9" s="1"/>
  <c r="H28" i="2"/>
  <c r="H27" i="2"/>
  <c r="H30" i="2" s="1"/>
  <c r="D24" i="14"/>
  <c r="D32" i="14"/>
  <c r="D21" i="14"/>
  <c r="D11" i="14"/>
  <c r="D36" i="14"/>
  <c r="D20" i="14"/>
  <c r="D22" i="14"/>
  <c r="D25" i="14"/>
  <c r="D31" i="14"/>
  <c r="D34" i="14"/>
  <c r="D10" i="14"/>
  <c r="D33" i="14"/>
  <c r="D57" i="14"/>
  <c r="D46" i="14"/>
  <c r="D71" i="14"/>
  <c r="C73" i="14"/>
  <c r="D68" i="14"/>
  <c r="D66" i="14"/>
  <c r="D64" i="14"/>
  <c r="D47" i="14"/>
  <c r="D56" i="14"/>
  <c r="D45" i="14"/>
  <c r="J39" i="13"/>
  <c r="K20" i="1"/>
  <c r="G20" i="1"/>
  <c r="N20" i="1"/>
  <c r="J20" i="1"/>
  <c r="M20" i="1"/>
  <c r="E20" i="1"/>
  <c r="M39" i="13"/>
  <c r="L39" i="13"/>
  <c r="O28" i="13"/>
  <c r="K39" i="13"/>
  <c r="G39" i="13"/>
  <c r="D39" i="13"/>
  <c r="H39" i="13"/>
  <c r="E39" i="13"/>
  <c r="O27" i="1"/>
  <c r="O26" i="1"/>
  <c r="O32" i="1"/>
  <c r="C38" i="1"/>
  <c r="F14" i="6"/>
  <c r="C81" i="9"/>
  <c r="E81" i="9" s="1"/>
  <c r="F58" i="9"/>
  <c r="P58" i="9" s="1"/>
  <c r="F84" i="9"/>
  <c r="D84" i="9"/>
  <c r="E83" i="9"/>
  <c r="D83" i="9"/>
  <c r="F83" i="9"/>
  <c r="F81" i="9"/>
  <c r="D81" i="9"/>
  <c r="D48" i="9"/>
  <c r="P48" i="9" s="1"/>
  <c r="H61" i="9"/>
  <c r="H63" i="9" s="1"/>
  <c r="E74" i="9"/>
  <c r="E72" i="9"/>
  <c r="F45" i="9"/>
  <c r="F61" i="9" s="1"/>
  <c r="F62" i="9" s="1"/>
  <c r="E75" i="9"/>
  <c r="D75" i="9"/>
  <c r="C76" i="9"/>
  <c r="D76" i="9" s="1"/>
  <c r="G49" i="9"/>
  <c r="P49" i="9" s="1"/>
  <c r="E73" i="9"/>
  <c r="F73" i="9"/>
  <c r="D73" i="9"/>
  <c r="E61" i="9"/>
  <c r="E62" i="9" s="1"/>
  <c r="E18" i="9"/>
  <c r="C78" i="9"/>
  <c r="H39" i="14"/>
  <c r="H14" i="14"/>
  <c r="H31" i="14"/>
  <c r="H13" i="14"/>
  <c r="H22" i="14"/>
  <c r="H9" i="14"/>
  <c r="H19" i="14"/>
  <c r="H32" i="14"/>
  <c r="H15" i="14"/>
  <c r="G73" i="14"/>
  <c r="H28" i="14"/>
  <c r="H10" i="14"/>
  <c r="H21" i="14"/>
  <c r="H33" i="14"/>
  <c r="H16" i="14"/>
  <c r="H36" i="14"/>
  <c r="I66" i="1"/>
  <c r="L63" i="1"/>
  <c r="O16" i="1"/>
  <c r="C20" i="1"/>
  <c r="H11" i="14"/>
  <c r="K65" i="1"/>
  <c r="N72" i="1"/>
  <c r="P56" i="9"/>
  <c r="D61" i="9"/>
  <c r="D62" i="9" s="1"/>
  <c r="F77" i="9"/>
  <c r="D77" i="9"/>
  <c r="G11" i="11"/>
  <c r="F63" i="1"/>
  <c r="H62" i="1"/>
  <c r="I65" i="1"/>
  <c r="J67" i="1"/>
  <c r="K67" i="1"/>
  <c r="K68" i="1"/>
  <c r="L65" i="1"/>
  <c r="L66" i="1"/>
  <c r="M67" i="1"/>
  <c r="M68" i="1"/>
  <c r="N62" i="1"/>
  <c r="N69" i="1"/>
  <c r="N70" i="1"/>
  <c r="J62" i="1"/>
  <c r="I63" i="1"/>
  <c r="I74" i="1" s="1"/>
  <c r="D62" i="1"/>
  <c r="F64" i="1"/>
  <c r="H65" i="1"/>
  <c r="I64" i="1"/>
  <c r="J64" i="1"/>
  <c r="K69" i="1"/>
  <c r="K70" i="1"/>
  <c r="L67" i="1"/>
  <c r="L68" i="1"/>
  <c r="M62" i="1"/>
  <c r="M69" i="1"/>
  <c r="M70" i="1"/>
  <c r="N63" i="1"/>
  <c r="N64" i="1"/>
  <c r="N71" i="1"/>
  <c r="J66" i="1"/>
  <c r="F65" i="1"/>
  <c r="D63" i="1"/>
  <c r="C62" i="1"/>
  <c r="C74" i="1" s="1"/>
  <c r="C75" i="1" s="1"/>
  <c r="E62" i="1"/>
  <c r="G63" i="1"/>
  <c r="H64" i="1"/>
  <c r="I68" i="1"/>
  <c r="J68" i="1"/>
  <c r="K64" i="1"/>
  <c r="L62" i="1"/>
  <c r="L69" i="1"/>
  <c r="L70" i="1"/>
  <c r="M63" i="1"/>
  <c r="J63" i="1"/>
  <c r="L64" i="1"/>
  <c r="M66" i="1"/>
  <c r="N67" i="1"/>
  <c r="N73" i="1"/>
  <c r="K62" i="1"/>
  <c r="I67" i="1"/>
  <c r="G66" i="1"/>
  <c r="E63" i="1"/>
  <c r="E64" i="1"/>
  <c r="K63" i="1"/>
  <c r="L71" i="1"/>
  <c r="M71" i="1"/>
  <c r="N66" i="1"/>
  <c r="J69" i="1"/>
  <c r="H66" i="1"/>
  <c r="G65" i="1"/>
  <c r="G64" i="1"/>
  <c r="K66" i="1"/>
  <c r="M65" i="1"/>
  <c r="M72" i="1"/>
  <c r="N68" i="1"/>
  <c r="J65" i="1"/>
  <c r="H67" i="1"/>
  <c r="G62" i="1"/>
  <c r="F75" i="9"/>
  <c r="D35" i="14"/>
  <c r="D65" i="14"/>
  <c r="D55" i="14"/>
  <c r="D63" i="14"/>
  <c r="D59" i="14"/>
  <c r="D69" i="14"/>
  <c r="D9" i="14"/>
  <c r="D19" i="14"/>
  <c r="D39" i="14"/>
  <c r="D14" i="14"/>
  <c r="D23" i="14"/>
  <c r="D12" i="14"/>
  <c r="D26" i="15"/>
  <c r="C29" i="15"/>
  <c r="D29" i="15" s="1"/>
  <c r="G19" i="11"/>
  <c r="F18" i="11"/>
  <c r="G15" i="11"/>
  <c r="F14" i="11"/>
  <c r="G14" i="11" s="1"/>
  <c r="O19" i="1"/>
  <c r="G18" i="11"/>
  <c r="G21" i="16"/>
  <c r="G24" i="16" s="1"/>
  <c r="G30" i="16" s="1"/>
  <c r="G36" i="16" s="1"/>
  <c r="D48" i="14"/>
  <c r="D52" i="14"/>
  <c r="D67" i="14"/>
  <c r="D16" i="14"/>
  <c r="D26" i="14"/>
  <c r="D15" i="14"/>
  <c r="D13" i="14"/>
  <c r="D28" i="14"/>
  <c r="G21" i="11"/>
  <c r="F20" i="11"/>
  <c r="F16" i="11"/>
  <c r="G16" i="11" s="1"/>
  <c r="F12" i="11"/>
  <c r="H47" i="14"/>
  <c r="H67" i="14"/>
  <c r="H71" i="14"/>
  <c r="J30" i="16"/>
  <c r="J36" i="16" s="1"/>
  <c r="C57" i="9"/>
  <c r="F17" i="11"/>
  <c r="F13" i="11"/>
  <c r="N30" i="16"/>
  <c r="N36" i="16" s="1"/>
  <c r="F16" i="16"/>
  <c r="O17" i="16" s="1"/>
  <c r="K53" i="6"/>
  <c r="O22" i="1"/>
  <c r="G12" i="11"/>
  <c r="K30" i="16"/>
  <c r="K36" i="16" s="1"/>
  <c r="G53" i="6"/>
  <c r="E30" i="1"/>
  <c r="E38" i="1" s="1"/>
  <c r="E42" i="1" s="1"/>
  <c r="P53" i="6"/>
  <c r="D17" i="1"/>
  <c r="O29" i="13"/>
  <c r="O30" i="13"/>
  <c r="D18" i="1"/>
  <c r="O18" i="1" s="1"/>
  <c r="D53" i="6"/>
  <c r="D56" i="6" s="1"/>
  <c r="L53" i="6"/>
  <c r="H53" i="6"/>
  <c r="C23" i="1"/>
  <c r="L23" i="1"/>
  <c r="L29" i="1" s="1"/>
  <c r="H23" i="1"/>
  <c r="H29" i="1" s="1"/>
  <c r="D23" i="1"/>
  <c r="D29" i="1" s="1"/>
  <c r="E35" i="6"/>
  <c r="E56" i="6" s="1"/>
  <c r="D30" i="1"/>
  <c r="E23" i="14" l="1"/>
  <c r="D5" i="8" s="1"/>
  <c r="D6" i="8" s="1"/>
  <c r="D27" i="9"/>
  <c r="E27" i="9" s="1"/>
  <c r="E32" i="14" s="1"/>
  <c r="F72" i="9"/>
  <c r="P45" i="9"/>
  <c r="F74" i="9"/>
  <c r="D74" i="1"/>
  <c r="E43" i="1"/>
  <c r="E47" i="1" s="1"/>
  <c r="O39" i="13"/>
  <c r="E76" i="9"/>
  <c r="F76" i="9"/>
  <c r="F78" i="9"/>
  <c r="D78" i="9"/>
  <c r="E78" i="9"/>
  <c r="G37" i="1"/>
  <c r="G35" i="6"/>
  <c r="G56" i="6" s="1"/>
  <c r="F30" i="1"/>
  <c r="F38" i="1" s="1"/>
  <c r="F42" i="1" s="1"/>
  <c r="F43" i="1" s="1"/>
  <c r="F47" i="1" s="1"/>
  <c r="N50" i="1"/>
  <c r="O23" i="1"/>
  <c r="P26" i="1" s="1"/>
  <c r="D20" i="1"/>
  <c r="C29" i="1"/>
  <c r="G13" i="11"/>
  <c r="G24" i="11" s="1"/>
  <c r="E74" i="1"/>
  <c r="N74" i="1"/>
  <c r="O20" i="1"/>
  <c r="E8" i="15" s="1"/>
  <c r="E28" i="14"/>
  <c r="G20" i="11"/>
  <c r="G17" i="16"/>
  <c r="K74" i="1"/>
  <c r="D75" i="1"/>
  <c r="E75" i="1" s="1"/>
  <c r="J74" i="1"/>
  <c r="H74" i="1"/>
  <c r="C31" i="15"/>
  <c r="J11" i="11"/>
  <c r="D38" i="1"/>
  <c r="D42" i="1" s="1"/>
  <c r="N17" i="16"/>
  <c r="F21" i="16"/>
  <c r="F24" i="16" s="1"/>
  <c r="F30" i="16" s="1"/>
  <c r="F36" i="16" s="1"/>
  <c r="H17" i="16"/>
  <c r="P17" i="16"/>
  <c r="J17" i="16"/>
  <c r="M17" i="16"/>
  <c r="L17" i="16"/>
  <c r="K17" i="16"/>
  <c r="I17" i="16"/>
  <c r="C82" i="9"/>
  <c r="G57" i="9"/>
  <c r="G17" i="11"/>
  <c r="G74" i="1"/>
  <c r="L74" i="1"/>
  <c r="M74" i="1"/>
  <c r="F74" i="1"/>
  <c r="O17" i="1"/>
  <c r="E33" i="9" l="1"/>
  <c r="C55" i="9"/>
  <c r="C61" i="9" s="1"/>
  <c r="C80" i="9"/>
  <c r="F80" i="9" s="1"/>
  <c r="D43" i="1"/>
  <c r="D47" i="1" s="1"/>
  <c r="G30" i="1"/>
  <c r="H35" i="6"/>
  <c r="H56" i="6" s="1"/>
  <c r="H37" i="1"/>
  <c r="G61" i="9"/>
  <c r="P57" i="9"/>
  <c r="N51" i="1"/>
  <c r="O51" i="1" s="1"/>
  <c r="E48" i="14"/>
  <c r="D11" i="11"/>
  <c r="F75" i="1"/>
  <c r="G75" i="1" s="1"/>
  <c r="H75" i="1" s="1"/>
  <c r="I75" i="1" s="1"/>
  <c r="J75" i="1" s="1"/>
  <c r="K75" i="1" s="1"/>
  <c r="L75" i="1" s="1"/>
  <c r="M75" i="1" s="1"/>
  <c r="N75" i="1" s="1"/>
  <c r="C35" i="2"/>
  <c r="F14" i="15"/>
  <c r="F16" i="15"/>
  <c r="G8" i="15"/>
  <c r="F8" i="15"/>
  <c r="F23" i="15"/>
  <c r="I55" i="9"/>
  <c r="F82" i="9"/>
  <c r="E82" i="9"/>
  <c r="D82" i="9"/>
  <c r="D31" i="15"/>
  <c r="C35" i="15"/>
  <c r="D35" i="15" s="1"/>
  <c r="C33" i="15"/>
  <c r="D33" i="15" s="1"/>
  <c r="B34" i="2"/>
  <c r="E80" i="9"/>
  <c r="O50" i="1"/>
  <c r="N49" i="1"/>
  <c r="O49" i="1" s="1"/>
  <c r="D7" i="8"/>
  <c r="E10" i="8"/>
  <c r="O29" i="1"/>
  <c r="E15" i="15" s="1"/>
  <c r="C42" i="1"/>
  <c r="E36" i="14"/>
  <c r="E88" i="9" l="1"/>
  <c r="D80" i="9"/>
  <c r="D88" i="9" s="1"/>
  <c r="C63" i="9" s="1"/>
  <c r="C88" i="9"/>
  <c r="C69" i="9" s="1"/>
  <c r="D14" i="8"/>
  <c r="D18" i="8"/>
  <c r="D15" i="8"/>
  <c r="D19" i="8"/>
  <c r="D12" i="8"/>
  <c r="D16" i="8"/>
  <c r="D20" i="8"/>
  <c r="D17" i="8"/>
  <c r="D11" i="8"/>
  <c r="E11" i="8" s="1"/>
  <c r="D13" i="8"/>
  <c r="C43" i="1"/>
  <c r="E65" i="14"/>
  <c r="R16" i="15"/>
  <c r="P14" i="15"/>
  <c r="P24" i="15"/>
  <c r="H14" i="15"/>
  <c r="L23" i="15"/>
  <c r="N14" i="15"/>
  <c r="R22" i="15"/>
  <c r="P16" i="15"/>
  <c r="I8" i="15"/>
  <c r="H16" i="15"/>
  <c r="J23" i="15"/>
  <c r="N16" i="15"/>
  <c r="L14" i="15"/>
  <c r="R23" i="15"/>
  <c r="P22" i="15"/>
  <c r="H23" i="15"/>
  <c r="L16" i="15"/>
  <c r="J14" i="15"/>
  <c r="H8" i="15"/>
  <c r="J16" i="15"/>
  <c r="R24" i="15"/>
  <c r="N23" i="15"/>
  <c r="P23" i="15"/>
  <c r="R14" i="15"/>
  <c r="C54" i="2"/>
  <c r="C36" i="2"/>
  <c r="E52" i="14"/>
  <c r="J41" i="12"/>
  <c r="H30" i="1"/>
  <c r="H38" i="1" s="1"/>
  <c r="H42" i="1" s="1"/>
  <c r="H43" i="1" s="1"/>
  <c r="H47" i="1" s="1"/>
  <c r="I35" i="6"/>
  <c r="I56" i="6" s="1"/>
  <c r="B53" i="2"/>
  <c r="H53" i="2" s="1"/>
  <c r="H34" i="2"/>
  <c r="G38" i="1"/>
  <c r="G42" i="1" s="1"/>
  <c r="G43" i="1" s="1"/>
  <c r="G47" i="1" s="1"/>
  <c r="J90" i="12"/>
  <c r="G15" i="15"/>
  <c r="F15" i="15"/>
  <c r="E17" i="15"/>
  <c r="F17" i="15" s="1"/>
  <c r="E39" i="14"/>
  <c r="F36" i="14" s="1"/>
  <c r="I37" i="1"/>
  <c r="D4" i="7"/>
  <c r="D10" i="7" s="1"/>
  <c r="F88" i="9"/>
  <c r="I61" i="9"/>
  <c r="I63" i="9" s="1"/>
  <c r="P55" i="9"/>
  <c r="P61" i="9" s="1"/>
  <c r="H12" i="11"/>
  <c r="E55" i="14" l="1"/>
  <c r="C62" i="9"/>
  <c r="G62" i="9" s="1"/>
  <c r="G63" i="9" s="1"/>
  <c r="E69" i="9"/>
  <c r="D69" i="9"/>
  <c r="E12" i="8"/>
  <c r="E13" i="8" s="1"/>
  <c r="E14" i="8" s="1"/>
  <c r="E15" i="8" s="1"/>
  <c r="E16" i="8" s="1"/>
  <c r="E17" i="8" s="1"/>
  <c r="E18" i="8" s="1"/>
  <c r="E19" i="8" s="1"/>
  <c r="E20" i="8" s="1"/>
  <c r="G44" i="2" s="1"/>
  <c r="I15" i="15"/>
  <c r="H15" i="15"/>
  <c r="G17" i="15"/>
  <c r="H17" i="15" s="1"/>
  <c r="J45" i="12"/>
  <c r="J36" i="12"/>
  <c r="J31" i="12"/>
  <c r="C44" i="1"/>
  <c r="D44" i="1" s="1"/>
  <c r="E44" i="1" s="1"/>
  <c r="F44" i="1" s="1"/>
  <c r="G44" i="1" s="1"/>
  <c r="H44" i="1" s="1"/>
  <c r="C47" i="1"/>
  <c r="J8" i="15"/>
  <c r="K8" i="15"/>
  <c r="E57" i="14"/>
  <c r="E59" i="14" s="1"/>
  <c r="J37" i="1"/>
  <c r="I30" i="1"/>
  <c r="J35" i="6"/>
  <c r="J56" i="6" s="1"/>
  <c r="C55" i="2"/>
  <c r="C37" i="2"/>
  <c r="J12" i="11"/>
  <c r="E64" i="14"/>
  <c r="F69" i="9"/>
  <c r="G11" i="7"/>
  <c r="H11" i="7"/>
  <c r="F25" i="14"/>
  <c r="F14" i="14"/>
  <c r="F26" i="14"/>
  <c r="F15" i="14"/>
  <c r="F31" i="14"/>
  <c r="F9" i="14"/>
  <c r="F13" i="14"/>
  <c r="F19" i="14"/>
  <c r="F21" i="14"/>
  <c r="F22" i="14"/>
  <c r="F10" i="14"/>
  <c r="F24" i="14"/>
  <c r="F39" i="14"/>
  <c r="F12" i="14"/>
  <c r="F11" i="14"/>
  <c r="F20" i="14"/>
  <c r="F16" i="14"/>
  <c r="F33" i="14"/>
  <c r="F23" i="14"/>
  <c r="J72" i="12"/>
  <c r="F28" i="14"/>
  <c r="F32" i="14"/>
  <c r="J14" i="12" l="1"/>
  <c r="C55" i="1"/>
  <c r="D46" i="1" s="1"/>
  <c r="J11" i="7"/>
  <c r="E69" i="14"/>
  <c r="E71" i="14" s="1"/>
  <c r="C38" i="2"/>
  <c r="C56" i="2"/>
  <c r="I38" i="1"/>
  <c r="I42" i="1" s="1"/>
  <c r="L8" i="15"/>
  <c r="M8" i="15"/>
  <c r="K37" i="1"/>
  <c r="K35" i="6"/>
  <c r="K56" i="6" s="1"/>
  <c r="J30" i="1"/>
  <c r="J38" i="1" s="1"/>
  <c r="J42" i="1" s="1"/>
  <c r="J43" i="1" s="1"/>
  <c r="J47" i="1" s="1"/>
  <c r="D12" i="11"/>
  <c r="I17" i="15"/>
  <c r="J17" i="15" s="1"/>
  <c r="J15" i="15"/>
  <c r="K15" i="15"/>
  <c r="O8" i="15" l="1"/>
  <c r="N8" i="15"/>
  <c r="I43" i="1"/>
  <c r="F69" i="14"/>
  <c r="D11" i="7"/>
  <c r="M15" i="15"/>
  <c r="K17" i="15"/>
  <c r="L17" i="15" s="1"/>
  <c r="L15" i="15"/>
  <c r="F47" i="14"/>
  <c r="F45" i="14"/>
  <c r="F63" i="14"/>
  <c r="F66" i="14"/>
  <c r="F46" i="14"/>
  <c r="F67" i="14"/>
  <c r="F68" i="14"/>
  <c r="F71" i="14"/>
  <c r="F48" i="14"/>
  <c r="F52" i="14"/>
  <c r="F55" i="14"/>
  <c r="F65" i="14"/>
  <c r="E73" i="14"/>
  <c r="H13" i="11"/>
  <c r="F64" i="14"/>
  <c r="J10" i="12"/>
  <c r="C39" i="2"/>
  <c r="C57" i="2"/>
  <c r="F57" i="14"/>
  <c r="K30" i="1"/>
  <c r="L35" i="6"/>
  <c r="L56" i="6" s="1"/>
  <c r="L37" i="1"/>
  <c r="D55" i="1"/>
  <c r="E46" i="1" s="1"/>
  <c r="E55" i="1" s="1"/>
  <c r="F46" i="1" s="1"/>
  <c r="F55" i="1" s="1"/>
  <c r="G46" i="1" s="1"/>
  <c r="G55" i="1" s="1"/>
  <c r="H46" i="1" s="1"/>
  <c r="H55" i="1" s="1"/>
  <c r="I46" i="1" s="1"/>
  <c r="F59" i="14"/>
  <c r="J13" i="11" l="1"/>
  <c r="L30" i="1"/>
  <c r="L38" i="1" s="1"/>
  <c r="L42" i="1" s="1"/>
  <c r="L43" i="1" s="1"/>
  <c r="L47" i="1" s="1"/>
  <c r="M35" i="6"/>
  <c r="M56" i="6" s="1"/>
  <c r="C58" i="2"/>
  <c r="C40" i="2"/>
  <c r="O15" i="15"/>
  <c r="M17" i="15"/>
  <c r="N17" i="15" s="1"/>
  <c r="N15" i="15"/>
  <c r="Q8" i="15"/>
  <c r="P8" i="15"/>
  <c r="I47" i="1"/>
  <c r="I44" i="1"/>
  <c r="J44" i="1" s="1"/>
  <c r="K38" i="1"/>
  <c r="K42" i="1" s="1"/>
  <c r="N37" i="1"/>
  <c r="M37" i="1"/>
  <c r="G12" i="7"/>
  <c r="H12" i="7"/>
  <c r="O37" i="1" l="1"/>
  <c r="C59" i="2"/>
  <c r="C41" i="2"/>
  <c r="D13" i="11"/>
  <c r="R8" i="15"/>
  <c r="P31" i="6"/>
  <c r="P15" i="15"/>
  <c r="O17" i="15"/>
  <c r="P17" i="15" s="1"/>
  <c r="Q15" i="15"/>
  <c r="J12" i="7"/>
  <c r="K43" i="1"/>
  <c r="M30" i="1"/>
  <c r="N35" i="6"/>
  <c r="N56" i="6" s="1"/>
  <c r="I55" i="1"/>
  <c r="J46" i="1" s="1"/>
  <c r="K47" i="1" l="1"/>
  <c r="R15" i="15"/>
  <c r="Q17" i="15"/>
  <c r="R17" i="15" s="1"/>
  <c r="M38" i="1"/>
  <c r="M42" i="1" s="1"/>
  <c r="H14" i="11"/>
  <c r="O35" i="6"/>
  <c r="O56" i="6" s="1"/>
  <c r="P56" i="6" s="1"/>
  <c r="N30" i="1"/>
  <c r="N38" i="1" s="1"/>
  <c r="N42" i="1" s="1"/>
  <c r="N43" i="1" s="1"/>
  <c r="N47" i="1" s="1"/>
  <c r="P24" i="6"/>
  <c r="P35" i="6" s="1"/>
  <c r="J55" i="1"/>
  <c r="K46" i="1" s="1"/>
  <c r="K55" i="1" s="1"/>
  <c r="L46" i="1" s="1"/>
  <c r="L55" i="1" s="1"/>
  <c r="M46" i="1" s="1"/>
  <c r="D12" i="7"/>
  <c r="K44" i="1"/>
  <c r="L44" i="1" s="1"/>
  <c r="C42" i="2"/>
  <c r="C60" i="2"/>
  <c r="C61" i="2" l="1"/>
  <c r="C43" i="2"/>
  <c r="O30" i="1"/>
  <c r="J14" i="11"/>
  <c r="G13" i="7"/>
  <c r="H13" i="7"/>
  <c r="M43" i="1"/>
  <c r="O42" i="1"/>
  <c r="J13" i="7" l="1"/>
  <c r="D14" i="11"/>
  <c r="C62" i="2"/>
  <c r="C44" i="2"/>
  <c r="O38" i="1"/>
  <c r="E9" i="15" s="1"/>
  <c r="P34" i="1"/>
  <c r="M47" i="1"/>
  <c r="O43" i="1"/>
  <c r="M44" i="1"/>
  <c r="N44" i="1" s="1"/>
  <c r="C63" i="2" l="1"/>
  <c r="O47" i="1"/>
  <c r="M55" i="1"/>
  <c r="N46" i="1" s="1"/>
  <c r="F9" i="15"/>
  <c r="D35" i="2"/>
  <c r="G9" i="15"/>
  <c r="E10" i="15"/>
  <c r="J86" i="12"/>
  <c r="J121" i="12"/>
  <c r="H15" i="11"/>
  <c r="D13" i="7"/>
  <c r="D36" i="2" l="1"/>
  <c r="D54" i="2"/>
  <c r="H54" i="2" s="1"/>
  <c r="H35" i="2"/>
  <c r="H14" i="7"/>
  <c r="G14" i="7"/>
  <c r="I9" i="15"/>
  <c r="H9" i="15"/>
  <c r="G10" i="15"/>
  <c r="O46" i="1"/>
  <c r="J15" i="11"/>
  <c r="E12" i="15"/>
  <c r="F10" i="15"/>
  <c r="K9" i="15" l="1"/>
  <c r="J9" i="15"/>
  <c r="I10" i="15"/>
  <c r="F12" i="15"/>
  <c r="E19" i="15"/>
  <c r="J14" i="7"/>
  <c r="D15" i="11"/>
  <c r="H10" i="15"/>
  <c r="G12" i="15"/>
  <c r="D37" i="2"/>
  <c r="D55" i="2"/>
  <c r="H55" i="2" s="1"/>
  <c r="H36" i="2"/>
  <c r="F19" i="15" l="1"/>
  <c r="J94" i="12"/>
  <c r="J10" i="15"/>
  <c r="I12" i="15"/>
  <c r="H16" i="11"/>
  <c r="J16" i="11" s="1"/>
  <c r="D16" i="11" s="1"/>
  <c r="G19" i="15"/>
  <c r="H12" i="15"/>
  <c r="D14" i="7"/>
  <c r="D56" i="2"/>
  <c r="H56" i="2" s="1"/>
  <c r="D38" i="2"/>
  <c r="H37" i="2"/>
  <c r="M9" i="15"/>
  <c r="L9" i="15"/>
  <c r="K10" i="15"/>
  <c r="H17" i="11" l="1"/>
  <c r="J17" i="11" s="1"/>
  <c r="D17" i="11" s="1"/>
  <c r="G15" i="7"/>
  <c r="H15" i="7"/>
  <c r="N9" i="15"/>
  <c r="O9" i="15"/>
  <c r="M10" i="15"/>
  <c r="H19" i="15"/>
  <c r="K12" i="15"/>
  <c r="L10" i="15"/>
  <c r="D57" i="2"/>
  <c r="H57" i="2" s="1"/>
  <c r="D39" i="2"/>
  <c r="H38" i="2"/>
  <c r="J12" i="15"/>
  <c r="I19" i="15"/>
  <c r="H18" i="11" l="1"/>
  <c r="J18" i="11" s="1"/>
  <c r="D18" i="11" s="1"/>
  <c r="M12" i="15"/>
  <c r="N10" i="15"/>
  <c r="L12" i="15"/>
  <c r="K19" i="15"/>
  <c r="Q9" i="15"/>
  <c r="P9" i="15"/>
  <c r="O10" i="15"/>
  <c r="J15" i="7"/>
  <c r="J19" i="15"/>
  <c r="D40" i="2"/>
  <c r="D58" i="2"/>
  <c r="H58" i="2" s="1"/>
  <c r="H39" i="2"/>
  <c r="H19" i="11" l="1"/>
  <c r="J19" i="11" s="1"/>
  <c r="D19" i="11" s="1"/>
  <c r="R9" i="15"/>
  <c r="Q10" i="15"/>
  <c r="M19" i="15"/>
  <c r="N12" i="15"/>
  <c r="D15" i="7"/>
  <c r="L19" i="15"/>
  <c r="D41" i="2"/>
  <c r="D59" i="2"/>
  <c r="H59" i="2" s="1"/>
  <c r="H40" i="2"/>
  <c r="P10" i="15"/>
  <c r="O12" i="15"/>
  <c r="D60" i="2" l="1"/>
  <c r="H60" i="2" s="1"/>
  <c r="D42" i="2"/>
  <c r="H41" i="2"/>
  <c r="R10" i="15"/>
  <c r="Q12" i="15"/>
  <c r="H20" i="11"/>
  <c r="J20" i="11" s="1"/>
  <c r="D20" i="11" s="1"/>
  <c r="P12" i="15"/>
  <c r="O19" i="15"/>
  <c r="H16" i="7"/>
  <c r="G16" i="7"/>
  <c r="N19" i="15"/>
  <c r="J16" i="7" l="1"/>
  <c r="D16" i="7" s="1"/>
  <c r="G17" i="7" s="1"/>
  <c r="H21" i="11"/>
  <c r="J21" i="11" s="1"/>
  <c r="D21" i="11" s="1"/>
  <c r="D61" i="2"/>
  <c r="H61" i="2" s="1"/>
  <c r="D43" i="2"/>
  <c r="H42" i="2"/>
  <c r="P19" i="15"/>
  <c r="O26" i="15"/>
  <c r="R12" i="15"/>
  <c r="Q19" i="15"/>
  <c r="H17" i="7" l="1"/>
  <c r="J17" i="7" s="1"/>
  <c r="D17" i="7" s="1"/>
  <c r="H18" i="7" s="1"/>
  <c r="H22" i="11"/>
  <c r="D44" i="2"/>
  <c r="D62" i="2"/>
  <c r="H62" i="2" s="1"/>
  <c r="H43" i="2"/>
  <c r="Q26" i="15"/>
  <c r="R19" i="15"/>
  <c r="O29" i="15"/>
  <c r="P29" i="15" s="1"/>
  <c r="O28" i="15"/>
  <c r="P28" i="15" s="1"/>
  <c r="P26" i="15"/>
  <c r="G18" i="7" l="1"/>
  <c r="J18" i="7" s="1"/>
  <c r="D18" i="7" s="1"/>
  <c r="D63" i="2"/>
  <c r="H63" i="2" s="1"/>
  <c r="H44" i="2"/>
  <c r="Q28" i="15"/>
  <c r="R28" i="15" s="1"/>
  <c r="R26" i="15"/>
  <c r="Q29" i="15"/>
  <c r="R29" i="15" s="1"/>
  <c r="O31" i="15"/>
  <c r="J22" i="11"/>
  <c r="H24" i="11"/>
  <c r="Q31" i="15" l="1"/>
  <c r="R31" i="15" s="1"/>
  <c r="H19" i="7"/>
  <c r="G19" i="7"/>
  <c r="Q35" i="15"/>
  <c r="R35" i="15" s="1"/>
  <c r="Q33" i="15"/>
  <c r="R33" i="15" s="1"/>
  <c r="H66" i="2"/>
  <c r="H65" i="2"/>
  <c r="H68" i="2" s="1"/>
  <c r="J24" i="11"/>
  <c r="D22" i="11"/>
  <c r="O33" i="15"/>
  <c r="P33" i="15" s="1"/>
  <c r="P31" i="15"/>
  <c r="H46" i="2"/>
  <c r="H49" i="2" s="1"/>
  <c r="H47" i="2"/>
  <c r="O35" i="15" l="1"/>
  <c r="P35" i="15" s="1"/>
  <c r="J19" i="7"/>
  <c r="D19" i="7" s="1"/>
  <c r="H20" i="7" l="1"/>
  <c r="G20" i="7"/>
  <c r="J20" i="7" l="1"/>
  <c r="D20" i="7" s="1"/>
  <c r="G21" i="7" l="1"/>
  <c r="H21" i="7"/>
  <c r="J21" i="7" s="1"/>
  <c r="D21" i="7" s="1"/>
  <c r="G22" i="7" l="1"/>
  <c r="K22" i="7" s="1"/>
  <c r="N53" i="1" s="1"/>
  <c r="H22" i="7"/>
  <c r="J22" i="7" l="1"/>
  <c r="L22" i="7"/>
  <c r="O53" i="1"/>
  <c r="E22" i="15"/>
  <c r="J127" i="12" l="1"/>
  <c r="J20" i="12"/>
  <c r="E24" i="15"/>
  <c r="F22" i="15"/>
  <c r="N22" i="7"/>
  <c r="N54" i="1" s="1"/>
  <c r="D22" i="7"/>
  <c r="F24" i="15" l="1"/>
  <c r="E26" i="15"/>
  <c r="G23" i="7"/>
  <c r="H23" i="7"/>
  <c r="J23" i="7" s="1"/>
  <c r="D23" i="7" s="1"/>
  <c r="O54" i="1"/>
  <c r="N52" i="1"/>
  <c r="N55" i="1" l="1"/>
  <c r="O52" i="1"/>
  <c r="E28" i="15"/>
  <c r="J99" i="12"/>
  <c r="E29" i="15"/>
  <c r="F29" i="15" s="1"/>
  <c r="F26" i="15"/>
  <c r="G24" i="7"/>
  <c r="H24" i="7"/>
  <c r="F28" i="15" l="1"/>
  <c r="E31" i="15"/>
  <c r="J24" i="7"/>
  <c r="J112" i="12" l="1"/>
  <c r="F31" i="15"/>
  <c r="J103" i="12"/>
  <c r="J108" i="12"/>
  <c r="E33" i="15"/>
  <c r="D24" i="7"/>
  <c r="F33" i="15" l="1"/>
  <c r="E35" i="15"/>
  <c r="F35" i="15" s="1"/>
  <c r="H25" i="7"/>
  <c r="G25" i="7"/>
  <c r="J25" i="7" l="1"/>
  <c r="D25" i="7" l="1"/>
  <c r="G26" i="7" l="1"/>
  <c r="H26" i="7"/>
  <c r="J26" i="7" l="1"/>
  <c r="D26" i="7" l="1"/>
  <c r="G27" i="7" l="1"/>
  <c r="H27" i="7"/>
  <c r="J27" i="7" l="1"/>
  <c r="D27" i="7" l="1"/>
  <c r="G28" i="7" l="1"/>
  <c r="H28" i="7"/>
  <c r="J28" i="7" s="1"/>
  <c r="D28" i="7" s="1"/>
  <c r="H29" i="7" l="1"/>
  <c r="G29" i="7"/>
  <c r="J29" i="7" l="1"/>
  <c r="D29" i="7" s="1"/>
  <c r="G30" i="7" l="1"/>
  <c r="H30" i="7"/>
  <c r="J30" i="7" s="1"/>
  <c r="D30" i="7" s="1"/>
  <c r="G31" i="7" l="1"/>
  <c r="H31" i="7"/>
  <c r="J31" i="7" s="1"/>
  <c r="D31" i="7" s="1"/>
  <c r="G32" i="7" l="1"/>
  <c r="H32" i="7"/>
  <c r="J32" i="7" l="1"/>
  <c r="D32" i="7" s="1"/>
  <c r="G33" i="7" s="1"/>
  <c r="H33" i="7" l="1"/>
  <c r="J33" i="7"/>
  <c r="D33" i="7" s="1"/>
  <c r="H34" i="7" l="1"/>
  <c r="G34" i="7"/>
  <c r="K34" i="7" s="1"/>
  <c r="G22" i="15" s="1"/>
  <c r="G24" i="15" l="1"/>
  <c r="H22" i="15"/>
  <c r="J34" i="7"/>
  <c r="L34" i="7"/>
  <c r="N34" i="7" l="1"/>
  <c r="D34" i="7"/>
  <c r="H24" i="15"/>
  <c r="G26" i="15"/>
  <c r="G28" i="15" l="1"/>
  <c r="H28" i="15" s="1"/>
  <c r="H26" i="15"/>
  <c r="G29" i="15"/>
  <c r="H29" i="15" s="1"/>
  <c r="H35" i="7"/>
  <c r="G35" i="7"/>
  <c r="J35" i="7" l="1"/>
  <c r="G31" i="15"/>
  <c r="G33" i="15" l="1"/>
  <c r="H33" i="15" s="1"/>
  <c r="H31" i="15"/>
  <c r="D35" i="7"/>
  <c r="G35" i="15" l="1"/>
  <c r="H35" i="15" s="1"/>
  <c r="G36" i="7"/>
  <c r="H36" i="7"/>
  <c r="J36" i="7" l="1"/>
  <c r="D36" i="7" l="1"/>
  <c r="G37" i="7" l="1"/>
  <c r="H37" i="7"/>
  <c r="J37" i="7" l="1"/>
  <c r="D37" i="7" l="1"/>
  <c r="G38" i="7" l="1"/>
  <c r="H38" i="7"/>
  <c r="J38" i="7" l="1"/>
  <c r="D38" i="7" l="1"/>
  <c r="H39" i="7" l="1"/>
  <c r="G39" i="7"/>
  <c r="J39" i="7" l="1"/>
  <c r="D39" i="7" l="1"/>
  <c r="G40" i="7" l="1"/>
  <c r="H40" i="7"/>
  <c r="J40" i="7" s="1"/>
  <c r="D40" i="7" s="1"/>
  <c r="G41" i="7" l="1"/>
  <c r="H41" i="7"/>
  <c r="J41" i="7" s="1"/>
  <c r="D41" i="7" s="1"/>
  <c r="G42" i="7" l="1"/>
  <c r="H42" i="7"/>
  <c r="J42" i="7" s="1"/>
  <c r="D42" i="7" s="1"/>
  <c r="H43" i="7" l="1"/>
  <c r="G43" i="7"/>
  <c r="J43" i="7" l="1"/>
  <c r="D43" i="7" s="1"/>
  <c r="G44" i="7" l="1"/>
  <c r="H44" i="7"/>
  <c r="J44" i="7" s="1"/>
  <c r="D44" i="7" s="1"/>
  <c r="G45" i="7" l="1"/>
  <c r="H45" i="7"/>
  <c r="J45" i="7" s="1"/>
  <c r="D45" i="7" s="1"/>
  <c r="G46" i="7" l="1"/>
  <c r="K46" i="7" s="1"/>
  <c r="I22" i="15" s="1"/>
  <c r="H46" i="7"/>
  <c r="J46" i="7" l="1"/>
  <c r="L46" i="7"/>
  <c r="I24" i="15"/>
  <c r="J22" i="15"/>
  <c r="J24" i="15" l="1"/>
  <c r="I26" i="15"/>
  <c r="N46" i="7"/>
  <c r="D46" i="7"/>
  <c r="G47" i="7" l="1"/>
  <c r="H47" i="7"/>
  <c r="I28" i="15"/>
  <c r="J28" i="15" s="1"/>
  <c r="I29" i="15"/>
  <c r="J29" i="15" s="1"/>
  <c r="J26" i="15"/>
  <c r="J47" i="7" l="1"/>
  <c r="I31" i="15"/>
  <c r="J31" i="15" l="1"/>
  <c r="I33" i="15"/>
  <c r="J33" i="15" s="1"/>
  <c r="D47" i="7"/>
  <c r="G48" i="7" l="1"/>
  <c r="H48" i="7"/>
  <c r="I35" i="15"/>
  <c r="J35" i="15" s="1"/>
  <c r="J48" i="7" l="1"/>
  <c r="D48" i="7" l="1"/>
  <c r="G49" i="7" l="1"/>
  <c r="H49" i="7"/>
  <c r="J49" i="7" l="1"/>
  <c r="D49" i="7" l="1"/>
  <c r="G50" i="7" l="1"/>
  <c r="H50" i="7"/>
  <c r="J50" i="7" l="1"/>
  <c r="D50" i="7" l="1"/>
  <c r="G51" i="7" l="1"/>
  <c r="H51" i="7"/>
  <c r="J51" i="7" l="1"/>
  <c r="D51" i="7" l="1"/>
  <c r="G52" i="7" l="1"/>
  <c r="H52" i="7"/>
  <c r="J52" i="7" s="1"/>
  <c r="D52" i="7" s="1"/>
  <c r="G53" i="7" l="1"/>
  <c r="H53" i="7"/>
  <c r="J53" i="7" l="1"/>
  <c r="D53" i="7" s="1"/>
  <c r="G54" i="7" s="1"/>
  <c r="H54" i="7" l="1"/>
  <c r="J54" i="7" s="1"/>
  <c r="D54" i="7" s="1"/>
  <c r="G55" i="7" s="1"/>
  <c r="H55" i="7" l="1"/>
  <c r="J55" i="7" s="1"/>
  <c r="D55" i="7" s="1"/>
  <c r="G56" i="7" s="1"/>
  <c r="H56" i="7" l="1"/>
  <c r="J56" i="7" s="1"/>
  <c r="D56" i="7" s="1"/>
  <c r="G57" i="7" s="1"/>
  <c r="H57" i="7" l="1"/>
  <c r="J57" i="7" s="1"/>
  <c r="D57" i="7" s="1"/>
  <c r="G58" i="7" l="1"/>
  <c r="K58" i="7" s="1"/>
  <c r="K22" i="15" s="1"/>
  <c r="H58" i="7"/>
  <c r="J58" i="7"/>
  <c r="L58" i="7"/>
  <c r="K24" i="15"/>
  <c r="L22" i="15"/>
  <c r="L24" i="15" l="1"/>
  <c r="K26" i="15"/>
  <c r="N58" i="7"/>
  <c r="D58" i="7"/>
  <c r="H59" i="7" l="1"/>
  <c r="G59" i="7"/>
  <c r="K29" i="15"/>
  <c r="L29" i="15" s="1"/>
  <c r="K28" i="15"/>
  <c r="L28" i="15" s="1"/>
  <c r="L26" i="15"/>
  <c r="K31" i="15" l="1"/>
  <c r="J59" i="7"/>
  <c r="D59" i="7" l="1"/>
  <c r="L31" i="15"/>
  <c r="K33" i="15"/>
  <c r="L33" i="15" s="1"/>
  <c r="K35" i="15" l="1"/>
  <c r="L35" i="15" s="1"/>
  <c r="H60" i="7"/>
  <c r="G60" i="7"/>
  <c r="J60" i="7" l="1"/>
  <c r="D60" i="7" l="1"/>
  <c r="H61" i="7" l="1"/>
  <c r="G61" i="7"/>
  <c r="J61" i="7" l="1"/>
  <c r="D61" i="7" l="1"/>
  <c r="H62" i="7" l="1"/>
  <c r="G62" i="7"/>
  <c r="J62" i="7" l="1"/>
  <c r="D62" i="7" l="1"/>
  <c r="H63" i="7" l="1"/>
  <c r="G63" i="7"/>
  <c r="J63" i="7" l="1"/>
  <c r="D63" i="7" l="1"/>
  <c r="H64" i="7" l="1"/>
  <c r="G64" i="7"/>
  <c r="J64" i="7" l="1"/>
  <c r="D64" i="7" s="1"/>
  <c r="H65" i="7" l="1"/>
  <c r="G65" i="7"/>
  <c r="J65" i="7" l="1"/>
  <c r="D65" i="7" s="1"/>
  <c r="H66" i="7" l="1"/>
  <c r="G66" i="7"/>
  <c r="J66" i="7" l="1"/>
  <c r="D66" i="7" s="1"/>
  <c r="H67" i="7" l="1"/>
  <c r="G67" i="7"/>
  <c r="J67" i="7" l="1"/>
  <c r="D67" i="7" s="1"/>
  <c r="H68" i="7" l="1"/>
  <c r="G68" i="7"/>
  <c r="J68" i="7" l="1"/>
  <c r="D68" i="7" s="1"/>
  <c r="H69" i="7" l="1"/>
  <c r="G69" i="7"/>
  <c r="J69" i="7" l="1"/>
  <c r="D69" i="7" s="1"/>
  <c r="H70" i="7" l="1"/>
  <c r="G70" i="7"/>
  <c r="G72" i="7" l="1"/>
  <c r="K70" i="7"/>
  <c r="M22" i="15" s="1"/>
  <c r="J70" i="7"/>
  <c r="H72" i="7"/>
  <c r="L70" i="7"/>
  <c r="M24" i="15" l="1"/>
  <c r="N22" i="15"/>
  <c r="J72" i="7"/>
  <c r="N70" i="7"/>
  <c r="D70" i="7"/>
  <c r="N24" i="15" l="1"/>
  <c r="M26" i="15"/>
  <c r="M28" i="15" l="1"/>
  <c r="N28" i="15" s="1"/>
  <c r="N26" i="15"/>
  <c r="M29" i="15"/>
  <c r="N29" i="15" s="1"/>
  <c r="M31" i="15" l="1"/>
  <c r="M33" i="15" l="1"/>
  <c r="N33" i="15" s="1"/>
  <c r="N31" i="15"/>
  <c r="M35" i="15" l="1"/>
  <c r="N35" i="15" s="1"/>
</calcChain>
</file>

<file path=xl/sharedStrings.xml><?xml version="1.0" encoding="utf-8"?>
<sst xmlns="http://schemas.openxmlformats.org/spreadsheetml/2006/main" count="645" uniqueCount="366">
  <si>
    <t>CONCEPTO</t>
  </si>
  <si>
    <t>A. Programa de producción (kg)</t>
  </si>
  <si>
    <t>B. Flujo de efectivo (miles de pesos)</t>
  </si>
  <si>
    <t>Total de ingresos</t>
  </si>
  <si>
    <t>Egresos</t>
  </si>
  <si>
    <t>Total de egresos</t>
  </si>
  <si>
    <t>Flujo de efectivo</t>
  </si>
  <si>
    <t>F.E.A.</t>
  </si>
  <si>
    <t>C. Financiamiento y recuperación del capital de trabajo</t>
  </si>
  <si>
    <t>Saldo al inicio del mes</t>
  </si>
  <si>
    <t>F.E.</t>
  </si>
  <si>
    <t>Ministración (avío)</t>
  </si>
  <si>
    <t>Pago avío</t>
  </si>
  <si>
    <t>Intereses</t>
  </si>
  <si>
    <t>Capital</t>
  </si>
  <si>
    <t>Saldo al fin de mes</t>
  </si>
  <si>
    <t>Precio de venta</t>
  </si>
  <si>
    <t>Total</t>
  </si>
  <si>
    <t>MESES</t>
  </si>
  <si>
    <t>FLUJO DE EFECTIVO</t>
  </si>
  <si>
    <t>TASA NOMINAL DE AVÍO</t>
  </si>
  <si>
    <t>TASA EFECTIVA DE AVÍO</t>
  </si>
  <si>
    <t>EMPRESA</t>
  </si>
  <si>
    <t>UBICACIÓN</t>
  </si>
  <si>
    <t>Inversion</t>
  </si>
  <si>
    <t>Costos op.</t>
  </si>
  <si>
    <t>Ingresos</t>
  </si>
  <si>
    <t>Inc. CT</t>
  </si>
  <si>
    <t>Recup. CT</t>
  </si>
  <si>
    <t>Valor Residual</t>
  </si>
  <si>
    <t>FEN</t>
  </si>
  <si>
    <t>TIR</t>
  </si>
  <si>
    <t>VPN (tir)</t>
  </si>
  <si>
    <t>Año</t>
  </si>
  <si>
    <t>BENEFICIO INCREMENTAL</t>
  </si>
  <si>
    <t>SIN PROYECTO</t>
  </si>
  <si>
    <t>CON PROYECTO</t>
  </si>
  <si>
    <t>DEFINICION DE TREMA</t>
  </si>
  <si>
    <t>INFLACION</t>
  </si>
  <si>
    <t>CETES O RENTABILIDAD</t>
  </si>
  <si>
    <t>TASA REAL (COSTO OPORTUNIDAD)</t>
  </si>
  <si>
    <t>RIESGO (VECES COSTO DE OPORT)</t>
  </si>
  <si>
    <t>TREMA</t>
  </si>
  <si>
    <t>VPN (TREMA)</t>
  </si>
  <si>
    <t>Inversion Fija</t>
  </si>
  <si>
    <t>Equipos</t>
  </si>
  <si>
    <t>Inversion Diferida</t>
  </si>
  <si>
    <t>Activo</t>
  </si>
  <si>
    <t>Circulante</t>
  </si>
  <si>
    <t>Caja</t>
  </si>
  <si>
    <t>Bancos</t>
  </si>
  <si>
    <t>Inversiones</t>
  </si>
  <si>
    <t>Inventarios</t>
  </si>
  <si>
    <t>Cliente</t>
  </si>
  <si>
    <t>Deudores Diversos</t>
  </si>
  <si>
    <t>Fijo</t>
  </si>
  <si>
    <t>Edificios</t>
  </si>
  <si>
    <t>Depresiacion</t>
  </si>
  <si>
    <t>Diferido</t>
  </si>
  <si>
    <t>TOTAL ACTIVO</t>
  </si>
  <si>
    <t>Porcentajes</t>
  </si>
  <si>
    <t>Pasivo</t>
  </si>
  <si>
    <t>Corto Plazo</t>
  </si>
  <si>
    <t>Proveedores</t>
  </si>
  <si>
    <t>Largo Plazo</t>
  </si>
  <si>
    <t>TOTAL CAPITAL</t>
  </si>
  <si>
    <t>TOTAL PASIVO</t>
  </si>
  <si>
    <t>TOTAL PASIVO + CAPITAL</t>
  </si>
  <si>
    <t>%</t>
  </si>
  <si>
    <t>Ventas Netas</t>
  </si>
  <si>
    <t>Costo de Ventas</t>
  </si>
  <si>
    <t>Documentos por pagar</t>
  </si>
  <si>
    <t>Documentos por cobrar</t>
  </si>
  <si>
    <t>RESTA</t>
  </si>
  <si>
    <t>Productos financieros</t>
  </si>
  <si>
    <t>SUMA</t>
  </si>
  <si>
    <t>UTILIDAD BRUTA</t>
  </si>
  <si>
    <t>Gastos Financieros</t>
  </si>
  <si>
    <t>I.S.R.</t>
  </si>
  <si>
    <t>P.T.U.</t>
  </si>
  <si>
    <t>UTILIDAD NETA</t>
  </si>
  <si>
    <t>UTILIDAD DE OPERACIÓN</t>
  </si>
  <si>
    <t>UTILIDAD GRABABLE</t>
  </si>
  <si>
    <t>c</t>
  </si>
  <si>
    <t>n</t>
  </si>
  <si>
    <t>Apertura</t>
  </si>
  <si>
    <t>Mes</t>
  </si>
  <si>
    <t>Tasa</t>
  </si>
  <si>
    <t>Tasa Mensual</t>
  </si>
  <si>
    <t>Interés</t>
  </si>
  <si>
    <t>Pago</t>
  </si>
  <si>
    <t>Amortización</t>
  </si>
  <si>
    <t>r</t>
  </si>
  <si>
    <t>d</t>
  </si>
  <si>
    <t xml:space="preserve">AÑO </t>
  </si>
  <si>
    <t>DEPRECIACIÓN</t>
  </si>
  <si>
    <t>VALOR EN LIBROS</t>
  </si>
  <si>
    <t>Concepto</t>
  </si>
  <si>
    <t>Cantidad</t>
  </si>
  <si>
    <t>Monto</t>
  </si>
  <si>
    <t>Descripcion</t>
  </si>
  <si>
    <t>Total Inversion Fija</t>
  </si>
  <si>
    <t>Cuadro de Inversion Fija</t>
  </si>
  <si>
    <t>Todo Aquello que es tangible</t>
  </si>
  <si>
    <t>Cuadro de Inversion Diferida</t>
  </si>
  <si>
    <t>Derechos y Obligaciones que hacemos validas atravez del tiempo</t>
  </si>
  <si>
    <t>Representa un Activo diferido de la empresa</t>
  </si>
  <si>
    <t>Plan de Inversiones de la Empresa</t>
  </si>
  <si>
    <t>Total Inversion</t>
  </si>
  <si>
    <t>Activo Fijo de la Empresa</t>
  </si>
  <si>
    <t>Banco</t>
  </si>
  <si>
    <t>Subsidio</t>
  </si>
  <si>
    <t>Aportacion</t>
  </si>
  <si>
    <t>Participacion</t>
  </si>
  <si>
    <t>Cuadro de Costos Fijos</t>
  </si>
  <si>
    <t>Mensual</t>
  </si>
  <si>
    <t>Todo Aquello que permanece constante</t>
  </si>
  <si>
    <t xml:space="preserve">Independiente del nivel de ventas </t>
  </si>
  <si>
    <t>y produccion</t>
  </si>
  <si>
    <t>Total costos fijos mensuales</t>
  </si>
  <si>
    <t>Estructura de Financiamiento del proyecto</t>
  </si>
  <si>
    <t>Periodos</t>
  </si>
  <si>
    <t>Comision</t>
  </si>
  <si>
    <t>i</t>
  </si>
  <si>
    <t>Abonos a Capital</t>
  </si>
  <si>
    <t>Totales</t>
  </si>
  <si>
    <t>Credito Refaccionario</t>
  </si>
  <si>
    <t>Credito Avio</t>
  </si>
  <si>
    <t>Periodo</t>
  </si>
  <si>
    <t>Valos de Rescate</t>
  </si>
  <si>
    <t>Depreciacion anual</t>
  </si>
  <si>
    <t>Tabla de Depreciacion</t>
  </si>
  <si>
    <t>INDICADORES FINANCIEROS RELEVANTES</t>
  </si>
  <si>
    <t>ESTABILIDAD FINANCIERA</t>
  </si>
  <si>
    <t>Ratio</t>
  </si>
  <si>
    <t>Fórmula</t>
  </si>
  <si>
    <t>a. Razones de Apalancamiento</t>
  </si>
  <si>
    <t>1.-</t>
  </si>
  <si>
    <t>Deuda a Capital Contable</t>
  </si>
  <si>
    <t>a =</t>
  </si>
  <si>
    <t>Pasivo total</t>
  </si>
  <si>
    <t>a</t>
  </si>
  <si>
    <t>b =</t>
  </si>
  <si>
    <t>Capital contable</t>
  </si>
  <si>
    <t>b</t>
  </si>
  <si>
    <t>2.-</t>
  </si>
  <si>
    <t>Deuda a Activos Totales</t>
  </si>
  <si>
    <t>Activo total</t>
  </si>
  <si>
    <t>b. Razones de Cobertura</t>
  </si>
  <si>
    <t>Cobertura de intereses</t>
  </si>
  <si>
    <t>Utilidadad de operación</t>
  </si>
  <si>
    <t>Intereses pagados</t>
  </si>
  <si>
    <t>LIQUIDEZ</t>
  </si>
  <si>
    <t>a. Razones de capital de trabajo</t>
  </si>
  <si>
    <t>Prueba de liquidez</t>
  </si>
  <si>
    <t>Activo circulante</t>
  </si>
  <si>
    <t>Pasivo circulante</t>
  </si>
  <si>
    <t>Prueba del ácido</t>
  </si>
  <si>
    <t>a - b</t>
  </si>
  <si>
    <t xml:space="preserve">c= </t>
  </si>
  <si>
    <t>3.-</t>
  </si>
  <si>
    <t>Liquidez inmediata</t>
  </si>
  <si>
    <t>Efectivo y equivalentes</t>
  </si>
  <si>
    <t>4.-</t>
  </si>
  <si>
    <t>Margen de seguridad</t>
  </si>
  <si>
    <t>Capital de trabajo neto</t>
  </si>
  <si>
    <t>EFICIENCIA OPERATIVA</t>
  </si>
  <si>
    <t>a. Actividad operativa a corto plazo</t>
  </si>
  <si>
    <t>Rotación de inventarios</t>
  </si>
  <si>
    <t>Costo de ventas</t>
  </si>
  <si>
    <t>Rotación de cuentas x cobrar</t>
  </si>
  <si>
    <t>Clientes</t>
  </si>
  <si>
    <t>Ventas netas</t>
  </si>
  <si>
    <t>Rotación de proveedores</t>
  </si>
  <si>
    <t>Ciclo financiero</t>
  </si>
  <si>
    <t>Rotación cuentas x cobrar</t>
  </si>
  <si>
    <t>a + b - c</t>
  </si>
  <si>
    <t>c =</t>
  </si>
  <si>
    <t>Rotación de Proveedores</t>
  </si>
  <si>
    <t xml:space="preserve">5.- </t>
  </si>
  <si>
    <t>Rotación del activo total</t>
  </si>
  <si>
    <t>RENTABILIDAD</t>
  </si>
  <si>
    <t>Contribución marginal</t>
  </si>
  <si>
    <t>(a - b )</t>
  </si>
  <si>
    <t>Gatos de Administración</t>
  </si>
  <si>
    <t>Gastos de administración</t>
  </si>
  <si>
    <t>Margen utilidad operativa</t>
  </si>
  <si>
    <t xml:space="preserve">Utilidad operativa </t>
  </si>
  <si>
    <t>Margen antes impuestos</t>
  </si>
  <si>
    <t>Utilidad antes impuestos</t>
  </si>
  <si>
    <t>Ventas nestas</t>
  </si>
  <si>
    <t>5.-</t>
  </si>
  <si>
    <t>Margen de utilidad neta</t>
  </si>
  <si>
    <t>Utilidad neta</t>
  </si>
  <si>
    <t xml:space="preserve">6.- </t>
  </si>
  <si>
    <t xml:space="preserve">Retorrno de activos </t>
  </si>
  <si>
    <t>utilidad neta</t>
  </si>
  <si>
    <t>Activos totales</t>
  </si>
  <si>
    <t>7.-</t>
  </si>
  <si>
    <t>Rentabilidad sobre el capital</t>
  </si>
  <si>
    <t>PUNTO DE EQUILIBRIO</t>
  </si>
  <si>
    <t>Punto de Equilibrio Operativo</t>
  </si>
  <si>
    <t>Costos fijos sin gastos financieros</t>
  </si>
  <si>
    <t>Costo de ventas sin depreciación</t>
  </si>
  <si>
    <t>1 - ( b / c )</t>
  </si>
  <si>
    <t>Ventas</t>
  </si>
  <si>
    <t xml:space="preserve">2.- </t>
  </si>
  <si>
    <t>Punto de Equilibrio Financiero</t>
  </si>
  <si>
    <t>Costos Fijos</t>
  </si>
  <si>
    <t>a + b</t>
  </si>
  <si>
    <t>1 - (c / d )</t>
  </si>
  <si>
    <t>d =</t>
  </si>
  <si>
    <t>Tasa Interna de Retorno y Valor Presente Neto</t>
  </si>
  <si>
    <t>Interes Annual</t>
  </si>
  <si>
    <t>Total Costo Fijo</t>
  </si>
  <si>
    <t>Total Costo Variable</t>
  </si>
  <si>
    <t>Pago refaccionario</t>
  </si>
  <si>
    <t>Unidad de Produccion</t>
  </si>
  <si>
    <t xml:space="preserve"> Programa de producción 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</si>
  <si>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</si>
  <si>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</si>
  <si>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</si>
  <si>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</si>
  <si>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</si>
  <si>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</si>
  <si>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</si>
  <si>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Total Produccion</t>
  </si>
  <si>
    <t>Plan de Ventas</t>
  </si>
  <si>
    <t>Sin Proyecto</t>
  </si>
  <si>
    <t>Con Proyecto</t>
  </si>
  <si>
    <t>Año 1</t>
  </si>
  <si>
    <t>Situacion actual</t>
  </si>
  <si>
    <t>entra Inversion</t>
  </si>
  <si>
    <t>Transporte</t>
  </si>
  <si>
    <t>Avio</t>
  </si>
  <si>
    <t>Otras fuentes Subsidio</t>
  </si>
  <si>
    <t>Utilidad o Perdida ejercicio anterior</t>
  </si>
  <si>
    <t>Diferencia</t>
  </si>
  <si>
    <t>Gastos de Venta y admon</t>
  </si>
  <si>
    <t>Gastos financieros</t>
  </si>
  <si>
    <t>Gastos Operativos</t>
  </si>
  <si>
    <t>Recursos propios</t>
  </si>
  <si>
    <t>Recursos Externos</t>
  </si>
  <si>
    <t>Costos Variables</t>
  </si>
  <si>
    <t>Total de Costo</t>
  </si>
  <si>
    <t>Abonos Anuales</t>
  </si>
  <si>
    <t>Pago    Anual</t>
  </si>
  <si>
    <t>Capital Annual</t>
  </si>
  <si>
    <t>SITUACION</t>
  </si>
  <si>
    <t>AÑOS</t>
  </si>
  <si>
    <t>ACTUAL</t>
  </si>
  <si>
    <t>Ingresos por Ventas</t>
  </si>
  <si>
    <t>Otros ingresos</t>
  </si>
  <si>
    <t>Inversion fija</t>
  </si>
  <si>
    <t xml:space="preserve"> 1.</t>
  </si>
  <si>
    <t>Ingresos totales</t>
  </si>
  <si>
    <t>Costos de operación</t>
  </si>
  <si>
    <t>Otras erogaciones</t>
  </si>
  <si>
    <t>2.</t>
  </si>
  <si>
    <t>Egresos totales</t>
  </si>
  <si>
    <t>3.</t>
  </si>
  <si>
    <t>Saldo (1-2)</t>
  </si>
  <si>
    <t>4.</t>
  </si>
  <si>
    <t>Impuesto sobre la renta</t>
  </si>
  <si>
    <t>5.</t>
  </si>
  <si>
    <t>Saldo (3-4)</t>
  </si>
  <si>
    <t>6.</t>
  </si>
  <si>
    <t>Recuperación garantías pagadas</t>
  </si>
  <si>
    <t>7.</t>
  </si>
  <si>
    <t>Saldo (5-6)</t>
  </si>
  <si>
    <t>8.</t>
  </si>
  <si>
    <t>Pago otras obligaciones</t>
  </si>
  <si>
    <t>8a. Capital</t>
  </si>
  <si>
    <t>8b. Intereses</t>
  </si>
  <si>
    <t>9.</t>
  </si>
  <si>
    <t>Saldo (7-8)</t>
  </si>
  <si>
    <t>10.</t>
  </si>
  <si>
    <t>Amortización capital</t>
  </si>
  <si>
    <t>11.</t>
  </si>
  <si>
    <t>Pago de intereses (Ref.)</t>
  </si>
  <si>
    <t>Pago de intereses (Avio)</t>
  </si>
  <si>
    <t>12.</t>
  </si>
  <si>
    <t>Saldo (9-10-11)</t>
  </si>
  <si>
    <t>13.</t>
  </si>
  <si>
    <t>Otros ingresos (*)</t>
  </si>
  <si>
    <t>14.</t>
  </si>
  <si>
    <t>Gastos familiares</t>
  </si>
  <si>
    <t>15.</t>
  </si>
  <si>
    <t>Cap. pago 5/(8+10+11)</t>
  </si>
  <si>
    <t xml:space="preserve">    Depreciaciones</t>
  </si>
  <si>
    <t>TIR (CON PROYECTO)</t>
  </si>
  <si>
    <t>TIR (INVERSION)</t>
  </si>
  <si>
    <t>PROYECCION FINANCIERA FIRA</t>
  </si>
  <si>
    <t>Total mensual</t>
  </si>
  <si>
    <t>Situacion Actual</t>
  </si>
  <si>
    <t>Dividendos</t>
  </si>
  <si>
    <t>Utilidad Retenidao Ejerciios anteriores</t>
  </si>
  <si>
    <t xml:space="preserve">DIVIDENDOS </t>
  </si>
  <si>
    <t>UTILIDAD RETENIDA</t>
  </si>
  <si>
    <t>Capital Variable</t>
  </si>
  <si>
    <t>Por 360 dias</t>
  </si>
  <si>
    <t>-----------------------</t>
  </si>
  <si>
    <t>ELABORACION DEL PROYECTO</t>
  </si>
  <si>
    <t>Total Inversion Diferida</t>
  </si>
  <si>
    <t>INFRAESTRUCTURA</t>
  </si>
  <si>
    <t>MAQUINARIA PRINCIPAL</t>
  </si>
  <si>
    <t>EQUIPO AUXILIAR Y COMPLEMENTARIO</t>
  </si>
  <si>
    <t>EQUIPO DE TRANSPORTE</t>
  </si>
  <si>
    <t>MOBILIARIO Y EQUIPO DE OFICINA</t>
  </si>
  <si>
    <t>CONSTITUCION DE LA EMPRESA</t>
  </si>
  <si>
    <t>PATENTES</t>
  </si>
  <si>
    <t>CAPACITACION DE PERSONAL</t>
  </si>
  <si>
    <t>CONTRATO DE SERVICIOS</t>
  </si>
  <si>
    <t>LUZ</t>
  </si>
  <si>
    <t>SUELDOS</t>
  </si>
  <si>
    <t>TELEFONO</t>
  </si>
  <si>
    <t>ASISTENCIA TECNICA</t>
  </si>
  <si>
    <t>ALIMENTO</t>
  </si>
  <si>
    <t>MEDICAMENTOS</t>
  </si>
  <si>
    <t>COMBUSTIBLES</t>
  </si>
  <si>
    <t>REFACCIONES O REPUESTOS</t>
  </si>
  <si>
    <t>GASTOS DE ADMON</t>
  </si>
  <si>
    <t>FLETES</t>
  </si>
  <si>
    <t>SEGUROS</t>
  </si>
  <si>
    <t>MANTENIMIENTO DEL EQUIPO</t>
  </si>
  <si>
    <t>CONTADOR</t>
  </si>
  <si>
    <t>COMISIONES</t>
  </si>
  <si>
    <t>Terrenos 5 has</t>
  </si>
  <si>
    <t>Inversiones nuevas</t>
  </si>
  <si>
    <t>Contrato de servicios</t>
  </si>
  <si>
    <t>Patentes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</si>
  <si>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</si>
  <si>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</si>
  <si>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</si>
  <si>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</si>
  <si>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</si>
  <si>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</si>
  <si>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</si>
  <si>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</si>
  <si>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</si>
  <si>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feb 2010-enero 2011</t>
  </si>
  <si>
    <t>nov</t>
  </si>
  <si>
    <t>dic</t>
  </si>
  <si>
    <t>ene</t>
  </si>
  <si>
    <t>Balance general de la SPR DE RL EMILIANO ZAPATA, al 7 octubre de 2010</t>
  </si>
  <si>
    <t>Total de costos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</si>
  <si>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</si>
  <si>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</si>
  <si>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</si>
  <si>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</si>
  <si>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</si>
  <si>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</si>
  <si>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</si>
  <si>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</si>
  <si>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</si>
  <si>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</si>
  <si>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</si>
  <si>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</si>
  <si>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servicio 1</t>
  </si>
  <si>
    <t>servicio2</t>
  </si>
  <si>
    <t>servicio3</t>
  </si>
  <si>
    <t>Producto 1</t>
  </si>
  <si>
    <t>Producto 2</t>
  </si>
  <si>
    <t>Producto 3</t>
  </si>
  <si>
    <t>servicio1</t>
  </si>
  <si>
    <t>Estado de Resultados PROYECTO 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</si>
</sst>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$&quot;#,##0;\-&quot;$&quot;#,##0"/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&quot;$&quot;#,##0.00"/>
    <numFmt numFmtId="166" formatCode="&quot;$&quot;#,##0.0"/>
    <numFmt numFmtId="167" formatCode="#,##0.0"/>
    <numFmt numFmtId="168" formatCode="[$$-80A]#,##0.00"/>
    <numFmt numFmtId="169" formatCode="0.0%"/>
    <numFmt numFmtId="170" formatCode="0.0000%"/>
    <numFmt numFmtId="171" formatCode="#,##0.000000_ ;\-#,##0.000000\ "/>
    <numFmt numFmtId="172" formatCode="_ &quot;$&quot;* #,##0.00_ ;_ &quot;$&quot;* \-#,##0.00_ ;_ &quot;$&quot;* &quot;-&quot;??_ ;_ @_ "/>
    <numFmt numFmtId="173" formatCode="_-* #,##0_-;\-* #,##0_-;_-* &quot;-&quot;??_-;_-@_-"/>
    <numFmt numFmtId="174" formatCode="#,##0.000"/>
    <numFmt numFmtId="175" formatCode="_-&quot;$&quot;* #,##0.00000_-;\-&quot;$&quot;* #,##0.00000_-;_-&quot;$&quot;* &quot;-&quot;??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0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4"/>
      <name val="Arial"/>
      <family val="2"/>
    </font>
    <font>
      <b/>
      <sz val="12"/>
      <color indexed="37"/>
      <name val="Trebuchet MS"/>
      <family val="2"/>
    </font>
    <font>
      <b/>
      <sz val="12"/>
      <color indexed="9"/>
      <name val="Trebuchet MS"/>
      <family val="2"/>
    </font>
    <font>
      <b/>
      <sz val="12"/>
      <name val="Trebuchet MS"/>
      <family val="2"/>
    </font>
    <font>
      <sz val="9"/>
      <name val="Tahoma"/>
      <family val="2"/>
    </font>
    <font>
      <b/>
      <sz val="11"/>
      <color indexed="37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9"/>
      <color indexed="37"/>
      <name val="Tahoma"/>
      <family val="2"/>
    </font>
    <font>
      <b/>
      <sz val="14"/>
      <color indexed="18"/>
      <name val="Arial"/>
      <family val="2"/>
    </font>
    <font>
      <b/>
      <sz val="14"/>
      <color indexed="18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43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11"/>
      <color indexed="10"/>
      <name val="Tahoma"/>
      <family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3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3"/>
      </left>
      <right/>
      <top style="double">
        <color indexed="23"/>
      </top>
      <bottom style="double">
        <color indexed="23"/>
      </bottom>
      <diagonal/>
    </border>
    <border>
      <left/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 style="double">
        <color indexed="23"/>
      </top>
      <bottom style="double">
        <color indexed="23"/>
      </bottom>
      <diagonal/>
    </border>
    <border>
      <left style="double">
        <color indexed="23"/>
      </left>
      <right/>
      <top/>
      <bottom/>
      <diagonal/>
    </border>
    <border>
      <left/>
      <right style="double">
        <color indexed="23"/>
      </right>
      <top/>
      <bottom/>
      <diagonal/>
    </border>
    <border>
      <left style="double">
        <color indexed="23"/>
      </left>
      <right/>
      <top/>
      <bottom style="double">
        <color indexed="23"/>
      </bottom>
      <diagonal/>
    </border>
    <border>
      <left/>
      <right/>
      <top/>
      <bottom style="double">
        <color indexed="23"/>
      </bottom>
      <diagonal/>
    </border>
    <border>
      <left/>
      <right style="double">
        <color indexed="23"/>
      </right>
      <top/>
      <bottom style="double">
        <color indexed="23"/>
      </bottom>
      <diagonal/>
    </border>
    <border>
      <left style="double">
        <color indexed="23"/>
      </left>
      <right/>
      <top style="double">
        <color indexed="23"/>
      </top>
      <bottom/>
      <diagonal/>
    </border>
    <border>
      <left/>
      <right/>
      <top style="double">
        <color indexed="23"/>
      </top>
      <bottom/>
      <diagonal/>
    </border>
    <border>
      <left/>
      <right style="double">
        <color indexed="23"/>
      </right>
      <top style="double">
        <color indexed="23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22"/>
      </left>
      <right/>
      <top style="double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double">
        <color indexed="22"/>
      </bottom>
      <diagonal/>
    </border>
  </borders>
  <cellStyleXfs count="4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1" applyNumberFormat="0" applyAlignment="0" applyProtection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4" fillId="7" borderId="1" applyNumberFormat="0" applyAlignment="0" applyProtection="0"/>
    <xf numFmtId="0" fontId="35" fillId="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6" fillId="22" borderId="0" applyNumberFormat="0" applyBorder="0" applyAlignment="0" applyProtection="0"/>
    <xf numFmtId="0" fontId="1" fillId="23" borderId="4" applyNumberFormat="0" applyFont="0" applyAlignment="0" applyProtection="0"/>
    <xf numFmtId="9" fontId="1" fillId="0" borderId="0" applyFont="0" applyFill="0" applyBorder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33" fillId="0" borderId="7" applyNumberFormat="0" applyFill="0" applyAlignment="0" applyProtection="0"/>
    <xf numFmtId="0" fontId="42" fillId="0" borderId="8" applyNumberFormat="0" applyFill="0" applyAlignment="0" applyProtection="0"/>
  </cellStyleXfs>
  <cellXfs count="352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166" fontId="2" fillId="0" borderId="0" xfId="0" applyNumberFormat="1" applyFont="1"/>
    <xf numFmtId="167" fontId="2" fillId="0" borderId="9" xfId="0" applyNumberFormat="1" applyFont="1" applyBorder="1"/>
    <xf numFmtId="165" fontId="2" fillId="0" borderId="9" xfId="0" applyNumberFormat="1" applyFont="1" applyBorder="1"/>
    <xf numFmtId="0" fontId="2" fillId="0" borderId="9" xfId="0" applyFont="1" applyBorder="1"/>
    <xf numFmtId="165" fontId="2" fillId="0" borderId="0" xfId="0" applyNumberFormat="1" applyFont="1" applyProtection="1">
      <protection locked="0"/>
    </xf>
    <xf numFmtId="165" fontId="0" fillId="0" borderId="0" xfId="0" applyNumberFormat="1" applyProtection="1">
      <protection locked="0"/>
    </xf>
    <xf numFmtId="168" fontId="2" fillId="0" borderId="9" xfId="0" applyNumberFormat="1" applyFont="1" applyBorder="1"/>
    <xf numFmtId="10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/>
    <xf numFmtId="8" fontId="0" fillId="0" borderId="0" xfId="0" applyNumberFormat="1"/>
    <xf numFmtId="0" fontId="3" fillId="0" borderId="0" xfId="0" applyFont="1"/>
    <xf numFmtId="168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9" xfId="0" applyFont="1" applyBorder="1" applyProtection="1">
      <protection locked="0"/>
    </xf>
    <xf numFmtId="168" fontId="3" fillId="0" borderId="9" xfId="0" applyNumberFormat="1" applyFont="1" applyBorder="1" applyProtection="1">
      <protection locked="0"/>
    </xf>
    <xf numFmtId="167" fontId="3" fillId="0" borderId="9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0" fontId="3" fillId="0" borderId="9" xfId="0" applyFont="1" applyBorder="1"/>
    <xf numFmtId="166" fontId="3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5" applyFont="1"/>
    <xf numFmtId="0" fontId="2" fillId="0" borderId="0" xfId="0" applyFont="1" applyAlignment="1">
      <alignment horizontal="center"/>
    </xf>
    <xf numFmtId="44" fontId="0" fillId="0" borderId="0" xfId="32" applyFont="1"/>
    <xf numFmtId="44" fontId="2" fillId="0" borderId="0" xfId="32" applyFont="1"/>
    <xf numFmtId="0" fontId="2" fillId="24" borderId="0" xfId="0" applyFont="1" applyFill="1" applyAlignment="1">
      <alignment horizontal="center"/>
    </xf>
    <xf numFmtId="0" fontId="0" fillId="24" borderId="0" xfId="0" applyFill="1"/>
    <xf numFmtId="0" fontId="6" fillId="25" borderId="0" xfId="0" applyFont="1" applyFill="1"/>
    <xf numFmtId="0" fontId="0" fillId="0" borderId="10" xfId="0" applyBorder="1"/>
    <xf numFmtId="0" fontId="8" fillId="0" borderId="0" xfId="0" applyFont="1"/>
    <xf numFmtId="44" fontId="8" fillId="0" borderId="0" xfId="0" applyNumberFormat="1" applyFont="1"/>
    <xf numFmtId="44" fontId="8" fillId="0" borderId="0" xfId="32" applyFont="1"/>
    <xf numFmtId="0" fontId="9" fillId="25" borderId="0" xfId="0" applyFont="1" applyFill="1"/>
    <xf numFmtId="44" fontId="9" fillId="25" borderId="0" xfId="0" applyNumberFormat="1" applyFont="1" applyFill="1"/>
    <xf numFmtId="0" fontId="9" fillId="25" borderId="11" xfId="0" applyFont="1" applyFill="1" applyBorder="1"/>
    <xf numFmtId="44" fontId="9" fillId="25" borderId="11" xfId="0" applyNumberFormat="1" applyFont="1" applyFill="1" applyBorder="1"/>
    <xf numFmtId="44" fontId="9" fillId="25" borderId="0" xfId="32" applyFont="1" applyFill="1"/>
    <xf numFmtId="9" fontId="2" fillId="0" borderId="0" xfId="35" applyFont="1" applyAlignment="1">
      <alignment horizontal="center"/>
    </xf>
    <xf numFmtId="0" fontId="7" fillId="25" borderId="0" xfId="0" applyFont="1" applyFill="1" applyAlignment="1">
      <alignment horizontal="center"/>
    </xf>
    <xf numFmtId="0" fontId="9" fillId="25" borderId="0" xfId="0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44" fontId="4" fillId="0" borderId="12" xfId="32" applyFont="1" applyBorder="1"/>
    <xf numFmtId="44" fontId="4" fillId="0" borderId="0" xfId="32" applyFont="1" applyBorder="1"/>
    <xf numFmtId="0" fontId="11" fillId="0" borderId="0" xfId="0" applyFont="1" applyAlignment="1">
      <alignment horizontal="center"/>
    </xf>
    <xf numFmtId="0" fontId="4" fillId="0" borderId="0" xfId="0" applyFont="1"/>
    <xf numFmtId="170" fontId="4" fillId="0" borderId="0" xfId="35" applyNumberFormat="1" applyFont="1" applyBorder="1" applyAlignment="1">
      <alignment horizontal="right"/>
    </xf>
    <xf numFmtId="10" fontId="4" fillId="0" borderId="0" xfId="35" applyNumberFormat="1" applyFont="1"/>
    <xf numFmtId="9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44" fontId="4" fillId="0" borderId="0" xfId="0" applyNumberFormat="1" applyFont="1"/>
    <xf numFmtId="0" fontId="0" fillId="0" borderId="12" xfId="0" applyBorder="1" applyAlignment="1">
      <alignment horizontal="center"/>
    </xf>
    <xf numFmtId="0" fontId="4" fillId="0" borderId="14" xfId="0" applyFont="1" applyBorder="1"/>
    <xf numFmtId="17" fontId="0" fillId="0" borderId="12" xfId="0" applyNumberFormat="1" applyBorder="1" applyAlignment="1">
      <alignment horizontal="center"/>
    </xf>
    <xf numFmtId="44" fontId="4" fillId="0" borderId="12" xfId="0" applyNumberFormat="1" applyFont="1" applyBorder="1"/>
    <xf numFmtId="10" fontId="4" fillId="0" borderId="12" xfId="35" applyNumberFormat="1" applyFont="1" applyBorder="1"/>
    <xf numFmtId="171" fontId="4" fillId="0" borderId="12" xfId="0" applyNumberFormat="1" applyFont="1" applyBorder="1"/>
    <xf numFmtId="8" fontId="4" fillId="0" borderId="12" xfId="32" applyNumberFormat="1" applyFont="1" applyBorder="1"/>
    <xf numFmtId="8" fontId="4" fillId="0" borderId="12" xfId="0" applyNumberFormat="1" applyFont="1" applyBorder="1"/>
    <xf numFmtId="0" fontId="12" fillId="26" borderId="0" xfId="0" applyFont="1" applyFill="1" applyAlignment="1">
      <alignment horizontal="center" vertical="center" wrapText="1"/>
    </xf>
    <xf numFmtId="172" fontId="4" fillId="0" borderId="12" xfId="0" applyNumberFormat="1" applyFont="1" applyBorder="1"/>
    <xf numFmtId="0" fontId="4" fillId="24" borderId="12" xfId="0" applyFont="1" applyFill="1" applyBorder="1" applyAlignment="1">
      <alignment horizontal="center"/>
    </xf>
    <xf numFmtId="10" fontId="4" fillId="0" borderId="12" xfId="0" applyNumberFormat="1" applyFont="1" applyBorder="1"/>
    <xf numFmtId="43" fontId="0" fillId="0" borderId="0" xfId="0" applyNumberFormat="1"/>
    <xf numFmtId="44" fontId="0" fillId="0" borderId="0" xfId="0" applyNumberFormat="1"/>
    <xf numFmtId="0" fontId="2" fillId="27" borderId="0" xfId="0" applyFont="1" applyFill="1" applyAlignment="1">
      <alignment horizontal="center"/>
    </xf>
    <xf numFmtId="44" fontId="2" fillId="28" borderId="0" xfId="0" applyNumberFormat="1" applyFont="1" applyFill="1"/>
    <xf numFmtId="0" fontId="2" fillId="29" borderId="0" xfId="0" applyFont="1" applyFill="1" applyAlignment="1">
      <alignment horizontal="center"/>
    </xf>
    <xf numFmtId="0" fontId="0" fillId="29" borderId="0" xfId="0" applyFill="1"/>
    <xf numFmtId="0" fontId="0" fillId="27" borderId="0" xfId="0" applyFill="1"/>
    <xf numFmtId="44" fontId="13" fillId="0" borderId="0" xfId="0" applyNumberFormat="1" applyFont="1"/>
    <xf numFmtId="0" fontId="0" fillId="30" borderId="0" xfId="0" applyFill="1"/>
    <xf numFmtId="0" fontId="13" fillId="0" borderId="0" xfId="0" applyFont="1" applyAlignment="1">
      <alignment horizontal="center"/>
    </xf>
    <xf numFmtId="9" fontId="13" fillId="0" borderId="0" xfId="35" applyFont="1" applyAlignment="1">
      <alignment horizontal="center"/>
    </xf>
    <xf numFmtId="0" fontId="2" fillId="31" borderId="0" xfId="0" applyFont="1" applyFill="1"/>
    <xf numFmtId="44" fontId="2" fillId="31" borderId="0" xfId="0" applyNumberFormat="1" applyFont="1" applyFill="1"/>
    <xf numFmtId="0" fontId="11" fillId="0" borderId="12" xfId="0" applyFont="1" applyBorder="1" applyAlignment="1">
      <alignment horizontal="center"/>
    </xf>
    <xf numFmtId="0" fontId="11" fillId="0" borderId="12" xfId="0" applyFont="1" applyBorder="1"/>
    <xf numFmtId="44" fontId="11" fillId="0" borderId="13" xfId="0" applyNumberFormat="1" applyFont="1" applyBorder="1"/>
    <xf numFmtId="169" fontId="11" fillId="0" borderId="12" xfId="35" applyNumberFormat="1" applyFont="1" applyBorder="1" applyAlignment="1">
      <alignment horizontal="right"/>
    </xf>
    <xf numFmtId="0" fontId="11" fillId="0" borderId="1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24" borderId="12" xfId="0" applyFont="1" applyFill="1" applyBorder="1" applyAlignment="1">
      <alignment horizontal="center" vertical="center" wrapText="1"/>
    </xf>
    <xf numFmtId="0" fontId="10" fillId="24" borderId="12" xfId="0" applyFont="1" applyFill="1" applyBorder="1" applyAlignment="1">
      <alignment horizontal="center" vertical="center" wrapText="1"/>
    </xf>
    <xf numFmtId="0" fontId="10" fillId="24" borderId="14" xfId="0" applyFont="1" applyFill="1" applyBorder="1" applyAlignment="1">
      <alignment horizontal="center" vertical="center" wrapText="1"/>
    </xf>
    <xf numFmtId="17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35" applyNumberFormat="1" applyFont="1" applyBorder="1"/>
    <xf numFmtId="171" fontId="4" fillId="0" borderId="0" xfId="0" applyNumberFormat="1" applyFont="1"/>
    <xf numFmtId="8" fontId="4" fillId="0" borderId="0" xfId="32" applyNumberFormat="1" applyFont="1" applyBorder="1"/>
    <xf numFmtId="8" fontId="4" fillId="0" borderId="0" xfId="0" applyNumberFormat="1" applyFont="1"/>
    <xf numFmtId="0" fontId="0" fillId="26" borderId="0" xfId="0" applyFill="1" applyAlignment="1">
      <alignment horizontal="center" vertical="center"/>
    </xf>
    <xf numFmtId="44" fontId="12" fillId="26" borderId="0" xfId="0" applyNumberFormat="1" applyFont="1" applyFill="1" applyAlignment="1">
      <alignment horizontal="center" vertical="center"/>
    </xf>
    <xf numFmtId="8" fontId="12" fillId="26" borderId="0" xfId="0" applyNumberFormat="1" applyFont="1" applyFill="1" applyAlignment="1">
      <alignment horizontal="center" vertical="center"/>
    </xf>
    <xf numFmtId="0" fontId="15" fillId="29" borderId="0" xfId="0" applyFont="1" applyFill="1"/>
    <xf numFmtId="0" fontId="15" fillId="32" borderId="0" xfId="0" applyFont="1" applyFill="1"/>
    <xf numFmtId="165" fontId="4" fillId="0" borderId="12" xfId="35" applyNumberFormat="1" applyFont="1" applyBorder="1"/>
    <xf numFmtId="0" fontId="0" fillId="0" borderId="12" xfId="0" applyBorder="1"/>
    <xf numFmtId="0" fontId="0" fillId="33" borderId="0" xfId="0" applyFill="1"/>
    <xf numFmtId="0" fontId="18" fillId="33" borderId="0" xfId="0" applyFont="1" applyFill="1"/>
    <xf numFmtId="0" fontId="0" fillId="33" borderId="0" xfId="0" applyFill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7" xfId="0" applyFont="1" applyFill="1" applyBorder="1" applyAlignment="1">
      <alignment horizontal="center"/>
    </xf>
    <xf numFmtId="0" fontId="21" fillId="33" borderId="0" xfId="0" applyFont="1" applyFill="1"/>
    <xf numFmtId="0" fontId="21" fillId="33" borderId="18" xfId="0" applyFont="1" applyFill="1" applyBorder="1"/>
    <xf numFmtId="0" fontId="21" fillId="33" borderId="19" xfId="0" applyFont="1" applyFill="1" applyBorder="1"/>
    <xf numFmtId="0" fontId="21" fillId="33" borderId="0" xfId="0" applyFont="1" applyFill="1" applyAlignment="1">
      <alignment horizontal="center"/>
    </xf>
    <xf numFmtId="8" fontId="21" fillId="33" borderId="19" xfId="0" applyNumberFormat="1" applyFont="1" applyFill="1" applyBorder="1" applyAlignment="1">
      <alignment horizontal="center"/>
    </xf>
    <xf numFmtId="0" fontId="23" fillId="33" borderId="18" xfId="0" applyFont="1" applyFill="1" applyBorder="1"/>
    <xf numFmtId="0" fontId="23" fillId="33" borderId="0" xfId="0" applyFont="1" applyFill="1"/>
    <xf numFmtId="0" fontId="23" fillId="33" borderId="19" xfId="0" applyFont="1" applyFill="1" applyBorder="1"/>
    <xf numFmtId="0" fontId="23" fillId="33" borderId="0" xfId="0" applyFont="1" applyFill="1" applyAlignment="1">
      <alignment horizontal="center"/>
    </xf>
    <xf numFmtId="0" fontId="24" fillId="33" borderId="18" xfId="0" applyFont="1" applyFill="1" applyBorder="1" applyAlignment="1">
      <alignment horizontal="center"/>
    </xf>
    <xf numFmtId="0" fontId="24" fillId="33" borderId="0" xfId="0" applyFont="1" applyFill="1"/>
    <xf numFmtId="0" fontId="24" fillId="33" borderId="18" xfId="0" applyFont="1" applyFill="1" applyBorder="1"/>
    <xf numFmtId="0" fontId="24" fillId="33" borderId="19" xfId="0" applyFont="1" applyFill="1" applyBorder="1"/>
    <xf numFmtId="0" fontId="24" fillId="33" borderId="0" xfId="0" applyFont="1" applyFill="1" applyAlignment="1">
      <alignment horizontal="center"/>
    </xf>
    <xf numFmtId="0" fontId="23" fillId="33" borderId="18" xfId="0" applyFont="1" applyFill="1" applyBorder="1" applyAlignment="1">
      <alignment horizontal="center"/>
    </xf>
    <xf numFmtId="0" fontId="23" fillId="33" borderId="10" xfId="0" applyFont="1" applyFill="1" applyBorder="1" applyAlignment="1">
      <alignment horizontal="center"/>
    </xf>
    <xf numFmtId="0" fontId="23" fillId="33" borderId="20" xfId="0" applyFont="1" applyFill="1" applyBorder="1" applyAlignment="1">
      <alignment horizontal="center"/>
    </xf>
    <xf numFmtId="0" fontId="23" fillId="33" borderId="21" xfId="0" applyFont="1" applyFill="1" applyBorder="1"/>
    <xf numFmtId="0" fontId="23" fillId="33" borderId="20" xfId="0" applyFont="1" applyFill="1" applyBorder="1"/>
    <xf numFmtId="0" fontId="23" fillId="33" borderId="22" xfId="0" applyFont="1" applyFill="1" applyBorder="1"/>
    <xf numFmtId="0" fontId="23" fillId="33" borderId="21" xfId="0" applyFont="1" applyFill="1" applyBorder="1" applyAlignment="1">
      <alignment horizontal="center"/>
    </xf>
    <xf numFmtId="0" fontId="21" fillId="33" borderId="22" xfId="0" applyFont="1" applyFill="1" applyBorder="1"/>
    <xf numFmtId="0" fontId="23" fillId="33" borderId="23" xfId="0" applyFont="1" applyFill="1" applyBorder="1"/>
    <xf numFmtId="8" fontId="23" fillId="33" borderId="19" xfId="0" applyNumberFormat="1" applyFont="1" applyFill="1" applyBorder="1" applyAlignment="1">
      <alignment horizontal="center"/>
    </xf>
    <xf numFmtId="0" fontId="22" fillId="33" borderId="18" xfId="0" applyFont="1" applyFill="1" applyBorder="1"/>
    <xf numFmtId="0" fontId="23" fillId="0" borderId="18" xfId="0" applyFont="1" applyBorder="1" applyAlignment="1">
      <alignment horizontal="center"/>
    </xf>
    <xf numFmtId="0" fontId="23" fillId="0" borderId="18" xfId="0" applyFont="1" applyBorder="1"/>
    <xf numFmtId="0" fontId="23" fillId="0" borderId="19" xfId="0" applyFont="1" applyBorder="1"/>
    <xf numFmtId="0" fontId="21" fillId="0" borderId="0" xfId="0" applyFont="1"/>
    <xf numFmtId="0" fontId="24" fillId="33" borderId="18" xfId="0" applyFont="1" applyFill="1" applyBorder="1" applyAlignment="1">
      <alignment horizontal="left"/>
    </xf>
    <xf numFmtId="0" fontId="21" fillId="33" borderId="23" xfId="0" applyFont="1" applyFill="1" applyBorder="1"/>
    <xf numFmtId="0" fontId="25" fillId="33" borderId="18" xfId="0" applyFont="1" applyFill="1" applyBorder="1"/>
    <xf numFmtId="0" fontId="21" fillId="0" borderId="19" xfId="0" applyFont="1" applyBorder="1"/>
    <xf numFmtId="0" fontId="21" fillId="33" borderId="20" xfId="0" applyFont="1" applyFill="1" applyBorder="1" applyAlignment="1">
      <alignment horizontal="center"/>
    </xf>
    <xf numFmtId="0" fontId="21" fillId="33" borderId="21" xfId="0" applyFont="1" applyFill="1" applyBorder="1"/>
    <xf numFmtId="0" fontId="21" fillId="33" borderId="20" xfId="0" applyFont="1" applyFill="1" applyBorder="1"/>
    <xf numFmtId="0" fontId="21" fillId="33" borderId="21" xfId="0" applyFont="1" applyFill="1" applyBorder="1" applyAlignment="1">
      <alignment horizontal="center"/>
    </xf>
    <xf numFmtId="0" fontId="21" fillId="33" borderId="24" xfId="0" applyFont="1" applyFill="1" applyBorder="1"/>
    <xf numFmtId="0" fontId="21" fillId="33" borderId="25" xfId="0" applyFont="1" applyFill="1" applyBorder="1"/>
    <xf numFmtId="0" fontId="21" fillId="33" borderId="24" xfId="0" applyFont="1" applyFill="1" applyBorder="1" applyAlignment="1">
      <alignment horizontal="center"/>
    </xf>
    <xf numFmtId="8" fontId="21" fillId="33" borderId="25" xfId="0" applyNumberFormat="1" applyFont="1" applyFill="1" applyBorder="1" applyAlignment="1">
      <alignment horizontal="center"/>
    </xf>
    <xf numFmtId="0" fontId="23" fillId="0" borderId="20" xfId="0" applyFont="1" applyBorder="1"/>
    <xf numFmtId="10" fontId="24" fillId="33" borderId="21" xfId="35" applyNumberFormat="1" applyFont="1" applyFill="1" applyBorder="1" applyAlignment="1">
      <alignment horizontal="center"/>
    </xf>
    <xf numFmtId="0" fontId="21" fillId="0" borderId="22" xfId="0" applyFont="1" applyBorder="1"/>
    <xf numFmtId="10" fontId="2" fillId="27" borderId="0" xfId="0" applyNumberFormat="1" applyFont="1" applyFill="1"/>
    <xf numFmtId="169" fontId="2" fillId="0" borderId="0" xfId="0" applyNumberFormat="1" applyFont="1"/>
    <xf numFmtId="8" fontId="2" fillId="0" borderId="0" xfId="0" applyNumberFormat="1" applyFont="1"/>
    <xf numFmtId="0" fontId="0" fillId="0" borderId="0" xfId="0" applyAlignment="1">
      <alignment horizontal="center" vertical="center" wrapText="1"/>
    </xf>
    <xf numFmtId="44" fontId="4" fillId="27" borderId="12" xfId="0" applyNumberFormat="1" applyFont="1" applyFill="1" applyBorder="1"/>
    <xf numFmtId="10" fontId="4" fillId="27" borderId="12" xfId="35" applyNumberFormat="1" applyFont="1" applyFill="1" applyBorder="1"/>
    <xf numFmtId="171" fontId="4" fillId="27" borderId="12" xfId="0" applyNumberFormat="1" applyFont="1" applyFill="1" applyBorder="1"/>
    <xf numFmtId="8" fontId="4" fillId="27" borderId="12" xfId="32" applyNumberFormat="1" applyFont="1" applyFill="1" applyBorder="1"/>
    <xf numFmtId="8" fontId="4" fillId="27" borderId="12" xfId="0" applyNumberFormat="1" applyFont="1" applyFill="1" applyBorder="1"/>
    <xf numFmtId="8" fontId="0" fillId="27" borderId="0" xfId="0" applyNumberFormat="1" applyFill="1"/>
    <xf numFmtId="44" fontId="0" fillId="27" borderId="0" xfId="0" applyNumberFormat="1" applyFill="1"/>
    <xf numFmtId="0" fontId="0" fillId="27" borderId="0" xfId="0" applyFill="1" applyAlignment="1">
      <alignment horizontal="center" wrapText="1"/>
    </xf>
    <xf numFmtId="0" fontId="2" fillId="0" borderId="9" xfId="0" applyFont="1" applyBorder="1" applyAlignment="1" applyProtection="1">
      <alignment horizontal="left"/>
      <protection locked="0"/>
    </xf>
    <xf numFmtId="168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8" fontId="3" fillId="0" borderId="26" xfId="0" applyNumberFormat="1" applyFont="1" applyBorder="1" applyProtection="1">
      <protection locked="0"/>
    </xf>
    <xf numFmtId="165" fontId="3" fillId="0" borderId="26" xfId="0" applyNumberFormat="1" applyFont="1" applyBorder="1" applyProtection="1">
      <protection locked="0"/>
    </xf>
    <xf numFmtId="0" fontId="44" fillId="0" borderId="0" xfId="0" applyFont="1" applyAlignment="1" applyProtection="1">
      <alignment horizontal="center"/>
      <protection locked="0"/>
    </xf>
    <xf numFmtId="17" fontId="2" fillId="0" borderId="9" xfId="0" applyNumberFormat="1" applyFont="1" applyBorder="1" applyAlignment="1" applyProtection="1">
      <alignment horizontal="center"/>
      <protection locked="0"/>
    </xf>
    <xf numFmtId="9" fontId="2" fillId="0" borderId="9" xfId="35" applyFont="1" applyBorder="1" applyAlignment="1" applyProtection="1">
      <alignment horizontal="center"/>
      <protection locked="0"/>
    </xf>
    <xf numFmtId="0" fontId="3" fillId="0" borderId="27" xfId="0" applyFont="1" applyBorder="1" applyProtection="1">
      <protection locked="0"/>
    </xf>
    <xf numFmtId="168" fontId="3" fillId="0" borderId="27" xfId="0" applyNumberFormat="1" applyFont="1" applyBorder="1" applyProtection="1">
      <protection locked="0"/>
    </xf>
    <xf numFmtId="167" fontId="3" fillId="0" borderId="27" xfId="0" applyNumberFormat="1" applyFont="1" applyBorder="1" applyProtection="1">
      <protection locked="0"/>
    </xf>
    <xf numFmtId="167" fontId="2" fillId="0" borderId="11" xfId="0" applyNumberFormat="1" applyFont="1" applyBorder="1" applyProtection="1">
      <protection locked="0"/>
    </xf>
    <xf numFmtId="167" fontId="2" fillId="0" borderId="11" xfId="0" applyNumberFormat="1" applyFont="1" applyBorder="1"/>
    <xf numFmtId="167" fontId="3" fillId="0" borderId="0" xfId="0" applyNumberFormat="1" applyFont="1" applyProtection="1">
      <protection locked="0"/>
    </xf>
    <xf numFmtId="167" fontId="2" fillId="0" borderId="0" xfId="0" applyNumberFormat="1" applyFont="1"/>
    <xf numFmtId="17" fontId="2" fillId="0" borderId="9" xfId="0" applyNumberFormat="1" applyFont="1" applyBorder="1" applyAlignment="1">
      <alignment horizontal="center"/>
    </xf>
    <xf numFmtId="0" fontId="3" fillId="0" borderId="28" xfId="0" applyFont="1" applyBorder="1" applyProtection="1">
      <protection locked="0"/>
    </xf>
    <xf numFmtId="0" fontId="2" fillId="0" borderId="29" xfId="0" applyFont="1" applyBorder="1"/>
    <xf numFmtId="9" fontId="4" fillId="0" borderId="0" xfId="35" applyFont="1"/>
    <xf numFmtId="0" fontId="45" fillId="28" borderId="0" xfId="0" applyFont="1" applyFill="1" applyAlignment="1">
      <alignment horizontal="center"/>
    </xf>
    <xf numFmtId="0" fontId="45" fillId="28" borderId="0" xfId="0" applyFont="1" applyFill="1" applyAlignment="1">
      <alignment horizontal="center" vertical="center" wrapText="1"/>
    </xf>
    <xf numFmtId="0" fontId="46" fillId="28" borderId="0" xfId="0" applyFont="1" applyFill="1"/>
    <xf numFmtId="44" fontId="1" fillId="0" borderId="0" xfId="32" applyFont="1"/>
    <xf numFmtId="9" fontId="1" fillId="0" borderId="0" xfId="35" applyFont="1" applyAlignment="1">
      <alignment horizontal="center"/>
    </xf>
    <xf numFmtId="44" fontId="1" fillId="27" borderId="0" xfId="32" applyFont="1" applyFill="1"/>
    <xf numFmtId="44" fontId="45" fillId="28" borderId="0" xfId="32" applyFont="1" applyFill="1"/>
    <xf numFmtId="9" fontId="46" fillId="28" borderId="0" xfId="35" applyFont="1" applyFill="1" applyAlignment="1">
      <alignment horizontal="center"/>
    </xf>
    <xf numFmtId="0" fontId="45" fillId="29" borderId="0" xfId="0" applyFont="1" applyFill="1" applyAlignment="1">
      <alignment horizontal="center"/>
    </xf>
    <xf numFmtId="0" fontId="46" fillId="29" borderId="0" xfId="0" applyFont="1" applyFill="1"/>
    <xf numFmtId="169" fontId="1" fillId="0" borderId="0" xfId="35" applyNumberFormat="1" applyFont="1" applyAlignment="1">
      <alignment horizontal="center"/>
    </xf>
    <xf numFmtId="0" fontId="1" fillId="0" borderId="0" xfId="35" applyNumberFormat="1" applyFont="1" applyAlignment="1">
      <alignment horizontal="center"/>
    </xf>
    <xf numFmtId="44" fontId="45" fillId="29" borderId="0" xfId="0" applyNumberFormat="1" applyFont="1" applyFill="1"/>
    <xf numFmtId="9" fontId="46" fillId="29" borderId="0" xfId="35" applyFont="1" applyFill="1" applyAlignment="1">
      <alignment horizontal="center"/>
    </xf>
    <xf numFmtId="0" fontId="13" fillId="0" borderId="0" xfId="0" applyFont="1"/>
    <xf numFmtId="10" fontId="1" fillId="0" borderId="0" xfId="35" applyNumberFormat="1" applyFont="1"/>
    <xf numFmtId="44" fontId="1" fillId="0" borderId="10" xfId="32" applyFont="1" applyBorder="1"/>
    <xf numFmtId="44" fontId="3" fillId="0" borderId="9" xfId="32" applyFont="1" applyBorder="1" applyProtection="1">
      <protection locked="0"/>
    </xf>
    <xf numFmtId="44" fontId="2" fillId="0" borderId="9" xfId="32" applyFont="1" applyBorder="1" applyProtection="1"/>
    <xf numFmtId="44" fontId="3" fillId="0" borderId="28" xfId="32" applyFont="1" applyBorder="1" applyProtection="1">
      <protection locked="0"/>
    </xf>
    <xf numFmtId="44" fontId="2" fillId="0" borderId="29" xfId="32" applyFont="1" applyBorder="1" applyProtection="1"/>
    <xf numFmtId="0" fontId="2" fillId="29" borderId="9" xfId="0" applyFont="1" applyFill="1" applyBorder="1" applyProtection="1">
      <protection locked="0"/>
    </xf>
    <xf numFmtId="168" fontId="2" fillId="29" borderId="9" xfId="0" applyNumberFormat="1" applyFont="1" applyFill="1" applyBorder="1" applyProtection="1">
      <protection locked="0"/>
    </xf>
    <xf numFmtId="165" fontId="2" fillId="29" borderId="9" xfId="0" applyNumberFormat="1" applyFont="1" applyFill="1" applyBorder="1" applyProtection="1">
      <protection locked="0"/>
    </xf>
    <xf numFmtId="165" fontId="2" fillId="29" borderId="9" xfId="0" applyNumberFormat="1" applyFont="1" applyFill="1" applyBorder="1"/>
    <xf numFmtId="0" fontId="2" fillId="35" borderId="9" xfId="0" applyFont="1" applyFill="1" applyBorder="1" applyProtection="1">
      <protection locked="0"/>
    </xf>
    <xf numFmtId="168" fontId="2" fillId="35" borderId="9" xfId="0" applyNumberFormat="1" applyFont="1" applyFill="1" applyBorder="1" applyProtection="1">
      <protection locked="0"/>
    </xf>
    <xf numFmtId="165" fontId="2" fillId="27" borderId="0" xfId="0" applyNumberFormat="1" applyFont="1" applyFill="1"/>
    <xf numFmtId="0" fontId="2" fillId="0" borderId="30" xfId="0" applyFont="1" applyBorder="1"/>
    <xf numFmtId="0" fontId="2" fillId="0" borderId="11" xfId="0" applyFont="1" applyBorder="1"/>
    <xf numFmtId="5" fontId="1" fillId="0" borderId="12" xfId="32" applyNumberFormat="1" applyBorder="1"/>
    <xf numFmtId="5" fontId="1" fillId="0" borderId="12" xfId="32" applyNumberFormat="1" applyFont="1" applyBorder="1"/>
    <xf numFmtId="173" fontId="1" fillId="0" borderId="0" xfId="31" applyNumberFormat="1" applyFont="1"/>
    <xf numFmtId="164" fontId="6" fillId="0" borderId="0" xfId="0" applyNumberFormat="1" applyFont="1"/>
    <xf numFmtId="0" fontId="14" fillId="0" borderId="0" xfId="0" applyFont="1"/>
    <xf numFmtId="0" fontId="47" fillId="0" borderId="0" xfId="0" applyFont="1"/>
    <xf numFmtId="5" fontId="14" fillId="0" borderId="12" xfId="32" applyNumberFormat="1" applyFont="1" applyBorder="1"/>
    <xf numFmtId="5" fontId="6" fillId="0" borderId="12" xfId="32" applyNumberFormat="1" applyFont="1" applyBorder="1"/>
    <xf numFmtId="173" fontId="6" fillId="0" borderId="0" xfId="31" applyNumberFormat="1" applyFont="1"/>
    <xf numFmtId="0" fontId="6" fillId="0" borderId="0" xfId="0" applyFont="1"/>
    <xf numFmtId="0" fontId="0" fillId="0" borderId="0" xfId="0" applyAlignment="1">
      <alignment horizontal="left"/>
    </xf>
    <xf numFmtId="173" fontId="1" fillId="0" borderId="12" xfId="31" applyNumberFormat="1" applyFont="1" applyBorder="1"/>
    <xf numFmtId="173" fontId="6" fillId="0" borderId="12" xfId="31" applyNumberFormat="1" applyFont="1" applyBorder="1"/>
    <xf numFmtId="10" fontId="0" fillId="0" borderId="0" xfId="0" applyNumberFormat="1" applyAlignment="1">
      <alignment horizontal="left"/>
    </xf>
    <xf numFmtId="44" fontId="1" fillId="0" borderId="0" xfId="32" applyFont="1" applyAlignment="1">
      <alignment horizontal="left"/>
    </xf>
    <xf numFmtId="169" fontId="1" fillId="0" borderId="0" xfId="35" applyNumberFormat="1" applyFont="1"/>
    <xf numFmtId="0" fontId="7" fillId="0" borderId="0" xfId="0" applyFont="1"/>
    <xf numFmtId="164" fontId="1" fillId="0" borderId="0" xfId="0" applyNumberFormat="1" applyFont="1"/>
    <xf numFmtId="0" fontId="1" fillId="0" borderId="12" xfId="31" applyNumberFormat="1" applyFont="1" applyBorder="1"/>
    <xf numFmtId="0" fontId="6" fillId="0" borderId="12" xfId="0" applyFont="1" applyBorder="1"/>
    <xf numFmtId="4" fontId="2" fillId="0" borderId="9" xfId="0" applyNumberFormat="1" applyFont="1" applyBorder="1" applyAlignment="1">
      <alignment horizontal="center"/>
    </xf>
    <xf numFmtId="4" fontId="3" fillId="0" borderId="9" xfId="32" applyNumberFormat="1" applyFont="1" applyBorder="1" applyProtection="1"/>
    <xf numFmtId="4" fontId="3" fillId="0" borderId="28" xfId="32" applyNumberFormat="1" applyFont="1" applyBorder="1" applyProtection="1"/>
    <xf numFmtId="7" fontId="3" fillId="0" borderId="9" xfId="32" applyNumberFormat="1" applyFont="1" applyBorder="1" applyProtection="1"/>
    <xf numFmtId="7" fontId="3" fillId="0" borderId="28" xfId="32" applyNumberFormat="1" applyFont="1" applyBorder="1" applyProtection="1"/>
    <xf numFmtId="9" fontId="24" fillId="33" borderId="0" xfId="35" applyFont="1" applyFill="1" applyBorder="1" applyAlignment="1">
      <alignment horizontal="center"/>
    </xf>
    <xf numFmtId="9" fontId="23" fillId="33" borderId="19" xfId="35" applyFont="1" applyFill="1" applyBorder="1"/>
    <xf numFmtId="9" fontId="23" fillId="33" borderId="18" xfId="35" applyFont="1" applyFill="1" applyBorder="1"/>
    <xf numFmtId="9" fontId="23" fillId="33" borderId="0" xfId="35" applyFont="1" applyFill="1" applyBorder="1" applyAlignment="1">
      <alignment horizontal="center"/>
    </xf>
    <xf numFmtId="9" fontId="23" fillId="33" borderId="0" xfId="35" applyFont="1" applyFill="1" applyBorder="1"/>
    <xf numFmtId="9" fontId="23" fillId="33" borderId="19" xfId="35" applyFont="1" applyFill="1" applyBorder="1" applyAlignment="1">
      <alignment horizontal="center"/>
    </xf>
    <xf numFmtId="9" fontId="23" fillId="33" borderId="18" xfId="35" applyFont="1" applyFill="1" applyBorder="1" applyAlignment="1">
      <alignment horizontal="center"/>
    </xf>
    <xf numFmtId="9" fontId="23" fillId="33" borderId="21" xfId="35" applyFont="1" applyFill="1" applyBorder="1"/>
    <xf numFmtId="9" fontId="23" fillId="33" borderId="22" xfId="35" applyFont="1" applyFill="1" applyBorder="1"/>
    <xf numFmtId="9" fontId="23" fillId="33" borderId="20" xfId="35" applyFont="1" applyFill="1" applyBorder="1"/>
    <xf numFmtId="9" fontId="23" fillId="33" borderId="21" xfId="35" applyFont="1" applyFill="1" applyBorder="1" applyAlignment="1">
      <alignment horizontal="center"/>
    </xf>
    <xf numFmtId="4" fontId="24" fillId="33" borderId="0" xfId="0" applyNumberFormat="1" applyFont="1" applyFill="1" applyAlignment="1">
      <alignment horizontal="center"/>
    </xf>
    <xf numFmtId="4" fontId="23" fillId="33" borderId="19" xfId="0" applyNumberFormat="1" applyFont="1" applyFill="1" applyBorder="1"/>
    <xf numFmtId="4" fontId="23" fillId="33" borderId="18" xfId="0" applyNumberFormat="1" applyFont="1" applyFill="1" applyBorder="1"/>
    <xf numFmtId="4" fontId="23" fillId="33" borderId="0" xfId="0" applyNumberFormat="1" applyFont="1" applyFill="1" applyAlignment="1">
      <alignment horizontal="center"/>
    </xf>
    <xf numFmtId="4" fontId="24" fillId="33" borderId="0" xfId="35" applyNumberFormat="1" applyFont="1" applyFill="1" applyBorder="1" applyAlignment="1">
      <alignment horizontal="center"/>
    </xf>
    <xf numFmtId="4" fontId="23" fillId="33" borderId="0" xfId="0" applyNumberFormat="1" applyFont="1" applyFill="1"/>
    <xf numFmtId="4" fontId="24" fillId="33" borderId="19" xfId="0" applyNumberFormat="1" applyFont="1" applyFill="1" applyBorder="1"/>
    <xf numFmtId="4" fontId="24" fillId="33" borderId="18" xfId="0" applyNumberFormat="1" applyFont="1" applyFill="1" applyBorder="1"/>
    <xf numFmtId="4" fontId="24" fillId="33" borderId="19" xfId="35" applyNumberFormat="1" applyFont="1" applyFill="1" applyBorder="1"/>
    <xf numFmtId="4" fontId="24" fillId="33" borderId="18" xfId="35" applyNumberFormat="1" applyFont="1" applyFill="1" applyBorder="1"/>
    <xf numFmtId="4" fontId="24" fillId="33" borderId="0" xfId="32" applyNumberFormat="1" applyFont="1" applyFill="1" applyBorder="1" applyAlignment="1">
      <alignment horizontal="center"/>
    </xf>
    <xf numFmtId="0" fontId="48" fillId="33" borderId="0" xfId="0" applyFont="1" applyFill="1" applyAlignment="1">
      <alignment horizontal="center"/>
    </xf>
    <xf numFmtId="0" fontId="48" fillId="33" borderId="0" xfId="0" quotePrefix="1" applyFont="1" applyFill="1" applyAlignment="1">
      <alignment horizontal="center"/>
    </xf>
    <xf numFmtId="3" fontId="0" fillId="0" borderId="0" xfId="0" applyNumberFormat="1"/>
    <xf numFmtId="165" fontId="0" fillId="0" borderId="0" xfId="0" applyNumberFormat="1"/>
    <xf numFmtId="44" fontId="0" fillId="0" borderId="0" xfId="0" applyNumberFormat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174" fontId="3" fillId="0" borderId="9" xfId="32" applyNumberFormat="1" applyFont="1" applyBorder="1" applyProtection="1"/>
    <xf numFmtId="168" fontId="49" fillId="0" borderId="9" xfId="0" applyNumberFormat="1" applyFont="1" applyBorder="1" applyProtection="1">
      <protection locked="0"/>
    </xf>
    <xf numFmtId="165" fontId="11" fillId="0" borderId="9" xfId="0" applyNumberFormat="1" applyFont="1" applyBorder="1"/>
    <xf numFmtId="165" fontId="49" fillId="0" borderId="9" xfId="0" applyNumberFormat="1" applyFont="1" applyBorder="1"/>
    <xf numFmtId="4" fontId="2" fillId="0" borderId="26" xfId="0" applyNumberFormat="1" applyFont="1" applyBorder="1" applyAlignment="1">
      <alignment horizontal="center"/>
    </xf>
    <xf numFmtId="165" fontId="49" fillId="0" borderId="9" xfId="0" applyNumberFormat="1" applyFont="1" applyBorder="1" applyProtection="1">
      <protection locked="0"/>
    </xf>
    <xf numFmtId="165" fontId="11" fillId="35" borderId="9" xfId="0" applyNumberFormat="1" applyFont="1" applyFill="1" applyBorder="1" applyProtection="1">
      <protection locked="0"/>
    </xf>
    <xf numFmtId="0" fontId="11" fillId="0" borderId="9" xfId="0" applyFont="1" applyBorder="1"/>
    <xf numFmtId="168" fontId="11" fillId="0" borderId="9" xfId="0" applyNumberFormat="1" applyFont="1" applyBorder="1"/>
    <xf numFmtId="0" fontId="11" fillId="27" borderId="9" xfId="0" applyFont="1" applyFill="1" applyBorder="1"/>
    <xf numFmtId="168" fontId="11" fillId="27" borderId="9" xfId="0" applyNumberFormat="1" applyFont="1" applyFill="1" applyBorder="1"/>
    <xf numFmtId="165" fontId="11" fillId="27" borderId="9" xfId="0" applyNumberFormat="1" applyFont="1" applyFill="1" applyBorder="1"/>
    <xf numFmtId="168" fontId="11" fillId="0" borderId="9" xfId="0" applyNumberFormat="1" applyFont="1" applyBorder="1" applyProtection="1">
      <protection locked="0"/>
    </xf>
    <xf numFmtId="166" fontId="11" fillId="27" borderId="9" xfId="0" applyNumberFormat="1" applyFont="1" applyFill="1" applyBorder="1" applyProtection="1">
      <protection locked="0"/>
    </xf>
    <xf numFmtId="165" fontId="11" fillId="0" borderId="9" xfId="0" applyNumberFormat="1" applyFont="1" applyBorder="1" applyProtection="1">
      <protection locked="0"/>
    </xf>
    <xf numFmtId="0" fontId="49" fillId="0" borderId="9" xfId="0" applyFont="1" applyBorder="1"/>
    <xf numFmtId="168" fontId="49" fillId="0" borderId="26" xfId="0" applyNumberFormat="1" applyFont="1" applyBorder="1" applyProtection="1">
      <protection locked="0"/>
    </xf>
    <xf numFmtId="165" fontId="49" fillId="0" borderId="26" xfId="0" applyNumberFormat="1" applyFont="1" applyBorder="1" applyProtection="1">
      <protection locked="0"/>
    </xf>
    <xf numFmtId="175" fontId="4" fillId="0" borderId="12" xfId="0" applyNumberFormat="1" applyFont="1" applyBorder="1"/>
    <xf numFmtId="4" fontId="0" fillId="0" borderId="0" xfId="0" applyNumberFormat="1" applyProtection="1">
      <protection locked="0"/>
    </xf>
    <xf numFmtId="4" fontId="2" fillId="0" borderId="31" xfId="0" applyNumberFormat="1" applyFont="1" applyBorder="1" applyAlignment="1">
      <alignment horizontal="right"/>
    </xf>
    <xf numFmtId="8" fontId="1" fillId="0" borderId="0" xfId="32" applyNumberFormat="1" applyFont="1"/>
    <xf numFmtId="0" fontId="5" fillId="41" borderId="0" xfId="0" applyFont="1" applyFill="1"/>
    <xf numFmtId="0" fontId="0" fillId="41" borderId="0" xfId="0" applyFill="1"/>
    <xf numFmtId="2" fontId="23" fillId="33" borderId="0" xfId="0" applyNumberFormat="1" applyFont="1" applyFill="1"/>
    <xf numFmtId="2" fontId="24" fillId="33" borderId="0" xfId="35" applyNumberFormat="1" applyFont="1" applyFill="1" applyBorder="1" applyAlignment="1">
      <alignment horizontal="center"/>
    </xf>
    <xf numFmtId="2" fontId="23" fillId="33" borderId="0" xfId="35" applyNumberFormat="1" applyFont="1" applyFill="1" applyBorder="1"/>
    <xf numFmtId="2" fontId="23" fillId="33" borderId="21" xfId="35" applyNumberFormat="1" applyFont="1" applyFill="1" applyBorder="1"/>
    <xf numFmtId="4" fontId="24" fillId="33" borderId="0" xfId="35" applyNumberFormat="1" applyFont="1" applyFill="1" applyBorder="1" applyAlignment="1">
      <alignment horizontal="center" vertical="center"/>
    </xf>
    <xf numFmtId="4" fontId="24" fillId="33" borderId="0" xfId="0" applyNumberFormat="1" applyFont="1" applyFill="1" applyAlignment="1">
      <alignment horizontal="center" vertical="center"/>
    </xf>
    <xf numFmtId="0" fontId="24" fillId="33" borderId="2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28" borderId="0" xfId="0" applyFont="1" applyFill="1" applyAlignment="1">
      <alignment horizontal="center"/>
    </xf>
    <xf numFmtId="0" fontId="2" fillId="30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7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44" fillId="28" borderId="32" xfId="0" applyFont="1" applyFill="1" applyBorder="1" applyAlignment="1">
      <alignment horizontal="center"/>
    </xf>
    <xf numFmtId="0" fontId="44" fillId="28" borderId="11" xfId="0" applyFont="1" applyFill="1" applyBorder="1" applyAlignment="1">
      <alignment horizontal="center"/>
    </xf>
    <xf numFmtId="0" fontId="44" fillId="28" borderId="33" xfId="0" applyFont="1" applyFill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8" fontId="2" fillId="0" borderId="34" xfId="0" applyNumberFormat="1" applyFont="1" applyBorder="1" applyAlignment="1">
      <alignment horizontal="center" vertical="center" wrapText="1"/>
    </xf>
    <xf numFmtId="168" fontId="2" fillId="0" borderId="9" xfId="0" applyNumberFormat="1" applyFont="1" applyBorder="1" applyAlignment="1">
      <alignment horizontal="center" vertical="center" wrapText="1"/>
    </xf>
    <xf numFmtId="0" fontId="43" fillId="35" borderId="9" xfId="0" applyFont="1" applyFill="1" applyBorder="1" applyAlignment="1">
      <alignment horizontal="center"/>
    </xf>
    <xf numFmtId="0" fontId="2" fillId="35" borderId="0" xfId="0" applyFont="1" applyFill="1" applyAlignment="1">
      <alignment horizontal="center"/>
    </xf>
    <xf numFmtId="0" fontId="44" fillId="28" borderId="35" xfId="0" applyFont="1" applyFill="1" applyBorder="1" applyAlignment="1" applyProtection="1">
      <alignment horizontal="center"/>
      <protection locked="0"/>
    </xf>
    <xf numFmtId="0" fontId="44" fillId="28" borderId="26" xfId="0" applyFont="1" applyFill="1" applyBorder="1" applyAlignment="1" applyProtection="1">
      <alignment horizontal="center"/>
      <protection locked="0"/>
    </xf>
    <xf numFmtId="0" fontId="44" fillId="28" borderId="31" xfId="0" applyFont="1" applyFill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35" xfId="0" applyFont="1" applyBorder="1" applyAlignment="1" applyProtection="1">
      <alignment horizontal="left"/>
      <protection locked="0"/>
    </xf>
    <xf numFmtId="0" fontId="2" fillId="0" borderId="31" xfId="0" applyFont="1" applyBorder="1" applyAlignment="1" applyProtection="1">
      <alignment horizontal="left"/>
      <protection locked="0"/>
    </xf>
    <xf numFmtId="0" fontId="43" fillId="26" borderId="0" xfId="0" applyFont="1" applyFill="1" applyAlignment="1" applyProtection="1">
      <alignment horizontal="center"/>
      <protection locked="0"/>
    </xf>
    <xf numFmtId="0" fontId="44" fillId="28" borderId="0" xfId="0" applyFont="1" applyFill="1" applyAlignment="1" applyProtection="1">
      <alignment horizontal="center"/>
      <protection locked="0"/>
    </xf>
    <xf numFmtId="0" fontId="17" fillId="36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11" fillId="37" borderId="35" xfId="0" applyFont="1" applyFill="1" applyBorder="1" applyAlignment="1">
      <alignment horizontal="center"/>
    </xf>
    <xf numFmtId="0" fontId="11" fillId="37" borderId="26" xfId="0" applyFont="1" applyFill="1" applyBorder="1" applyAlignment="1">
      <alignment horizontal="center"/>
    </xf>
    <xf numFmtId="0" fontId="11" fillId="37" borderId="31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 applyProtection="1">
      <alignment horizontal="left"/>
      <protection locked="0"/>
    </xf>
    <xf numFmtId="0" fontId="2" fillId="0" borderId="3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26" borderId="0" xfId="0" applyFont="1" applyFill="1" applyAlignment="1">
      <alignment horizontal="center" vertical="center" wrapText="1"/>
    </xf>
    <xf numFmtId="0" fontId="9" fillId="26" borderId="0" xfId="0" applyFont="1" applyFill="1" applyAlignment="1">
      <alignment horizontal="center" vertical="center" wrapText="1"/>
    </xf>
    <xf numFmtId="0" fontId="5" fillId="41" borderId="0" xfId="0" applyFont="1" applyFill="1" applyAlignment="1">
      <alignment horizontal="center"/>
    </xf>
    <xf numFmtId="0" fontId="16" fillId="29" borderId="0" xfId="0" applyFont="1" applyFill="1" applyAlignment="1">
      <alignment horizontal="center"/>
    </xf>
    <xf numFmtId="0" fontId="16" fillId="32" borderId="0" xfId="0" applyFont="1" applyFill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19" fillId="38" borderId="36" xfId="0" applyFont="1" applyFill="1" applyBorder="1" applyAlignment="1">
      <alignment horizontal="center"/>
    </xf>
    <xf numFmtId="0" fontId="19" fillId="38" borderId="37" xfId="0" applyFont="1" applyFill="1" applyBorder="1" applyAlignment="1">
      <alignment horizontal="center"/>
    </xf>
    <xf numFmtId="0" fontId="27" fillId="27" borderId="0" xfId="0" applyFont="1" applyFill="1" applyAlignment="1">
      <alignment horizontal="center" vertical="center"/>
    </xf>
    <xf numFmtId="0" fontId="22" fillId="33" borderId="18" xfId="0" applyFont="1" applyFill="1" applyBorder="1" applyAlignment="1">
      <alignment horizontal="left"/>
    </xf>
    <xf numFmtId="0" fontId="22" fillId="33" borderId="19" xfId="0" applyFont="1" applyFill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39" borderId="0" xfId="0" applyFont="1" applyFill="1" applyAlignment="1">
      <alignment horizontal="center"/>
    </xf>
    <xf numFmtId="0" fontId="26" fillId="30" borderId="0" xfId="0" applyFont="1" applyFill="1" applyAlignment="1">
      <alignment horizontal="center" vertical="center"/>
    </xf>
    <xf numFmtId="0" fontId="9" fillId="4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Millares" xfId="31" builtinId="3"/>
    <cellStyle name="Moneda" xfId="32" builtinId="4"/>
    <cellStyle name="Neutral" xfId="33" builtinId="28" customBuiltin="1"/>
    <cellStyle name="Normal" xfId="0" builtinId="0"/>
    <cellStyle name="Notas" xfId="34" builtinId="10" customBuiltin="1"/>
    <cellStyle name="Porcentaje" xfId="35" builtinId="5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Desktop/jesus%20espinoza%20cel%204431646219/Calculos%20Financieros%20y%20Proformas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rsiones"/>
      <sheetName val="Cotos"/>
      <sheetName val="Plan de Ventas Y Produccion"/>
      <sheetName val="Flujo de Efectivo"/>
      <sheetName val="Amortizacion Avio"/>
      <sheetName val="Amortizacion Ref"/>
      <sheetName val="Depreciaión"/>
      <sheetName val="Balance General"/>
      <sheetName val="Estado de Resultados"/>
      <sheetName val="Razones Financieras"/>
      <sheetName val="Determinacion TIR y VAN"/>
    </sheetNames>
    <sheetDataSet>
      <sheetData sheetId="0" refreshError="1">
        <row r="28">
          <cell r="B28" t="str">
            <v>Capacitacion</v>
          </cell>
        </row>
        <row r="29">
          <cell r="B29" t="str">
            <v>Proyecto</v>
          </cell>
        </row>
        <row r="30">
          <cell r="B30" t="str">
            <v>Constitucion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87A7-9894-484A-81B4-77EC0716FEB4}">
  <sheetPr codeName="Hoja1">
    <tabColor indexed="16"/>
  </sheetPr>
  <dimension ref="A3:P95"/>
  <sheetViews>
    <sheetView topLeftCell="A28" zoomScale="134" zoomScaleNormal="90" workbookViewId="0">
      <selection activeCell="E29" sqref="E29"/>
    </sheetView>
  </sheetViews>
  <sheetFormatPr baseColWidth="10" defaultRowHeight="13" x14ac:dyDescent="0.15"/>
  <cols>
    <col min="1" max="1" width="5.1640625" customWidth="1"/>
    <col min="2" max="2" width="30.5" customWidth="1"/>
    <col min="3" max="3" width="16.6640625" customWidth="1"/>
    <col min="4" max="4" width="18.1640625" customWidth="1"/>
    <col min="5" max="5" width="16.83203125" customWidth="1"/>
    <col min="6" max="6" width="15.83203125" customWidth="1"/>
    <col min="7" max="7" width="17" customWidth="1"/>
    <col min="8" max="8" width="14.1640625" customWidth="1"/>
    <col min="9" max="9" width="16.33203125" customWidth="1"/>
    <col min="10" max="10" width="10.33203125" bestFit="1" customWidth="1"/>
    <col min="11" max="11" width="7.1640625" bestFit="1" customWidth="1"/>
    <col min="12" max="12" width="11.5" bestFit="1" customWidth="1"/>
    <col min="13" max="13" width="8.1640625" bestFit="1" customWidth="1"/>
    <col min="14" max="14" width="10.83203125" bestFit="1" customWidth="1"/>
    <col min="15" max="15" width="10.6640625" customWidth="1"/>
    <col min="16" max="16" width="15.6640625" customWidth="1"/>
  </cols>
  <sheetData>
    <row r="3" spans="1:9" x14ac:dyDescent="0.15">
      <c r="B3" s="305" t="s">
        <v>102</v>
      </c>
      <c r="C3" s="305"/>
      <c r="D3" s="305"/>
      <c r="E3" s="305"/>
      <c r="F3" s="305"/>
      <c r="G3" s="305"/>
      <c r="H3" s="305"/>
    </row>
    <row r="6" spans="1:9" x14ac:dyDescent="0.15">
      <c r="B6" s="27" t="s">
        <v>97</v>
      </c>
      <c r="C6" s="27" t="s">
        <v>98</v>
      </c>
      <c r="D6" s="27" t="s">
        <v>99</v>
      </c>
      <c r="E6" s="27" t="s">
        <v>17</v>
      </c>
      <c r="F6" s="303" t="s">
        <v>100</v>
      </c>
      <c r="G6" s="303"/>
      <c r="H6" s="303"/>
    </row>
    <row r="8" spans="1:9" x14ac:dyDescent="0.15">
      <c r="A8" s="3"/>
      <c r="B8" s="3"/>
      <c r="C8" s="24"/>
      <c r="D8" s="28"/>
      <c r="E8" s="28"/>
      <c r="F8" s="299" t="s">
        <v>103</v>
      </c>
      <c r="G8" s="299"/>
      <c r="H8" s="299"/>
    </row>
    <row r="9" spans="1:9" x14ac:dyDescent="0.15">
      <c r="A9" s="3">
        <v>1</v>
      </c>
      <c r="B9" s="3" t="s">
        <v>304</v>
      </c>
      <c r="C9" s="24"/>
      <c r="D9" s="28"/>
      <c r="E9" s="28">
        <f>C9*D9</f>
        <v>0</v>
      </c>
      <c r="F9" s="299" t="s">
        <v>109</v>
      </c>
      <c r="G9" s="299"/>
      <c r="H9" s="299"/>
      <c r="I9" s="298"/>
    </row>
    <row r="10" spans="1:9" x14ac:dyDescent="0.15">
      <c r="A10" s="3">
        <v>2</v>
      </c>
      <c r="B10" s="3" t="s">
        <v>305</v>
      </c>
      <c r="C10" s="24"/>
      <c r="D10" s="28"/>
      <c r="E10" s="28">
        <f>C10*D10</f>
        <v>0</v>
      </c>
      <c r="F10" s="299"/>
      <c r="G10" s="299"/>
      <c r="H10" s="299"/>
    </row>
    <row r="11" spans="1:9" x14ac:dyDescent="0.15">
      <c r="A11" s="3">
        <v>3</v>
      </c>
      <c r="B11" s="3" t="s">
        <v>306</v>
      </c>
      <c r="C11" s="24"/>
      <c r="D11" s="28"/>
      <c r="E11" s="28">
        <f t="shared" ref="E11:E15" si="0">C11*D11</f>
        <v>0</v>
      </c>
      <c r="F11" s="299"/>
      <c r="G11" s="299"/>
      <c r="H11" s="299"/>
    </row>
    <row r="12" spans="1:9" x14ac:dyDescent="0.15">
      <c r="A12" s="3">
        <v>4</v>
      </c>
      <c r="B12" s="3" t="s">
        <v>307</v>
      </c>
      <c r="C12" s="24"/>
      <c r="D12" s="28"/>
      <c r="E12" s="28">
        <f t="shared" si="0"/>
        <v>0</v>
      </c>
      <c r="F12" s="156"/>
      <c r="G12" s="156"/>
      <c r="H12" s="156"/>
    </row>
    <row r="13" spans="1:9" x14ac:dyDescent="0.15">
      <c r="A13" s="3">
        <v>5</v>
      </c>
      <c r="B13" s="3" t="s">
        <v>308</v>
      </c>
      <c r="C13" s="24"/>
      <c r="D13" s="28"/>
      <c r="E13" s="28">
        <f t="shared" si="0"/>
        <v>0</v>
      </c>
      <c r="F13" s="156"/>
      <c r="G13" s="156"/>
      <c r="H13" s="156"/>
    </row>
    <row r="14" spans="1:9" x14ac:dyDescent="0.15">
      <c r="A14" s="3">
        <v>6</v>
      </c>
      <c r="B14" s="3"/>
      <c r="C14" s="24"/>
      <c r="D14" s="28"/>
      <c r="E14" s="28">
        <f t="shared" si="0"/>
        <v>0</v>
      </c>
      <c r="F14" s="156"/>
      <c r="G14" s="265">
        <f>D9+D8</f>
        <v>0</v>
      </c>
      <c r="H14" s="156"/>
    </row>
    <row r="15" spans="1:9" x14ac:dyDescent="0.15">
      <c r="A15" s="3">
        <v>7</v>
      </c>
      <c r="B15" s="3"/>
      <c r="C15" s="24"/>
      <c r="D15" s="28"/>
      <c r="E15" s="28">
        <f t="shared" si="0"/>
        <v>0</v>
      </c>
      <c r="F15" s="156"/>
      <c r="G15" s="156"/>
      <c r="H15" s="156"/>
    </row>
    <row r="16" spans="1:9" x14ac:dyDescent="0.15">
      <c r="A16" s="15"/>
      <c r="B16" s="3"/>
      <c r="C16" s="24"/>
      <c r="D16" s="28"/>
      <c r="E16" s="28"/>
      <c r="F16" s="156"/>
      <c r="G16" s="156"/>
      <c r="H16" s="156"/>
    </row>
    <row r="18" spans="1:8" x14ac:dyDescent="0.15">
      <c r="B18" s="300" t="s">
        <v>101</v>
      </c>
      <c r="C18" s="300"/>
      <c r="D18" s="300"/>
      <c r="E18" s="71">
        <f>SUM(E8:E17)</f>
        <v>0</v>
      </c>
    </row>
    <row r="19" spans="1:8" x14ac:dyDescent="0.15">
      <c r="D19" s="263"/>
    </row>
    <row r="22" spans="1:8" x14ac:dyDescent="0.15">
      <c r="B22" s="304" t="s">
        <v>104</v>
      </c>
      <c r="C22" s="304"/>
      <c r="D22" s="304"/>
      <c r="E22" s="304"/>
      <c r="F22" s="304"/>
      <c r="G22" s="304"/>
      <c r="H22" s="304"/>
    </row>
    <row r="25" spans="1:8" x14ac:dyDescent="0.15">
      <c r="B25" s="27" t="s">
        <v>97</v>
      </c>
      <c r="C25" s="27" t="s">
        <v>98</v>
      </c>
      <c r="D25" s="27" t="s">
        <v>99</v>
      </c>
      <c r="E25" s="27" t="s">
        <v>17</v>
      </c>
      <c r="F25" s="303" t="s">
        <v>100</v>
      </c>
      <c r="G25" s="303"/>
      <c r="H25" s="303"/>
    </row>
    <row r="27" spans="1:8" ht="26.25" customHeight="1" x14ac:dyDescent="0.15">
      <c r="A27" s="3">
        <v>1</v>
      </c>
      <c r="B27" s="3" t="s">
        <v>302</v>
      </c>
      <c r="C27" s="24"/>
      <c r="D27" s="28">
        <f>(E18+E28+E29+E30+E31)*0.06</f>
        <v>0</v>
      </c>
      <c r="E27" s="28">
        <f>C27*D27</f>
        <v>0</v>
      </c>
      <c r="F27" s="299" t="s">
        <v>105</v>
      </c>
      <c r="G27" s="299"/>
      <c r="H27" s="299"/>
    </row>
    <row r="28" spans="1:8" ht="27.75" customHeight="1" x14ac:dyDescent="0.15">
      <c r="A28" s="3">
        <v>2</v>
      </c>
      <c r="B28" s="3" t="s">
        <v>309</v>
      </c>
      <c r="C28" s="24"/>
      <c r="D28" s="28"/>
      <c r="E28" s="28">
        <f>C28*D28</f>
        <v>0</v>
      </c>
      <c r="F28" s="299" t="s">
        <v>106</v>
      </c>
      <c r="G28" s="299"/>
      <c r="H28" s="299"/>
    </row>
    <row r="29" spans="1:8" x14ac:dyDescent="0.15">
      <c r="A29" s="3">
        <v>3</v>
      </c>
      <c r="B29" s="3" t="s">
        <v>310</v>
      </c>
      <c r="C29" s="24"/>
      <c r="D29" s="28"/>
      <c r="E29" s="28">
        <f>C29*D29</f>
        <v>0</v>
      </c>
      <c r="F29" s="299"/>
      <c r="G29" s="299"/>
      <c r="H29" s="299"/>
    </row>
    <row r="30" spans="1:8" x14ac:dyDescent="0.15">
      <c r="A30" s="3">
        <v>4</v>
      </c>
      <c r="B30" s="3" t="s">
        <v>311</v>
      </c>
      <c r="C30" s="24"/>
      <c r="D30" s="28"/>
      <c r="E30" s="28">
        <f>C30*D30</f>
        <v>0</v>
      </c>
      <c r="F30" s="299"/>
      <c r="G30" s="299"/>
      <c r="H30" s="299"/>
    </row>
    <row r="31" spans="1:8" x14ac:dyDescent="0.15">
      <c r="A31" s="3">
        <v>5</v>
      </c>
      <c r="B31" s="3" t="s">
        <v>312</v>
      </c>
      <c r="C31" s="24"/>
      <c r="D31" s="28"/>
      <c r="E31" s="28">
        <f>C31*D31</f>
        <v>0</v>
      </c>
    </row>
    <row r="33" spans="2:16" x14ac:dyDescent="0.15">
      <c r="B33" s="300" t="s">
        <v>303</v>
      </c>
      <c r="C33" s="300"/>
      <c r="D33" s="300"/>
      <c r="E33" s="71">
        <f>SUM(E27:E32)</f>
        <v>0</v>
      </c>
    </row>
    <row r="34" spans="2:16" x14ac:dyDescent="0.15">
      <c r="H34" s="69"/>
    </row>
    <row r="39" spans="2:16" x14ac:dyDescent="0.15">
      <c r="B39" s="301" t="s">
        <v>107</v>
      </c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76"/>
    </row>
    <row r="41" spans="2:16" x14ac:dyDescent="0.15">
      <c r="B41" s="30" t="s">
        <v>97</v>
      </c>
      <c r="C41" s="30" t="s">
        <v>99</v>
      </c>
      <c r="D41" s="30" t="s">
        <v>341</v>
      </c>
      <c r="E41" s="30" t="s">
        <v>342</v>
      </c>
      <c r="F41" s="30" t="s">
        <v>343</v>
      </c>
      <c r="G41" s="30" t="s">
        <v>331</v>
      </c>
      <c r="H41" s="30" t="s">
        <v>332</v>
      </c>
      <c r="I41" s="30" t="s">
        <v>333</v>
      </c>
      <c r="J41" s="30" t="s">
        <v>334</v>
      </c>
      <c r="K41" s="30" t="s">
        <v>335</v>
      </c>
      <c r="L41" s="30" t="s">
        <v>336</v>
      </c>
      <c r="M41" s="30" t="s">
        <v>337</v>
      </c>
      <c r="N41" s="30" t="s">
        <v>338</v>
      </c>
      <c r="O41" s="30" t="s">
        <v>339</v>
      </c>
      <c r="P41" s="30" t="s">
        <v>17</v>
      </c>
    </row>
    <row r="43" spans="2:16" x14ac:dyDescent="0.15">
      <c r="B43" s="72" t="s">
        <v>44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</row>
    <row r="44" spans="2:16" x14ac:dyDescent="0.15">
      <c r="C44" s="69"/>
      <c r="D44" s="69"/>
      <c r="P44" s="28">
        <f>SUM(D44:O44)</f>
        <v>0</v>
      </c>
    </row>
    <row r="45" spans="2:16" x14ac:dyDescent="0.15">
      <c r="B45" t="str">
        <f t="shared" ref="B45:B49" si="1">B9</f>
        <v>INFRAESTRUCTURA</v>
      </c>
      <c r="C45" s="69">
        <f>E9</f>
        <v>0</v>
      </c>
      <c r="D45" s="69">
        <f>$C$45/3</f>
        <v>0</v>
      </c>
      <c r="E45" s="69">
        <f>$C$45/3</f>
        <v>0</v>
      </c>
      <c r="F45" s="69">
        <f>$C$45/3</f>
        <v>0</v>
      </c>
      <c r="P45" s="28">
        <f>SUM(D45:O45)</f>
        <v>0</v>
      </c>
    </row>
    <row r="46" spans="2:16" x14ac:dyDescent="0.15">
      <c r="B46" t="str">
        <f t="shared" si="1"/>
        <v>MAQUINARIA PRINCIPAL</v>
      </c>
      <c r="C46" s="69">
        <f t="shared" ref="C46:C51" si="2">E10</f>
        <v>0</v>
      </c>
      <c r="D46" s="69"/>
      <c r="F46" s="69"/>
      <c r="G46" s="69"/>
      <c r="P46" s="28">
        <f t="shared" ref="P46:P59" si="3">SUM(D46:O46)</f>
        <v>0</v>
      </c>
    </row>
    <row r="47" spans="2:16" x14ac:dyDescent="0.15">
      <c r="B47" t="str">
        <f t="shared" si="1"/>
        <v>EQUIPO AUXILIAR Y COMPLEMENTARIO</v>
      </c>
      <c r="C47" s="69">
        <f t="shared" si="2"/>
        <v>0</v>
      </c>
      <c r="E47" s="69"/>
      <c r="H47" s="69">
        <f>C47</f>
        <v>0</v>
      </c>
      <c r="P47" s="28">
        <f t="shared" si="3"/>
        <v>0</v>
      </c>
    </row>
    <row r="48" spans="2:16" x14ac:dyDescent="0.15">
      <c r="B48" t="str">
        <f t="shared" si="1"/>
        <v>EQUIPO DE TRANSPORTE</v>
      </c>
      <c r="C48" s="69">
        <f t="shared" si="2"/>
        <v>0</v>
      </c>
      <c r="D48" s="69">
        <f>C48</f>
        <v>0</v>
      </c>
      <c r="P48" s="28">
        <f t="shared" si="3"/>
        <v>0</v>
      </c>
    </row>
    <row r="49" spans="2:16" x14ac:dyDescent="0.15">
      <c r="B49" t="str">
        <f t="shared" si="1"/>
        <v>MOBILIARIO Y EQUIPO DE OFICINA</v>
      </c>
      <c r="C49" s="69">
        <f t="shared" si="2"/>
        <v>0</v>
      </c>
      <c r="G49" s="69">
        <f>C49</f>
        <v>0</v>
      </c>
      <c r="P49" s="28">
        <f t="shared" si="3"/>
        <v>0</v>
      </c>
    </row>
    <row r="50" spans="2:16" x14ac:dyDescent="0.15">
      <c r="C50" s="69">
        <f t="shared" si="2"/>
        <v>0</v>
      </c>
      <c r="G50" s="69">
        <f>C50</f>
        <v>0</v>
      </c>
      <c r="P50" s="28">
        <f t="shared" si="3"/>
        <v>0</v>
      </c>
    </row>
    <row r="51" spans="2:16" x14ac:dyDescent="0.15">
      <c r="C51" s="69">
        <f t="shared" si="2"/>
        <v>0</v>
      </c>
      <c r="G51" s="69">
        <f>C51</f>
        <v>0</v>
      </c>
      <c r="P51" s="28">
        <f t="shared" si="3"/>
        <v>0</v>
      </c>
    </row>
    <row r="52" spans="2:16" x14ac:dyDescent="0.15">
      <c r="C52" s="69"/>
      <c r="P52" s="28">
        <f t="shared" si="3"/>
        <v>0</v>
      </c>
    </row>
    <row r="54" spans="2:16" x14ac:dyDescent="0.15">
      <c r="B54" s="70" t="s">
        <v>46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</row>
    <row r="55" spans="2:16" x14ac:dyDescent="0.15">
      <c r="B55" t="str">
        <f>B27</f>
        <v>ELABORACION DEL PROYECTO</v>
      </c>
      <c r="C55" s="69">
        <f>E27</f>
        <v>0</v>
      </c>
      <c r="F55" s="264"/>
      <c r="I55" s="69">
        <f>C55</f>
        <v>0</v>
      </c>
      <c r="P55" s="28">
        <f t="shared" si="3"/>
        <v>0</v>
      </c>
    </row>
    <row r="56" spans="2:16" x14ac:dyDescent="0.15">
      <c r="B56" t="str">
        <f>B28</f>
        <v>CONSTITUCION DE LA EMPRESA</v>
      </c>
      <c r="C56" s="69">
        <f>E28</f>
        <v>0</v>
      </c>
      <c r="D56" s="69">
        <f>C56</f>
        <v>0</v>
      </c>
      <c r="P56" s="28">
        <f t="shared" si="3"/>
        <v>0</v>
      </c>
    </row>
    <row r="57" spans="2:16" x14ac:dyDescent="0.15">
      <c r="B57" t="str">
        <f>B29</f>
        <v>PATENTES</v>
      </c>
      <c r="C57" s="69">
        <f>E29</f>
        <v>0</v>
      </c>
      <c r="G57" s="69">
        <f>C57</f>
        <v>0</v>
      </c>
      <c r="P57" s="28">
        <f t="shared" si="3"/>
        <v>0</v>
      </c>
    </row>
    <row r="58" spans="2:16" x14ac:dyDescent="0.15">
      <c r="B58" t="str">
        <f>B30</f>
        <v>CAPACITACION DE PERSONAL</v>
      </c>
      <c r="C58" s="69">
        <f>E30</f>
        <v>0</v>
      </c>
      <c r="F58" s="69">
        <f>C58</f>
        <v>0</v>
      </c>
      <c r="P58" s="28">
        <f t="shared" si="3"/>
        <v>0</v>
      </c>
    </row>
    <row r="59" spans="2:16" x14ac:dyDescent="0.15">
      <c r="B59" t="str">
        <f>B31</f>
        <v>CONTRATO DE SERVICIOS</v>
      </c>
      <c r="C59" s="69">
        <f>E31</f>
        <v>0</v>
      </c>
      <c r="G59" s="69">
        <f>C59</f>
        <v>0</v>
      </c>
      <c r="P59" s="28">
        <f t="shared" si="3"/>
        <v>0</v>
      </c>
    </row>
    <row r="61" spans="2:16" x14ac:dyDescent="0.15">
      <c r="B61" s="3" t="s">
        <v>108</v>
      </c>
      <c r="C61" s="75">
        <f>SUM(C44:C59)</f>
        <v>0</v>
      </c>
      <c r="D61" s="75">
        <f t="shared" ref="D61:P61" si="4">SUM(D44:D59)</f>
        <v>0</v>
      </c>
      <c r="E61" s="75">
        <f t="shared" si="4"/>
        <v>0</v>
      </c>
      <c r="F61" s="75">
        <f t="shared" si="4"/>
        <v>0</v>
      </c>
      <c r="G61" s="75">
        <f t="shared" si="4"/>
        <v>0</v>
      </c>
      <c r="H61" s="75">
        <f t="shared" si="4"/>
        <v>0</v>
      </c>
      <c r="I61" s="75">
        <f t="shared" si="4"/>
        <v>0</v>
      </c>
      <c r="J61" s="75">
        <f t="shared" si="4"/>
        <v>0</v>
      </c>
      <c r="K61" s="75">
        <f t="shared" si="4"/>
        <v>0</v>
      </c>
      <c r="L61" s="75">
        <f t="shared" si="4"/>
        <v>0</v>
      </c>
      <c r="M61" s="75">
        <f t="shared" si="4"/>
        <v>0</v>
      </c>
      <c r="N61" s="75">
        <f t="shared" si="4"/>
        <v>0</v>
      </c>
      <c r="O61" s="75">
        <f t="shared" si="4"/>
        <v>0</v>
      </c>
      <c r="P61" s="75">
        <f t="shared" si="4"/>
        <v>0</v>
      </c>
    </row>
    <row r="62" spans="2:16" x14ac:dyDescent="0.15">
      <c r="B62" t="s">
        <v>241</v>
      </c>
      <c r="C62" s="69">
        <f>E88+F88</f>
        <v>0</v>
      </c>
      <c r="D62" s="69">
        <f>D61</f>
        <v>0</v>
      </c>
      <c r="E62" s="69">
        <f>E61</f>
        <v>0</v>
      </c>
      <c r="F62" s="69">
        <f>F61</f>
        <v>0</v>
      </c>
      <c r="G62" s="69">
        <f>C62-D62-E62-F62</f>
        <v>0</v>
      </c>
    </row>
    <row r="63" spans="2:16" x14ac:dyDescent="0.15">
      <c r="B63" t="s">
        <v>242</v>
      </c>
      <c r="C63" s="69">
        <f>D88</f>
        <v>0</v>
      </c>
      <c r="D63" s="69"/>
      <c r="E63" s="69"/>
      <c r="F63" s="69"/>
      <c r="G63" s="69">
        <f>G61-G62</f>
        <v>0</v>
      </c>
      <c r="H63" s="69">
        <f>H61</f>
        <v>0</v>
      </c>
      <c r="I63" s="69">
        <f>I61</f>
        <v>0</v>
      </c>
    </row>
    <row r="65" spans="2:8" x14ac:dyDescent="0.15">
      <c r="G65" s="69"/>
    </row>
    <row r="66" spans="2:8" x14ac:dyDescent="0.15">
      <c r="B66" s="302" t="s">
        <v>120</v>
      </c>
      <c r="C66" s="302"/>
      <c r="D66" s="302"/>
      <c r="E66" s="302"/>
      <c r="F66" s="302"/>
      <c r="G66" s="69"/>
    </row>
    <row r="67" spans="2:8" x14ac:dyDescent="0.15">
      <c r="D67">
        <v>0.4</v>
      </c>
      <c r="E67">
        <v>0.5</v>
      </c>
      <c r="F67">
        <v>0.1</v>
      </c>
      <c r="H67" s="69"/>
    </row>
    <row r="68" spans="2:8" x14ac:dyDescent="0.15">
      <c r="B68" s="27" t="s">
        <v>97</v>
      </c>
      <c r="C68" s="27" t="s">
        <v>99</v>
      </c>
      <c r="D68" s="27" t="s">
        <v>110</v>
      </c>
      <c r="E68" s="27" t="s">
        <v>111</v>
      </c>
      <c r="F68" s="27" t="s">
        <v>112</v>
      </c>
    </row>
    <row r="69" spans="2:8" x14ac:dyDescent="0.15">
      <c r="B69" s="77" t="s">
        <v>113</v>
      </c>
      <c r="C69" s="78" t="e">
        <f>C88/C88</f>
        <v>#DIV/0!</v>
      </c>
      <c r="D69" s="78" t="e">
        <f>D88/$C$88</f>
        <v>#DIV/0!</v>
      </c>
      <c r="E69" s="78" t="e">
        <f>E88/$C$88</f>
        <v>#DIV/0!</v>
      </c>
      <c r="F69" s="78" t="e">
        <f>F88/$C$88</f>
        <v>#DIV/0!</v>
      </c>
    </row>
    <row r="71" spans="2:8" x14ac:dyDescent="0.15">
      <c r="C71" s="69"/>
      <c r="D71" s="69"/>
      <c r="E71" s="69"/>
      <c r="F71" s="69"/>
    </row>
    <row r="72" spans="2:8" x14ac:dyDescent="0.15">
      <c r="B72" t="str">
        <f t="shared" ref="B72:C74" si="5">B45</f>
        <v>INFRAESTRUCTURA</v>
      </c>
      <c r="C72" s="69">
        <f t="shared" si="5"/>
        <v>0</v>
      </c>
      <c r="D72" s="69">
        <f t="shared" ref="D72:D84" si="6">C72*$D$67</f>
        <v>0</v>
      </c>
      <c r="E72" s="69">
        <f t="shared" ref="E72:E84" si="7">C72*$E$67</f>
        <v>0</v>
      </c>
      <c r="F72" s="69">
        <f t="shared" ref="F72:F84" si="8">C72*$F$67</f>
        <v>0</v>
      </c>
    </row>
    <row r="73" spans="2:8" x14ac:dyDescent="0.15">
      <c r="B73" t="str">
        <f t="shared" si="5"/>
        <v>MAQUINARIA PRINCIPAL</v>
      </c>
      <c r="C73" s="69">
        <f t="shared" si="5"/>
        <v>0</v>
      </c>
      <c r="D73" s="69">
        <f t="shared" si="6"/>
        <v>0</v>
      </c>
      <c r="E73" s="69">
        <f t="shared" si="7"/>
        <v>0</v>
      </c>
      <c r="F73" s="69">
        <f t="shared" si="8"/>
        <v>0</v>
      </c>
    </row>
    <row r="74" spans="2:8" x14ac:dyDescent="0.15">
      <c r="B74" t="str">
        <f t="shared" si="5"/>
        <v>EQUIPO AUXILIAR Y COMPLEMENTARIO</v>
      </c>
      <c r="C74" s="69">
        <f t="shared" si="5"/>
        <v>0</v>
      </c>
      <c r="D74" s="69">
        <f t="shared" si="6"/>
        <v>0</v>
      </c>
      <c r="E74" s="69">
        <f t="shared" si="7"/>
        <v>0</v>
      </c>
      <c r="F74" s="69">
        <f t="shared" si="8"/>
        <v>0</v>
      </c>
    </row>
    <row r="75" spans="2:8" x14ac:dyDescent="0.15">
      <c r="B75" t="str">
        <f t="shared" ref="B75:C78" si="9">B48</f>
        <v>EQUIPO DE TRANSPORTE</v>
      </c>
      <c r="C75" s="69">
        <f t="shared" si="9"/>
        <v>0</v>
      </c>
      <c r="D75" s="69">
        <f t="shared" si="6"/>
        <v>0</v>
      </c>
      <c r="E75" s="69">
        <f t="shared" si="7"/>
        <v>0</v>
      </c>
      <c r="F75" s="69">
        <f t="shared" si="8"/>
        <v>0</v>
      </c>
    </row>
    <row r="76" spans="2:8" x14ac:dyDescent="0.15">
      <c r="B76" t="str">
        <f t="shared" si="9"/>
        <v>MOBILIARIO Y EQUIPO DE OFICINA</v>
      </c>
      <c r="C76" s="69">
        <f t="shared" si="9"/>
        <v>0</v>
      </c>
      <c r="D76" s="69">
        <f t="shared" si="6"/>
        <v>0</v>
      </c>
      <c r="E76" s="69">
        <f t="shared" si="7"/>
        <v>0</v>
      </c>
      <c r="F76" s="69">
        <f t="shared" si="8"/>
        <v>0</v>
      </c>
    </row>
    <row r="77" spans="2:8" x14ac:dyDescent="0.15">
      <c r="B77">
        <f t="shared" si="9"/>
        <v>0</v>
      </c>
      <c r="C77" s="69">
        <f t="shared" si="9"/>
        <v>0</v>
      </c>
      <c r="D77" s="69">
        <f t="shared" si="6"/>
        <v>0</v>
      </c>
      <c r="E77" s="69">
        <f t="shared" si="7"/>
        <v>0</v>
      </c>
      <c r="F77" s="69">
        <f t="shared" si="8"/>
        <v>0</v>
      </c>
    </row>
    <row r="78" spans="2:8" x14ac:dyDescent="0.15">
      <c r="B78">
        <f t="shared" si="9"/>
        <v>0</v>
      </c>
      <c r="C78" s="69">
        <f t="shared" si="9"/>
        <v>0</v>
      </c>
      <c r="D78" s="69">
        <f t="shared" si="6"/>
        <v>0</v>
      </c>
      <c r="E78" s="69">
        <f t="shared" si="7"/>
        <v>0</v>
      </c>
      <c r="F78" s="69">
        <f t="shared" si="8"/>
        <v>0</v>
      </c>
    </row>
    <row r="79" spans="2:8" x14ac:dyDescent="0.15">
      <c r="C79" s="69"/>
      <c r="D79" s="69">
        <f t="shared" si="6"/>
        <v>0</v>
      </c>
      <c r="E79" s="69">
        <f t="shared" si="7"/>
        <v>0</v>
      </c>
      <c r="F79" s="69">
        <f t="shared" si="8"/>
        <v>0</v>
      </c>
    </row>
    <row r="80" spans="2:8" x14ac:dyDescent="0.15">
      <c r="B80" t="str">
        <f>B55</f>
        <v>ELABORACION DEL PROYECTO</v>
      </c>
      <c r="C80" s="69">
        <f>E27</f>
        <v>0</v>
      </c>
      <c r="D80" s="69">
        <f t="shared" si="6"/>
        <v>0</v>
      </c>
      <c r="E80" s="69">
        <f t="shared" si="7"/>
        <v>0</v>
      </c>
      <c r="F80" s="69">
        <f t="shared" si="8"/>
        <v>0</v>
      </c>
    </row>
    <row r="81" spans="2:6" x14ac:dyDescent="0.15">
      <c r="B81" t="str">
        <f t="shared" ref="B81:C84" si="10">B56</f>
        <v>CONSTITUCION DE LA EMPRESA</v>
      </c>
      <c r="C81" s="69">
        <f t="shared" si="10"/>
        <v>0</v>
      </c>
      <c r="D81" s="69">
        <f t="shared" si="6"/>
        <v>0</v>
      </c>
      <c r="E81" s="69">
        <f t="shared" si="7"/>
        <v>0</v>
      </c>
      <c r="F81" s="69">
        <f t="shared" si="8"/>
        <v>0</v>
      </c>
    </row>
    <row r="82" spans="2:6" x14ac:dyDescent="0.15">
      <c r="B82" t="str">
        <f t="shared" si="10"/>
        <v>PATENTES</v>
      </c>
      <c r="C82" s="69">
        <f t="shared" si="10"/>
        <v>0</v>
      </c>
      <c r="D82" s="69">
        <f t="shared" si="6"/>
        <v>0</v>
      </c>
      <c r="E82" s="69">
        <f t="shared" si="7"/>
        <v>0</v>
      </c>
      <c r="F82" s="69">
        <f t="shared" si="8"/>
        <v>0</v>
      </c>
    </row>
    <row r="83" spans="2:6" x14ac:dyDescent="0.15">
      <c r="B83" t="str">
        <f t="shared" si="10"/>
        <v>CAPACITACION DE PERSONAL</v>
      </c>
      <c r="C83" s="69">
        <f t="shared" si="10"/>
        <v>0</v>
      </c>
      <c r="D83" s="69">
        <f t="shared" si="6"/>
        <v>0</v>
      </c>
      <c r="E83" s="69">
        <f t="shared" si="7"/>
        <v>0</v>
      </c>
      <c r="F83" s="69">
        <f t="shared" si="8"/>
        <v>0</v>
      </c>
    </row>
    <row r="84" spans="2:6" x14ac:dyDescent="0.15">
      <c r="B84" t="str">
        <f t="shared" si="10"/>
        <v>CONTRATO DE SERVICIOS</v>
      </c>
      <c r="C84" s="69">
        <f t="shared" si="10"/>
        <v>0</v>
      </c>
      <c r="D84" s="69">
        <f t="shared" si="6"/>
        <v>0</v>
      </c>
      <c r="E84" s="69">
        <f t="shared" si="7"/>
        <v>0</v>
      </c>
      <c r="F84" s="69">
        <f t="shared" si="8"/>
        <v>0</v>
      </c>
    </row>
    <row r="85" spans="2:6" x14ac:dyDescent="0.15">
      <c r="C85" s="69"/>
      <c r="D85" s="69"/>
      <c r="E85" s="69"/>
      <c r="F85" s="69"/>
    </row>
    <row r="86" spans="2:6" x14ac:dyDescent="0.15">
      <c r="C86" s="69"/>
      <c r="D86" s="69"/>
      <c r="E86" s="69"/>
      <c r="F86" s="69"/>
    </row>
    <row r="88" spans="2:6" x14ac:dyDescent="0.15">
      <c r="B88" s="79" t="s">
        <v>17</v>
      </c>
      <c r="C88" s="80">
        <f>SUM(C71:C87)</f>
        <v>0</v>
      </c>
      <c r="D88" s="80">
        <f>SUM(D71:D87)</f>
        <v>0</v>
      </c>
      <c r="E88" s="80">
        <f>SUM(E71:E87)</f>
        <v>0</v>
      </c>
      <c r="F88" s="80">
        <f>SUM(F71:F87)</f>
        <v>0</v>
      </c>
    </row>
    <row r="95" spans="2:6" x14ac:dyDescent="0.15">
      <c r="F95" s="69"/>
    </row>
  </sheetData>
  <mergeCells count="16">
    <mergeCell ref="B22:H22"/>
    <mergeCell ref="F10:H10"/>
    <mergeCell ref="F11:H11"/>
    <mergeCell ref="B3:H3"/>
    <mergeCell ref="B18:D18"/>
    <mergeCell ref="F6:H6"/>
    <mergeCell ref="F8:H8"/>
    <mergeCell ref="F9:H9"/>
    <mergeCell ref="F30:H30"/>
    <mergeCell ref="B33:D33"/>
    <mergeCell ref="B39:O39"/>
    <mergeCell ref="B66:F66"/>
    <mergeCell ref="F25:H25"/>
    <mergeCell ref="F27:H27"/>
    <mergeCell ref="F28:H28"/>
    <mergeCell ref="F29:H29"/>
  </mergeCells>
  <phoneticPr fontId="4" type="noConversion"/>
  <pageMargins left="0.75" right="0.75" top="1" bottom="1" header="0" footer="0"/>
  <pageSetup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04-C5F3-4EC2-98DF-FD65F9DCC709}">
  <sheetPr>
    <tabColor indexed="13"/>
  </sheetPr>
  <dimension ref="A2:AC1852"/>
  <sheetViews>
    <sheetView topLeftCell="A111" zoomScaleNormal="100" workbookViewId="0">
      <selection activeCell="S99" sqref="S99"/>
    </sheetView>
  </sheetViews>
  <sheetFormatPr baseColWidth="10" defaultColWidth="11.5" defaultRowHeight="13" x14ac:dyDescent="0.15"/>
  <cols>
    <col min="1" max="1" width="2.1640625" style="103" customWidth="1"/>
    <col min="2" max="2" width="4.33203125" style="103" customWidth="1"/>
    <col min="3" max="3" width="35.83203125" style="103" customWidth="1"/>
    <col min="4" max="4" width="1.5" style="103" customWidth="1"/>
    <col min="5" max="5" width="17.1640625" style="103" customWidth="1"/>
    <col min="6" max="7" width="1.5" style="103" customWidth="1"/>
    <col min="8" max="8" width="19.33203125" style="103" customWidth="1"/>
    <col min="9" max="9" width="1.6640625" style="103" customWidth="1"/>
    <col min="10" max="10" width="19.33203125" style="103" customWidth="1"/>
    <col min="11" max="11" width="1.5" style="103" customWidth="1"/>
    <col min="12" max="12" width="16" style="105" customWidth="1"/>
    <col min="13" max="13" width="1.5" style="103" customWidth="1"/>
    <col min="14" max="14" width="16" style="105" customWidth="1"/>
    <col min="15" max="15" width="1.5" style="103" customWidth="1"/>
    <col min="16" max="16" width="16" style="105" customWidth="1"/>
    <col min="17" max="17" width="1.6640625" style="103" customWidth="1"/>
    <col min="18" max="16384" width="11.5" style="103"/>
  </cols>
  <sheetData>
    <row r="2" spans="2:17" ht="30" customHeight="1" x14ac:dyDescent="0.2">
      <c r="B2" s="344" t="s">
        <v>132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104"/>
      <c r="O2" s="104"/>
    </row>
    <row r="3" spans="2:17" ht="9.75" customHeight="1" thickBot="1" x14ac:dyDescent="0.25"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</row>
    <row r="4" spans="2:17" ht="18" thickTop="1" thickBot="1" x14ac:dyDescent="0.25">
      <c r="B4" s="342" t="s">
        <v>133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</row>
    <row r="5" spans="2:17" ht="18" thickTop="1" thickBot="1" x14ac:dyDescent="0.25">
      <c r="B5" s="340" t="s">
        <v>134</v>
      </c>
      <c r="C5" s="341"/>
      <c r="D5" s="108"/>
      <c r="E5" s="108" t="s">
        <v>135</v>
      </c>
      <c r="F5" s="108"/>
      <c r="G5" s="106"/>
      <c r="H5" s="108" t="s">
        <v>231</v>
      </c>
      <c r="I5" s="107"/>
      <c r="J5" s="108" t="s">
        <v>229</v>
      </c>
      <c r="K5" s="106"/>
      <c r="L5" s="108">
        <v>2010</v>
      </c>
      <c r="M5" s="106"/>
      <c r="N5" s="108">
        <v>2011</v>
      </c>
      <c r="O5" s="106"/>
      <c r="P5" s="108">
        <v>2012</v>
      </c>
      <c r="Q5" s="107"/>
    </row>
    <row r="6" spans="2:17" s="109" customFormat="1" thickTop="1" x14ac:dyDescent="0.15">
      <c r="B6" s="110"/>
      <c r="D6" s="110"/>
      <c r="F6" s="111"/>
      <c r="I6" s="111"/>
      <c r="K6" s="110"/>
      <c r="L6" s="112"/>
      <c r="M6" s="110"/>
      <c r="N6" s="112"/>
      <c r="O6" s="110"/>
      <c r="P6" s="112"/>
      <c r="Q6" s="113"/>
    </row>
    <row r="7" spans="2:17" s="109" customFormat="1" ht="14" x14ac:dyDescent="0.15">
      <c r="B7" s="345" t="s">
        <v>136</v>
      </c>
      <c r="C7" s="346"/>
      <c r="D7" s="114"/>
      <c r="E7" s="115"/>
      <c r="F7" s="116"/>
      <c r="G7" s="115"/>
      <c r="H7" s="115"/>
      <c r="I7" s="116"/>
      <c r="J7" s="291"/>
      <c r="K7" s="114"/>
      <c r="L7" s="117"/>
      <c r="M7" s="114"/>
      <c r="N7" s="117"/>
      <c r="O7" s="114"/>
      <c r="P7" s="117"/>
      <c r="Q7" s="113"/>
    </row>
    <row r="8" spans="2:17" s="109" customFormat="1" ht="14" x14ac:dyDescent="0.15">
      <c r="B8" s="114"/>
      <c r="C8" s="115"/>
      <c r="D8" s="114"/>
      <c r="E8" s="115"/>
      <c r="F8" s="116"/>
      <c r="G8" s="115"/>
      <c r="H8" s="115"/>
      <c r="I8" s="116"/>
      <c r="J8" s="291"/>
      <c r="K8" s="114"/>
      <c r="L8" s="117"/>
      <c r="M8" s="114"/>
      <c r="N8" s="117"/>
      <c r="O8" s="114"/>
      <c r="P8" s="117"/>
      <c r="Q8" s="113"/>
    </row>
    <row r="9" spans="2:17" s="109" customFormat="1" ht="14" x14ac:dyDescent="0.15">
      <c r="B9" s="118" t="s">
        <v>137</v>
      </c>
      <c r="C9" s="119" t="s">
        <v>138</v>
      </c>
      <c r="D9" s="120"/>
      <c r="E9" s="119"/>
      <c r="F9" s="121"/>
      <c r="G9" s="115"/>
      <c r="H9" s="239"/>
      <c r="I9" s="240"/>
      <c r="J9" s="292"/>
      <c r="K9" s="241"/>
      <c r="L9" s="242"/>
      <c r="M9" s="241"/>
      <c r="N9" s="242"/>
      <c r="O9" s="241"/>
      <c r="P9" s="242"/>
      <c r="Q9" s="113"/>
    </row>
    <row r="10" spans="2:17" s="109" customFormat="1" ht="14" x14ac:dyDescent="0.15">
      <c r="B10" s="123" t="s">
        <v>139</v>
      </c>
      <c r="C10" s="115" t="s">
        <v>140</v>
      </c>
      <c r="D10" s="114"/>
      <c r="E10" s="124" t="s">
        <v>141</v>
      </c>
      <c r="F10" s="116"/>
      <c r="G10" s="115"/>
      <c r="H10" s="239"/>
      <c r="I10" s="240"/>
      <c r="J10" s="292" t="e">
        <f>'Balance General'!E59/'Balance General'!E69</f>
        <v>#DIV/0!</v>
      </c>
      <c r="K10" s="241"/>
      <c r="L10" s="239"/>
      <c r="M10" s="241"/>
      <c r="N10" s="239"/>
      <c r="O10" s="241"/>
      <c r="P10" s="239"/>
      <c r="Q10" s="111"/>
    </row>
    <row r="11" spans="2:17" s="109" customFormat="1" ht="14" x14ac:dyDescent="0.15">
      <c r="B11" s="123" t="s">
        <v>142</v>
      </c>
      <c r="C11" s="115" t="s">
        <v>143</v>
      </c>
      <c r="D11" s="114"/>
      <c r="E11" s="117" t="s">
        <v>144</v>
      </c>
      <c r="F11" s="116"/>
      <c r="G11" s="115"/>
      <c r="H11" s="243"/>
      <c r="I11" s="240"/>
      <c r="J11" s="293"/>
      <c r="K11" s="241"/>
      <c r="L11" s="242"/>
      <c r="M11" s="241"/>
      <c r="N11" s="242"/>
      <c r="O11" s="241"/>
      <c r="P11" s="242"/>
      <c r="Q11" s="111"/>
    </row>
    <row r="12" spans="2:17" s="109" customFormat="1" ht="14" x14ac:dyDescent="0.15">
      <c r="B12" s="114"/>
      <c r="C12" s="115"/>
      <c r="D12" s="114"/>
      <c r="E12" s="115"/>
      <c r="F12" s="116"/>
      <c r="G12" s="115"/>
      <c r="H12" s="243"/>
      <c r="I12" s="240"/>
      <c r="J12" s="293"/>
      <c r="K12" s="241"/>
      <c r="L12" s="242"/>
      <c r="M12" s="241"/>
      <c r="N12" s="242"/>
      <c r="O12" s="241"/>
      <c r="P12" s="242"/>
      <c r="Q12" s="111"/>
    </row>
    <row r="13" spans="2:17" s="109" customFormat="1" ht="14" x14ac:dyDescent="0.15">
      <c r="B13" s="118" t="s">
        <v>145</v>
      </c>
      <c r="C13" s="119" t="s">
        <v>146</v>
      </c>
      <c r="D13" s="120"/>
      <c r="E13" s="119"/>
      <c r="F13" s="121"/>
      <c r="G13" s="115"/>
      <c r="H13" s="239"/>
      <c r="I13" s="240"/>
      <c r="J13" s="292"/>
      <c r="K13" s="241"/>
      <c r="L13" s="242"/>
      <c r="M13" s="241"/>
      <c r="N13" s="242"/>
      <c r="O13" s="241"/>
      <c r="P13" s="242"/>
      <c r="Q13" s="113"/>
    </row>
    <row r="14" spans="2:17" s="109" customFormat="1" ht="14" x14ac:dyDescent="0.15">
      <c r="B14" s="123" t="s">
        <v>139</v>
      </c>
      <c r="C14" s="115" t="s">
        <v>140</v>
      </c>
      <c r="D14" s="114"/>
      <c r="E14" s="124" t="s">
        <v>141</v>
      </c>
      <c r="F14" s="116"/>
      <c r="G14" s="115"/>
      <c r="H14" s="239"/>
      <c r="I14" s="240"/>
      <c r="J14" s="292" t="e">
        <f>'Balance General'!E59/'Balance General'!E39</f>
        <v>#DIV/0!</v>
      </c>
      <c r="K14" s="241"/>
      <c r="L14" s="239"/>
      <c r="M14" s="241"/>
      <c r="N14" s="239"/>
      <c r="O14" s="241"/>
      <c r="P14" s="239"/>
      <c r="Q14" s="111"/>
    </row>
    <row r="15" spans="2:17" s="109" customFormat="1" ht="14" x14ac:dyDescent="0.15">
      <c r="B15" s="123" t="s">
        <v>142</v>
      </c>
      <c r="C15" s="115" t="s">
        <v>147</v>
      </c>
      <c r="D15" s="114"/>
      <c r="E15" s="117" t="s">
        <v>144</v>
      </c>
      <c r="F15" s="116"/>
      <c r="G15" s="115"/>
      <c r="H15" s="243"/>
      <c r="I15" s="240"/>
      <c r="J15" s="293"/>
      <c r="K15" s="241"/>
      <c r="L15" s="242"/>
      <c r="M15" s="241"/>
      <c r="N15" s="242"/>
      <c r="O15" s="241"/>
      <c r="P15" s="242"/>
      <c r="Q15" s="111"/>
    </row>
    <row r="16" spans="2:17" s="109" customFormat="1" ht="14" x14ac:dyDescent="0.15">
      <c r="B16" s="114"/>
      <c r="C16" s="115"/>
      <c r="D16" s="114"/>
      <c r="E16" s="115"/>
      <c r="F16" s="116"/>
      <c r="G16" s="115"/>
      <c r="H16" s="243"/>
      <c r="I16" s="240"/>
      <c r="J16" s="293"/>
      <c r="K16" s="241"/>
      <c r="L16" s="242"/>
      <c r="M16" s="241"/>
      <c r="N16" s="242"/>
      <c r="O16" s="241"/>
      <c r="P16" s="242"/>
      <c r="Q16" s="111"/>
    </row>
    <row r="17" spans="2:17" s="109" customFormat="1" ht="14" x14ac:dyDescent="0.15">
      <c r="B17" s="114"/>
      <c r="C17" s="115"/>
      <c r="D17" s="114"/>
      <c r="E17" s="115"/>
      <c r="F17" s="116"/>
      <c r="G17" s="115"/>
      <c r="H17" s="243"/>
      <c r="I17" s="240"/>
      <c r="J17" s="293"/>
      <c r="K17" s="241"/>
      <c r="L17" s="242"/>
      <c r="M17" s="241"/>
      <c r="N17" s="242"/>
      <c r="O17" s="241"/>
      <c r="P17" s="242"/>
      <c r="Q17" s="111"/>
    </row>
    <row r="18" spans="2:17" s="109" customFormat="1" ht="14" x14ac:dyDescent="0.15">
      <c r="B18" s="345" t="s">
        <v>148</v>
      </c>
      <c r="C18" s="346"/>
      <c r="D18" s="114"/>
      <c r="E18" s="115"/>
      <c r="F18" s="116"/>
      <c r="G18" s="115"/>
      <c r="H18" s="243"/>
      <c r="I18" s="240"/>
      <c r="J18" s="293"/>
      <c r="K18" s="241"/>
      <c r="L18" s="242"/>
      <c r="M18" s="241"/>
      <c r="N18" s="242"/>
      <c r="O18" s="241"/>
      <c r="P18" s="242"/>
      <c r="Q18" s="111"/>
    </row>
    <row r="19" spans="2:17" s="109" customFormat="1" ht="14" x14ac:dyDescent="0.15">
      <c r="B19" s="120" t="s">
        <v>137</v>
      </c>
      <c r="C19" s="119" t="s">
        <v>149</v>
      </c>
      <c r="D19" s="114"/>
      <c r="E19" s="115"/>
      <c r="F19" s="116"/>
      <c r="G19" s="115"/>
      <c r="H19" s="243"/>
      <c r="I19" s="240"/>
      <c r="J19" s="293"/>
      <c r="K19" s="241"/>
      <c r="L19" s="242"/>
      <c r="M19" s="241"/>
      <c r="N19" s="242"/>
      <c r="O19" s="241"/>
      <c r="P19" s="242"/>
      <c r="Q19" s="111"/>
    </row>
    <row r="20" spans="2:17" s="109" customFormat="1" ht="14" x14ac:dyDescent="0.15">
      <c r="B20" s="123" t="s">
        <v>139</v>
      </c>
      <c r="C20" s="115" t="s">
        <v>150</v>
      </c>
      <c r="D20" s="114"/>
      <c r="E20" s="124" t="s">
        <v>141</v>
      </c>
      <c r="F20" s="116"/>
      <c r="G20" s="115"/>
      <c r="H20" s="239"/>
      <c r="I20" s="244"/>
      <c r="J20" s="292" t="e">
        <f>'Estado de Resultados '!E19/'Estado de Resultados '!E22</f>
        <v>#DIV/0!</v>
      </c>
      <c r="K20" s="245"/>
      <c r="L20" s="239"/>
      <c r="M20" s="245"/>
      <c r="N20" s="239"/>
      <c r="O20" s="245"/>
      <c r="P20" s="239"/>
      <c r="Q20" s="111"/>
    </row>
    <row r="21" spans="2:17" s="109" customFormat="1" ht="14" x14ac:dyDescent="0.15">
      <c r="B21" s="123" t="s">
        <v>142</v>
      </c>
      <c r="C21" s="115" t="s">
        <v>151</v>
      </c>
      <c r="D21" s="114"/>
      <c r="E21" s="117" t="s">
        <v>144</v>
      </c>
      <c r="F21" s="116"/>
      <c r="G21" s="115"/>
      <c r="H21" s="243"/>
      <c r="I21" s="240"/>
      <c r="J21" s="293"/>
      <c r="K21" s="241"/>
      <c r="L21" s="242"/>
      <c r="M21" s="241"/>
      <c r="N21" s="242"/>
      <c r="O21" s="241"/>
      <c r="P21" s="242"/>
      <c r="Q21" s="111"/>
    </row>
    <row r="22" spans="2:17" s="109" customFormat="1" ht="15" thickBot="1" x14ac:dyDescent="0.2">
      <c r="B22" s="125"/>
      <c r="C22" s="126"/>
      <c r="D22" s="127"/>
      <c r="E22" s="126"/>
      <c r="F22" s="128"/>
      <c r="G22" s="126"/>
      <c r="H22" s="246"/>
      <c r="I22" s="247"/>
      <c r="J22" s="294"/>
      <c r="K22" s="248"/>
      <c r="L22" s="249"/>
      <c r="M22" s="248"/>
      <c r="N22" s="249"/>
      <c r="O22" s="248"/>
      <c r="P22" s="249"/>
      <c r="Q22" s="130"/>
    </row>
    <row r="23" spans="2:17" s="109" customFormat="1" thickTop="1" x14ac:dyDescent="0.15">
      <c r="B23" s="112"/>
      <c r="L23" s="112"/>
      <c r="N23" s="112"/>
      <c r="P23" s="112"/>
    </row>
    <row r="24" spans="2:17" s="109" customFormat="1" ht="12" x14ac:dyDescent="0.15">
      <c r="L24" s="112"/>
      <c r="N24" s="112"/>
      <c r="P24" s="112"/>
    </row>
    <row r="25" spans="2:17" s="109" customFormat="1" thickBot="1" x14ac:dyDescent="0.2">
      <c r="L25" s="112"/>
      <c r="N25" s="112"/>
      <c r="P25" s="112"/>
    </row>
    <row r="26" spans="2:17" ht="18" thickTop="1" thickBot="1" x14ac:dyDescent="0.25">
      <c r="B26" s="342" t="s">
        <v>152</v>
      </c>
      <c r="C26" s="343"/>
      <c r="D26" s="343"/>
      <c r="E26" s="343"/>
      <c r="F26" s="343"/>
      <c r="G26" s="343"/>
      <c r="H26" s="343"/>
      <c r="I26" s="343"/>
      <c r="J26" s="343"/>
      <c r="K26" s="343"/>
      <c r="L26" s="343"/>
    </row>
    <row r="27" spans="2:17" ht="18" thickTop="1" thickBot="1" x14ac:dyDescent="0.25">
      <c r="B27" s="340" t="s">
        <v>134</v>
      </c>
      <c r="C27" s="341"/>
      <c r="D27" s="108"/>
      <c r="E27" s="108" t="s">
        <v>135</v>
      </c>
      <c r="F27" s="108"/>
      <c r="G27" s="106"/>
      <c r="H27" s="108" t="str">
        <f t="shared" ref="H27:P27" si="0">H5</f>
        <v>Situacion actual</v>
      </c>
      <c r="I27" s="108">
        <f t="shared" si="0"/>
        <v>0</v>
      </c>
      <c r="J27" s="108" t="str">
        <f t="shared" si="0"/>
        <v>Con Proyecto</v>
      </c>
      <c r="K27" s="108">
        <f t="shared" si="0"/>
        <v>0</v>
      </c>
      <c r="L27" s="108">
        <f t="shared" si="0"/>
        <v>2010</v>
      </c>
      <c r="M27" s="108">
        <f t="shared" si="0"/>
        <v>0</v>
      </c>
      <c r="N27" s="108">
        <f t="shared" si="0"/>
        <v>2011</v>
      </c>
      <c r="O27" s="108">
        <f t="shared" si="0"/>
        <v>0</v>
      </c>
      <c r="P27" s="108">
        <f t="shared" si="0"/>
        <v>2012</v>
      </c>
      <c r="Q27" s="107"/>
    </row>
    <row r="28" spans="2:17" s="109" customFormat="1" ht="15" thickTop="1" x14ac:dyDescent="0.15">
      <c r="B28" s="114"/>
      <c r="C28" s="115"/>
      <c r="D28" s="131"/>
      <c r="E28" s="115"/>
      <c r="F28" s="116"/>
      <c r="G28" s="115"/>
      <c r="H28" s="115"/>
      <c r="I28" s="116"/>
      <c r="J28" s="115"/>
      <c r="K28" s="114"/>
      <c r="L28" s="117"/>
      <c r="M28" s="114"/>
      <c r="N28" s="117"/>
      <c r="O28" s="114"/>
      <c r="P28" s="117"/>
      <c r="Q28" s="132"/>
    </row>
    <row r="29" spans="2:17" s="109" customFormat="1" ht="14" x14ac:dyDescent="0.15">
      <c r="B29" s="133" t="s">
        <v>153</v>
      </c>
      <c r="C29" s="115"/>
      <c r="D29" s="114"/>
      <c r="E29" s="115"/>
      <c r="F29" s="116"/>
      <c r="G29" s="115"/>
      <c r="H29" s="115"/>
      <c r="I29" s="116"/>
      <c r="J29" s="115"/>
      <c r="K29" s="114"/>
      <c r="L29" s="117"/>
      <c r="M29" s="114"/>
      <c r="N29" s="117"/>
      <c r="O29" s="114"/>
      <c r="P29" s="117"/>
      <c r="Q29" s="132"/>
    </row>
    <row r="30" spans="2:17" s="109" customFormat="1" ht="14" x14ac:dyDescent="0.15">
      <c r="B30" s="118" t="s">
        <v>137</v>
      </c>
      <c r="C30" s="119" t="s">
        <v>154</v>
      </c>
      <c r="D30" s="120"/>
      <c r="E30" s="119"/>
      <c r="F30" s="121"/>
      <c r="G30" s="115"/>
      <c r="H30" s="250"/>
      <c r="I30" s="251"/>
      <c r="J30" s="250"/>
      <c r="K30" s="252"/>
      <c r="L30" s="253"/>
      <c r="M30" s="252"/>
      <c r="N30" s="253"/>
      <c r="O30" s="252"/>
      <c r="P30" s="253"/>
      <c r="Q30" s="132"/>
    </row>
    <row r="31" spans="2:17" s="109" customFormat="1" ht="14" x14ac:dyDescent="0.15">
      <c r="B31" s="123" t="s">
        <v>139</v>
      </c>
      <c r="C31" s="115" t="s">
        <v>155</v>
      </c>
      <c r="D31" s="114"/>
      <c r="E31" s="124" t="s">
        <v>141</v>
      </c>
      <c r="F31" s="116"/>
      <c r="G31" s="115"/>
      <c r="H31" s="254"/>
      <c r="I31" s="251"/>
      <c r="J31" s="295" t="e">
        <f>'Balance General'!E16/'Balance General'!E52</f>
        <v>#DIV/0!</v>
      </c>
      <c r="K31" s="252"/>
      <c r="L31" s="254"/>
      <c r="M31" s="252"/>
      <c r="N31" s="254"/>
      <c r="O31" s="252"/>
      <c r="P31" s="254"/>
      <c r="Q31" s="116"/>
    </row>
    <row r="32" spans="2:17" s="109" customFormat="1" ht="14" x14ac:dyDescent="0.15">
      <c r="B32" s="123" t="s">
        <v>142</v>
      </c>
      <c r="C32" s="115" t="s">
        <v>156</v>
      </c>
      <c r="D32" s="114"/>
      <c r="E32" s="117" t="s">
        <v>144</v>
      </c>
      <c r="F32" s="116"/>
      <c r="G32" s="115"/>
      <c r="H32" s="255"/>
      <c r="I32" s="251"/>
      <c r="J32" s="296"/>
      <c r="K32" s="252"/>
      <c r="L32" s="253"/>
      <c r="M32" s="252"/>
      <c r="N32" s="253"/>
      <c r="O32" s="252"/>
      <c r="P32" s="253"/>
      <c r="Q32" s="116"/>
    </row>
    <row r="33" spans="1:29" s="109" customFormat="1" ht="14" x14ac:dyDescent="0.15">
      <c r="B33" s="114"/>
      <c r="C33" s="115"/>
      <c r="D33" s="114"/>
      <c r="E33" s="115"/>
      <c r="F33" s="116"/>
      <c r="G33" s="115"/>
      <c r="H33" s="255"/>
      <c r="I33" s="251"/>
      <c r="J33" s="296"/>
      <c r="K33" s="252"/>
      <c r="L33" s="253"/>
      <c r="M33" s="252"/>
      <c r="N33" s="253"/>
      <c r="O33" s="252"/>
      <c r="P33" s="253"/>
      <c r="Q33" s="116"/>
    </row>
    <row r="34" spans="1:29" s="109" customFormat="1" ht="14" x14ac:dyDescent="0.15">
      <c r="B34" s="118" t="s">
        <v>145</v>
      </c>
      <c r="C34" s="119" t="s">
        <v>157</v>
      </c>
      <c r="D34" s="120"/>
      <c r="E34" s="119"/>
      <c r="F34" s="121"/>
      <c r="G34" s="115"/>
      <c r="H34" s="250"/>
      <c r="I34" s="251"/>
      <c r="J34" s="296"/>
      <c r="K34" s="252"/>
      <c r="L34" s="253"/>
      <c r="M34" s="252"/>
      <c r="N34" s="253"/>
      <c r="O34" s="252"/>
      <c r="P34" s="253"/>
      <c r="Q34" s="116"/>
    </row>
    <row r="35" spans="1:29" s="137" customFormat="1" ht="14" x14ac:dyDescent="0.15">
      <c r="A35" s="109"/>
      <c r="B35" s="134" t="s">
        <v>139</v>
      </c>
      <c r="C35" s="115" t="s">
        <v>155</v>
      </c>
      <c r="D35" s="135"/>
      <c r="E35" s="124" t="s">
        <v>158</v>
      </c>
      <c r="F35" s="116"/>
      <c r="G35" s="115"/>
      <c r="H35" s="254"/>
      <c r="I35" s="251"/>
      <c r="J35" s="295"/>
      <c r="K35" s="252"/>
      <c r="L35" s="254"/>
      <c r="M35" s="252"/>
      <c r="N35" s="254"/>
      <c r="O35" s="252"/>
      <c r="P35" s="254"/>
      <c r="Q35" s="136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</row>
    <row r="36" spans="1:29" s="109" customFormat="1" ht="14" x14ac:dyDescent="0.15">
      <c r="B36" s="123" t="s">
        <v>142</v>
      </c>
      <c r="C36" s="115" t="s">
        <v>52</v>
      </c>
      <c r="D36" s="114"/>
      <c r="E36" s="117" t="s">
        <v>83</v>
      </c>
      <c r="F36" s="116"/>
      <c r="G36" s="115"/>
      <c r="H36" s="255"/>
      <c r="I36" s="251"/>
      <c r="J36" s="296" t="e">
        <f>('Balance General'!E16-'Balance General'!E12)/'Balance General'!E52</f>
        <v>#DIV/0!</v>
      </c>
      <c r="K36" s="252"/>
      <c r="L36" s="253"/>
      <c r="M36" s="252"/>
      <c r="N36" s="253"/>
      <c r="O36" s="252"/>
      <c r="P36" s="253"/>
      <c r="Q36" s="116"/>
    </row>
    <row r="37" spans="1:29" s="109" customFormat="1" ht="14" x14ac:dyDescent="0.15">
      <c r="B37" s="123" t="s">
        <v>159</v>
      </c>
      <c r="C37" s="115" t="s">
        <v>156</v>
      </c>
      <c r="D37" s="114"/>
      <c r="E37" s="117"/>
      <c r="F37" s="116"/>
      <c r="G37" s="115"/>
      <c r="H37" s="255"/>
      <c r="I37" s="251"/>
      <c r="J37" s="296"/>
      <c r="K37" s="252"/>
      <c r="L37" s="253"/>
      <c r="M37" s="252"/>
      <c r="N37" s="253"/>
      <c r="O37" s="252"/>
      <c r="P37" s="253"/>
      <c r="Q37" s="116"/>
    </row>
    <row r="38" spans="1:29" s="109" customFormat="1" ht="14" x14ac:dyDescent="0.15">
      <c r="B38" s="114"/>
      <c r="C38" s="115"/>
      <c r="D38" s="114"/>
      <c r="E38" s="115"/>
      <c r="F38" s="116"/>
      <c r="G38" s="115"/>
      <c r="H38" s="255"/>
      <c r="I38" s="251"/>
      <c r="J38" s="296"/>
      <c r="K38" s="252"/>
      <c r="L38" s="253"/>
      <c r="M38" s="252"/>
      <c r="N38" s="253"/>
      <c r="O38" s="252"/>
      <c r="P38" s="253"/>
      <c r="Q38" s="116"/>
    </row>
    <row r="39" spans="1:29" s="109" customFormat="1" ht="14" x14ac:dyDescent="0.15">
      <c r="B39" s="120" t="s">
        <v>160</v>
      </c>
      <c r="C39" s="119" t="s">
        <v>161</v>
      </c>
      <c r="D39" s="120"/>
      <c r="E39" s="119"/>
      <c r="F39" s="121"/>
      <c r="G39" s="115"/>
      <c r="H39" s="250"/>
      <c r="I39" s="251"/>
      <c r="J39" s="296"/>
      <c r="K39" s="252"/>
      <c r="L39" s="253"/>
      <c r="M39" s="252"/>
      <c r="N39" s="253"/>
      <c r="O39" s="252"/>
      <c r="P39" s="253"/>
      <c r="Q39" s="116"/>
    </row>
    <row r="40" spans="1:29" s="109" customFormat="1" ht="14" x14ac:dyDescent="0.15">
      <c r="B40" s="123" t="s">
        <v>139</v>
      </c>
      <c r="C40" s="115" t="s">
        <v>162</v>
      </c>
      <c r="D40" s="114"/>
      <c r="E40" s="124" t="s">
        <v>141</v>
      </c>
      <c r="F40" s="116"/>
      <c r="G40" s="115"/>
      <c r="H40" s="254"/>
      <c r="I40" s="251"/>
      <c r="J40" s="295"/>
      <c r="K40" s="252"/>
      <c r="L40" s="254"/>
      <c r="M40" s="252"/>
      <c r="N40" s="254"/>
      <c r="O40" s="252"/>
      <c r="P40" s="254"/>
      <c r="Q40" s="116"/>
    </row>
    <row r="41" spans="1:29" s="109" customFormat="1" ht="14" x14ac:dyDescent="0.15">
      <c r="B41" s="123" t="s">
        <v>142</v>
      </c>
      <c r="C41" s="115" t="s">
        <v>156</v>
      </c>
      <c r="D41" s="114"/>
      <c r="E41" s="117" t="s">
        <v>144</v>
      </c>
      <c r="F41" s="116"/>
      <c r="G41" s="115"/>
      <c r="H41" s="255"/>
      <c r="I41" s="251"/>
      <c r="J41" s="296" t="e">
        <f>'Balance General'!E16/'Balance General'!E48</f>
        <v>#DIV/0!</v>
      </c>
      <c r="K41" s="252"/>
      <c r="L41" s="253"/>
      <c r="M41" s="252"/>
      <c r="N41" s="253"/>
      <c r="O41" s="252"/>
      <c r="P41" s="253"/>
      <c r="Q41" s="116"/>
    </row>
    <row r="42" spans="1:29" s="109" customFormat="1" ht="14" x14ac:dyDescent="0.15">
      <c r="B42" s="123"/>
      <c r="C42" s="115"/>
      <c r="D42" s="114"/>
      <c r="E42" s="117"/>
      <c r="F42" s="116"/>
      <c r="G42" s="115"/>
      <c r="H42" s="255"/>
      <c r="I42" s="251"/>
      <c r="J42" s="296"/>
      <c r="K42" s="252"/>
      <c r="L42" s="253"/>
      <c r="M42" s="252"/>
      <c r="N42" s="253"/>
      <c r="O42" s="252"/>
      <c r="P42" s="253"/>
      <c r="Q42" s="116"/>
    </row>
    <row r="43" spans="1:29" s="109" customFormat="1" ht="14" x14ac:dyDescent="0.15">
      <c r="B43" s="138" t="s">
        <v>163</v>
      </c>
      <c r="C43" s="119" t="s">
        <v>164</v>
      </c>
      <c r="D43" s="114"/>
      <c r="E43" s="117"/>
      <c r="F43" s="116"/>
      <c r="G43" s="115"/>
      <c r="H43" s="255"/>
      <c r="I43" s="251"/>
      <c r="J43" s="296"/>
      <c r="K43" s="252"/>
      <c r="L43" s="253"/>
      <c r="M43" s="252"/>
      <c r="N43" s="253"/>
      <c r="O43" s="252"/>
      <c r="P43" s="253"/>
      <c r="Q43" s="116"/>
    </row>
    <row r="44" spans="1:29" s="109" customFormat="1" ht="14" x14ac:dyDescent="0.15">
      <c r="B44" s="123" t="s">
        <v>139</v>
      </c>
      <c r="C44" s="115" t="s">
        <v>165</v>
      </c>
      <c r="D44" s="114"/>
      <c r="E44" s="124" t="s">
        <v>141</v>
      </c>
      <c r="F44" s="116"/>
      <c r="G44" s="115"/>
      <c r="H44" s="250"/>
      <c r="I44" s="256"/>
      <c r="J44" s="296"/>
      <c r="K44" s="257"/>
      <c r="L44" s="250"/>
      <c r="M44" s="257"/>
      <c r="N44" s="250"/>
      <c r="O44" s="257"/>
      <c r="P44" s="250"/>
      <c r="Q44" s="116"/>
    </row>
    <row r="45" spans="1:29" s="109" customFormat="1" ht="14" x14ac:dyDescent="0.15">
      <c r="B45" s="123" t="s">
        <v>142</v>
      </c>
      <c r="C45" s="115" t="s">
        <v>156</v>
      </c>
      <c r="D45" s="114"/>
      <c r="E45" s="117" t="s">
        <v>144</v>
      </c>
      <c r="F45" s="116"/>
      <c r="G45" s="115"/>
      <c r="H45" s="255"/>
      <c r="I45" s="251"/>
      <c r="J45" s="296" t="e">
        <f>('Balance General'!E16-'Balance General'!E52)/'Balance General'!E48</f>
        <v>#DIV/0!</v>
      </c>
      <c r="K45" s="252"/>
      <c r="L45" s="253"/>
      <c r="M45" s="252"/>
      <c r="N45" s="253"/>
      <c r="O45" s="252"/>
      <c r="P45" s="253"/>
      <c r="Q45" s="116"/>
    </row>
    <row r="46" spans="1:29" s="109" customFormat="1" ht="15" thickBot="1" x14ac:dyDescent="0.2">
      <c r="B46" s="125"/>
      <c r="C46" s="126"/>
      <c r="D46" s="127"/>
      <c r="E46" s="126"/>
      <c r="F46" s="128"/>
      <c r="G46" s="126"/>
      <c r="H46" s="126"/>
      <c r="I46" s="128"/>
      <c r="J46" s="297"/>
      <c r="K46" s="127"/>
      <c r="L46" s="129"/>
      <c r="M46" s="127"/>
      <c r="N46" s="129"/>
      <c r="O46" s="127"/>
      <c r="P46" s="129"/>
      <c r="Q46" s="128"/>
    </row>
    <row r="47" spans="1:29" s="109" customFormat="1" thickTop="1" x14ac:dyDescent="0.15">
      <c r="B47" s="112"/>
      <c r="L47" s="112"/>
      <c r="N47" s="112"/>
      <c r="P47" s="112"/>
    </row>
    <row r="48" spans="1:29" s="109" customFormat="1" ht="12" x14ac:dyDescent="0.15">
      <c r="L48" s="112"/>
      <c r="N48" s="112"/>
      <c r="P48" s="112"/>
    </row>
    <row r="49" spans="1:29" s="109" customFormat="1" thickBot="1" x14ac:dyDescent="0.2">
      <c r="L49" s="112"/>
      <c r="N49" s="112"/>
      <c r="P49" s="112"/>
    </row>
    <row r="50" spans="1:29" ht="18" thickTop="1" thickBot="1" x14ac:dyDescent="0.25">
      <c r="B50" s="342" t="s">
        <v>166</v>
      </c>
      <c r="C50" s="343"/>
      <c r="D50" s="343"/>
      <c r="E50" s="343"/>
      <c r="F50" s="343"/>
      <c r="G50" s="343"/>
      <c r="H50" s="343"/>
      <c r="I50" s="343"/>
      <c r="J50" s="343"/>
      <c r="K50" s="343"/>
      <c r="L50" s="343"/>
    </row>
    <row r="51" spans="1:29" ht="18" thickTop="1" thickBot="1" x14ac:dyDescent="0.25">
      <c r="B51" s="340" t="s">
        <v>134</v>
      </c>
      <c r="C51" s="341"/>
      <c r="D51" s="108"/>
      <c r="E51" s="108" t="s">
        <v>135</v>
      </c>
      <c r="F51" s="108"/>
      <c r="G51" s="106"/>
      <c r="H51" s="108" t="str">
        <f t="shared" ref="H51:P51" si="1">H27</f>
        <v>Situacion actual</v>
      </c>
      <c r="I51" s="108">
        <f t="shared" si="1"/>
        <v>0</v>
      </c>
      <c r="J51" s="108" t="str">
        <f t="shared" si="1"/>
        <v>Con Proyecto</v>
      </c>
      <c r="K51" s="108">
        <f t="shared" si="1"/>
        <v>0</v>
      </c>
      <c r="L51" s="108">
        <f t="shared" si="1"/>
        <v>2010</v>
      </c>
      <c r="M51" s="108">
        <f t="shared" si="1"/>
        <v>0</v>
      </c>
      <c r="N51" s="108">
        <f t="shared" si="1"/>
        <v>2011</v>
      </c>
      <c r="O51" s="108">
        <f t="shared" si="1"/>
        <v>0</v>
      </c>
      <c r="P51" s="108">
        <f t="shared" si="1"/>
        <v>2012</v>
      </c>
      <c r="Q51" s="107"/>
    </row>
    <row r="52" spans="1:29" s="109" customFormat="1" thickTop="1" x14ac:dyDescent="0.15">
      <c r="B52" s="110"/>
      <c r="D52" s="139"/>
      <c r="F52" s="111"/>
      <c r="I52" s="111"/>
      <c r="K52" s="110"/>
      <c r="L52" s="112"/>
      <c r="M52" s="110"/>
      <c r="N52" s="112"/>
      <c r="O52" s="110"/>
      <c r="P52" s="112"/>
      <c r="Q52" s="113"/>
    </row>
    <row r="53" spans="1:29" s="109" customFormat="1" ht="14" x14ac:dyDescent="0.15">
      <c r="B53" s="133" t="s">
        <v>167</v>
      </c>
      <c r="C53" s="115"/>
      <c r="D53" s="114"/>
      <c r="E53" s="261" t="s">
        <v>300</v>
      </c>
      <c r="F53" s="116"/>
      <c r="G53" s="115"/>
      <c r="H53" s="115"/>
      <c r="I53" s="116"/>
      <c r="J53" s="115"/>
      <c r="K53" s="114"/>
      <c r="L53" s="117"/>
      <c r="M53" s="114"/>
      <c r="N53" s="117"/>
      <c r="O53" s="114"/>
      <c r="P53" s="117"/>
      <c r="Q53" s="132"/>
    </row>
    <row r="54" spans="1:29" s="109" customFormat="1" ht="14" x14ac:dyDescent="0.15">
      <c r="B54" s="118" t="s">
        <v>137</v>
      </c>
      <c r="C54" s="119" t="s">
        <v>168</v>
      </c>
      <c r="D54" s="120"/>
      <c r="E54" s="119"/>
      <c r="F54" s="121"/>
      <c r="G54" s="115"/>
      <c r="H54" s="250"/>
      <c r="I54" s="251"/>
      <c r="J54" s="250"/>
      <c r="K54" s="252"/>
      <c r="L54" s="253"/>
      <c r="M54" s="252"/>
      <c r="N54" s="253"/>
      <c r="O54" s="252"/>
      <c r="P54" s="253"/>
      <c r="Q54" s="132"/>
    </row>
    <row r="55" spans="1:29" s="109" customFormat="1" ht="14" x14ac:dyDescent="0.15">
      <c r="B55" s="123" t="s">
        <v>139</v>
      </c>
      <c r="C55" s="115" t="s">
        <v>52</v>
      </c>
      <c r="D55" s="114"/>
      <c r="E55" s="124" t="s">
        <v>141</v>
      </c>
      <c r="F55" s="116"/>
      <c r="G55" s="115"/>
      <c r="H55" s="254"/>
      <c r="I55" s="251"/>
      <c r="J55" s="254"/>
      <c r="K55" s="252"/>
      <c r="L55" s="254"/>
      <c r="M55" s="252"/>
      <c r="N55" s="254"/>
      <c r="O55" s="252"/>
      <c r="P55" s="254"/>
      <c r="Q55" s="116"/>
    </row>
    <row r="56" spans="1:29" s="109" customFormat="1" ht="14" x14ac:dyDescent="0.15">
      <c r="B56" s="123" t="s">
        <v>142</v>
      </c>
      <c r="C56" s="115" t="s">
        <v>169</v>
      </c>
      <c r="D56" s="114"/>
      <c r="E56" s="117" t="s">
        <v>144</v>
      </c>
      <c r="F56" s="116"/>
      <c r="G56" s="115"/>
      <c r="H56" s="255"/>
      <c r="I56" s="251"/>
      <c r="J56" s="255"/>
      <c r="K56" s="252"/>
      <c r="L56" s="253"/>
      <c r="M56" s="252"/>
      <c r="N56" s="253"/>
      <c r="O56" s="252"/>
      <c r="P56" s="253"/>
      <c r="Q56" s="116"/>
    </row>
    <row r="57" spans="1:29" s="109" customFormat="1" ht="14" x14ac:dyDescent="0.15">
      <c r="B57" s="114"/>
      <c r="C57" s="115"/>
      <c r="D57" s="114"/>
      <c r="E57" s="115"/>
      <c r="F57" s="116"/>
      <c r="G57" s="115"/>
      <c r="H57" s="255"/>
      <c r="I57" s="251"/>
      <c r="J57" s="255"/>
      <c r="K57" s="252"/>
      <c r="L57" s="253"/>
      <c r="M57" s="252"/>
      <c r="N57" s="253"/>
      <c r="O57" s="252"/>
      <c r="P57" s="253"/>
      <c r="Q57" s="116"/>
    </row>
    <row r="58" spans="1:29" s="109" customFormat="1" ht="14" x14ac:dyDescent="0.15">
      <c r="B58" s="118" t="s">
        <v>145</v>
      </c>
      <c r="C58" s="119" t="s">
        <v>170</v>
      </c>
      <c r="D58" s="120"/>
      <c r="E58" s="119"/>
      <c r="F58" s="121"/>
      <c r="G58" s="115"/>
      <c r="H58" s="250"/>
      <c r="I58" s="251"/>
      <c r="J58" s="250"/>
      <c r="K58" s="252"/>
      <c r="L58" s="253"/>
      <c r="M58" s="252"/>
      <c r="N58" s="253"/>
      <c r="O58" s="252"/>
      <c r="P58" s="253"/>
      <c r="Q58" s="116"/>
    </row>
    <row r="59" spans="1:29" s="137" customFormat="1" ht="14" x14ac:dyDescent="0.15">
      <c r="A59" s="109"/>
      <c r="B59" s="123" t="s">
        <v>139</v>
      </c>
      <c r="C59" s="115" t="s">
        <v>171</v>
      </c>
      <c r="D59" s="135"/>
      <c r="E59" s="124" t="s">
        <v>141</v>
      </c>
      <c r="F59" s="116"/>
      <c r="G59" s="115"/>
      <c r="H59" s="254"/>
      <c r="I59" s="251"/>
      <c r="J59" s="254"/>
      <c r="K59" s="252"/>
      <c r="L59" s="254"/>
      <c r="M59" s="252"/>
      <c r="N59" s="254"/>
      <c r="O59" s="252"/>
      <c r="P59" s="254"/>
      <c r="Q59" s="116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</row>
    <row r="60" spans="1:29" s="109" customFormat="1" ht="14" x14ac:dyDescent="0.15">
      <c r="B60" s="123" t="s">
        <v>142</v>
      </c>
      <c r="C60" s="115" t="s">
        <v>172</v>
      </c>
      <c r="D60" s="114"/>
      <c r="E60" s="117" t="s">
        <v>144</v>
      </c>
      <c r="F60" s="116"/>
      <c r="G60" s="115"/>
      <c r="H60" s="255"/>
      <c r="I60" s="251"/>
      <c r="J60" s="255"/>
      <c r="K60" s="252"/>
      <c r="L60" s="253"/>
      <c r="M60" s="252"/>
      <c r="N60" s="253"/>
      <c r="O60" s="252"/>
      <c r="P60" s="253"/>
      <c r="Q60" s="116"/>
    </row>
    <row r="61" spans="1:29" s="109" customFormat="1" ht="14" x14ac:dyDescent="0.15">
      <c r="B61" s="114"/>
      <c r="C61" s="115"/>
      <c r="D61" s="114"/>
      <c r="E61" s="115"/>
      <c r="F61" s="116"/>
      <c r="G61" s="115"/>
      <c r="H61" s="255"/>
      <c r="I61" s="251"/>
      <c r="J61" s="255"/>
      <c r="K61" s="252"/>
      <c r="L61" s="253"/>
      <c r="M61" s="252"/>
      <c r="N61" s="253"/>
      <c r="O61" s="252"/>
      <c r="P61" s="253"/>
      <c r="Q61" s="116"/>
    </row>
    <row r="62" spans="1:29" s="109" customFormat="1" ht="14" x14ac:dyDescent="0.15">
      <c r="B62" s="120" t="s">
        <v>160</v>
      </c>
      <c r="C62" s="119" t="s">
        <v>173</v>
      </c>
      <c r="D62" s="120"/>
      <c r="E62" s="119"/>
      <c r="F62" s="121"/>
      <c r="G62" s="115"/>
      <c r="H62" s="250"/>
      <c r="I62" s="251"/>
      <c r="J62" s="250"/>
      <c r="K62" s="252"/>
      <c r="L62" s="253"/>
      <c r="M62" s="252"/>
      <c r="N62" s="253"/>
      <c r="O62" s="252"/>
      <c r="P62" s="253"/>
      <c r="Q62" s="116"/>
    </row>
    <row r="63" spans="1:29" s="109" customFormat="1" ht="14" x14ac:dyDescent="0.15">
      <c r="B63" s="123" t="s">
        <v>139</v>
      </c>
      <c r="C63" s="115" t="s">
        <v>63</v>
      </c>
      <c r="D63" s="114"/>
      <c r="E63" s="124" t="s">
        <v>141</v>
      </c>
      <c r="F63" s="116"/>
      <c r="G63" s="115"/>
      <c r="H63" s="254"/>
      <c r="I63" s="251"/>
      <c r="J63" s="254"/>
      <c r="K63" s="252"/>
      <c r="L63" s="254"/>
      <c r="M63" s="252"/>
      <c r="N63" s="254"/>
      <c r="O63" s="252"/>
      <c r="P63" s="254"/>
      <c r="Q63" s="116"/>
    </row>
    <row r="64" spans="1:29" s="109" customFormat="1" ht="14" x14ac:dyDescent="0.15">
      <c r="B64" s="123" t="s">
        <v>142</v>
      </c>
      <c r="C64" s="115" t="s">
        <v>169</v>
      </c>
      <c r="D64" s="114"/>
      <c r="E64" s="117" t="s">
        <v>144</v>
      </c>
      <c r="F64" s="116"/>
      <c r="G64" s="115"/>
      <c r="H64" s="255"/>
      <c r="I64" s="251"/>
      <c r="J64" s="255"/>
      <c r="K64" s="252"/>
      <c r="L64" s="253"/>
      <c r="M64" s="252"/>
      <c r="N64" s="253"/>
      <c r="O64" s="252"/>
      <c r="P64" s="253"/>
      <c r="Q64" s="116"/>
    </row>
    <row r="65" spans="2:17" s="109" customFormat="1" ht="14" x14ac:dyDescent="0.15">
      <c r="B65" s="123"/>
      <c r="C65" s="115"/>
      <c r="D65" s="114"/>
      <c r="E65" s="262" t="s">
        <v>301</v>
      </c>
      <c r="F65" s="116"/>
      <c r="G65" s="115"/>
      <c r="H65" s="255"/>
      <c r="I65" s="251"/>
      <c r="J65" s="255"/>
      <c r="K65" s="252"/>
      <c r="L65" s="253"/>
      <c r="M65" s="252"/>
      <c r="N65" s="253"/>
      <c r="O65" s="252"/>
      <c r="P65" s="253"/>
      <c r="Q65" s="116"/>
    </row>
    <row r="66" spans="2:17" s="109" customFormat="1" ht="14" x14ac:dyDescent="0.15">
      <c r="B66" s="138" t="s">
        <v>163</v>
      </c>
      <c r="C66" s="119" t="s">
        <v>174</v>
      </c>
      <c r="D66" s="114"/>
      <c r="E66" s="117"/>
      <c r="F66" s="116"/>
      <c r="G66" s="115"/>
      <c r="H66" s="255"/>
      <c r="I66" s="251"/>
      <c r="J66" s="255"/>
      <c r="K66" s="252"/>
      <c r="L66" s="253"/>
      <c r="M66" s="252"/>
      <c r="N66" s="253"/>
      <c r="O66" s="252"/>
      <c r="P66" s="253"/>
      <c r="Q66" s="116"/>
    </row>
    <row r="67" spans="2:17" s="109" customFormat="1" ht="14" x14ac:dyDescent="0.15">
      <c r="B67" s="123" t="s">
        <v>139</v>
      </c>
      <c r="C67" s="115" t="s">
        <v>175</v>
      </c>
      <c r="D67" s="114"/>
      <c r="E67" s="117" t="s">
        <v>176</v>
      </c>
      <c r="F67" s="116"/>
      <c r="G67" s="115"/>
      <c r="H67" s="254"/>
      <c r="I67" s="256"/>
      <c r="J67" s="254"/>
      <c r="K67" s="257"/>
      <c r="L67" s="254"/>
      <c r="M67" s="257"/>
      <c r="N67" s="254"/>
      <c r="O67" s="257"/>
      <c r="P67" s="254"/>
      <c r="Q67" s="116"/>
    </row>
    <row r="68" spans="2:17" s="109" customFormat="1" ht="14" x14ac:dyDescent="0.15">
      <c r="B68" s="123" t="s">
        <v>142</v>
      </c>
      <c r="C68" s="115" t="s">
        <v>168</v>
      </c>
      <c r="D68" s="114"/>
      <c r="E68" s="117"/>
      <c r="F68" s="116"/>
      <c r="G68" s="115"/>
      <c r="H68" s="250"/>
      <c r="I68" s="256"/>
      <c r="J68" s="250"/>
      <c r="K68" s="257"/>
      <c r="L68" s="250"/>
      <c r="M68" s="257"/>
      <c r="N68" s="250"/>
      <c r="O68" s="257"/>
      <c r="P68" s="250"/>
      <c r="Q68" s="116"/>
    </row>
    <row r="69" spans="2:17" s="109" customFormat="1" ht="14" x14ac:dyDescent="0.15">
      <c r="B69" s="123" t="s">
        <v>177</v>
      </c>
      <c r="C69" s="115" t="s">
        <v>178</v>
      </c>
      <c r="D69" s="114"/>
      <c r="E69" s="117"/>
      <c r="F69" s="116"/>
      <c r="G69" s="115"/>
      <c r="H69" s="250"/>
      <c r="I69" s="256"/>
      <c r="J69" s="250"/>
      <c r="K69" s="257"/>
      <c r="L69" s="250"/>
      <c r="M69" s="257"/>
      <c r="N69" s="250"/>
      <c r="O69" s="257"/>
      <c r="P69" s="250"/>
      <c r="Q69" s="116"/>
    </row>
    <row r="70" spans="2:17" s="109" customFormat="1" ht="14" x14ac:dyDescent="0.15">
      <c r="B70" s="123"/>
      <c r="C70" s="115"/>
      <c r="D70" s="114"/>
      <c r="E70" s="117"/>
      <c r="F70" s="116"/>
      <c r="G70" s="115"/>
      <c r="H70" s="250"/>
      <c r="I70" s="256"/>
      <c r="J70" s="250"/>
      <c r="K70" s="257"/>
      <c r="L70" s="250"/>
      <c r="M70" s="257"/>
      <c r="N70" s="250"/>
      <c r="O70" s="257"/>
      <c r="P70" s="250"/>
      <c r="Q70" s="116"/>
    </row>
    <row r="71" spans="2:17" s="109" customFormat="1" ht="14" x14ac:dyDescent="0.15">
      <c r="B71" s="118" t="s">
        <v>179</v>
      </c>
      <c r="C71" s="119" t="s">
        <v>180</v>
      </c>
      <c r="D71" s="114"/>
      <c r="E71" s="117"/>
      <c r="F71" s="116"/>
      <c r="G71" s="115"/>
      <c r="H71" s="250"/>
      <c r="I71" s="256"/>
      <c r="J71" s="250"/>
      <c r="K71" s="257"/>
      <c r="L71" s="250"/>
      <c r="M71" s="257"/>
      <c r="N71" s="250"/>
      <c r="O71" s="257"/>
      <c r="P71" s="250"/>
      <c r="Q71" s="116"/>
    </row>
    <row r="72" spans="2:17" s="109" customFormat="1" ht="14" x14ac:dyDescent="0.15">
      <c r="B72" s="123" t="s">
        <v>139</v>
      </c>
      <c r="C72" s="115" t="s">
        <v>172</v>
      </c>
      <c r="D72" s="114"/>
      <c r="E72" s="124" t="s">
        <v>141</v>
      </c>
      <c r="F72" s="116"/>
      <c r="G72" s="115"/>
      <c r="H72" s="250"/>
      <c r="I72" s="256"/>
      <c r="J72" s="250" t="e">
        <f>'Estado de Resultados '!E8/'Balance General'!E39</f>
        <v>#DIV/0!</v>
      </c>
      <c r="K72" s="257"/>
      <c r="L72" s="250"/>
      <c r="M72" s="257"/>
      <c r="N72" s="250"/>
      <c r="O72" s="257"/>
      <c r="P72" s="250"/>
      <c r="Q72" s="116"/>
    </row>
    <row r="73" spans="2:17" s="109" customFormat="1" ht="14" x14ac:dyDescent="0.15">
      <c r="B73" s="123" t="s">
        <v>142</v>
      </c>
      <c r="C73" s="115" t="s">
        <v>147</v>
      </c>
      <c r="D73" s="114"/>
      <c r="E73" s="117" t="s">
        <v>144</v>
      </c>
      <c r="F73" s="116"/>
      <c r="G73" s="115"/>
      <c r="H73" s="250"/>
      <c r="I73" s="256"/>
      <c r="J73" s="250"/>
      <c r="K73" s="257"/>
      <c r="L73" s="250"/>
      <c r="M73" s="257"/>
      <c r="N73" s="250"/>
      <c r="O73" s="257"/>
      <c r="P73" s="250"/>
      <c r="Q73" s="116"/>
    </row>
    <row r="74" spans="2:17" s="109" customFormat="1" ht="15" thickBot="1" x14ac:dyDescent="0.2">
      <c r="B74" s="125"/>
      <c r="C74" s="126"/>
      <c r="D74" s="127"/>
      <c r="E74" s="126"/>
      <c r="F74" s="128"/>
      <c r="G74" s="126"/>
      <c r="H74" s="126"/>
      <c r="I74" s="128"/>
      <c r="J74" s="126"/>
      <c r="K74" s="127"/>
      <c r="L74" s="129"/>
      <c r="M74" s="127"/>
      <c r="N74" s="129"/>
      <c r="O74" s="127"/>
      <c r="P74" s="129"/>
      <c r="Q74" s="128"/>
    </row>
    <row r="75" spans="2:17" s="109" customFormat="1" thickTop="1" x14ac:dyDescent="0.15">
      <c r="L75" s="112"/>
      <c r="N75" s="112"/>
      <c r="P75" s="112"/>
    </row>
    <row r="76" spans="2:17" s="109" customFormat="1" ht="12" x14ac:dyDescent="0.15">
      <c r="L76" s="112"/>
      <c r="N76" s="112"/>
      <c r="P76" s="112"/>
    </row>
    <row r="77" spans="2:17" s="109" customFormat="1" ht="12" x14ac:dyDescent="0.15">
      <c r="L77" s="112"/>
      <c r="N77" s="112"/>
      <c r="P77" s="112"/>
    </row>
    <row r="78" spans="2:17" s="109" customFormat="1" ht="12" x14ac:dyDescent="0.15">
      <c r="L78" s="112"/>
      <c r="N78" s="112"/>
      <c r="P78" s="112"/>
    </row>
    <row r="79" spans="2:17" s="109" customFormat="1" ht="12" x14ac:dyDescent="0.15">
      <c r="L79" s="112"/>
      <c r="N79" s="112"/>
      <c r="P79" s="112"/>
    </row>
    <row r="80" spans="2:17" s="109" customFormat="1" thickBot="1" x14ac:dyDescent="0.2">
      <c r="L80" s="112"/>
      <c r="N80" s="112"/>
      <c r="P80" s="112"/>
    </row>
    <row r="81" spans="1:17" s="109" customFormat="1" ht="18" thickTop="1" thickBot="1" x14ac:dyDescent="0.25">
      <c r="A81" s="103"/>
      <c r="B81" s="342" t="s">
        <v>181</v>
      </c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N81" s="112"/>
      <c r="P81" s="112"/>
    </row>
    <row r="82" spans="1:17" s="109" customFormat="1" ht="18" thickTop="1" thickBot="1" x14ac:dyDescent="0.25">
      <c r="A82" s="103"/>
      <c r="B82" s="340" t="s">
        <v>134</v>
      </c>
      <c r="C82" s="341"/>
      <c r="D82" s="108"/>
      <c r="E82" s="108" t="s">
        <v>135</v>
      </c>
      <c r="F82" s="108"/>
      <c r="G82" s="106"/>
      <c r="H82" s="108" t="str">
        <f t="shared" ref="H82:P82" si="2">H51</f>
        <v>Situacion actual</v>
      </c>
      <c r="I82" s="108">
        <f t="shared" si="2"/>
        <v>0</v>
      </c>
      <c r="J82" s="108" t="str">
        <f t="shared" si="2"/>
        <v>Con Proyecto</v>
      </c>
      <c r="K82" s="108">
        <f t="shared" si="2"/>
        <v>0</v>
      </c>
      <c r="L82" s="108">
        <f t="shared" si="2"/>
        <v>2010</v>
      </c>
      <c r="M82" s="108">
        <f t="shared" si="2"/>
        <v>0</v>
      </c>
      <c r="N82" s="108">
        <f t="shared" si="2"/>
        <v>2011</v>
      </c>
      <c r="O82" s="108">
        <f t="shared" si="2"/>
        <v>0</v>
      </c>
      <c r="P82" s="108">
        <f t="shared" si="2"/>
        <v>2012</v>
      </c>
      <c r="Q82" s="107"/>
    </row>
    <row r="83" spans="1:17" s="109" customFormat="1" thickTop="1" x14ac:dyDescent="0.15">
      <c r="B83" s="110"/>
      <c r="D83" s="139"/>
      <c r="F83" s="111"/>
      <c r="I83" s="111"/>
      <c r="K83" s="110"/>
      <c r="L83" s="112"/>
      <c r="M83" s="110"/>
      <c r="N83" s="112"/>
      <c r="O83" s="110"/>
      <c r="P83" s="112"/>
      <c r="Q83" s="113"/>
    </row>
    <row r="84" spans="1:17" s="109" customFormat="1" ht="12" x14ac:dyDescent="0.15">
      <c r="B84" s="140"/>
      <c r="D84" s="110"/>
      <c r="F84" s="111"/>
      <c r="I84" s="111"/>
      <c r="K84" s="110"/>
      <c r="L84" s="112"/>
      <c r="M84" s="110"/>
      <c r="N84" s="112"/>
      <c r="O84" s="110"/>
      <c r="P84" s="112"/>
      <c r="Q84" s="113"/>
    </row>
    <row r="85" spans="1:17" s="109" customFormat="1" ht="14" x14ac:dyDescent="0.15">
      <c r="B85" s="118" t="s">
        <v>137</v>
      </c>
      <c r="C85" s="119" t="s">
        <v>182</v>
      </c>
      <c r="D85" s="120"/>
      <c r="E85" s="119"/>
      <c r="F85" s="121"/>
      <c r="G85" s="115"/>
      <c r="H85" s="250"/>
      <c r="I85" s="251"/>
      <c r="J85" s="250"/>
      <c r="K85" s="252"/>
      <c r="L85" s="253"/>
      <c r="M85" s="252"/>
      <c r="N85" s="253"/>
      <c r="O85" s="252"/>
      <c r="P85" s="253"/>
      <c r="Q85" s="113"/>
    </row>
    <row r="86" spans="1:17" s="109" customFormat="1" ht="14" x14ac:dyDescent="0.15">
      <c r="B86" s="123" t="s">
        <v>139</v>
      </c>
      <c r="C86" s="115" t="s">
        <v>69</v>
      </c>
      <c r="D86" s="114"/>
      <c r="E86" s="124" t="s">
        <v>183</v>
      </c>
      <c r="F86" s="116"/>
      <c r="G86" s="115"/>
      <c r="H86" s="254"/>
      <c r="I86" s="251"/>
      <c r="J86" s="254" t="e">
        <f>('Estado de Resultados '!E8-'Estado de Resultados '!E9)/'Estado de Resultados '!E8</f>
        <v>#DIV/0!</v>
      </c>
      <c r="K86" s="252"/>
      <c r="L86" s="254"/>
      <c r="M86" s="252"/>
      <c r="N86" s="254"/>
      <c r="O86" s="252"/>
      <c r="P86" s="254"/>
      <c r="Q86" s="111"/>
    </row>
    <row r="87" spans="1:17" s="109" customFormat="1" ht="14" x14ac:dyDescent="0.15">
      <c r="B87" s="123" t="s">
        <v>142</v>
      </c>
      <c r="C87" s="115" t="s">
        <v>169</v>
      </c>
      <c r="D87" s="114"/>
      <c r="E87" s="117" t="s">
        <v>141</v>
      </c>
      <c r="F87" s="116"/>
      <c r="G87" s="115"/>
      <c r="H87" s="255"/>
      <c r="I87" s="251"/>
      <c r="J87" s="255"/>
      <c r="K87" s="252"/>
      <c r="L87" s="253"/>
      <c r="M87" s="252"/>
      <c r="N87" s="253"/>
      <c r="O87" s="252"/>
      <c r="P87" s="253"/>
      <c r="Q87" s="111"/>
    </row>
    <row r="88" spans="1:17" s="109" customFormat="1" ht="14" x14ac:dyDescent="0.15">
      <c r="B88" s="123"/>
      <c r="C88" s="115"/>
      <c r="D88" s="114"/>
      <c r="E88" s="117"/>
      <c r="F88" s="116"/>
      <c r="G88" s="115"/>
      <c r="H88" s="255"/>
      <c r="I88" s="251"/>
      <c r="J88" s="255"/>
      <c r="K88" s="252"/>
      <c r="L88" s="253"/>
      <c r="M88" s="252"/>
      <c r="N88" s="253"/>
      <c r="O88" s="252"/>
      <c r="P88" s="253"/>
      <c r="Q88" s="111"/>
    </row>
    <row r="89" spans="1:17" s="109" customFormat="1" ht="14" x14ac:dyDescent="0.15">
      <c r="B89" s="118" t="s">
        <v>145</v>
      </c>
      <c r="C89" s="119" t="s">
        <v>184</v>
      </c>
      <c r="D89" s="120"/>
      <c r="E89" s="119"/>
      <c r="F89" s="121"/>
      <c r="G89" s="115"/>
      <c r="H89" s="250"/>
      <c r="I89" s="251"/>
      <c r="J89" s="250"/>
      <c r="K89" s="252"/>
      <c r="L89" s="253"/>
      <c r="M89" s="252"/>
      <c r="N89" s="253"/>
      <c r="O89" s="252"/>
      <c r="P89" s="253"/>
      <c r="Q89" s="111"/>
    </row>
    <row r="90" spans="1:17" s="109" customFormat="1" ht="14" x14ac:dyDescent="0.15">
      <c r="B90" s="123" t="s">
        <v>139</v>
      </c>
      <c r="C90" s="115" t="s">
        <v>185</v>
      </c>
      <c r="D90" s="135"/>
      <c r="E90" s="124" t="s">
        <v>141</v>
      </c>
      <c r="F90" s="116"/>
      <c r="G90" s="115"/>
      <c r="H90" s="254"/>
      <c r="I90" s="251"/>
      <c r="J90" s="254" t="e">
        <f>'Estado de Resultados '!E15/'Estado de Resultados '!E8</f>
        <v>#DIV/0!</v>
      </c>
      <c r="K90" s="252"/>
      <c r="L90" s="254"/>
      <c r="M90" s="252"/>
      <c r="N90" s="254"/>
      <c r="O90" s="252"/>
      <c r="P90" s="254"/>
      <c r="Q90" s="141"/>
    </row>
    <row r="91" spans="1:17" s="109" customFormat="1" ht="14" x14ac:dyDescent="0.15">
      <c r="B91" s="123" t="s">
        <v>142</v>
      </c>
      <c r="C91" s="115" t="s">
        <v>172</v>
      </c>
      <c r="D91" s="114"/>
      <c r="E91" s="117" t="s">
        <v>144</v>
      </c>
      <c r="F91" s="116"/>
      <c r="G91" s="115"/>
      <c r="H91" s="255"/>
      <c r="I91" s="251"/>
      <c r="J91" s="255"/>
      <c r="K91" s="252"/>
      <c r="L91" s="253"/>
      <c r="M91" s="252"/>
      <c r="N91" s="253"/>
      <c r="O91" s="252"/>
      <c r="P91" s="253"/>
      <c r="Q91" s="111"/>
    </row>
    <row r="92" spans="1:17" s="109" customFormat="1" ht="14" x14ac:dyDescent="0.15">
      <c r="B92" s="123"/>
      <c r="C92" s="115"/>
      <c r="D92" s="114"/>
      <c r="E92" s="117"/>
      <c r="F92" s="116"/>
      <c r="G92" s="115"/>
      <c r="H92" s="255"/>
      <c r="I92" s="251"/>
      <c r="J92" s="255"/>
      <c r="K92" s="252"/>
      <c r="L92" s="253"/>
      <c r="M92" s="252"/>
      <c r="N92" s="253"/>
      <c r="O92" s="252"/>
      <c r="P92" s="253"/>
      <c r="Q92" s="111"/>
    </row>
    <row r="93" spans="1:17" s="109" customFormat="1" ht="14" x14ac:dyDescent="0.15">
      <c r="B93" s="118" t="s">
        <v>160</v>
      </c>
      <c r="C93" s="119" t="s">
        <v>186</v>
      </c>
      <c r="D93" s="120"/>
      <c r="E93" s="119"/>
      <c r="F93" s="121"/>
      <c r="G93" s="115"/>
      <c r="H93" s="250"/>
      <c r="I93" s="251"/>
      <c r="J93" s="250"/>
      <c r="K93" s="252"/>
      <c r="L93" s="253"/>
      <c r="M93" s="252"/>
      <c r="N93" s="253"/>
      <c r="O93" s="252"/>
      <c r="P93" s="253"/>
      <c r="Q93" s="111"/>
    </row>
    <row r="94" spans="1:17" s="109" customFormat="1" ht="14" x14ac:dyDescent="0.15">
      <c r="B94" s="123" t="s">
        <v>139</v>
      </c>
      <c r="C94" s="115" t="s">
        <v>187</v>
      </c>
      <c r="D94" s="135"/>
      <c r="E94" s="124" t="s">
        <v>141</v>
      </c>
      <c r="F94" s="116"/>
      <c r="G94" s="115"/>
      <c r="H94" s="254"/>
      <c r="I94" s="251"/>
      <c r="J94" s="254" t="e">
        <f>'Estado de Resultados '!E19/'Estado de Resultados '!E8</f>
        <v>#DIV/0!</v>
      </c>
      <c r="K94" s="252"/>
      <c r="L94" s="254"/>
      <c r="M94" s="252"/>
      <c r="N94" s="254"/>
      <c r="O94" s="252"/>
      <c r="P94" s="254"/>
      <c r="Q94" s="141"/>
    </row>
    <row r="95" spans="1:17" s="109" customFormat="1" ht="14" x14ac:dyDescent="0.15">
      <c r="B95" s="123" t="s">
        <v>142</v>
      </c>
      <c r="C95" s="115" t="s">
        <v>172</v>
      </c>
      <c r="D95" s="114"/>
      <c r="E95" s="117" t="s">
        <v>144</v>
      </c>
      <c r="F95" s="116"/>
      <c r="G95" s="115"/>
      <c r="H95" s="255"/>
      <c r="I95" s="251"/>
      <c r="J95" s="255"/>
      <c r="K95" s="252"/>
      <c r="L95" s="253"/>
      <c r="M95" s="252"/>
      <c r="N95" s="253"/>
      <c r="O95" s="252"/>
      <c r="P95" s="253"/>
      <c r="Q95" s="111"/>
    </row>
    <row r="96" spans="1:17" s="109" customFormat="1" ht="14" x14ac:dyDescent="0.15">
      <c r="B96" s="114"/>
      <c r="C96" s="115"/>
      <c r="D96" s="114"/>
      <c r="E96" s="115"/>
      <c r="F96" s="116"/>
      <c r="G96" s="115"/>
      <c r="H96" s="255"/>
      <c r="I96" s="251"/>
      <c r="J96" s="255"/>
      <c r="K96" s="252"/>
      <c r="L96" s="253"/>
      <c r="M96" s="252"/>
      <c r="N96" s="253"/>
      <c r="O96" s="252"/>
      <c r="P96" s="253"/>
      <c r="Q96" s="111"/>
    </row>
    <row r="97" spans="2:17" s="109" customFormat="1" ht="14" x14ac:dyDescent="0.15">
      <c r="B97" s="120" t="s">
        <v>163</v>
      </c>
      <c r="C97" s="119" t="s">
        <v>188</v>
      </c>
      <c r="D97" s="120"/>
      <c r="E97" s="119"/>
      <c r="F97" s="121"/>
      <c r="G97" s="115"/>
      <c r="H97" s="250"/>
      <c r="I97" s="251"/>
      <c r="J97" s="250"/>
      <c r="K97" s="252"/>
      <c r="L97" s="253"/>
      <c r="M97" s="252"/>
      <c r="N97" s="253"/>
      <c r="O97" s="252"/>
      <c r="P97" s="253"/>
      <c r="Q97" s="111"/>
    </row>
    <row r="98" spans="2:17" s="109" customFormat="1" ht="14" x14ac:dyDescent="0.15">
      <c r="B98" s="123" t="s">
        <v>139</v>
      </c>
      <c r="C98" s="115" t="s">
        <v>189</v>
      </c>
      <c r="D98" s="114"/>
      <c r="E98" s="124" t="s">
        <v>141</v>
      </c>
      <c r="F98" s="116"/>
      <c r="G98" s="115"/>
      <c r="H98" s="254"/>
      <c r="I98" s="251"/>
      <c r="J98" s="254"/>
      <c r="K98" s="252"/>
      <c r="L98" s="254"/>
      <c r="M98" s="252"/>
      <c r="N98" s="254"/>
      <c r="O98" s="252"/>
      <c r="P98" s="254"/>
      <c r="Q98" s="111"/>
    </row>
    <row r="99" spans="2:17" s="109" customFormat="1" ht="14" x14ac:dyDescent="0.15">
      <c r="B99" s="123" t="s">
        <v>142</v>
      </c>
      <c r="C99" s="115" t="s">
        <v>190</v>
      </c>
      <c r="D99" s="114"/>
      <c r="E99" s="117" t="s">
        <v>144</v>
      </c>
      <c r="F99" s="116"/>
      <c r="G99" s="115"/>
      <c r="H99" s="255"/>
      <c r="I99" s="251"/>
      <c r="J99" s="250" t="e">
        <f>'Estado de Resultados '!E26/'Estado de Resultados '!E8</f>
        <v>#DIV/0!</v>
      </c>
      <c r="K99" s="252"/>
      <c r="L99" s="253"/>
      <c r="M99" s="252"/>
      <c r="N99" s="253"/>
      <c r="O99" s="252"/>
      <c r="P99" s="253"/>
      <c r="Q99" s="111"/>
    </row>
    <row r="100" spans="2:17" s="109" customFormat="1" ht="14" x14ac:dyDescent="0.15">
      <c r="B100" s="123"/>
      <c r="C100" s="115"/>
      <c r="D100" s="114"/>
      <c r="E100" s="117"/>
      <c r="F100" s="116"/>
      <c r="G100" s="115"/>
      <c r="H100" s="255"/>
      <c r="I100" s="251"/>
      <c r="J100" s="255"/>
      <c r="K100" s="252"/>
      <c r="L100" s="253"/>
      <c r="M100" s="252"/>
      <c r="N100" s="253"/>
      <c r="O100" s="252"/>
      <c r="P100" s="253"/>
      <c r="Q100" s="111"/>
    </row>
    <row r="101" spans="2:17" s="109" customFormat="1" ht="14" x14ac:dyDescent="0.15">
      <c r="B101" s="138" t="s">
        <v>191</v>
      </c>
      <c r="C101" s="119" t="s">
        <v>192</v>
      </c>
      <c r="D101" s="114"/>
      <c r="E101" s="117"/>
      <c r="F101" s="116"/>
      <c r="G101" s="115"/>
      <c r="H101" s="255"/>
      <c r="I101" s="251"/>
      <c r="J101" s="255"/>
      <c r="K101" s="252"/>
      <c r="L101" s="253"/>
      <c r="M101" s="252"/>
      <c r="N101" s="253"/>
      <c r="O101" s="252"/>
      <c r="P101" s="253"/>
      <c r="Q101" s="111"/>
    </row>
    <row r="102" spans="2:17" s="109" customFormat="1" ht="14" x14ac:dyDescent="0.15">
      <c r="B102" s="123" t="s">
        <v>139</v>
      </c>
      <c r="C102" s="115" t="s">
        <v>193</v>
      </c>
      <c r="D102" s="114"/>
      <c r="E102" s="124" t="s">
        <v>141</v>
      </c>
      <c r="F102" s="116"/>
      <c r="G102" s="115"/>
      <c r="H102" s="254"/>
      <c r="I102" s="256"/>
      <c r="J102" s="254"/>
      <c r="K102" s="257"/>
      <c r="L102" s="254"/>
      <c r="M102" s="257"/>
      <c r="N102" s="254"/>
      <c r="O102" s="257"/>
      <c r="P102" s="254"/>
      <c r="Q102" s="111"/>
    </row>
    <row r="103" spans="2:17" s="109" customFormat="1" ht="14" x14ac:dyDescent="0.15">
      <c r="B103" s="123" t="s">
        <v>142</v>
      </c>
      <c r="C103" s="115" t="s">
        <v>172</v>
      </c>
      <c r="D103" s="114"/>
      <c r="E103" s="117" t="s">
        <v>144</v>
      </c>
      <c r="F103" s="116"/>
      <c r="G103" s="115"/>
      <c r="H103" s="250"/>
      <c r="I103" s="256"/>
      <c r="J103" s="250" t="e">
        <f>'Estado de Resultados '!E31/'Estado de Resultados '!E8</f>
        <v>#DIV/0!</v>
      </c>
      <c r="K103" s="257"/>
      <c r="L103" s="250"/>
      <c r="M103" s="257"/>
      <c r="N103" s="250"/>
      <c r="O103" s="257"/>
      <c r="P103" s="250"/>
      <c r="Q103" s="111"/>
    </row>
    <row r="104" spans="2:17" s="109" customFormat="1" ht="14" x14ac:dyDescent="0.15">
      <c r="B104" s="123" t="s">
        <v>177</v>
      </c>
      <c r="C104" s="115"/>
      <c r="D104" s="114"/>
      <c r="E104" s="117"/>
      <c r="F104" s="116"/>
      <c r="G104" s="115"/>
      <c r="H104" s="250"/>
      <c r="I104" s="256"/>
      <c r="J104" s="250"/>
      <c r="K104" s="257"/>
      <c r="L104" s="250"/>
      <c r="M104" s="257"/>
      <c r="N104" s="250"/>
      <c r="O104" s="257"/>
      <c r="P104" s="250"/>
      <c r="Q104" s="111"/>
    </row>
    <row r="105" spans="2:17" s="109" customFormat="1" ht="14" x14ac:dyDescent="0.15">
      <c r="B105" s="123"/>
      <c r="C105" s="115"/>
      <c r="D105" s="114"/>
      <c r="E105" s="117"/>
      <c r="F105" s="116"/>
      <c r="G105" s="115"/>
      <c r="H105" s="250"/>
      <c r="I105" s="256"/>
      <c r="J105" s="250"/>
      <c r="K105" s="257"/>
      <c r="L105" s="250"/>
      <c r="M105" s="257"/>
      <c r="N105" s="250"/>
      <c r="O105" s="257"/>
      <c r="P105" s="250"/>
      <c r="Q105" s="111"/>
    </row>
    <row r="106" spans="2:17" s="109" customFormat="1" ht="14" x14ac:dyDescent="0.15">
      <c r="B106" s="118" t="s">
        <v>194</v>
      </c>
      <c r="C106" s="119" t="s">
        <v>195</v>
      </c>
      <c r="D106" s="114"/>
      <c r="E106" s="117"/>
      <c r="F106" s="116"/>
      <c r="G106" s="115"/>
      <c r="H106" s="250"/>
      <c r="I106" s="256"/>
      <c r="J106" s="250"/>
      <c r="K106" s="257"/>
      <c r="L106" s="250"/>
      <c r="M106" s="257"/>
      <c r="N106" s="250"/>
      <c r="O106" s="257"/>
      <c r="P106" s="250"/>
      <c r="Q106" s="111"/>
    </row>
    <row r="107" spans="2:17" s="109" customFormat="1" ht="14" x14ac:dyDescent="0.15">
      <c r="B107" s="123" t="s">
        <v>139</v>
      </c>
      <c r="C107" s="115" t="s">
        <v>196</v>
      </c>
      <c r="D107" s="114"/>
      <c r="E107" s="124" t="s">
        <v>141</v>
      </c>
      <c r="F107" s="116"/>
      <c r="G107" s="115"/>
      <c r="H107" s="250"/>
      <c r="I107" s="256"/>
      <c r="J107" s="250"/>
      <c r="K107" s="257"/>
      <c r="L107" s="250"/>
      <c r="M107" s="257"/>
      <c r="N107" s="250"/>
      <c r="O107" s="257"/>
      <c r="P107" s="250"/>
      <c r="Q107" s="111"/>
    </row>
    <row r="108" spans="2:17" s="109" customFormat="1" ht="14" x14ac:dyDescent="0.15">
      <c r="B108" s="123" t="s">
        <v>142</v>
      </c>
      <c r="C108" s="115" t="s">
        <v>197</v>
      </c>
      <c r="D108" s="114"/>
      <c r="E108" s="117" t="s">
        <v>144</v>
      </c>
      <c r="F108" s="116"/>
      <c r="G108" s="115"/>
      <c r="H108" s="250"/>
      <c r="I108" s="256"/>
      <c r="J108" s="250" t="e">
        <f>'Estado de Resultados '!E31/'Balance General'!E39</f>
        <v>#DIV/0!</v>
      </c>
      <c r="K108" s="257"/>
      <c r="L108" s="250"/>
      <c r="M108" s="257"/>
      <c r="N108" s="250"/>
      <c r="O108" s="257"/>
      <c r="P108" s="250"/>
      <c r="Q108" s="111"/>
    </row>
    <row r="109" spans="2:17" s="109" customFormat="1" ht="14" x14ac:dyDescent="0.15">
      <c r="B109" s="123"/>
      <c r="C109" s="115"/>
      <c r="D109" s="114"/>
      <c r="E109" s="117"/>
      <c r="F109" s="116"/>
      <c r="G109" s="115"/>
      <c r="H109" s="250"/>
      <c r="I109" s="256"/>
      <c r="J109" s="250"/>
      <c r="K109" s="257"/>
      <c r="L109" s="250"/>
      <c r="M109" s="257"/>
      <c r="N109" s="250"/>
      <c r="O109" s="257"/>
      <c r="P109" s="250"/>
      <c r="Q109" s="111"/>
    </row>
    <row r="110" spans="2:17" s="109" customFormat="1" ht="14" x14ac:dyDescent="0.15">
      <c r="B110" s="138" t="s">
        <v>198</v>
      </c>
      <c r="C110" s="119" t="s">
        <v>199</v>
      </c>
      <c r="D110" s="114"/>
      <c r="E110" s="117"/>
      <c r="F110" s="116"/>
      <c r="G110" s="115"/>
      <c r="H110" s="250"/>
      <c r="I110" s="256"/>
      <c r="J110" s="250"/>
      <c r="K110" s="257"/>
      <c r="L110" s="250"/>
      <c r="M110" s="257"/>
      <c r="N110" s="250"/>
      <c r="O110" s="257"/>
      <c r="P110" s="250"/>
      <c r="Q110" s="111"/>
    </row>
    <row r="111" spans="2:17" s="109" customFormat="1" ht="14" x14ac:dyDescent="0.15">
      <c r="B111" s="123" t="s">
        <v>139</v>
      </c>
      <c r="C111" s="115" t="s">
        <v>196</v>
      </c>
      <c r="D111" s="114"/>
      <c r="E111" s="124" t="s">
        <v>141</v>
      </c>
      <c r="F111" s="116"/>
      <c r="G111" s="115"/>
      <c r="H111" s="254"/>
      <c r="I111" s="258"/>
      <c r="J111" s="254"/>
      <c r="K111" s="259"/>
      <c r="L111" s="254"/>
      <c r="M111" s="259"/>
      <c r="N111" s="254"/>
      <c r="O111" s="259"/>
      <c r="P111" s="254"/>
      <c r="Q111" s="111"/>
    </row>
    <row r="112" spans="2:17" s="109" customFormat="1" ht="14" x14ac:dyDescent="0.15">
      <c r="B112" s="123" t="s">
        <v>142</v>
      </c>
      <c r="C112" s="115" t="s">
        <v>143</v>
      </c>
      <c r="D112" s="114"/>
      <c r="E112" s="117" t="s">
        <v>144</v>
      </c>
      <c r="F112" s="116"/>
      <c r="G112" s="115"/>
      <c r="H112" s="250"/>
      <c r="I112" s="256"/>
      <c r="J112" s="250" t="e">
        <f>'Estado de Resultados '!E31/'Balance General'!E69</f>
        <v>#DIV/0!</v>
      </c>
      <c r="K112" s="257"/>
      <c r="L112" s="250"/>
      <c r="M112" s="257"/>
      <c r="N112" s="250"/>
      <c r="O112" s="257"/>
      <c r="P112" s="250"/>
      <c r="Q112" s="111"/>
    </row>
    <row r="113" spans="2:17" s="109" customFormat="1" thickBot="1" x14ac:dyDescent="0.2">
      <c r="B113" s="142"/>
      <c r="C113" s="143"/>
      <c r="D113" s="144"/>
      <c r="E113" s="143"/>
      <c r="F113" s="130"/>
      <c r="G113" s="143"/>
      <c r="H113" s="143"/>
      <c r="I113" s="130"/>
      <c r="J113" s="143"/>
      <c r="K113" s="144"/>
      <c r="L113" s="145"/>
      <c r="M113" s="144"/>
      <c r="N113" s="145"/>
      <c r="O113" s="144"/>
      <c r="P113" s="145"/>
      <c r="Q113" s="130"/>
    </row>
    <row r="114" spans="2:17" s="109" customFormat="1" thickTop="1" x14ac:dyDescent="0.15">
      <c r="L114" s="112"/>
      <c r="N114" s="112"/>
      <c r="P114" s="112"/>
    </row>
    <row r="115" spans="2:17" s="109" customFormat="1" ht="12" x14ac:dyDescent="0.15">
      <c r="L115" s="112"/>
      <c r="N115" s="112"/>
      <c r="P115" s="112"/>
    </row>
    <row r="116" spans="2:17" s="109" customFormat="1" thickBot="1" x14ac:dyDescent="0.2">
      <c r="L116" s="112"/>
      <c r="N116" s="112"/>
      <c r="P116" s="112"/>
    </row>
    <row r="117" spans="2:17" s="109" customFormat="1" ht="18" thickTop="1" thickBot="1" x14ac:dyDescent="0.25">
      <c r="B117" s="342" t="s">
        <v>200</v>
      </c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N117" s="112"/>
      <c r="P117" s="112"/>
    </row>
    <row r="118" spans="2:17" s="109" customFormat="1" ht="18" thickTop="1" thickBot="1" x14ac:dyDescent="0.25">
      <c r="B118" s="340" t="s">
        <v>134</v>
      </c>
      <c r="C118" s="341"/>
      <c r="D118" s="108"/>
      <c r="E118" s="108" t="s">
        <v>135</v>
      </c>
      <c r="F118" s="108"/>
      <c r="G118" s="106"/>
      <c r="H118" s="108" t="str">
        <f t="shared" ref="H118:P118" si="3">H82</f>
        <v>Situacion actual</v>
      </c>
      <c r="I118" s="108">
        <f t="shared" si="3"/>
        <v>0</v>
      </c>
      <c r="J118" s="108" t="str">
        <f t="shared" si="3"/>
        <v>Con Proyecto</v>
      </c>
      <c r="K118" s="108">
        <f t="shared" si="3"/>
        <v>0</v>
      </c>
      <c r="L118" s="108">
        <f t="shared" si="3"/>
        <v>2010</v>
      </c>
      <c r="M118" s="108">
        <f t="shared" si="3"/>
        <v>0</v>
      </c>
      <c r="N118" s="108">
        <f t="shared" si="3"/>
        <v>2011</v>
      </c>
      <c r="O118" s="108">
        <f t="shared" si="3"/>
        <v>0</v>
      </c>
      <c r="P118" s="108">
        <f t="shared" si="3"/>
        <v>2012</v>
      </c>
      <c r="Q118" s="107"/>
    </row>
    <row r="119" spans="2:17" s="109" customFormat="1" thickTop="1" x14ac:dyDescent="0.15">
      <c r="B119" s="139"/>
      <c r="C119" s="146"/>
      <c r="D119" s="139"/>
      <c r="E119" s="146"/>
      <c r="F119" s="147"/>
      <c r="G119" s="146"/>
      <c r="H119" s="146"/>
      <c r="I119" s="147"/>
      <c r="J119" s="146"/>
      <c r="K119" s="139"/>
      <c r="L119" s="148"/>
      <c r="M119" s="139"/>
      <c r="N119" s="148"/>
      <c r="O119" s="139"/>
      <c r="P119" s="148"/>
      <c r="Q119" s="149"/>
    </row>
    <row r="120" spans="2:17" s="109" customFormat="1" ht="14" x14ac:dyDescent="0.15">
      <c r="B120" s="118" t="s">
        <v>137</v>
      </c>
      <c r="C120" s="119" t="s">
        <v>201</v>
      </c>
      <c r="D120" s="120"/>
      <c r="E120" s="119"/>
      <c r="F120" s="121"/>
      <c r="G120" s="115"/>
      <c r="H120" s="122"/>
      <c r="I120" s="116"/>
      <c r="J120" s="122"/>
      <c r="K120" s="114"/>
      <c r="L120" s="117"/>
      <c r="M120" s="114"/>
      <c r="N120" s="117"/>
      <c r="O120" s="114"/>
      <c r="P120" s="117"/>
      <c r="Q120" s="113"/>
    </row>
    <row r="121" spans="2:17" s="109" customFormat="1" ht="14" x14ac:dyDescent="0.15">
      <c r="B121" s="123" t="s">
        <v>139</v>
      </c>
      <c r="C121" s="115" t="s">
        <v>202</v>
      </c>
      <c r="D121" s="114"/>
      <c r="E121" s="124" t="s">
        <v>141</v>
      </c>
      <c r="F121" s="116"/>
      <c r="G121" s="115"/>
      <c r="H121" s="260"/>
      <c r="I121" s="251"/>
      <c r="J121" s="260" t="e">
        <f>('Estado de Resultados '!E15)/(1-('Estado de Resultados '!E9/'Estado de Resultados '!E8))</f>
        <v>#DIV/0!</v>
      </c>
      <c r="K121" s="252"/>
      <c r="L121" s="260"/>
      <c r="M121" s="252"/>
      <c r="N121" s="260"/>
      <c r="O121" s="252"/>
      <c r="P121" s="260"/>
      <c r="Q121" s="111"/>
    </row>
    <row r="122" spans="2:17" s="109" customFormat="1" ht="14" x14ac:dyDescent="0.15">
      <c r="B122" s="123" t="s">
        <v>142</v>
      </c>
      <c r="C122" s="115" t="s">
        <v>203</v>
      </c>
      <c r="D122" s="114"/>
      <c r="E122" s="117" t="s">
        <v>204</v>
      </c>
      <c r="F122" s="116"/>
      <c r="G122" s="115"/>
      <c r="H122" s="255"/>
      <c r="I122" s="251"/>
      <c r="J122" s="115"/>
      <c r="K122" s="252"/>
      <c r="L122" s="253"/>
      <c r="M122" s="252"/>
      <c r="N122" s="253"/>
      <c r="O122" s="252"/>
      <c r="P122" s="253"/>
      <c r="Q122" s="111"/>
    </row>
    <row r="123" spans="2:17" s="109" customFormat="1" ht="14" x14ac:dyDescent="0.15">
      <c r="B123" s="123" t="s">
        <v>177</v>
      </c>
      <c r="C123" s="115" t="s">
        <v>205</v>
      </c>
      <c r="D123" s="114"/>
      <c r="E123" s="117"/>
      <c r="F123" s="116"/>
      <c r="G123" s="115"/>
      <c r="H123" s="255"/>
      <c r="I123" s="251"/>
      <c r="J123" s="255"/>
      <c r="K123" s="252"/>
      <c r="L123" s="253"/>
      <c r="M123" s="252"/>
      <c r="N123" s="253"/>
      <c r="O123" s="252"/>
      <c r="P123" s="253"/>
      <c r="Q123" s="111"/>
    </row>
    <row r="124" spans="2:17" s="109" customFormat="1" ht="14" x14ac:dyDescent="0.15">
      <c r="B124" s="123"/>
      <c r="C124" s="119"/>
      <c r="D124" s="120"/>
      <c r="E124" s="119"/>
      <c r="F124" s="121"/>
      <c r="G124" s="115"/>
      <c r="H124" s="250"/>
      <c r="I124" s="251"/>
      <c r="J124" s="250"/>
      <c r="K124" s="252"/>
      <c r="L124" s="253"/>
      <c r="M124" s="252"/>
      <c r="N124" s="253"/>
      <c r="O124" s="252"/>
      <c r="P124" s="253"/>
      <c r="Q124" s="111"/>
    </row>
    <row r="125" spans="2:17" s="109" customFormat="1" ht="14" x14ac:dyDescent="0.15">
      <c r="B125" s="118" t="s">
        <v>206</v>
      </c>
      <c r="C125" s="119" t="s">
        <v>207</v>
      </c>
      <c r="D125" s="120"/>
      <c r="E125" s="119"/>
      <c r="F125" s="121"/>
      <c r="G125" s="115"/>
      <c r="H125" s="250"/>
      <c r="I125" s="251"/>
      <c r="J125" s="250"/>
      <c r="K125" s="252"/>
      <c r="L125" s="253"/>
      <c r="M125" s="252"/>
      <c r="N125" s="253"/>
      <c r="O125" s="252"/>
      <c r="P125" s="253"/>
      <c r="Q125" s="111"/>
    </row>
    <row r="126" spans="2:17" s="109" customFormat="1" ht="14" x14ac:dyDescent="0.15">
      <c r="B126" s="123" t="s">
        <v>139</v>
      </c>
      <c r="C126" s="115" t="s">
        <v>208</v>
      </c>
      <c r="D126" s="120"/>
      <c r="E126" s="124" t="s">
        <v>209</v>
      </c>
      <c r="F126" s="121"/>
      <c r="G126" s="115"/>
      <c r="H126" s="260"/>
      <c r="I126" s="251"/>
      <c r="J126" s="260"/>
      <c r="K126" s="252"/>
      <c r="L126" s="260"/>
      <c r="M126" s="252"/>
      <c r="N126" s="260"/>
      <c r="O126" s="252"/>
      <c r="P126" s="260"/>
      <c r="Q126" s="111"/>
    </row>
    <row r="127" spans="2:17" s="109" customFormat="1" ht="14" x14ac:dyDescent="0.15">
      <c r="B127" s="123" t="s">
        <v>142</v>
      </c>
      <c r="C127" s="115" t="s">
        <v>77</v>
      </c>
      <c r="D127" s="120"/>
      <c r="E127" s="117" t="s">
        <v>210</v>
      </c>
      <c r="F127" s="121"/>
      <c r="G127" s="115"/>
      <c r="H127" s="250"/>
      <c r="I127" s="251"/>
      <c r="J127" s="250" t="e">
        <f>(('Estado de Resultados '!E15+'Estado de Resultados '!E22)/((1-('Estado de Resultados '!E9/'Estado de Resultados '!E8))))</f>
        <v>#DIV/0!</v>
      </c>
      <c r="K127" s="252"/>
      <c r="L127" s="253"/>
      <c r="M127" s="252"/>
      <c r="N127" s="253"/>
      <c r="O127" s="252"/>
      <c r="P127" s="253"/>
      <c r="Q127" s="111"/>
    </row>
    <row r="128" spans="2:17" s="109" customFormat="1" ht="14" x14ac:dyDescent="0.15">
      <c r="B128" s="123" t="s">
        <v>177</v>
      </c>
      <c r="C128" s="115" t="s">
        <v>203</v>
      </c>
      <c r="D128" s="120"/>
      <c r="E128" s="117"/>
      <c r="F128" s="121"/>
      <c r="G128" s="115"/>
      <c r="H128" s="250"/>
      <c r="I128" s="251"/>
      <c r="J128" s="250"/>
      <c r="K128" s="252"/>
      <c r="L128" s="253"/>
      <c r="M128" s="252"/>
      <c r="N128" s="253"/>
      <c r="O128" s="252"/>
      <c r="P128" s="253"/>
      <c r="Q128" s="111"/>
    </row>
    <row r="129" spans="2:17" s="109" customFormat="1" ht="14" x14ac:dyDescent="0.15">
      <c r="B129" s="123" t="s">
        <v>211</v>
      </c>
      <c r="C129" s="115" t="s">
        <v>172</v>
      </c>
      <c r="D129" s="120"/>
      <c r="E129" s="117"/>
      <c r="F129" s="121"/>
      <c r="G129" s="115"/>
      <c r="H129" s="122"/>
      <c r="I129" s="116"/>
      <c r="J129" s="122"/>
      <c r="K129" s="114"/>
      <c r="L129" s="117"/>
      <c r="M129" s="114"/>
      <c r="N129" s="117"/>
      <c r="O129" s="114"/>
      <c r="P129" s="117"/>
      <c r="Q129" s="111"/>
    </row>
    <row r="130" spans="2:17" s="109" customFormat="1" ht="15" thickBot="1" x14ac:dyDescent="0.2">
      <c r="B130" s="125"/>
      <c r="C130" s="126"/>
      <c r="D130" s="150"/>
      <c r="E130" s="129"/>
      <c r="F130" s="128"/>
      <c r="G130" s="126"/>
      <c r="H130" s="151"/>
      <c r="I130" s="128"/>
      <c r="J130" s="151"/>
      <c r="K130" s="127"/>
      <c r="L130" s="151"/>
      <c r="M130" s="127"/>
      <c r="N130" s="151"/>
      <c r="O130" s="127"/>
      <c r="P130" s="151"/>
      <c r="Q130" s="152"/>
    </row>
    <row r="131" spans="2:17" s="109" customFormat="1" ht="15" thickTop="1" x14ac:dyDescent="0.15"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7"/>
      <c r="M131" s="115"/>
      <c r="N131" s="117"/>
      <c r="O131" s="115"/>
      <c r="P131" s="117"/>
    </row>
    <row r="132" spans="2:17" s="109" customFormat="1" ht="12" x14ac:dyDescent="0.15">
      <c r="L132" s="112"/>
      <c r="N132" s="112"/>
      <c r="P132" s="112"/>
    </row>
    <row r="133" spans="2:17" s="109" customFormat="1" ht="12" x14ac:dyDescent="0.15">
      <c r="L133" s="112"/>
      <c r="N133" s="112"/>
      <c r="P133" s="112"/>
    </row>
    <row r="134" spans="2:17" s="109" customFormat="1" ht="12" x14ac:dyDescent="0.15">
      <c r="L134" s="112"/>
      <c r="N134" s="112"/>
      <c r="P134" s="112"/>
    </row>
    <row r="135" spans="2:17" s="109" customFormat="1" ht="12" x14ac:dyDescent="0.15">
      <c r="L135" s="112"/>
      <c r="N135" s="112"/>
      <c r="P135" s="112"/>
    </row>
    <row r="136" spans="2:17" s="109" customFormat="1" ht="12" x14ac:dyDescent="0.15">
      <c r="L136" s="112"/>
      <c r="N136" s="112"/>
      <c r="P136" s="112"/>
    </row>
    <row r="137" spans="2:17" s="109" customFormat="1" ht="12" x14ac:dyDescent="0.15">
      <c r="L137" s="112"/>
      <c r="N137" s="112"/>
      <c r="P137" s="112"/>
    </row>
    <row r="138" spans="2:17" s="109" customFormat="1" ht="12" x14ac:dyDescent="0.15">
      <c r="L138" s="112"/>
      <c r="N138" s="112"/>
      <c r="P138" s="112"/>
    </row>
    <row r="139" spans="2:17" s="109" customFormat="1" ht="12" x14ac:dyDescent="0.15">
      <c r="L139" s="112"/>
      <c r="N139" s="112"/>
      <c r="P139" s="112"/>
    </row>
    <row r="140" spans="2:17" s="109" customFormat="1" ht="12" x14ac:dyDescent="0.15">
      <c r="L140" s="112"/>
      <c r="N140" s="112"/>
      <c r="P140" s="112"/>
    </row>
    <row r="141" spans="2:17" s="109" customFormat="1" ht="12" x14ac:dyDescent="0.15">
      <c r="L141" s="112"/>
      <c r="N141" s="112"/>
      <c r="P141" s="112"/>
    </row>
    <row r="142" spans="2:17" s="109" customFormat="1" ht="12" x14ac:dyDescent="0.15">
      <c r="L142" s="112"/>
      <c r="N142" s="112"/>
      <c r="P142" s="112"/>
    </row>
    <row r="143" spans="2:17" s="109" customFormat="1" ht="12" x14ac:dyDescent="0.15">
      <c r="L143" s="112"/>
      <c r="N143" s="112"/>
      <c r="P143" s="112"/>
    </row>
    <row r="144" spans="2:17" s="109" customFormat="1" ht="12" x14ac:dyDescent="0.15">
      <c r="L144" s="112"/>
      <c r="N144" s="112"/>
      <c r="P144" s="112"/>
    </row>
    <row r="145" spans="12:16" s="109" customFormat="1" ht="12" x14ac:dyDescent="0.15">
      <c r="L145" s="112"/>
      <c r="N145" s="112"/>
      <c r="P145" s="112"/>
    </row>
    <row r="146" spans="12:16" s="109" customFormat="1" ht="12" x14ac:dyDescent="0.15">
      <c r="L146" s="112"/>
      <c r="N146" s="112"/>
      <c r="P146" s="112"/>
    </row>
    <row r="147" spans="12:16" s="109" customFormat="1" ht="12" x14ac:dyDescent="0.15">
      <c r="L147" s="112"/>
      <c r="N147" s="112"/>
      <c r="P147" s="112"/>
    </row>
    <row r="148" spans="12:16" s="109" customFormat="1" ht="12" x14ac:dyDescent="0.15">
      <c r="L148" s="112"/>
      <c r="N148" s="112"/>
      <c r="P148" s="112"/>
    </row>
    <row r="149" spans="12:16" s="109" customFormat="1" ht="12" x14ac:dyDescent="0.15">
      <c r="L149" s="112"/>
      <c r="N149" s="112"/>
      <c r="P149" s="112"/>
    </row>
    <row r="150" spans="12:16" s="109" customFormat="1" ht="12" x14ac:dyDescent="0.15">
      <c r="L150" s="112"/>
      <c r="N150" s="112"/>
      <c r="P150" s="112"/>
    </row>
    <row r="151" spans="12:16" s="109" customFormat="1" ht="12" x14ac:dyDescent="0.15">
      <c r="L151" s="112"/>
      <c r="N151" s="112"/>
      <c r="P151" s="112"/>
    </row>
    <row r="152" spans="12:16" s="109" customFormat="1" ht="12" x14ac:dyDescent="0.15">
      <c r="L152" s="112"/>
      <c r="N152" s="112"/>
      <c r="P152" s="112"/>
    </row>
    <row r="153" spans="12:16" s="109" customFormat="1" ht="12" x14ac:dyDescent="0.15">
      <c r="L153" s="112"/>
      <c r="N153" s="112"/>
      <c r="P153" s="112"/>
    </row>
    <row r="154" spans="12:16" s="109" customFormat="1" ht="12" x14ac:dyDescent="0.15">
      <c r="L154" s="112"/>
      <c r="N154" s="112"/>
      <c r="P154" s="112"/>
    </row>
    <row r="155" spans="12:16" s="109" customFormat="1" ht="12" x14ac:dyDescent="0.15">
      <c r="L155" s="112"/>
      <c r="N155" s="112"/>
      <c r="P155" s="112"/>
    </row>
    <row r="156" spans="12:16" s="109" customFormat="1" ht="12" x14ac:dyDescent="0.15">
      <c r="L156" s="112"/>
      <c r="N156" s="112"/>
      <c r="P156" s="112"/>
    </row>
    <row r="157" spans="12:16" s="109" customFormat="1" ht="12" x14ac:dyDescent="0.15">
      <c r="L157" s="112"/>
      <c r="N157" s="112"/>
      <c r="P157" s="112"/>
    </row>
    <row r="158" spans="12:16" s="109" customFormat="1" ht="12" x14ac:dyDescent="0.15">
      <c r="L158" s="112"/>
      <c r="N158" s="112"/>
      <c r="P158" s="112"/>
    </row>
    <row r="159" spans="12:16" s="109" customFormat="1" ht="12" x14ac:dyDescent="0.15">
      <c r="L159" s="112"/>
      <c r="N159" s="112"/>
      <c r="P159" s="112"/>
    </row>
    <row r="160" spans="12:16" s="109" customFormat="1" ht="12" x14ac:dyDescent="0.15">
      <c r="L160" s="112"/>
      <c r="N160" s="112"/>
      <c r="P160" s="112"/>
    </row>
    <row r="161" spans="12:16" s="109" customFormat="1" ht="12" x14ac:dyDescent="0.15">
      <c r="L161" s="112"/>
      <c r="N161" s="112"/>
      <c r="P161" s="112"/>
    </row>
    <row r="162" spans="12:16" s="109" customFormat="1" ht="12" x14ac:dyDescent="0.15">
      <c r="L162" s="112"/>
      <c r="N162" s="112"/>
      <c r="P162" s="112"/>
    </row>
    <row r="163" spans="12:16" s="109" customFormat="1" ht="12" x14ac:dyDescent="0.15">
      <c r="L163" s="112"/>
      <c r="N163" s="112"/>
      <c r="P163" s="112"/>
    </row>
    <row r="164" spans="12:16" s="109" customFormat="1" ht="12" x14ac:dyDescent="0.15">
      <c r="L164" s="112"/>
      <c r="N164" s="112"/>
      <c r="P164" s="112"/>
    </row>
    <row r="165" spans="12:16" s="109" customFormat="1" ht="12" x14ac:dyDescent="0.15">
      <c r="L165" s="112"/>
      <c r="N165" s="112"/>
      <c r="P165" s="112"/>
    </row>
    <row r="166" spans="12:16" s="109" customFormat="1" ht="12" x14ac:dyDescent="0.15">
      <c r="L166" s="112"/>
      <c r="N166" s="112"/>
      <c r="P166" s="112"/>
    </row>
    <row r="167" spans="12:16" s="109" customFormat="1" ht="12" x14ac:dyDescent="0.15">
      <c r="L167" s="112"/>
      <c r="N167" s="112"/>
      <c r="P167" s="112"/>
    </row>
    <row r="168" spans="12:16" s="109" customFormat="1" ht="12" x14ac:dyDescent="0.15">
      <c r="L168" s="112"/>
      <c r="N168" s="112"/>
      <c r="P168" s="112"/>
    </row>
    <row r="169" spans="12:16" s="109" customFormat="1" ht="12" x14ac:dyDescent="0.15">
      <c r="L169" s="112"/>
      <c r="N169" s="112"/>
      <c r="P169" s="112"/>
    </row>
    <row r="170" spans="12:16" s="109" customFormat="1" ht="12" x14ac:dyDescent="0.15">
      <c r="L170" s="112"/>
      <c r="N170" s="112"/>
      <c r="P170" s="112"/>
    </row>
    <row r="171" spans="12:16" s="109" customFormat="1" ht="12" x14ac:dyDescent="0.15">
      <c r="L171" s="112"/>
      <c r="N171" s="112"/>
      <c r="P171" s="112"/>
    </row>
    <row r="172" spans="12:16" s="109" customFormat="1" ht="12" x14ac:dyDescent="0.15">
      <c r="L172" s="112"/>
      <c r="N172" s="112"/>
      <c r="P172" s="112"/>
    </row>
    <row r="173" spans="12:16" s="109" customFormat="1" ht="12" x14ac:dyDescent="0.15">
      <c r="L173" s="112"/>
      <c r="N173" s="112"/>
      <c r="P173" s="112"/>
    </row>
    <row r="174" spans="12:16" s="109" customFormat="1" ht="12" x14ac:dyDescent="0.15">
      <c r="L174" s="112"/>
      <c r="N174" s="112"/>
      <c r="P174" s="112"/>
    </row>
    <row r="175" spans="12:16" s="109" customFormat="1" ht="12" x14ac:dyDescent="0.15">
      <c r="L175" s="112"/>
      <c r="N175" s="112"/>
      <c r="P175" s="112"/>
    </row>
    <row r="176" spans="12:16" s="109" customFormat="1" ht="12" x14ac:dyDescent="0.15">
      <c r="L176" s="112"/>
      <c r="N176" s="112"/>
      <c r="P176" s="112"/>
    </row>
    <row r="177" spans="12:16" s="109" customFormat="1" ht="12" x14ac:dyDescent="0.15">
      <c r="L177" s="112"/>
      <c r="N177" s="112"/>
      <c r="P177" s="112"/>
    </row>
    <row r="178" spans="12:16" s="109" customFormat="1" ht="12" x14ac:dyDescent="0.15">
      <c r="L178" s="112"/>
      <c r="N178" s="112"/>
      <c r="P178" s="112"/>
    </row>
    <row r="179" spans="12:16" s="109" customFormat="1" ht="12" x14ac:dyDescent="0.15">
      <c r="L179" s="112"/>
      <c r="N179" s="112"/>
      <c r="P179" s="112"/>
    </row>
    <row r="180" spans="12:16" s="109" customFormat="1" ht="12" x14ac:dyDescent="0.15">
      <c r="L180" s="112"/>
      <c r="N180" s="112"/>
      <c r="P180" s="112"/>
    </row>
    <row r="181" spans="12:16" s="109" customFormat="1" ht="12" x14ac:dyDescent="0.15">
      <c r="L181" s="112"/>
      <c r="N181" s="112"/>
      <c r="P181" s="112"/>
    </row>
    <row r="182" spans="12:16" s="109" customFormat="1" ht="12" x14ac:dyDescent="0.15">
      <c r="L182" s="112"/>
      <c r="N182" s="112"/>
      <c r="P182" s="112"/>
    </row>
    <row r="183" spans="12:16" s="109" customFormat="1" ht="12" x14ac:dyDescent="0.15">
      <c r="L183" s="112"/>
      <c r="N183" s="112"/>
      <c r="P183" s="112"/>
    </row>
    <row r="184" spans="12:16" s="109" customFormat="1" ht="12" x14ac:dyDescent="0.15">
      <c r="L184" s="112"/>
      <c r="N184" s="112"/>
      <c r="P184" s="112"/>
    </row>
    <row r="185" spans="12:16" s="109" customFormat="1" ht="12" x14ac:dyDescent="0.15">
      <c r="L185" s="112"/>
      <c r="N185" s="112"/>
      <c r="P185" s="112"/>
    </row>
    <row r="186" spans="12:16" s="109" customFormat="1" ht="12" x14ac:dyDescent="0.15">
      <c r="L186" s="112"/>
      <c r="N186" s="112"/>
      <c r="P186" s="112"/>
    </row>
    <row r="187" spans="12:16" s="109" customFormat="1" ht="12" x14ac:dyDescent="0.15">
      <c r="L187" s="112"/>
      <c r="N187" s="112"/>
      <c r="P187" s="112"/>
    </row>
    <row r="188" spans="12:16" s="109" customFormat="1" ht="12" x14ac:dyDescent="0.15">
      <c r="L188" s="112"/>
      <c r="N188" s="112"/>
      <c r="P188" s="112"/>
    </row>
    <row r="189" spans="12:16" s="109" customFormat="1" ht="12" x14ac:dyDescent="0.15">
      <c r="L189" s="112"/>
      <c r="N189" s="112"/>
      <c r="P189" s="112"/>
    </row>
    <row r="190" spans="12:16" s="109" customFormat="1" ht="12" x14ac:dyDescent="0.15">
      <c r="L190" s="112"/>
      <c r="N190" s="112"/>
      <c r="P190" s="112"/>
    </row>
    <row r="191" spans="12:16" s="109" customFormat="1" ht="12" x14ac:dyDescent="0.15">
      <c r="L191" s="112"/>
      <c r="N191" s="112"/>
      <c r="P191" s="112"/>
    </row>
    <row r="192" spans="12:16" s="109" customFormat="1" ht="12" x14ac:dyDescent="0.15">
      <c r="L192" s="112"/>
      <c r="N192" s="112"/>
      <c r="P192" s="112"/>
    </row>
    <row r="193" spans="12:16" s="109" customFormat="1" ht="12" x14ac:dyDescent="0.15">
      <c r="L193" s="112"/>
      <c r="N193" s="112"/>
      <c r="P193" s="112"/>
    </row>
    <row r="194" spans="12:16" s="109" customFormat="1" ht="12" x14ac:dyDescent="0.15">
      <c r="L194" s="112"/>
      <c r="N194" s="112"/>
      <c r="P194" s="112"/>
    </row>
    <row r="195" spans="12:16" s="109" customFormat="1" ht="12" x14ac:dyDescent="0.15">
      <c r="L195" s="112"/>
      <c r="N195" s="112"/>
      <c r="P195" s="112"/>
    </row>
    <row r="196" spans="12:16" s="109" customFormat="1" ht="12" x14ac:dyDescent="0.15">
      <c r="L196" s="112"/>
      <c r="N196" s="112"/>
      <c r="P196" s="112"/>
    </row>
    <row r="197" spans="12:16" s="109" customFormat="1" ht="12" x14ac:dyDescent="0.15">
      <c r="L197" s="112"/>
      <c r="N197" s="112"/>
      <c r="P197" s="112"/>
    </row>
    <row r="198" spans="12:16" s="109" customFormat="1" ht="12" x14ac:dyDescent="0.15">
      <c r="L198" s="112"/>
      <c r="N198" s="112"/>
      <c r="P198" s="112"/>
    </row>
    <row r="199" spans="12:16" s="109" customFormat="1" ht="12" x14ac:dyDescent="0.15">
      <c r="L199" s="112"/>
      <c r="N199" s="112"/>
      <c r="P199" s="112"/>
    </row>
    <row r="200" spans="12:16" s="109" customFormat="1" ht="12" x14ac:dyDescent="0.15">
      <c r="L200" s="112"/>
      <c r="N200" s="112"/>
      <c r="P200" s="112"/>
    </row>
    <row r="201" spans="12:16" s="109" customFormat="1" ht="12" x14ac:dyDescent="0.15">
      <c r="L201" s="112"/>
      <c r="N201" s="112"/>
      <c r="P201" s="112"/>
    </row>
    <row r="202" spans="12:16" s="109" customFormat="1" ht="12" x14ac:dyDescent="0.15">
      <c r="L202" s="112"/>
      <c r="N202" s="112"/>
      <c r="P202" s="112"/>
    </row>
    <row r="203" spans="12:16" s="109" customFormat="1" ht="12" x14ac:dyDescent="0.15">
      <c r="L203" s="112"/>
      <c r="N203" s="112"/>
      <c r="P203" s="112"/>
    </row>
    <row r="204" spans="12:16" s="109" customFormat="1" ht="12" x14ac:dyDescent="0.15">
      <c r="L204" s="112"/>
      <c r="N204" s="112"/>
      <c r="P204" s="112"/>
    </row>
    <row r="205" spans="12:16" s="109" customFormat="1" ht="12" x14ac:dyDescent="0.15">
      <c r="L205" s="112"/>
      <c r="N205" s="112"/>
      <c r="P205" s="112"/>
    </row>
    <row r="206" spans="12:16" s="109" customFormat="1" ht="12" x14ac:dyDescent="0.15">
      <c r="L206" s="112"/>
      <c r="N206" s="112"/>
      <c r="P206" s="112"/>
    </row>
    <row r="207" spans="12:16" s="109" customFormat="1" ht="12" x14ac:dyDescent="0.15">
      <c r="L207" s="112"/>
      <c r="N207" s="112"/>
      <c r="P207" s="112"/>
    </row>
    <row r="208" spans="12:16" s="109" customFormat="1" ht="12" x14ac:dyDescent="0.15">
      <c r="L208" s="112"/>
      <c r="N208" s="112"/>
      <c r="P208" s="112"/>
    </row>
    <row r="209" spans="12:16" s="109" customFormat="1" ht="12" x14ac:dyDescent="0.15">
      <c r="L209" s="112"/>
      <c r="N209" s="112"/>
      <c r="P209" s="112"/>
    </row>
    <row r="210" spans="12:16" s="109" customFormat="1" ht="12" x14ac:dyDescent="0.15">
      <c r="L210" s="112"/>
      <c r="N210" s="112"/>
      <c r="P210" s="112"/>
    </row>
    <row r="211" spans="12:16" s="109" customFormat="1" ht="12" x14ac:dyDescent="0.15">
      <c r="L211" s="112"/>
      <c r="N211" s="112"/>
      <c r="P211" s="112"/>
    </row>
    <row r="212" spans="12:16" s="109" customFormat="1" ht="12" x14ac:dyDescent="0.15">
      <c r="L212" s="112"/>
      <c r="N212" s="112"/>
      <c r="P212" s="112"/>
    </row>
    <row r="213" spans="12:16" s="109" customFormat="1" ht="12" x14ac:dyDescent="0.15">
      <c r="L213" s="112"/>
      <c r="N213" s="112"/>
      <c r="P213" s="112"/>
    </row>
    <row r="214" spans="12:16" s="109" customFormat="1" ht="12" x14ac:dyDescent="0.15">
      <c r="L214" s="112"/>
      <c r="N214" s="112"/>
      <c r="P214" s="112"/>
    </row>
    <row r="215" spans="12:16" s="109" customFormat="1" ht="12" x14ac:dyDescent="0.15">
      <c r="L215" s="112"/>
      <c r="N215" s="112"/>
      <c r="P215" s="112"/>
    </row>
    <row r="216" spans="12:16" s="109" customFormat="1" ht="12" x14ac:dyDescent="0.15">
      <c r="L216" s="112"/>
      <c r="N216" s="112"/>
      <c r="P216" s="112"/>
    </row>
    <row r="217" spans="12:16" s="109" customFormat="1" ht="12" x14ac:dyDescent="0.15">
      <c r="L217" s="112"/>
      <c r="N217" s="112"/>
      <c r="P217" s="112"/>
    </row>
    <row r="218" spans="12:16" s="109" customFormat="1" ht="12" x14ac:dyDescent="0.15">
      <c r="L218" s="112"/>
      <c r="N218" s="112"/>
      <c r="P218" s="112"/>
    </row>
    <row r="219" spans="12:16" s="109" customFormat="1" ht="12" x14ac:dyDescent="0.15">
      <c r="L219" s="112"/>
      <c r="N219" s="112"/>
      <c r="P219" s="112"/>
    </row>
    <row r="220" spans="12:16" s="109" customFormat="1" ht="12" x14ac:dyDescent="0.15">
      <c r="L220" s="112"/>
      <c r="N220" s="112"/>
      <c r="P220" s="112"/>
    </row>
    <row r="221" spans="12:16" s="109" customFormat="1" ht="12" x14ac:dyDescent="0.15">
      <c r="L221" s="112"/>
      <c r="N221" s="112"/>
      <c r="P221" s="112"/>
    </row>
    <row r="222" spans="12:16" s="109" customFormat="1" ht="12" x14ac:dyDescent="0.15">
      <c r="L222" s="112"/>
      <c r="N222" s="112"/>
      <c r="P222" s="112"/>
    </row>
    <row r="223" spans="12:16" s="109" customFormat="1" ht="12" x14ac:dyDescent="0.15">
      <c r="L223" s="112"/>
      <c r="N223" s="112"/>
      <c r="P223" s="112"/>
    </row>
    <row r="224" spans="12:16" s="109" customFormat="1" ht="12" x14ac:dyDescent="0.15">
      <c r="L224" s="112"/>
      <c r="N224" s="112"/>
      <c r="P224" s="112"/>
    </row>
    <row r="225" spans="12:16" s="109" customFormat="1" ht="12" x14ac:dyDescent="0.15">
      <c r="L225" s="112"/>
      <c r="N225" s="112"/>
      <c r="P225" s="112"/>
    </row>
    <row r="226" spans="12:16" s="109" customFormat="1" ht="12" x14ac:dyDescent="0.15">
      <c r="L226" s="112"/>
      <c r="N226" s="112"/>
      <c r="P226" s="112"/>
    </row>
    <row r="227" spans="12:16" s="109" customFormat="1" ht="12" x14ac:dyDescent="0.15">
      <c r="L227" s="112"/>
      <c r="N227" s="112"/>
      <c r="P227" s="112"/>
    </row>
    <row r="228" spans="12:16" s="109" customFormat="1" ht="12" x14ac:dyDescent="0.15">
      <c r="L228" s="112"/>
      <c r="N228" s="112"/>
      <c r="P228" s="112"/>
    </row>
    <row r="229" spans="12:16" s="109" customFormat="1" ht="12" x14ac:dyDescent="0.15">
      <c r="L229" s="112"/>
      <c r="N229" s="112"/>
      <c r="P229" s="112"/>
    </row>
    <row r="230" spans="12:16" s="109" customFormat="1" ht="12" x14ac:dyDescent="0.15">
      <c r="L230" s="112"/>
      <c r="N230" s="112"/>
      <c r="P230" s="112"/>
    </row>
    <row r="231" spans="12:16" s="109" customFormat="1" ht="12" x14ac:dyDescent="0.15">
      <c r="L231" s="112"/>
      <c r="N231" s="112"/>
      <c r="P231" s="112"/>
    </row>
    <row r="232" spans="12:16" s="109" customFormat="1" ht="12" x14ac:dyDescent="0.15">
      <c r="L232" s="112"/>
      <c r="N232" s="112"/>
      <c r="P232" s="112"/>
    </row>
    <row r="233" spans="12:16" s="109" customFormat="1" ht="12" x14ac:dyDescent="0.15">
      <c r="L233" s="112"/>
      <c r="N233" s="112"/>
      <c r="P233" s="112"/>
    </row>
    <row r="234" spans="12:16" s="109" customFormat="1" ht="12" x14ac:dyDescent="0.15">
      <c r="L234" s="112"/>
      <c r="N234" s="112"/>
      <c r="P234" s="112"/>
    </row>
    <row r="235" spans="12:16" s="109" customFormat="1" ht="12" x14ac:dyDescent="0.15">
      <c r="L235" s="112"/>
      <c r="N235" s="112"/>
      <c r="P235" s="112"/>
    </row>
    <row r="236" spans="12:16" s="109" customFormat="1" ht="12" x14ac:dyDescent="0.15">
      <c r="L236" s="112"/>
      <c r="N236" s="112"/>
      <c r="P236" s="112"/>
    </row>
    <row r="237" spans="12:16" s="109" customFormat="1" ht="12" x14ac:dyDescent="0.15">
      <c r="L237" s="112"/>
      <c r="N237" s="112"/>
      <c r="P237" s="112"/>
    </row>
    <row r="238" spans="12:16" s="109" customFormat="1" ht="12" x14ac:dyDescent="0.15">
      <c r="L238" s="112"/>
      <c r="N238" s="112"/>
      <c r="P238" s="112"/>
    </row>
    <row r="239" spans="12:16" s="109" customFormat="1" ht="12" x14ac:dyDescent="0.15">
      <c r="L239" s="112"/>
      <c r="N239" s="112"/>
      <c r="P239" s="112"/>
    </row>
    <row r="240" spans="12:16" s="109" customFormat="1" ht="12" x14ac:dyDescent="0.15">
      <c r="L240" s="112"/>
      <c r="N240" s="112"/>
      <c r="P240" s="112"/>
    </row>
    <row r="241" spans="12:16" s="109" customFormat="1" ht="12" x14ac:dyDescent="0.15">
      <c r="L241" s="112"/>
      <c r="N241" s="112"/>
      <c r="P241" s="112"/>
    </row>
    <row r="242" spans="12:16" s="109" customFormat="1" ht="12" x14ac:dyDescent="0.15">
      <c r="L242" s="112"/>
      <c r="N242" s="112"/>
      <c r="P242" s="112"/>
    </row>
    <row r="243" spans="12:16" s="109" customFormat="1" ht="12" x14ac:dyDescent="0.15">
      <c r="L243" s="112"/>
      <c r="N243" s="112"/>
      <c r="P243" s="112"/>
    </row>
    <row r="244" spans="12:16" s="109" customFormat="1" ht="12" x14ac:dyDescent="0.15">
      <c r="L244" s="112"/>
      <c r="N244" s="112"/>
      <c r="P244" s="112"/>
    </row>
    <row r="245" spans="12:16" s="109" customFormat="1" ht="12" x14ac:dyDescent="0.15">
      <c r="L245" s="112"/>
      <c r="N245" s="112"/>
      <c r="P245" s="112"/>
    </row>
    <row r="246" spans="12:16" s="109" customFormat="1" ht="12" x14ac:dyDescent="0.15">
      <c r="L246" s="112"/>
      <c r="N246" s="112"/>
      <c r="P246" s="112"/>
    </row>
    <row r="247" spans="12:16" s="109" customFormat="1" ht="12" x14ac:dyDescent="0.15">
      <c r="L247" s="112"/>
      <c r="N247" s="112"/>
      <c r="P247" s="112"/>
    </row>
    <row r="248" spans="12:16" s="109" customFormat="1" ht="12" x14ac:dyDescent="0.15">
      <c r="L248" s="112"/>
      <c r="N248" s="112"/>
      <c r="P248" s="112"/>
    </row>
    <row r="249" spans="12:16" s="109" customFormat="1" ht="12" x14ac:dyDescent="0.15">
      <c r="L249" s="112"/>
      <c r="N249" s="112"/>
      <c r="P249" s="112"/>
    </row>
    <row r="250" spans="12:16" s="109" customFormat="1" ht="12" x14ac:dyDescent="0.15">
      <c r="L250" s="112"/>
      <c r="N250" s="112"/>
      <c r="P250" s="112"/>
    </row>
    <row r="251" spans="12:16" s="109" customFormat="1" ht="12" x14ac:dyDescent="0.15">
      <c r="L251" s="112"/>
      <c r="N251" s="112"/>
      <c r="P251" s="112"/>
    </row>
    <row r="252" spans="12:16" s="109" customFormat="1" ht="12" x14ac:dyDescent="0.15">
      <c r="L252" s="112"/>
      <c r="N252" s="112"/>
      <c r="P252" s="112"/>
    </row>
    <row r="253" spans="12:16" s="109" customFormat="1" ht="12" x14ac:dyDescent="0.15">
      <c r="L253" s="112"/>
      <c r="N253" s="112"/>
      <c r="P253" s="112"/>
    </row>
    <row r="254" spans="12:16" s="109" customFormat="1" ht="12" x14ac:dyDescent="0.15">
      <c r="L254" s="112"/>
      <c r="N254" s="112"/>
      <c r="P254" s="112"/>
    </row>
    <row r="255" spans="12:16" s="109" customFormat="1" ht="12" x14ac:dyDescent="0.15">
      <c r="L255" s="112"/>
      <c r="N255" s="112"/>
      <c r="P255" s="112"/>
    </row>
    <row r="256" spans="12:16" s="109" customFormat="1" ht="12" x14ac:dyDescent="0.15">
      <c r="L256" s="112"/>
      <c r="N256" s="112"/>
      <c r="P256" s="112"/>
    </row>
    <row r="257" spans="12:16" s="109" customFormat="1" ht="12" x14ac:dyDescent="0.15">
      <c r="L257" s="112"/>
      <c r="N257" s="112"/>
      <c r="P257" s="112"/>
    </row>
    <row r="258" spans="12:16" s="109" customFormat="1" ht="12" x14ac:dyDescent="0.15">
      <c r="L258" s="112"/>
      <c r="N258" s="112"/>
      <c r="P258" s="112"/>
    </row>
    <row r="259" spans="12:16" s="109" customFormat="1" ht="12" x14ac:dyDescent="0.15">
      <c r="L259" s="112"/>
      <c r="N259" s="112"/>
      <c r="P259" s="112"/>
    </row>
    <row r="260" spans="12:16" s="109" customFormat="1" ht="12" x14ac:dyDescent="0.15">
      <c r="L260" s="112"/>
      <c r="N260" s="112"/>
      <c r="P260" s="112"/>
    </row>
    <row r="261" spans="12:16" s="109" customFormat="1" ht="12" x14ac:dyDescent="0.15">
      <c r="L261" s="112"/>
      <c r="N261" s="112"/>
      <c r="P261" s="112"/>
    </row>
    <row r="262" spans="12:16" s="109" customFormat="1" ht="12" x14ac:dyDescent="0.15">
      <c r="L262" s="112"/>
      <c r="N262" s="112"/>
      <c r="P262" s="112"/>
    </row>
    <row r="263" spans="12:16" s="109" customFormat="1" ht="12" x14ac:dyDescent="0.15">
      <c r="L263" s="112"/>
      <c r="N263" s="112"/>
      <c r="P263" s="112"/>
    </row>
    <row r="264" spans="12:16" s="109" customFormat="1" ht="12" x14ac:dyDescent="0.15">
      <c r="L264" s="112"/>
      <c r="N264" s="112"/>
      <c r="P264" s="112"/>
    </row>
    <row r="265" spans="12:16" s="109" customFormat="1" ht="12" x14ac:dyDescent="0.15">
      <c r="L265" s="112"/>
      <c r="N265" s="112"/>
      <c r="P265" s="112"/>
    </row>
    <row r="266" spans="12:16" s="109" customFormat="1" ht="12" x14ac:dyDescent="0.15">
      <c r="L266" s="112"/>
      <c r="N266" s="112"/>
      <c r="P266" s="112"/>
    </row>
    <row r="267" spans="12:16" s="109" customFormat="1" ht="12" x14ac:dyDescent="0.15">
      <c r="L267" s="112"/>
      <c r="N267" s="112"/>
      <c r="P267" s="112"/>
    </row>
    <row r="268" spans="12:16" s="109" customFormat="1" ht="12" x14ac:dyDescent="0.15">
      <c r="L268" s="112"/>
      <c r="N268" s="112"/>
      <c r="P268" s="112"/>
    </row>
    <row r="269" spans="12:16" s="109" customFormat="1" ht="12" x14ac:dyDescent="0.15">
      <c r="L269" s="112"/>
      <c r="N269" s="112"/>
      <c r="P269" s="112"/>
    </row>
    <row r="270" spans="12:16" s="109" customFormat="1" ht="12" x14ac:dyDescent="0.15">
      <c r="L270" s="112"/>
      <c r="N270" s="112"/>
      <c r="P270" s="112"/>
    </row>
    <row r="271" spans="12:16" s="109" customFormat="1" ht="12" x14ac:dyDescent="0.15">
      <c r="L271" s="112"/>
      <c r="N271" s="112"/>
      <c r="P271" s="112"/>
    </row>
    <row r="272" spans="12:16" s="109" customFormat="1" ht="12" x14ac:dyDescent="0.15">
      <c r="L272" s="112"/>
      <c r="N272" s="112"/>
      <c r="P272" s="112"/>
    </row>
    <row r="273" spans="12:16" s="109" customFormat="1" ht="12" x14ac:dyDescent="0.15">
      <c r="L273" s="112"/>
      <c r="N273" s="112"/>
      <c r="P273" s="112"/>
    </row>
    <row r="274" spans="12:16" s="109" customFormat="1" ht="12" x14ac:dyDescent="0.15">
      <c r="L274" s="112"/>
      <c r="N274" s="112"/>
      <c r="P274" s="112"/>
    </row>
    <row r="275" spans="12:16" s="109" customFormat="1" ht="12" x14ac:dyDescent="0.15">
      <c r="L275" s="112"/>
      <c r="N275" s="112"/>
      <c r="P275" s="112"/>
    </row>
    <row r="276" spans="12:16" s="109" customFormat="1" ht="12" x14ac:dyDescent="0.15">
      <c r="L276" s="112"/>
      <c r="N276" s="112"/>
      <c r="P276" s="112"/>
    </row>
    <row r="277" spans="12:16" s="109" customFormat="1" ht="12" x14ac:dyDescent="0.15">
      <c r="L277" s="112"/>
      <c r="N277" s="112"/>
      <c r="P277" s="112"/>
    </row>
    <row r="278" spans="12:16" s="109" customFormat="1" ht="12" x14ac:dyDescent="0.15">
      <c r="L278" s="112"/>
      <c r="N278" s="112"/>
      <c r="P278" s="112"/>
    </row>
    <row r="279" spans="12:16" s="109" customFormat="1" ht="12" x14ac:dyDescent="0.15">
      <c r="L279" s="112"/>
      <c r="N279" s="112"/>
      <c r="P279" s="112"/>
    </row>
    <row r="280" spans="12:16" s="109" customFormat="1" ht="12" x14ac:dyDescent="0.15">
      <c r="L280" s="112"/>
      <c r="N280" s="112"/>
      <c r="P280" s="112"/>
    </row>
    <row r="281" spans="12:16" s="109" customFormat="1" ht="12" x14ac:dyDescent="0.15">
      <c r="L281" s="112"/>
      <c r="N281" s="112"/>
      <c r="P281" s="112"/>
    </row>
    <row r="282" spans="12:16" s="109" customFormat="1" ht="12" x14ac:dyDescent="0.15">
      <c r="L282" s="112"/>
      <c r="N282" s="112"/>
      <c r="P282" s="112"/>
    </row>
    <row r="283" spans="12:16" s="109" customFormat="1" ht="12" x14ac:dyDescent="0.15">
      <c r="L283" s="112"/>
      <c r="N283" s="112"/>
      <c r="P283" s="112"/>
    </row>
    <row r="284" spans="12:16" s="109" customFormat="1" ht="12" x14ac:dyDescent="0.15">
      <c r="L284" s="112"/>
      <c r="N284" s="112"/>
      <c r="P284" s="112"/>
    </row>
    <row r="285" spans="12:16" s="109" customFormat="1" ht="12" x14ac:dyDescent="0.15">
      <c r="L285" s="112"/>
      <c r="N285" s="112"/>
      <c r="P285" s="112"/>
    </row>
    <row r="286" spans="12:16" s="109" customFormat="1" ht="12" x14ac:dyDescent="0.15">
      <c r="L286" s="112"/>
      <c r="N286" s="112"/>
      <c r="P286" s="112"/>
    </row>
    <row r="287" spans="12:16" s="109" customFormat="1" ht="12" x14ac:dyDescent="0.15">
      <c r="L287" s="112"/>
      <c r="N287" s="112"/>
      <c r="P287" s="112"/>
    </row>
    <row r="288" spans="12:16" s="109" customFormat="1" ht="12" x14ac:dyDescent="0.15">
      <c r="L288" s="112"/>
      <c r="N288" s="112"/>
      <c r="P288" s="112"/>
    </row>
    <row r="289" spans="12:16" s="109" customFormat="1" ht="12" x14ac:dyDescent="0.15">
      <c r="L289" s="112"/>
      <c r="N289" s="112"/>
      <c r="P289" s="112"/>
    </row>
    <row r="290" spans="12:16" s="109" customFormat="1" ht="12" x14ac:dyDescent="0.15">
      <c r="L290" s="112"/>
      <c r="N290" s="112"/>
      <c r="P290" s="112"/>
    </row>
    <row r="291" spans="12:16" s="109" customFormat="1" ht="12" x14ac:dyDescent="0.15">
      <c r="L291" s="112"/>
      <c r="N291" s="112"/>
      <c r="P291" s="112"/>
    </row>
    <row r="292" spans="12:16" s="109" customFormat="1" ht="12" x14ac:dyDescent="0.15">
      <c r="L292" s="112"/>
      <c r="N292" s="112"/>
      <c r="P292" s="112"/>
    </row>
    <row r="293" spans="12:16" s="109" customFormat="1" ht="12" x14ac:dyDescent="0.15">
      <c r="L293" s="112"/>
      <c r="N293" s="112"/>
      <c r="P293" s="112"/>
    </row>
    <row r="294" spans="12:16" s="109" customFormat="1" ht="12" x14ac:dyDescent="0.15">
      <c r="L294" s="112"/>
      <c r="N294" s="112"/>
      <c r="P294" s="112"/>
    </row>
    <row r="295" spans="12:16" s="109" customFormat="1" ht="12" x14ac:dyDescent="0.15">
      <c r="L295" s="112"/>
      <c r="N295" s="112"/>
      <c r="P295" s="112"/>
    </row>
    <row r="296" spans="12:16" s="109" customFormat="1" ht="12" x14ac:dyDescent="0.15">
      <c r="L296" s="112"/>
      <c r="N296" s="112"/>
      <c r="P296" s="112"/>
    </row>
    <row r="297" spans="12:16" s="109" customFormat="1" ht="12" x14ac:dyDescent="0.15">
      <c r="L297" s="112"/>
      <c r="N297" s="112"/>
      <c r="P297" s="112"/>
    </row>
    <row r="298" spans="12:16" s="109" customFormat="1" ht="12" x14ac:dyDescent="0.15">
      <c r="L298" s="112"/>
      <c r="N298" s="112"/>
      <c r="P298" s="112"/>
    </row>
    <row r="299" spans="12:16" s="109" customFormat="1" ht="12" x14ac:dyDescent="0.15">
      <c r="L299" s="112"/>
      <c r="N299" s="112"/>
      <c r="P299" s="112"/>
    </row>
    <row r="300" spans="12:16" s="109" customFormat="1" ht="12" x14ac:dyDescent="0.15">
      <c r="L300" s="112"/>
      <c r="N300" s="112"/>
      <c r="P300" s="112"/>
    </row>
    <row r="301" spans="12:16" s="109" customFormat="1" ht="12" x14ac:dyDescent="0.15">
      <c r="L301" s="112"/>
      <c r="N301" s="112"/>
      <c r="P301" s="112"/>
    </row>
    <row r="302" spans="12:16" s="109" customFormat="1" ht="12" x14ac:dyDescent="0.15">
      <c r="L302" s="112"/>
      <c r="N302" s="112"/>
      <c r="P302" s="112"/>
    </row>
    <row r="303" spans="12:16" s="109" customFormat="1" ht="12" x14ac:dyDescent="0.15">
      <c r="L303" s="112"/>
      <c r="N303" s="112"/>
      <c r="P303" s="112"/>
    </row>
    <row r="304" spans="12:16" s="109" customFormat="1" ht="12" x14ac:dyDescent="0.15">
      <c r="L304" s="112"/>
      <c r="N304" s="112"/>
      <c r="P304" s="112"/>
    </row>
    <row r="305" spans="12:16" s="109" customFormat="1" ht="12" x14ac:dyDescent="0.15">
      <c r="L305" s="112"/>
      <c r="N305" s="112"/>
      <c r="P305" s="112"/>
    </row>
    <row r="306" spans="12:16" s="109" customFormat="1" ht="12" x14ac:dyDescent="0.15">
      <c r="L306" s="112"/>
      <c r="N306" s="112"/>
      <c r="P306" s="112"/>
    </row>
    <row r="307" spans="12:16" s="109" customFormat="1" ht="12" x14ac:dyDescent="0.15">
      <c r="L307" s="112"/>
      <c r="N307" s="112"/>
      <c r="P307" s="112"/>
    </row>
    <row r="308" spans="12:16" s="109" customFormat="1" ht="12" x14ac:dyDescent="0.15">
      <c r="L308" s="112"/>
      <c r="N308" s="112"/>
      <c r="P308" s="112"/>
    </row>
    <row r="309" spans="12:16" s="109" customFormat="1" ht="12" x14ac:dyDescent="0.15">
      <c r="L309" s="112"/>
      <c r="N309" s="112"/>
      <c r="P309" s="112"/>
    </row>
    <row r="310" spans="12:16" s="109" customFormat="1" ht="12" x14ac:dyDescent="0.15">
      <c r="L310" s="112"/>
      <c r="N310" s="112"/>
      <c r="P310" s="112"/>
    </row>
    <row r="311" spans="12:16" s="109" customFormat="1" ht="12" x14ac:dyDescent="0.15">
      <c r="L311" s="112"/>
      <c r="N311" s="112"/>
      <c r="P311" s="112"/>
    </row>
    <row r="312" spans="12:16" s="109" customFormat="1" ht="12" x14ac:dyDescent="0.15">
      <c r="L312" s="112"/>
      <c r="N312" s="112"/>
      <c r="P312" s="112"/>
    </row>
    <row r="313" spans="12:16" s="109" customFormat="1" ht="12" x14ac:dyDescent="0.15">
      <c r="L313" s="112"/>
      <c r="N313" s="112"/>
      <c r="P313" s="112"/>
    </row>
    <row r="314" spans="12:16" s="109" customFormat="1" ht="12" x14ac:dyDescent="0.15">
      <c r="L314" s="112"/>
      <c r="N314" s="112"/>
      <c r="P314" s="112"/>
    </row>
    <row r="315" spans="12:16" s="109" customFormat="1" ht="12" x14ac:dyDescent="0.15">
      <c r="L315" s="112"/>
      <c r="N315" s="112"/>
      <c r="P315" s="112"/>
    </row>
    <row r="316" spans="12:16" s="109" customFormat="1" ht="12" x14ac:dyDescent="0.15">
      <c r="L316" s="112"/>
      <c r="N316" s="112"/>
      <c r="P316" s="112"/>
    </row>
    <row r="317" spans="12:16" s="109" customFormat="1" ht="12" x14ac:dyDescent="0.15">
      <c r="L317" s="112"/>
      <c r="N317" s="112"/>
      <c r="P317" s="112"/>
    </row>
    <row r="318" spans="12:16" s="109" customFormat="1" ht="12" x14ac:dyDescent="0.15">
      <c r="L318" s="112"/>
      <c r="N318" s="112"/>
      <c r="P318" s="112"/>
    </row>
    <row r="319" spans="12:16" s="109" customFormat="1" ht="12" x14ac:dyDescent="0.15">
      <c r="L319" s="112"/>
      <c r="N319" s="112"/>
      <c r="P319" s="112"/>
    </row>
    <row r="320" spans="12:16" s="109" customFormat="1" ht="12" x14ac:dyDescent="0.15">
      <c r="L320" s="112"/>
      <c r="N320" s="112"/>
      <c r="P320" s="112"/>
    </row>
    <row r="321" spans="12:16" s="109" customFormat="1" ht="12" x14ac:dyDescent="0.15">
      <c r="L321" s="112"/>
      <c r="N321" s="112"/>
      <c r="P321" s="112"/>
    </row>
    <row r="322" spans="12:16" s="109" customFormat="1" ht="12" x14ac:dyDescent="0.15">
      <c r="L322" s="112"/>
      <c r="N322" s="112"/>
      <c r="P322" s="112"/>
    </row>
    <row r="323" spans="12:16" s="109" customFormat="1" ht="12" x14ac:dyDescent="0.15">
      <c r="L323" s="112"/>
      <c r="N323" s="112"/>
      <c r="P323" s="112"/>
    </row>
    <row r="324" spans="12:16" s="109" customFormat="1" ht="12" x14ac:dyDescent="0.15">
      <c r="L324" s="112"/>
      <c r="N324" s="112"/>
      <c r="P324" s="112"/>
    </row>
    <row r="325" spans="12:16" s="109" customFormat="1" ht="12" x14ac:dyDescent="0.15">
      <c r="L325" s="112"/>
      <c r="N325" s="112"/>
      <c r="P325" s="112"/>
    </row>
    <row r="326" spans="12:16" s="109" customFormat="1" ht="12" x14ac:dyDescent="0.15">
      <c r="L326" s="112"/>
      <c r="N326" s="112"/>
      <c r="P326" s="112"/>
    </row>
    <row r="327" spans="12:16" s="109" customFormat="1" ht="12" x14ac:dyDescent="0.15">
      <c r="L327" s="112"/>
      <c r="N327" s="112"/>
      <c r="P327" s="112"/>
    </row>
    <row r="328" spans="12:16" s="109" customFormat="1" ht="12" x14ac:dyDescent="0.15">
      <c r="L328" s="112"/>
      <c r="N328" s="112"/>
      <c r="P328" s="112"/>
    </row>
    <row r="329" spans="12:16" s="109" customFormat="1" ht="12" x14ac:dyDescent="0.15">
      <c r="L329" s="112"/>
      <c r="N329" s="112"/>
      <c r="P329" s="112"/>
    </row>
    <row r="330" spans="12:16" s="109" customFormat="1" ht="12" x14ac:dyDescent="0.15">
      <c r="L330" s="112"/>
      <c r="N330" s="112"/>
      <c r="P330" s="112"/>
    </row>
    <row r="331" spans="12:16" s="109" customFormat="1" ht="12" x14ac:dyDescent="0.15">
      <c r="L331" s="112"/>
      <c r="N331" s="112"/>
      <c r="P331" s="112"/>
    </row>
    <row r="332" spans="12:16" s="109" customFormat="1" ht="12" x14ac:dyDescent="0.15">
      <c r="L332" s="112"/>
      <c r="N332" s="112"/>
      <c r="P332" s="112"/>
    </row>
    <row r="333" spans="12:16" s="109" customFormat="1" ht="12" x14ac:dyDescent="0.15">
      <c r="L333" s="112"/>
      <c r="N333" s="112"/>
      <c r="P333" s="112"/>
    </row>
    <row r="334" spans="12:16" s="109" customFormat="1" ht="12" x14ac:dyDescent="0.15">
      <c r="L334" s="112"/>
      <c r="N334" s="112"/>
      <c r="P334" s="112"/>
    </row>
    <row r="335" spans="12:16" s="109" customFormat="1" ht="12" x14ac:dyDescent="0.15">
      <c r="L335" s="112"/>
      <c r="N335" s="112"/>
      <c r="P335" s="112"/>
    </row>
    <row r="336" spans="12:16" s="109" customFormat="1" ht="12" x14ac:dyDescent="0.15">
      <c r="L336" s="112"/>
      <c r="N336" s="112"/>
      <c r="P336" s="112"/>
    </row>
    <row r="337" spans="12:16" s="109" customFormat="1" ht="12" x14ac:dyDescent="0.15">
      <c r="L337" s="112"/>
      <c r="N337" s="112"/>
      <c r="P337" s="112"/>
    </row>
    <row r="338" spans="12:16" s="109" customFormat="1" ht="12" x14ac:dyDescent="0.15">
      <c r="L338" s="112"/>
      <c r="N338" s="112"/>
      <c r="P338" s="112"/>
    </row>
    <row r="339" spans="12:16" s="109" customFormat="1" ht="12" x14ac:dyDescent="0.15">
      <c r="L339" s="112"/>
      <c r="N339" s="112"/>
      <c r="P339" s="112"/>
    </row>
    <row r="340" spans="12:16" s="109" customFormat="1" ht="12" x14ac:dyDescent="0.15">
      <c r="L340" s="112"/>
      <c r="N340" s="112"/>
      <c r="P340" s="112"/>
    </row>
    <row r="341" spans="12:16" s="109" customFormat="1" ht="12" x14ac:dyDescent="0.15">
      <c r="L341" s="112"/>
      <c r="N341" s="112"/>
      <c r="P341" s="112"/>
    </row>
    <row r="342" spans="12:16" s="109" customFormat="1" ht="12" x14ac:dyDescent="0.15">
      <c r="L342" s="112"/>
      <c r="N342" s="112"/>
      <c r="P342" s="112"/>
    </row>
    <row r="343" spans="12:16" s="109" customFormat="1" ht="12" x14ac:dyDescent="0.15">
      <c r="L343" s="112"/>
      <c r="N343" s="112"/>
      <c r="P343" s="112"/>
    </row>
    <row r="344" spans="12:16" s="109" customFormat="1" ht="12" x14ac:dyDescent="0.15">
      <c r="L344" s="112"/>
      <c r="N344" s="112"/>
      <c r="P344" s="112"/>
    </row>
    <row r="345" spans="12:16" s="109" customFormat="1" ht="12" x14ac:dyDescent="0.15">
      <c r="L345" s="112"/>
      <c r="N345" s="112"/>
      <c r="P345" s="112"/>
    </row>
    <row r="346" spans="12:16" s="109" customFormat="1" ht="12" x14ac:dyDescent="0.15">
      <c r="L346" s="112"/>
      <c r="N346" s="112"/>
      <c r="P346" s="112"/>
    </row>
    <row r="347" spans="12:16" s="109" customFormat="1" ht="12" x14ac:dyDescent="0.15">
      <c r="L347" s="112"/>
      <c r="N347" s="112"/>
      <c r="P347" s="112"/>
    </row>
    <row r="348" spans="12:16" s="109" customFormat="1" ht="12" x14ac:dyDescent="0.15">
      <c r="L348" s="112"/>
      <c r="N348" s="112"/>
      <c r="P348" s="112"/>
    </row>
    <row r="349" spans="12:16" s="109" customFormat="1" ht="12" x14ac:dyDescent="0.15">
      <c r="L349" s="112"/>
      <c r="N349" s="112"/>
      <c r="P349" s="112"/>
    </row>
    <row r="350" spans="12:16" s="109" customFormat="1" ht="12" x14ac:dyDescent="0.15">
      <c r="L350" s="112"/>
      <c r="N350" s="112"/>
      <c r="P350" s="112"/>
    </row>
    <row r="351" spans="12:16" s="109" customFormat="1" ht="12" x14ac:dyDescent="0.15">
      <c r="L351" s="112"/>
      <c r="N351" s="112"/>
      <c r="P351" s="112"/>
    </row>
    <row r="352" spans="12:16" s="109" customFormat="1" ht="12" x14ac:dyDescent="0.15">
      <c r="L352" s="112"/>
      <c r="N352" s="112"/>
      <c r="P352" s="112"/>
    </row>
    <row r="353" spans="12:16" s="109" customFormat="1" ht="12" x14ac:dyDescent="0.15">
      <c r="L353" s="112"/>
      <c r="N353" s="112"/>
      <c r="P353" s="112"/>
    </row>
    <row r="354" spans="12:16" s="109" customFormat="1" ht="12" x14ac:dyDescent="0.15">
      <c r="L354" s="112"/>
      <c r="N354" s="112"/>
      <c r="P354" s="112"/>
    </row>
    <row r="355" spans="12:16" s="109" customFormat="1" ht="12" x14ac:dyDescent="0.15">
      <c r="L355" s="112"/>
      <c r="N355" s="112"/>
      <c r="P355" s="112"/>
    </row>
    <row r="356" spans="12:16" s="109" customFormat="1" ht="12" x14ac:dyDescent="0.15">
      <c r="L356" s="112"/>
      <c r="N356" s="112"/>
      <c r="P356" s="112"/>
    </row>
    <row r="357" spans="12:16" s="109" customFormat="1" ht="12" x14ac:dyDescent="0.15">
      <c r="L357" s="112"/>
      <c r="N357" s="112"/>
      <c r="P357" s="112"/>
    </row>
    <row r="358" spans="12:16" s="109" customFormat="1" ht="12" x14ac:dyDescent="0.15">
      <c r="L358" s="112"/>
      <c r="N358" s="112"/>
      <c r="P358" s="112"/>
    </row>
    <row r="359" spans="12:16" s="109" customFormat="1" ht="12" x14ac:dyDescent="0.15">
      <c r="L359" s="112"/>
      <c r="N359" s="112"/>
      <c r="P359" s="112"/>
    </row>
    <row r="360" spans="12:16" s="109" customFormat="1" ht="12" x14ac:dyDescent="0.15">
      <c r="L360" s="112"/>
      <c r="N360" s="112"/>
      <c r="P360" s="112"/>
    </row>
    <row r="361" spans="12:16" s="109" customFormat="1" ht="12" x14ac:dyDescent="0.15">
      <c r="L361" s="112"/>
      <c r="N361" s="112"/>
      <c r="P361" s="112"/>
    </row>
    <row r="362" spans="12:16" s="109" customFormat="1" ht="12" x14ac:dyDescent="0.15">
      <c r="L362" s="112"/>
      <c r="N362" s="112"/>
      <c r="P362" s="112"/>
    </row>
    <row r="363" spans="12:16" s="109" customFormat="1" ht="12" x14ac:dyDescent="0.15">
      <c r="L363" s="112"/>
      <c r="N363" s="112"/>
      <c r="P363" s="112"/>
    </row>
    <row r="364" spans="12:16" s="109" customFormat="1" ht="12" x14ac:dyDescent="0.15">
      <c r="L364" s="112"/>
      <c r="N364" s="112"/>
      <c r="P364" s="112"/>
    </row>
    <row r="365" spans="12:16" s="109" customFormat="1" ht="12" x14ac:dyDescent="0.15">
      <c r="L365" s="112"/>
      <c r="N365" s="112"/>
      <c r="P365" s="112"/>
    </row>
    <row r="366" spans="12:16" s="109" customFormat="1" ht="12" x14ac:dyDescent="0.15">
      <c r="L366" s="112"/>
      <c r="N366" s="112"/>
      <c r="P366" s="112"/>
    </row>
    <row r="367" spans="12:16" s="109" customFormat="1" ht="12" x14ac:dyDescent="0.15">
      <c r="L367" s="112"/>
      <c r="N367" s="112"/>
      <c r="P367" s="112"/>
    </row>
    <row r="368" spans="12:16" s="109" customFormat="1" ht="12" x14ac:dyDescent="0.15">
      <c r="L368" s="112"/>
      <c r="N368" s="112"/>
      <c r="P368" s="112"/>
    </row>
    <row r="369" spans="12:16" s="109" customFormat="1" ht="12" x14ac:dyDescent="0.15">
      <c r="L369" s="112"/>
      <c r="N369" s="112"/>
      <c r="P369" s="112"/>
    </row>
    <row r="370" spans="12:16" s="109" customFormat="1" ht="12" x14ac:dyDescent="0.15">
      <c r="L370" s="112"/>
      <c r="N370" s="112"/>
      <c r="P370" s="112"/>
    </row>
    <row r="371" spans="12:16" s="109" customFormat="1" ht="12" x14ac:dyDescent="0.15">
      <c r="L371" s="112"/>
      <c r="N371" s="112"/>
      <c r="P371" s="112"/>
    </row>
    <row r="372" spans="12:16" s="109" customFormat="1" ht="12" x14ac:dyDescent="0.15">
      <c r="L372" s="112"/>
      <c r="N372" s="112"/>
      <c r="P372" s="112"/>
    </row>
    <row r="373" spans="12:16" s="109" customFormat="1" ht="12" x14ac:dyDescent="0.15">
      <c r="L373" s="112"/>
      <c r="N373" s="112"/>
      <c r="P373" s="112"/>
    </row>
    <row r="374" spans="12:16" s="109" customFormat="1" ht="12" x14ac:dyDescent="0.15">
      <c r="L374" s="112"/>
      <c r="N374" s="112"/>
      <c r="P374" s="112"/>
    </row>
    <row r="375" spans="12:16" s="109" customFormat="1" ht="12" x14ac:dyDescent="0.15">
      <c r="L375" s="112"/>
      <c r="N375" s="112"/>
      <c r="P375" s="112"/>
    </row>
    <row r="376" spans="12:16" s="109" customFormat="1" ht="12" x14ac:dyDescent="0.15">
      <c r="L376" s="112"/>
      <c r="N376" s="112"/>
      <c r="P376" s="112"/>
    </row>
    <row r="377" spans="12:16" s="109" customFormat="1" ht="12" x14ac:dyDescent="0.15">
      <c r="L377" s="112"/>
      <c r="N377" s="112"/>
      <c r="P377" s="112"/>
    </row>
    <row r="378" spans="12:16" s="109" customFormat="1" ht="12" x14ac:dyDescent="0.15">
      <c r="L378" s="112"/>
      <c r="N378" s="112"/>
      <c r="P378" s="112"/>
    </row>
    <row r="379" spans="12:16" s="109" customFormat="1" ht="12" x14ac:dyDescent="0.15">
      <c r="L379" s="112"/>
      <c r="N379" s="112"/>
      <c r="P379" s="112"/>
    </row>
    <row r="380" spans="12:16" s="109" customFormat="1" ht="12" x14ac:dyDescent="0.15">
      <c r="L380" s="112"/>
      <c r="N380" s="112"/>
      <c r="P380" s="112"/>
    </row>
    <row r="381" spans="12:16" s="109" customFormat="1" ht="12" x14ac:dyDescent="0.15">
      <c r="L381" s="112"/>
      <c r="N381" s="112"/>
      <c r="P381" s="112"/>
    </row>
    <row r="382" spans="12:16" s="109" customFormat="1" ht="12" x14ac:dyDescent="0.15">
      <c r="L382" s="112"/>
      <c r="N382" s="112"/>
      <c r="P382" s="112"/>
    </row>
    <row r="383" spans="12:16" s="109" customFormat="1" ht="12" x14ac:dyDescent="0.15">
      <c r="L383" s="112"/>
      <c r="N383" s="112"/>
      <c r="P383" s="112"/>
    </row>
    <row r="384" spans="12:16" s="109" customFormat="1" ht="12" x14ac:dyDescent="0.15">
      <c r="L384" s="112"/>
      <c r="N384" s="112"/>
      <c r="P384" s="112"/>
    </row>
    <row r="385" spans="12:16" s="109" customFormat="1" ht="12" x14ac:dyDescent="0.15">
      <c r="L385" s="112"/>
      <c r="N385" s="112"/>
      <c r="P385" s="112"/>
    </row>
    <row r="386" spans="12:16" s="109" customFormat="1" ht="12" x14ac:dyDescent="0.15">
      <c r="L386" s="112"/>
      <c r="N386" s="112"/>
      <c r="P386" s="112"/>
    </row>
    <row r="387" spans="12:16" s="109" customFormat="1" ht="12" x14ac:dyDescent="0.15">
      <c r="L387" s="112"/>
      <c r="N387" s="112"/>
      <c r="P387" s="112"/>
    </row>
    <row r="388" spans="12:16" s="109" customFormat="1" ht="12" x14ac:dyDescent="0.15">
      <c r="L388" s="112"/>
      <c r="N388" s="112"/>
      <c r="P388" s="112"/>
    </row>
    <row r="389" spans="12:16" s="109" customFormat="1" ht="12" x14ac:dyDescent="0.15">
      <c r="L389" s="112"/>
      <c r="N389" s="112"/>
      <c r="P389" s="112"/>
    </row>
    <row r="390" spans="12:16" s="109" customFormat="1" ht="12" x14ac:dyDescent="0.15">
      <c r="L390" s="112"/>
      <c r="N390" s="112"/>
      <c r="P390" s="112"/>
    </row>
    <row r="391" spans="12:16" s="109" customFormat="1" ht="12" x14ac:dyDescent="0.15">
      <c r="L391" s="112"/>
      <c r="N391" s="112"/>
      <c r="P391" s="112"/>
    </row>
    <row r="392" spans="12:16" s="109" customFormat="1" ht="12" x14ac:dyDescent="0.15">
      <c r="L392" s="112"/>
      <c r="N392" s="112"/>
      <c r="P392" s="112"/>
    </row>
    <row r="393" spans="12:16" s="109" customFormat="1" ht="12" x14ac:dyDescent="0.15">
      <c r="L393" s="112"/>
      <c r="N393" s="112"/>
      <c r="P393" s="112"/>
    </row>
    <row r="394" spans="12:16" s="109" customFormat="1" ht="12" x14ac:dyDescent="0.15">
      <c r="L394" s="112"/>
      <c r="N394" s="112"/>
      <c r="P394" s="112"/>
    </row>
    <row r="395" spans="12:16" s="109" customFormat="1" ht="12" x14ac:dyDescent="0.15">
      <c r="L395" s="112"/>
      <c r="N395" s="112"/>
      <c r="P395" s="112"/>
    </row>
    <row r="396" spans="12:16" s="109" customFormat="1" ht="12" x14ac:dyDescent="0.15">
      <c r="L396" s="112"/>
      <c r="N396" s="112"/>
      <c r="P396" s="112"/>
    </row>
    <row r="397" spans="12:16" s="109" customFormat="1" ht="12" x14ac:dyDescent="0.15">
      <c r="L397" s="112"/>
      <c r="N397" s="112"/>
      <c r="P397" s="112"/>
    </row>
    <row r="398" spans="12:16" s="109" customFormat="1" ht="12" x14ac:dyDescent="0.15">
      <c r="L398" s="112"/>
      <c r="N398" s="112"/>
      <c r="P398" s="112"/>
    </row>
    <row r="399" spans="12:16" s="109" customFormat="1" ht="12" x14ac:dyDescent="0.15">
      <c r="L399" s="112"/>
      <c r="N399" s="112"/>
      <c r="P399" s="112"/>
    </row>
    <row r="400" spans="12:16" s="109" customFormat="1" ht="12" x14ac:dyDescent="0.15">
      <c r="L400" s="112"/>
      <c r="N400" s="112"/>
      <c r="P400" s="112"/>
    </row>
    <row r="401" spans="12:16" s="109" customFormat="1" ht="12" x14ac:dyDescent="0.15">
      <c r="L401" s="112"/>
      <c r="N401" s="112"/>
      <c r="P401" s="112"/>
    </row>
    <row r="402" spans="12:16" s="109" customFormat="1" ht="12" x14ac:dyDescent="0.15">
      <c r="L402" s="112"/>
      <c r="N402" s="112"/>
      <c r="P402" s="112"/>
    </row>
    <row r="403" spans="12:16" s="109" customFormat="1" ht="12" x14ac:dyDescent="0.15">
      <c r="L403" s="112"/>
      <c r="N403" s="112"/>
      <c r="P403" s="112"/>
    </row>
    <row r="404" spans="12:16" s="109" customFormat="1" ht="12" x14ac:dyDescent="0.15">
      <c r="L404" s="112"/>
      <c r="N404" s="112"/>
      <c r="P404" s="112"/>
    </row>
    <row r="405" spans="12:16" s="109" customFormat="1" ht="12" x14ac:dyDescent="0.15">
      <c r="L405" s="112"/>
      <c r="N405" s="112"/>
      <c r="P405" s="112"/>
    </row>
    <row r="406" spans="12:16" s="109" customFormat="1" ht="12" x14ac:dyDescent="0.15">
      <c r="L406" s="112"/>
      <c r="N406" s="112"/>
      <c r="P406" s="112"/>
    </row>
    <row r="407" spans="12:16" s="109" customFormat="1" ht="12" x14ac:dyDescent="0.15">
      <c r="L407" s="112"/>
      <c r="N407" s="112"/>
      <c r="P407" s="112"/>
    </row>
    <row r="408" spans="12:16" s="109" customFormat="1" ht="12" x14ac:dyDescent="0.15">
      <c r="L408" s="112"/>
      <c r="N408" s="112"/>
      <c r="P408" s="112"/>
    </row>
    <row r="409" spans="12:16" s="109" customFormat="1" ht="12" x14ac:dyDescent="0.15">
      <c r="L409" s="112"/>
      <c r="N409" s="112"/>
      <c r="P409" s="112"/>
    </row>
    <row r="410" spans="12:16" s="109" customFormat="1" ht="12" x14ac:dyDescent="0.15">
      <c r="L410" s="112"/>
      <c r="N410" s="112"/>
      <c r="P410" s="112"/>
    </row>
    <row r="411" spans="12:16" s="109" customFormat="1" ht="12" x14ac:dyDescent="0.15">
      <c r="L411" s="112"/>
      <c r="N411" s="112"/>
      <c r="P411" s="112"/>
    </row>
    <row r="412" spans="12:16" s="109" customFormat="1" ht="12" x14ac:dyDescent="0.15">
      <c r="L412" s="112"/>
      <c r="N412" s="112"/>
      <c r="P412" s="112"/>
    </row>
    <row r="413" spans="12:16" s="109" customFormat="1" ht="12" x14ac:dyDescent="0.15">
      <c r="L413" s="112"/>
      <c r="N413" s="112"/>
      <c r="P413" s="112"/>
    </row>
    <row r="414" spans="12:16" s="109" customFormat="1" ht="12" x14ac:dyDescent="0.15">
      <c r="L414" s="112"/>
      <c r="N414" s="112"/>
      <c r="P414" s="112"/>
    </row>
    <row r="415" spans="12:16" s="109" customFormat="1" ht="12" x14ac:dyDescent="0.15">
      <c r="L415" s="112"/>
      <c r="N415" s="112"/>
      <c r="P415" s="112"/>
    </row>
    <row r="416" spans="12:16" s="109" customFormat="1" ht="12" x14ac:dyDescent="0.15">
      <c r="L416" s="112"/>
      <c r="N416" s="112"/>
      <c r="P416" s="112"/>
    </row>
    <row r="417" spans="12:16" s="109" customFormat="1" ht="12" x14ac:dyDescent="0.15">
      <c r="L417" s="112"/>
      <c r="N417" s="112"/>
      <c r="P417" s="112"/>
    </row>
    <row r="418" spans="12:16" s="109" customFormat="1" ht="12" x14ac:dyDescent="0.15">
      <c r="L418" s="112"/>
      <c r="N418" s="112"/>
      <c r="P418" s="112"/>
    </row>
    <row r="419" spans="12:16" s="109" customFormat="1" ht="12" x14ac:dyDescent="0.15">
      <c r="L419" s="112"/>
      <c r="N419" s="112"/>
      <c r="P419" s="112"/>
    </row>
    <row r="420" spans="12:16" s="109" customFormat="1" ht="12" x14ac:dyDescent="0.15">
      <c r="L420" s="112"/>
      <c r="N420" s="112"/>
      <c r="P420" s="112"/>
    </row>
    <row r="421" spans="12:16" s="109" customFormat="1" ht="12" x14ac:dyDescent="0.15">
      <c r="L421" s="112"/>
      <c r="N421" s="112"/>
      <c r="P421" s="112"/>
    </row>
    <row r="422" spans="12:16" s="109" customFormat="1" ht="12" x14ac:dyDescent="0.15">
      <c r="L422" s="112"/>
      <c r="N422" s="112"/>
      <c r="P422" s="112"/>
    </row>
    <row r="423" spans="12:16" s="109" customFormat="1" ht="12" x14ac:dyDescent="0.15">
      <c r="L423" s="112"/>
      <c r="N423" s="112"/>
      <c r="P423" s="112"/>
    </row>
    <row r="424" spans="12:16" s="109" customFormat="1" ht="12" x14ac:dyDescent="0.15">
      <c r="L424" s="112"/>
      <c r="N424" s="112"/>
      <c r="P424" s="112"/>
    </row>
    <row r="425" spans="12:16" s="109" customFormat="1" ht="12" x14ac:dyDescent="0.15">
      <c r="L425" s="112"/>
      <c r="N425" s="112"/>
      <c r="P425" s="112"/>
    </row>
    <row r="426" spans="12:16" s="109" customFormat="1" ht="12" x14ac:dyDescent="0.15">
      <c r="L426" s="112"/>
      <c r="N426" s="112"/>
      <c r="P426" s="112"/>
    </row>
    <row r="427" spans="12:16" s="109" customFormat="1" ht="12" x14ac:dyDescent="0.15">
      <c r="L427" s="112"/>
      <c r="N427" s="112"/>
      <c r="P427" s="112"/>
    </row>
    <row r="428" spans="12:16" s="109" customFormat="1" ht="12" x14ac:dyDescent="0.15">
      <c r="L428" s="112"/>
      <c r="N428" s="112"/>
      <c r="P428" s="112"/>
    </row>
    <row r="429" spans="12:16" s="109" customFormat="1" ht="12" x14ac:dyDescent="0.15">
      <c r="L429" s="112"/>
      <c r="N429" s="112"/>
      <c r="P429" s="112"/>
    </row>
    <row r="430" spans="12:16" s="109" customFormat="1" ht="12" x14ac:dyDescent="0.15">
      <c r="L430" s="112"/>
      <c r="N430" s="112"/>
      <c r="P430" s="112"/>
    </row>
    <row r="431" spans="12:16" s="109" customFormat="1" ht="12" x14ac:dyDescent="0.15">
      <c r="L431" s="112"/>
      <c r="N431" s="112"/>
      <c r="P431" s="112"/>
    </row>
    <row r="432" spans="12:16" s="109" customFormat="1" ht="12" x14ac:dyDescent="0.15">
      <c r="L432" s="112"/>
      <c r="N432" s="112"/>
      <c r="P432" s="112"/>
    </row>
    <row r="433" spans="12:16" s="109" customFormat="1" ht="12" x14ac:dyDescent="0.15">
      <c r="L433" s="112"/>
      <c r="N433" s="112"/>
      <c r="P433" s="112"/>
    </row>
    <row r="434" spans="12:16" s="109" customFormat="1" ht="12" x14ac:dyDescent="0.15">
      <c r="L434" s="112"/>
      <c r="N434" s="112"/>
      <c r="P434" s="112"/>
    </row>
    <row r="435" spans="12:16" s="109" customFormat="1" ht="12" x14ac:dyDescent="0.15">
      <c r="L435" s="112"/>
      <c r="N435" s="112"/>
      <c r="P435" s="112"/>
    </row>
    <row r="436" spans="12:16" s="109" customFormat="1" ht="12" x14ac:dyDescent="0.15">
      <c r="L436" s="112"/>
      <c r="N436" s="112"/>
      <c r="P436" s="112"/>
    </row>
    <row r="437" spans="12:16" s="109" customFormat="1" ht="12" x14ac:dyDescent="0.15">
      <c r="L437" s="112"/>
      <c r="N437" s="112"/>
      <c r="P437" s="112"/>
    </row>
    <row r="438" spans="12:16" s="109" customFormat="1" ht="12" x14ac:dyDescent="0.15">
      <c r="L438" s="112"/>
      <c r="N438" s="112"/>
      <c r="P438" s="112"/>
    </row>
    <row r="439" spans="12:16" s="109" customFormat="1" ht="12" x14ac:dyDescent="0.15">
      <c r="L439" s="112"/>
      <c r="N439" s="112"/>
      <c r="P439" s="112"/>
    </row>
    <row r="440" spans="12:16" s="109" customFormat="1" ht="12" x14ac:dyDescent="0.15">
      <c r="L440" s="112"/>
      <c r="N440" s="112"/>
      <c r="P440" s="112"/>
    </row>
    <row r="441" spans="12:16" s="109" customFormat="1" ht="12" x14ac:dyDescent="0.15">
      <c r="L441" s="112"/>
      <c r="N441" s="112"/>
      <c r="P441" s="112"/>
    </row>
    <row r="442" spans="12:16" s="109" customFormat="1" ht="12" x14ac:dyDescent="0.15">
      <c r="L442" s="112"/>
      <c r="N442" s="112"/>
      <c r="P442" s="112"/>
    </row>
    <row r="443" spans="12:16" s="109" customFormat="1" ht="12" x14ac:dyDescent="0.15">
      <c r="L443" s="112"/>
      <c r="N443" s="112"/>
      <c r="P443" s="112"/>
    </row>
    <row r="444" spans="12:16" s="109" customFormat="1" ht="12" x14ac:dyDescent="0.15">
      <c r="L444" s="112"/>
      <c r="N444" s="112"/>
      <c r="P444" s="112"/>
    </row>
    <row r="445" spans="12:16" s="109" customFormat="1" ht="12" x14ac:dyDescent="0.15">
      <c r="L445" s="112"/>
      <c r="N445" s="112"/>
      <c r="P445" s="112"/>
    </row>
    <row r="446" spans="12:16" s="109" customFormat="1" ht="12" x14ac:dyDescent="0.15">
      <c r="L446" s="112"/>
      <c r="N446" s="112"/>
      <c r="P446" s="112"/>
    </row>
    <row r="447" spans="12:16" s="109" customFormat="1" ht="12" x14ac:dyDescent="0.15">
      <c r="L447" s="112"/>
      <c r="N447" s="112"/>
      <c r="P447" s="112"/>
    </row>
    <row r="448" spans="12:16" s="109" customFormat="1" ht="12" x14ac:dyDescent="0.15">
      <c r="L448" s="112"/>
      <c r="N448" s="112"/>
      <c r="P448" s="112"/>
    </row>
    <row r="449" spans="12:16" s="109" customFormat="1" ht="12" x14ac:dyDescent="0.15">
      <c r="L449" s="112"/>
      <c r="N449" s="112"/>
      <c r="P449" s="112"/>
    </row>
    <row r="450" spans="12:16" s="109" customFormat="1" ht="12" x14ac:dyDescent="0.15">
      <c r="L450" s="112"/>
      <c r="N450" s="112"/>
      <c r="P450" s="112"/>
    </row>
    <row r="451" spans="12:16" s="109" customFormat="1" ht="12" x14ac:dyDescent="0.15">
      <c r="L451" s="112"/>
      <c r="N451" s="112"/>
      <c r="P451" s="112"/>
    </row>
    <row r="452" spans="12:16" s="109" customFormat="1" ht="12" x14ac:dyDescent="0.15">
      <c r="L452" s="112"/>
      <c r="N452" s="112"/>
      <c r="P452" s="112"/>
    </row>
    <row r="453" spans="12:16" s="109" customFormat="1" ht="12" x14ac:dyDescent="0.15">
      <c r="L453" s="112"/>
      <c r="N453" s="112"/>
      <c r="P453" s="112"/>
    </row>
    <row r="454" spans="12:16" s="109" customFormat="1" ht="12" x14ac:dyDescent="0.15">
      <c r="L454" s="112"/>
      <c r="N454" s="112"/>
      <c r="P454" s="112"/>
    </row>
    <row r="455" spans="12:16" s="109" customFormat="1" ht="12" x14ac:dyDescent="0.15">
      <c r="L455" s="112"/>
      <c r="N455" s="112"/>
      <c r="P455" s="112"/>
    </row>
    <row r="456" spans="12:16" s="109" customFormat="1" ht="12" x14ac:dyDescent="0.15">
      <c r="L456" s="112"/>
      <c r="N456" s="112"/>
      <c r="P456" s="112"/>
    </row>
    <row r="457" spans="12:16" s="109" customFormat="1" ht="12" x14ac:dyDescent="0.15">
      <c r="L457" s="112"/>
      <c r="N457" s="112"/>
      <c r="P457" s="112"/>
    </row>
    <row r="458" spans="12:16" s="109" customFormat="1" ht="12" x14ac:dyDescent="0.15">
      <c r="L458" s="112"/>
      <c r="N458" s="112"/>
      <c r="P458" s="112"/>
    </row>
    <row r="459" spans="12:16" s="109" customFormat="1" ht="12" x14ac:dyDescent="0.15">
      <c r="L459" s="112"/>
      <c r="N459" s="112"/>
      <c r="P459" s="112"/>
    </row>
    <row r="460" spans="12:16" s="109" customFormat="1" ht="12" x14ac:dyDescent="0.15">
      <c r="L460" s="112"/>
      <c r="N460" s="112"/>
      <c r="P460" s="112"/>
    </row>
    <row r="461" spans="12:16" s="109" customFormat="1" ht="12" x14ac:dyDescent="0.15">
      <c r="L461" s="112"/>
      <c r="N461" s="112"/>
      <c r="P461" s="112"/>
    </row>
    <row r="462" spans="12:16" s="109" customFormat="1" ht="12" x14ac:dyDescent="0.15">
      <c r="L462" s="112"/>
      <c r="N462" s="112"/>
      <c r="P462" s="112"/>
    </row>
    <row r="463" spans="12:16" s="109" customFormat="1" ht="12" x14ac:dyDescent="0.15">
      <c r="L463" s="112"/>
      <c r="N463" s="112"/>
      <c r="P463" s="112"/>
    </row>
    <row r="464" spans="12:16" s="109" customFormat="1" ht="12" x14ac:dyDescent="0.15">
      <c r="L464" s="112"/>
      <c r="N464" s="112"/>
      <c r="P464" s="112"/>
    </row>
    <row r="465" spans="12:16" s="109" customFormat="1" ht="12" x14ac:dyDescent="0.15">
      <c r="L465" s="112"/>
      <c r="N465" s="112"/>
      <c r="P465" s="112"/>
    </row>
    <row r="466" spans="12:16" s="109" customFormat="1" ht="12" x14ac:dyDescent="0.15">
      <c r="L466" s="112"/>
      <c r="N466" s="112"/>
      <c r="P466" s="112"/>
    </row>
    <row r="467" spans="12:16" s="109" customFormat="1" ht="12" x14ac:dyDescent="0.15">
      <c r="L467" s="112"/>
      <c r="N467" s="112"/>
      <c r="P467" s="112"/>
    </row>
    <row r="468" spans="12:16" s="109" customFormat="1" ht="12" x14ac:dyDescent="0.15">
      <c r="L468" s="112"/>
      <c r="N468" s="112"/>
      <c r="P468" s="112"/>
    </row>
    <row r="469" spans="12:16" s="109" customFormat="1" ht="12" x14ac:dyDescent="0.15">
      <c r="L469" s="112"/>
      <c r="N469" s="112"/>
      <c r="P469" s="112"/>
    </row>
    <row r="470" spans="12:16" s="109" customFormat="1" ht="12" x14ac:dyDescent="0.15">
      <c r="L470" s="112"/>
      <c r="N470" s="112"/>
      <c r="P470" s="112"/>
    </row>
    <row r="471" spans="12:16" s="109" customFormat="1" ht="12" x14ac:dyDescent="0.15">
      <c r="L471" s="112"/>
      <c r="N471" s="112"/>
      <c r="P471" s="112"/>
    </row>
    <row r="472" spans="12:16" s="109" customFormat="1" ht="12" x14ac:dyDescent="0.15">
      <c r="L472" s="112"/>
      <c r="N472" s="112"/>
      <c r="P472" s="112"/>
    </row>
    <row r="473" spans="12:16" s="109" customFormat="1" ht="12" x14ac:dyDescent="0.15">
      <c r="L473" s="112"/>
      <c r="N473" s="112"/>
      <c r="P473" s="112"/>
    </row>
    <row r="474" spans="12:16" s="109" customFormat="1" ht="12" x14ac:dyDescent="0.15">
      <c r="L474" s="112"/>
      <c r="N474" s="112"/>
      <c r="P474" s="112"/>
    </row>
    <row r="475" spans="12:16" s="109" customFormat="1" ht="12" x14ac:dyDescent="0.15">
      <c r="L475" s="112"/>
      <c r="N475" s="112"/>
      <c r="P475" s="112"/>
    </row>
    <row r="476" spans="12:16" s="109" customFormat="1" ht="12" x14ac:dyDescent="0.15">
      <c r="L476" s="112"/>
      <c r="N476" s="112"/>
      <c r="P476" s="112"/>
    </row>
    <row r="477" spans="12:16" s="109" customFormat="1" ht="12" x14ac:dyDescent="0.15">
      <c r="L477" s="112"/>
      <c r="N477" s="112"/>
      <c r="P477" s="112"/>
    </row>
    <row r="478" spans="12:16" s="109" customFormat="1" ht="12" x14ac:dyDescent="0.15">
      <c r="L478" s="112"/>
      <c r="N478" s="112"/>
      <c r="P478" s="112"/>
    </row>
    <row r="479" spans="12:16" s="109" customFormat="1" ht="12" x14ac:dyDescent="0.15">
      <c r="L479" s="112"/>
      <c r="N479" s="112"/>
      <c r="P479" s="112"/>
    </row>
    <row r="480" spans="12:16" s="109" customFormat="1" ht="12" x14ac:dyDescent="0.15">
      <c r="L480" s="112"/>
      <c r="N480" s="112"/>
      <c r="P480" s="112"/>
    </row>
    <row r="481" spans="12:16" s="109" customFormat="1" ht="12" x14ac:dyDescent="0.15">
      <c r="L481" s="112"/>
      <c r="N481" s="112"/>
      <c r="P481" s="112"/>
    </row>
    <row r="482" spans="12:16" s="109" customFormat="1" ht="12" x14ac:dyDescent="0.15">
      <c r="L482" s="112"/>
      <c r="N482" s="112"/>
      <c r="P482" s="112"/>
    </row>
    <row r="483" spans="12:16" s="109" customFormat="1" ht="12" x14ac:dyDescent="0.15">
      <c r="L483" s="112"/>
      <c r="N483" s="112"/>
      <c r="P483" s="112"/>
    </row>
    <row r="484" spans="12:16" s="109" customFormat="1" ht="12" x14ac:dyDescent="0.15">
      <c r="L484" s="112"/>
      <c r="N484" s="112"/>
      <c r="P484" s="112"/>
    </row>
    <row r="485" spans="12:16" s="109" customFormat="1" ht="12" x14ac:dyDescent="0.15">
      <c r="L485" s="112"/>
      <c r="N485" s="112"/>
      <c r="P485" s="112"/>
    </row>
    <row r="486" spans="12:16" s="109" customFormat="1" ht="12" x14ac:dyDescent="0.15">
      <c r="L486" s="112"/>
      <c r="N486" s="112"/>
      <c r="P486" s="112"/>
    </row>
    <row r="487" spans="12:16" s="109" customFormat="1" ht="12" x14ac:dyDescent="0.15">
      <c r="L487" s="112"/>
      <c r="N487" s="112"/>
      <c r="P487" s="112"/>
    </row>
    <row r="488" spans="12:16" s="109" customFormat="1" ht="12" x14ac:dyDescent="0.15">
      <c r="L488" s="112"/>
      <c r="N488" s="112"/>
      <c r="P488" s="112"/>
    </row>
    <row r="489" spans="12:16" s="109" customFormat="1" ht="12" x14ac:dyDescent="0.15">
      <c r="L489" s="112"/>
      <c r="N489" s="112"/>
      <c r="P489" s="112"/>
    </row>
    <row r="490" spans="12:16" s="109" customFormat="1" ht="12" x14ac:dyDescent="0.15">
      <c r="L490" s="112"/>
      <c r="N490" s="112"/>
      <c r="P490" s="112"/>
    </row>
    <row r="491" spans="12:16" s="109" customFormat="1" ht="12" x14ac:dyDescent="0.15">
      <c r="L491" s="112"/>
      <c r="N491" s="112"/>
      <c r="P491" s="112"/>
    </row>
    <row r="492" spans="12:16" s="109" customFormat="1" ht="12" x14ac:dyDescent="0.15">
      <c r="L492" s="112"/>
      <c r="N492" s="112"/>
      <c r="P492" s="112"/>
    </row>
    <row r="493" spans="12:16" s="109" customFormat="1" ht="12" x14ac:dyDescent="0.15">
      <c r="L493" s="112"/>
      <c r="N493" s="112"/>
      <c r="P493" s="112"/>
    </row>
    <row r="494" spans="12:16" s="109" customFormat="1" ht="12" x14ac:dyDescent="0.15">
      <c r="L494" s="112"/>
      <c r="N494" s="112"/>
      <c r="P494" s="112"/>
    </row>
    <row r="495" spans="12:16" s="109" customFormat="1" ht="12" x14ac:dyDescent="0.15">
      <c r="L495" s="112"/>
      <c r="N495" s="112"/>
      <c r="P495" s="112"/>
    </row>
    <row r="496" spans="12:16" s="109" customFormat="1" ht="12" x14ac:dyDescent="0.15">
      <c r="L496" s="112"/>
      <c r="N496" s="112"/>
      <c r="P496" s="112"/>
    </row>
    <row r="497" spans="12:16" s="109" customFormat="1" ht="12" x14ac:dyDescent="0.15">
      <c r="L497" s="112"/>
      <c r="N497" s="112"/>
      <c r="P497" s="112"/>
    </row>
    <row r="498" spans="12:16" s="109" customFormat="1" ht="12" x14ac:dyDescent="0.15">
      <c r="L498" s="112"/>
      <c r="N498" s="112"/>
      <c r="P498" s="112"/>
    </row>
    <row r="499" spans="12:16" s="109" customFormat="1" ht="12" x14ac:dyDescent="0.15">
      <c r="L499" s="112"/>
      <c r="N499" s="112"/>
      <c r="P499" s="112"/>
    </row>
    <row r="500" spans="12:16" s="109" customFormat="1" ht="12" x14ac:dyDescent="0.15">
      <c r="L500" s="112"/>
      <c r="N500" s="112"/>
      <c r="P500" s="112"/>
    </row>
    <row r="501" spans="12:16" s="109" customFormat="1" ht="12" x14ac:dyDescent="0.15">
      <c r="L501" s="112"/>
      <c r="N501" s="112"/>
      <c r="P501" s="112"/>
    </row>
    <row r="502" spans="12:16" s="109" customFormat="1" ht="12" x14ac:dyDescent="0.15">
      <c r="L502" s="112"/>
      <c r="N502" s="112"/>
      <c r="P502" s="112"/>
    </row>
    <row r="503" spans="12:16" s="109" customFormat="1" ht="12" x14ac:dyDescent="0.15">
      <c r="L503" s="112"/>
      <c r="N503" s="112"/>
      <c r="P503" s="112"/>
    </row>
    <row r="504" spans="12:16" s="109" customFormat="1" ht="12" x14ac:dyDescent="0.15">
      <c r="L504" s="112"/>
      <c r="N504" s="112"/>
      <c r="P504" s="112"/>
    </row>
    <row r="505" spans="12:16" s="109" customFormat="1" ht="12" x14ac:dyDescent="0.15">
      <c r="L505" s="112"/>
      <c r="N505" s="112"/>
      <c r="P505" s="112"/>
    </row>
    <row r="506" spans="12:16" s="109" customFormat="1" ht="12" x14ac:dyDescent="0.15">
      <c r="L506" s="112"/>
      <c r="N506" s="112"/>
      <c r="P506" s="112"/>
    </row>
    <row r="507" spans="12:16" s="109" customFormat="1" ht="12" x14ac:dyDescent="0.15">
      <c r="L507" s="112"/>
      <c r="N507" s="112"/>
      <c r="P507" s="112"/>
    </row>
    <row r="508" spans="12:16" s="109" customFormat="1" ht="12" x14ac:dyDescent="0.15">
      <c r="L508" s="112"/>
      <c r="N508" s="112"/>
      <c r="P508" s="112"/>
    </row>
    <row r="509" spans="12:16" s="109" customFormat="1" ht="12" x14ac:dyDescent="0.15">
      <c r="L509" s="112"/>
      <c r="N509" s="112"/>
      <c r="P509" s="112"/>
    </row>
    <row r="510" spans="12:16" s="109" customFormat="1" ht="12" x14ac:dyDescent="0.15">
      <c r="L510" s="112"/>
      <c r="N510" s="112"/>
      <c r="P510" s="112"/>
    </row>
    <row r="511" spans="12:16" s="109" customFormat="1" ht="12" x14ac:dyDescent="0.15">
      <c r="L511" s="112"/>
      <c r="N511" s="112"/>
      <c r="P511" s="112"/>
    </row>
    <row r="512" spans="12:16" s="109" customFormat="1" ht="12" x14ac:dyDescent="0.15">
      <c r="L512" s="112"/>
      <c r="N512" s="112"/>
      <c r="P512" s="112"/>
    </row>
    <row r="513" spans="12:16" s="109" customFormat="1" ht="12" x14ac:dyDescent="0.15">
      <c r="L513" s="112"/>
      <c r="N513" s="112"/>
      <c r="P513" s="112"/>
    </row>
    <row r="514" spans="12:16" s="109" customFormat="1" ht="12" x14ac:dyDescent="0.15">
      <c r="L514" s="112"/>
      <c r="N514" s="112"/>
      <c r="P514" s="112"/>
    </row>
    <row r="515" spans="12:16" s="109" customFormat="1" ht="12" x14ac:dyDescent="0.15">
      <c r="L515" s="112"/>
      <c r="N515" s="112"/>
      <c r="P515" s="112"/>
    </row>
    <row r="516" spans="12:16" s="109" customFormat="1" ht="12" x14ac:dyDescent="0.15">
      <c r="L516" s="112"/>
      <c r="N516" s="112"/>
      <c r="P516" s="112"/>
    </row>
    <row r="517" spans="12:16" s="109" customFormat="1" ht="12" x14ac:dyDescent="0.15">
      <c r="L517" s="112"/>
      <c r="N517" s="112"/>
      <c r="P517" s="112"/>
    </row>
    <row r="518" spans="12:16" s="109" customFormat="1" ht="12" x14ac:dyDescent="0.15">
      <c r="L518" s="112"/>
      <c r="N518" s="112"/>
      <c r="P518" s="112"/>
    </row>
    <row r="519" spans="12:16" s="109" customFormat="1" ht="12" x14ac:dyDescent="0.15">
      <c r="L519" s="112"/>
      <c r="N519" s="112"/>
      <c r="P519" s="112"/>
    </row>
    <row r="520" spans="12:16" s="109" customFormat="1" ht="12" x14ac:dyDescent="0.15">
      <c r="L520" s="112"/>
      <c r="N520" s="112"/>
      <c r="P520" s="112"/>
    </row>
    <row r="521" spans="12:16" s="109" customFormat="1" ht="12" x14ac:dyDescent="0.15">
      <c r="L521" s="112"/>
      <c r="N521" s="112"/>
      <c r="P521" s="112"/>
    </row>
    <row r="522" spans="12:16" s="109" customFormat="1" ht="12" x14ac:dyDescent="0.15">
      <c r="L522" s="112"/>
      <c r="N522" s="112"/>
      <c r="P522" s="112"/>
    </row>
    <row r="523" spans="12:16" s="109" customFormat="1" ht="12" x14ac:dyDescent="0.15">
      <c r="L523" s="112"/>
      <c r="N523" s="112"/>
      <c r="P523" s="112"/>
    </row>
    <row r="524" spans="12:16" s="109" customFormat="1" ht="12" x14ac:dyDescent="0.15">
      <c r="L524" s="112"/>
      <c r="N524" s="112"/>
      <c r="P524" s="112"/>
    </row>
    <row r="525" spans="12:16" s="109" customFormat="1" ht="12" x14ac:dyDescent="0.15">
      <c r="L525" s="112"/>
      <c r="N525" s="112"/>
      <c r="P525" s="112"/>
    </row>
    <row r="526" spans="12:16" s="109" customFormat="1" ht="12" x14ac:dyDescent="0.15">
      <c r="L526" s="112"/>
      <c r="N526" s="112"/>
      <c r="P526" s="112"/>
    </row>
    <row r="527" spans="12:16" s="109" customFormat="1" ht="12" x14ac:dyDescent="0.15">
      <c r="L527" s="112"/>
      <c r="N527" s="112"/>
      <c r="P527" s="112"/>
    </row>
    <row r="528" spans="12:16" s="109" customFormat="1" ht="12" x14ac:dyDescent="0.15">
      <c r="L528" s="112"/>
      <c r="N528" s="112"/>
      <c r="P528" s="112"/>
    </row>
    <row r="529" spans="12:16" s="109" customFormat="1" ht="12" x14ac:dyDescent="0.15">
      <c r="L529" s="112"/>
      <c r="N529" s="112"/>
      <c r="P529" s="112"/>
    </row>
    <row r="530" spans="12:16" s="109" customFormat="1" ht="12" x14ac:dyDescent="0.15">
      <c r="L530" s="112"/>
      <c r="N530" s="112"/>
      <c r="P530" s="112"/>
    </row>
    <row r="531" spans="12:16" s="109" customFormat="1" ht="12" x14ac:dyDescent="0.15">
      <c r="L531" s="112"/>
      <c r="N531" s="112"/>
      <c r="P531" s="112"/>
    </row>
    <row r="532" spans="12:16" s="109" customFormat="1" ht="12" x14ac:dyDescent="0.15">
      <c r="L532" s="112"/>
      <c r="N532" s="112"/>
      <c r="P532" s="112"/>
    </row>
    <row r="533" spans="12:16" s="109" customFormat="1" ht="12" x14ac:dyDescent="0.15">
      <c r="L533" s="112"/>
      <c r="N533" s="112"/>
      <c r="P533" s="112"/>
    </row>
    <row r="534" spans="12:16" s="109" customFormat="1" ht="12" x14ac:dyDescent="0.15">
      <c r="L534" s="112"/>
      <c r="N534" s="112"/>
      <c r="P534" s="112"/>
    </row>
    <row r="535" spans="12:16" s="109" customFormat="1" ht="12" x14ac:dyDescent="0.15">
      <c r="L535" s="112"/>
      <c r="N535" s="112"/>
      <c r="P535" s="112"/>
    </row>
    <row r="536" spans="12:16" s="109" customFormat="1" ht="12" x14ac:dyDescent="0.15">
      <c r="L536" s="112"/>
      <c r="N536" s="112"/>
      <c r="P536" s="112"/>
    </row>
    <row r="537" spans="12:16" s="109" customFormat="1" ht="12" x14ac:dyDescent="0.15">
      <c r="L537" s="112"/>
      <c r="N537" s="112"/>
      <c r="P537" s="112"/>
    </row>
    <row r="538" spans="12:16" s="109" customFormat="1" ht="12" x14ac:dyDescent="0.15">
      <c r="L538" s="112"/>
      <c r="N538" s="112"/>
      <c r="P538" s="112"/>
    </row>
    <row r="539" spans="12:16" s="109" customFormat="1" ht="12" x14ac:dyDescent="0.15">
      <c r="L539" s="112"/>
      <c r="N539" s="112"/>
      <c r="P539" s="112"/>
    </row>
    <row r="540" spans="12:16" s="109" customFormat="1" ht="12" x14ac:dyDescent="0.15">
      <c r="L540" s="112"/>
      <c r="N540" s="112"/>
      <c r="P540" s="112"/>
    </row>
    <row r="541" spans="12:16" s="109" customFormat="1" ht="12" x14ac:dyDescent="0.15">
      <c r="L541" s="112"/>
      <c r="N541" s="112"/>
      <c r="P541" s="112"/>
    </row>
    <row r="542" spans="12:16" s="109" customFormat="1" ht="12" x14ac:dyDescent="0.15">
      <c r="L542" s="112"/>
      <c r="N542" s="112"/>
      <c r="P542" s="112"/>
    </row>
    <row r="543" spans="12:16" s="109" customFormat="1" ht="12" x14ac:dyDescent="0.15">
      <c r="L543" s="112"/>
      <c r="N543" s="112"/>
      <c r="P543" s="112"/>
    </row>
    <row r="544" spans="12:16" s="109" customFormat="1" ht="12" x14ac:dyDescent="0.15">
      <c r="L544" s="112"/>
      <c r="N544" s="112"/>
      <c r="P544" s="112"/>
    </row>
    <row r="545" spans="12:16" s="109" customFormat="1" ht="12" x14ac:dyDescent="0.15">
      <c r="L545" s="112"/>
      <c r="N545" s="112"/>
      <c r="P545" s="112"/>
    </row>
    <row r="546" spans="12:16" s="109" customFormat="1" ht="12" x14ac:dyDescent="0.15">
      <c r="L546" s="112"/>
      <c r="N546" s="112"/>
      <c r="P546" s="112"/>
    </row>
    <row r="547" spans="12:16" s="109" customFormat="1" ht="12" x14ac:dyDescent="0.15">
      <c r="L547" s="112"/>
      <c r="N547" s="112"/>
      <c r="P547" s="112"/>
    </row>
    <row r="548" spans="12:16" s="109" customFormat="1" ht="12" x14ac:dyDescent="0.15">
      <c r="L548" s="112"/>
      <c r="N548" s="112"/>
      <c r="P548" s="112"/>
    </row>
    <row r="549" spans="12:16" s="109" customFormat="1" ht="12" x14ac:dyDescent="0.15">
      <c r="L549" s="112"/>
      <c r="N549" s="112"/>
      <c r="P549" s="112"/>
    </row>
    <row r="550" spans="12:16" s="109" customFormat="1" ht="12" x14ac:dyDescent="0.15">
      <c r="L550" s="112"/>
      <c r="N550" s="112"/>
      <c r="P550" s="112"/>
    </row>
    <row r="551" spans="12:16" s="109" customFormat="1" ht="12" x14ac:dyDescent="0.15">
      <c r="L551" s="112"/>
      <c r="N551" s="112"/>
      <c r="P551" s="112"/>
    </row>
    <row r="552" spans="12:16" s="109" customFormat="1" ht="12" x14ac:dyDescent="0.15">
      <c r="L552" s="112"/>
      <c r="N552" s="112"/>
      <c r="P552" s="112"/>
    </row>
    <row r="553" spans="12:16" s="109" customFormat="1" ht="12" x14ac:dyDescent="0.15">
      <c r="L553" s="112"/>
      <c r="N553" s="112"/>
      <c r="P553" s="112"/>
    </row>
    <row r="554" spans="12:16" s="109" customFormat="1" ht="12" x14ac:dyDescent="0.15">
      <c r="L554" s="112"/>
      <c r="N554" s="112"/>
      <c r="P554" s="112"/>
    </row>
    <row r="555" spans="12:16" s="109" customFormat="1" ht="12" x14ac:dyDescent="0.15">
      <c r="L555" s="112"/>
      <c r="N555" s="112"/>
      <c r="P555" s="112"/>
    </row>
    <row r="556" spans="12:16" s="109" customFormat="1" ht="12" x14ac:dyDescent="0.15">
      <c r="L556" s="112"/>
      <c r="N556" s="112"/>
      <c r="P556" s="112"/>
    </row>
    <row r="557" spans="12:16" s="109" customFormat="1" ht="12" x14ac:dyDescent="0.15">
      <c r="L557" s="112"/>
      <c r="N557" s="112"/>
      <c r="P557" s="112"/>
    </row>
    <row r="558" spans="12:16" s="109" customFormat="1" ht="12" x14ac:dyDescent="0.15">
      <c r="L558" s="112"/>
      <c r="N558" s="112"/>
      <c r="P558" s="112"/>
    </row>
    <row r="559" spans="12:16" s="109" customFormat="1" ht="12" x14ac:dyDescent="0.15">
      <c r="L559" s="112"/>
      <c r="N559" s="112"/>
      <c r="P559" s="112"/>
    </row>
    <row r="560" spans="12:16" s="109" customFormat="1" ht="12" x14ac:dyDescent="0.15">
      <c r="L560" s="112"/>
      <c r="N560" s="112"/>
      <c r="P560" s="112"/>
    </row>
    <row r="561" spans="12:16" s="109" customFormat="1" ht="12" x14ac:dyDescent="0.15">
      <c r="L561" s="112"/>
      <c r="N561" s="112"/>
      <c r="P561" s="112"/>
    </row>
    <row r="562" spans="12:16" s="109" customFormat="1" ht="12" x14ac:dyDescent="0.15">
      <c r="L562" s="112"/>
      <c r="N562" s="112"/>
      <c r="P562" s="112"/>
    </row>
    <row r="563" spans="12:16" s="109" customFormat="1" ht="12" x14ac:dyDescent="0.15">
      <c r="L563" s="112"/>
      <c r="N563" s="112"/>
      <c r="P563" s="112"/>
    </row>
    <row r="564" spans="12:16" s="109" customFormat="1" ht="12" x14ac:dyDescent="0.15">
      <c r="L564" s="112"/>
      <c r="N564" s="112"/>
      <c r="P564" s="112"/>
    </row>
    <row r="565" spans="12:16" s="109" customFormat="1" ht="12" x14ac:dyDescent="0.15">
      <c r="L565" s="112"/>
      <c r="N565" s="112"/>
      <c r="P565" s="112"/>
    </row>
    <row r="566" spans="12:16" s="109" customFormat="1" ht="12" x14ac:dyDescent="0.15">
      <c r="L566" s="112"/>
      <c r="N566" s="112"/>
      <c r="P566" s="112"/>
    </row>
    <row r="567" spans="12:16" s="109" customFormat="1" ht="12" x14ac:dyDescent="0.15">
      <c r="L567" s="112"/>
      <c r="N567" s="112"/>
      <c r="P567" s="112"/>
    </row>
    <row r="568" spans="12:16" s="109" customFormat="1" ht="12" x14ac:dyDescent="0.15">
      <c r="L568" s="112"/>
      <c r="N568" s="112"/>
      <c r="P568" s="112"/>
    </row>
    <row r="569" spans="12:16" s="109" customFormat="1" ht="12" x14ac:dyDescent="0.15">
      <c r="L569" s="112"/>
      <c r="N569" s="112"/>
      <c r="P569" s="112"/>
    </row>
    <row r="570" spans="12:16" s="109" customFormat="1" ht="12" x14ac:dyDescent="0.15">
      <c r="L570" s="112"/>
      <c r="N570" s="112"/>
      <c r="P570" s="112"/>
    </row>
    <row r="571" spans="12:16" s="109" customFormat="1" ht="12" x14ac:dyDescent="0.15">
      <c r="L571" s="112"/>
      <c r="N571" s="112"/>
      <c r="P571" s="112"/>
    </row>
    <row r="572" spans="12:16" s="109" customFormat="1" ht="12" x14ac:dyDescent="0.15">
      <c r="L572" s="112"/>
      <c r="N572" s="112"/>
      <c r="P572" s="112"/>
    </row>
    <row r="573" spans="12:16" s="109" customFormat="1" ht="12" x14ac:dyDescent="0.15">
      <c r="L573" s="112"/>
      <c r="N573" s="112"/>
      <c r="P573" s="112"/>
    </row>
    <row r="574" spans="12:16" s="109" customFormat="1" ht="12" x14ac:dyDescent="0.15">
      <c r="L574" s="112"/>
      <c r="N574" s="112"/>
      <c r="P574" s="112"/>
    </row>
    <row r="575" spans="12:16" s="109" customFormat="1" ht="12" x14ac:dyDescent="0.15">
      <c r="L575" s="112"/>
      <c r="N575" s="112"/>
      <c r="P575" s="112"/>
    </row>
    <row r="576" spans="12:16" s="109" customFormat="1" ht="12" x14ac:dyDescent="0.15">
      <c r="L576" s="112"/>
      <c r="N576" s="112"/>
      <c r="P576" s="112"/>
    </row>
    <row r="577" spans="12:16" s="109" customFormat="1" ht="12" x14ac:dyDescent="0.15">
      <c r="L577" s="112"/>
      <c r="N577" s="112"/>
      <c r="P577" s="112"/>
    </row>
    <row r="578" spans="12:16" s="109" customFormat="1" ht="12" x14ac:dyDescent="0.15">
      <c r="L578" s="112"/>
      <c r="N578" s="112"/>
      <c r="P578" s="112"/>
    </row>
    <row r="579" spans="12:16" s="109" customFormat="1" ht="12" x14ac:dyDescent="0.15">
      <c r="L579" s="112"/>
      <c r="N579" s="112"/>
      <c r="P579" s="112"/>
    </row>
    <row r="580" spans="12:16" s="109" customFormat="1" ht="12" x14ac:dyDescent="0.15">
      <c r="L580" s="112"/>
      <c r="N580" s="112"/>
      <c r="P580" s="112"/>
    </row>
    <row r="581" spans="12:16" s="109" customFormat="1" ht="12" x14ac:dyDescent="0.15">
      <c r="L581" s="112"/>
      <c r="N581" s="112"/>
      <c r="P581" s="112"/>
    </row>
    <row r="582" spans="12:16" s="109" customFormat="1" ht="12" x14ac:dyDescent="0.15">
      <c r="L582" s="112"/>
      <c r="N582" s="112"/>
      <c r="P582" s="112"/>
    </row>
    <row r="583" spans="12:16" s="109" customFormat="1" ht="12" x14ac:dyDescent="0.15">
      <c r="L583" s="112"/>
      <c r="N583" s="112"/>
      <c r="P583" s="112"/>
    </row>
    <row r="584" spans="12:16" s="109" customFormat="1" ht="12" x14ac:dyDescent="0.15">
      <c r="L584" s="112"/>
      <c r="N584" s="112"/>
      <c r="P584" s="112"/>
    </row>
    <row r="585" spans="12:16" s="109" customFormat="1" ht="12" x14ac:dyDescent="0.15">
      <c r="L585" s="112"/>
      <c r="N585" s="112"/>
      <c r="P585" s="112"/>
    </row>
    <row r="586" spans="12:16" s="109" customFormat="1" ht="12" x14ac:dyDescent="0.15">
      <c r="L586" s="112"/>
      <c r="N586" s="112"/>
      <c r="P586" s="112"/>
    </row>
    <row r="587" spans="12:16" s="109" customFormat="1" ht="12" x14ac:dyDescent="0.15">
      <c r="L587" s="112"/>
      <c r="N587" s="112"/>
      <c r="P587" s="112"/>
    </row>
    <row r="588" spans="12:16" s="109" customFormat="1" ht="12" x14ac:dyDescent="0.15">
      <c r="L588" s="112"/>
      <c r="N588" s="112"/>
      <c r="P588" s="112"/>
    </row>
    <row r="589" spans="12:16" s="109" customFormat="1" ht="12" x14ac:dyDescent="0.15">
      <c r="L589" s="112"/>
      <c r="N589" s="112"/>
      <c r="P589" s="112"/>
    </row>
    <row r="590" spans="12:16" s="109" customFormat="1" ht="12" x14ac:dyDescent="0.15">
      <c r="L590" s="112"/>
      <c r="N590" s="112"/>
      <c r="P590" s="112"/>
    </row>
    <row r="591" spans="12:16" s="109" customFormat="1" ht="12" x14ac:dyDescent="0.15">
      <c r="L591" s="112"/>
      <c r="N591" s="112"/>
      <c r="P591" s="112"/>
    </row>
    <row r="592" spans="12:16" s="109" customFormat="1" ht="12" x14ac:dyDescent="0.15">
      <c r="L592" s="112"/>
      <c r="N592" s="112"/>
      <c r="P592" s="112"/>
    </row>
    <row r="593" spans="12:16" s="109" customFormat="1" ht="12" x14ac:dyDescent="0.15">
      <c r="L593" s="112"/>
      <c r="N593" s="112"/>
      <c r="P593" s="112"/>
    </row>
    <row r="594" spans="12:16" s="109" customFormat="1" ht="12" x14ac:dyDescent="0.15">
      <c r="L594" s="112"/>
      <c r="N594" s="112"/>
      <c r="P594" s="112"/>
    </row>
    <row r="595" spans="12:16" s="109" customFormat="1" ht="12" x14ac:dyDescent="0.15">
      <c r="L595" s="112"/>
      <c r="N595" s="112"/>
      <c r="P595" s="112"/>
    </row>
    <row r="596" spans="12:16" s="109" customFormat="1" ht="12" x14ac:dyDescent="0.15">
      <c r="L596" s="112"/>
      <c r="N596" s="112"/>
      <c r="P596" s="112"/>
    </row>
    <row r="597" spans="12:16" s="109" customFormat="1" ht="12" x14ac:dyDescent="0.15">
      <c r="L597" s="112"/>
      <c r="N597" s="112"/>
      <c r="P597" s="112"/>
    </row>
    <row r="598" spans="12:16" s="109" customFormat="1" ht="12" x14ac:dyDescent="0.15">
      <c r="L598" s="112"/>
      <c r="N598" s="112"/>
      <c r="P598" s="112"/>
    </row>
    <row r="599" spans="12:16" s="109" customFormat="1" ht="12" x14ac:dyDescent="0.15">
      <c r="L599" s="112"/>
      <c r="N599" s="112"/>
      <c r="P599" s="112"/>
    </row>
    <row r="600" spans="12:16" s="109" customFormat="1" ht="12" x14ac:dyDescent="0.15">
      <c r="L600" s="112"/>
      <c r="N600" s="112"/>
      <c r="P600" s="112"/>
    </row>
    <row r="601" spans="12:16" s="109" customFormat="1" ht="12" x14ac:dyDescent="0.15">
      <c r="L601" s="112"/>
      <c r="N601" s="112"/>
      <c r="P601" s="112"/>
    </row>
    <row r="602" spans="12:16" s="109" customFormat="1" ht="12" x14ac:dyDescent="0.15">
      <c r="L602" s="112"/>
      <c r="N602" s="112"/>
      <c r="P602" s="112"/>
    </row>
    <row r="603" spans="12:16" s="109" customFormat="1" ht="12" x14ac:dyDescent="0.15">
      <c r="L603" s="112"/>
      <c r="N603" s="112"/>
      <c r="P603" s="112"/>
    </row>
    <row r="604" spans="12:16" s="109" customFormat="1" ht="12" x14ac:dyDescent="0.15">
      <c r="L604" s="112"/>
      <c r="N604" s="112"/>
      <c r="P604" s="112"/>
    </row>
    <row r="605" spans="12:16" s="109" customFormat="1" ht="12" x14ac:dyDescent="0.15">
      <c r="L605" s="112"/>
      <c r="N605" s="112"/>
      <c r="P605" s="112"/>
    </row>
    <row r="606" spans="12:16" s="109" customFormat="1" ht="12" x14ac:dyDescent="0.15">
      <c r="L606" s="112"/>
      <c r="N606" s="112"/>
      <c r="P606" s="112"/>
    </row>
    <row r="607" spans="12:16" s="109" customFormat="1" ht="12" x14ac:dyDescent="0.15">
      <c r="L607" s="112"/>
      <c r="N607" s="112"/>
      <c r="P607" s="112"/>
    </row>
    <row r="608" spans="12:16" s="109" customFormat="1" ht="12" x14ac:dyDescent="0.15">
      <c r="L608" s="112"/>
      <c r="N608" s="112"/>
      <c r="P608" s="112"/>
    </row>
    <row r="609" spans="12:16" s="109" customFormat="1" ht="12" x14ac:dyDescent="0.15">
      <c r="L609" s="112"/>
      <c r="N609" s="112"/>
      <c r="P609" s="112"/>
    </row>
    <row r="610" spans="12:16" s="109" customFormat="1" ht="12" x14ac:dyDescent="0.15">
      <c r="L610" s="112"/>
      <c r="N610" s="112"/>
      <c r="P610" s="112"/>
    </row>
    <row r="611" spans="12:16" s="109" customFormat="1" ht="12" x14ac:dyDescent="0.15">
      <c r="L611" s="112"/>
      <c r="N611" s="112"/>
      <c r="P611" s="112"/>
    </row>
    <row r="612" spans="12:16" s="109" customFormat="1" ht="12" x14ac:dyDescent="0.15">
      <c r="L612" s="112"/>
      <c r="N612" s="112"/>
      <c r="P612" s="112"/>
    </row>
    <row r="613" spans="12:16" s="109" customFormat="1" ht="12" x14ac:dyDescent="0.15">
      <c r="L613" s="112"/>
      <c r="N613" s="112"/>
      <c r="P613" s="112"/>
    </row>
    <row r="614" spans="12:16" s="109" customFormat="1" ht="12" x14ac:dyDescent="0.15">
      <c r="L614" s="112"/>
      <c r="N614" s="112"/>
      <c r="P614" s="112"/>
    </row>
    <row r="615" spans="12:16" s="109" customFormat="1" ht="12" x14ac:dyDescent="0.15">
      <c r="L615" s="112"/>
      <c r="N615" s="112"/>
      <c r="P615" s="112"/>
    </row>
    <row r="616" spans="12:16" s="109" customFormat="1" ht="12" x14ac:dyDescent="0.15">
      <c r="L616" s="112"/>
      <c r="N616" s="112"/>
      <c r="P616" s="112"/>
    </row>
    <row r="617" spans="12:16" s="109" customFormat="1" ht="12" x14ac:dyDescent="0.15">
      <c r="L617" s="112"/>
      <c r="N617" s="112"/>
      <c r="P617" s="112"/>
    </row>
    <row r="618" spans="12:16" s="109" customFormat="1" ht="12" x14ac:dyDescent="0.15">
      <c r="L618" s="112"/>
      <c r="N618" s="112"/>
      <c r="P618" s="112"/>
    </row>
    <row r="619" spans="12:16" s="109" customFormat="1" ht="12" x14ac:dyDescent="0.15">
      <c r="L619" s="112"/>
      <c r="N619" s="112"/>
      <c r="P619" s="112"/>
    </row>
    <row r="620" spans="12:16" s="109" customFormat="1" ht="12" x14ac:dyDescent="0.15">
      <c r="L620" s="112"/>
      <c r="N620" s="112"/>
      <c r="P620" s="112"/>
    </row>
    <row r="621" spans="12:16" s="109" customFormat="1" ht="12" x14ac:dyDescent="0.15">
      <c r="L621" s="112"/>
      <c r="N621" s="112"/>
      <c r="P621" s="112"/>
    </row>
    <row r="622" spans="12:16" s="109" customFormat="1" ht="12" x14ac:dyDescent="0.15">
      <c r="L622" s="112"/>
      <c r="N622" s="112"/>
      <c r="P622" s="112"/>
    </row>
    <row r="623" spans="12:16" s="109" customFormat="1" ht="12" x14ac:dyDescent="0.15">
      <c r="L623" s="112"/>
      <c r="N623" s="112"/>
      <c r="P623" s="112"/>
    </row>
    <row r="624" spans="12:16" s="109" customFormat="1" ht="12" x14ac:dyDescent="0.15">
      <c r="L624" s="112"/>
      <c r="N624" s="112"/>
      <c r="P624" s="112"/>
    </row>
    <row r="625" spans="12:16" s="109" customFormat="1" ht="12" x14ac:dyDescent="0.15">
      <c r="L625" s="112"/>
      <c r="N625" s="112"/>
      <c r="P625" s="112"/>
    </row>
    <row r="626" spans="12:16" s="109" customFormat="1" ht="12" x14ac:dyDescent="0.15">
      <c r="L626" s="112"/>
      <c r="N626" s="112"/>
      <c r="P626" s="112"/>
    </row>
    <row r="627" spans="12:16" s="109" customFormat="1" ht="12" x14ac:dyDescent="0.15">
      <c r="L627" s="112"/>
      <c r="N627" s="112"/>
      <c r="P627" s="112"/>
    </row>
    <row r="628" spans="12:16" s="109" customFormat="1" ht="12" x14ac:dyDescent="0.15">
      <c r="L628" s="112"/>
      <c r="N628" s="112"/>
      <c r="P628" s="112"/>
    </row>
    <row r="629" spans="12:16" s="109" customFormat="1" ht="12" x14ac:dyDescent="0.15">
      <c r="L629" s="112"/>
      <c r="N629" s="112"/>
      <c r="P629" s="112"/>
    </row>
    <row r="630" spans="12:16" s="109" customFormat="1" ht="12" x14ac:dyDescent="0.15">
      <c r="L630" s="112"/>
      <c r="N630" s="112"/>
      <c r="P630" s="112"/>
    </row>
    <row r="631" spans="12:16" s="109" customFormat="1" ht="12" x14ac:dyDescent="0.15">
      <c r="L631" s="112"/>
      <c r="N631" s="112"/>
      <c r="P631" s="112"/>
    </row>
    <row r="632" spans="12:16" s="109" customFormat="1" ht="12" x14ac:dyDescent="0.15">
      <c r="L632" s="112"/>
      <c r="N632" s="112"/>
      <c r="P632" s="112"/>
    </row>
    <row r="633" spans="12:16" s="109" customFormat="1" ht="12" x14ac:dyDescent="0.15">
      <c r="L633" s="112"/>
      <c r="N633" s="112"/>
      <c r="P633" s="112"/>
    </row>
    <row r="634" spans="12:16" s="109" customFormat="1" ht="12" x14ac:dyDescent="0.15">
      <c r="L634" s="112"/>
      <c r="N634" s="112"/>
      <c r="P634" s="112"/>
    </row>
    <row r="635" spans="12:16" s="109" customFormat="1" ht="12" x14ac:dyDescent="0.15">
      <c r="L635" s="112"/>
      <c r="N635" s="112"/>
      <c r="P635" s="112"/>
    </row>
    <row r="636" spans="12:16" s="109" customFormat="1" ht="12" x14ac:dyDescent="0.15">
      <c r="L636" s="112"/>
      <c r="N636" s="112"/>
      <c r="P636" s="112"/>
    </row>
    <row r="637" spans="12:16" s="109" customFormat="1" ht="12" x14ac:dyDescent="0.15">
      <c r="L637" s="112"/>
      <c r="N637" s="112"/>
      <c r="P637" s="112"/>
    </row>
    <row r="638" spans="12:16" s="109" customFormat="1" ht="12" x14ac:dyDescent="0.15">
      <c r="L638" s="112"/>
      <c r="N638" s="112"/>
      <c r="P638" s="112"/>
    </row>
    <row r="639" spans="12:16" s="109" customFormat="1" ht="12" x14ac:dyDescent="0.15">
      <c r="L639" s="112"/>
      <c r="N639" s="112"/>
      <c r="P639" s="112"/>
    </row>
    <row r="640" spans="12:16" s="109" customFormat="1" ht="12" x14ac:dyDescent="0.15">
      <c r="L640" s="112"/>
      <c r="N640" s="112"/>
      <c r="P640" s="112"/>
    </row>
    <row r="641" spans="12:16" s="109" customFormat="1" ht="12" x14ac:dyDescent="0.15">
      <c r="L641" s="112"/>
      <c r="N641" s="112"/>
      <c r="P641" s="112"/>
    </row>
    <row r="642" spans="12:16" s="109" customFormat="1" ht="12" x14ac:dyDescent="0.15">
      <c r="L642" s="112"/>
      <c r="N642" s="112"/>
      <c r="P642" s="112"/>
    </row>
    <row r="643" spans="12:16" s="109" customFormat="1" ht="12" x14ac:dyDescent="0.15">
      <c r="L643" s="112"/>
      <c r="N643" s="112"/>
      <c r="P643" s="112"/>
    </row>
    <row r="644" spans="12:16" s="109" customFormat="1" ht="12" x14ac:dyDescent="0.15">
      <c r="L644" s="112"/>
      <c r="N644" s="112"/>
      <c r="P644" s="112"/>
    </row>
    <row r="645" spans="12:16" s="109" customFormat="1" ht="12" x14ac:dyDescent="0.15">
      <c r="L645" s="112"/>
      <c r="N645" s="112"/>
      <c r="P645" s="112"/>
    </row>
    <row r="646" spans="12:16" s="109" customFormat="1" ht="12" x14ac:dyDescent="0.15">
      <c r="L646" s="112"/>
      <c r="N646" s="112"/>
      <c r="P646" s="112"/>
    </row>
    <row r="647" spans="12:16" s="109" customFormat="1" ht="12" x14ac:dyDescent="0.15">
      <c r="L647" s="112"/>
      <c r="N647" s="112"/>
      <c r="P647" s="112"/>
    </row>
    <row r="648" spans="12:16" s="109" customFormat="1" ht="12" x14ac:dyDescent="0.15">
      <c r="L648" s="112"/>
      <c r="N648" s="112"/>
      <c r="P648" s="112"/>
    </row>
    <row r="649" spans="12:16" s="109" customFormat="1" ht="12" x14ac:dyDescent="0.15">
      <c r="L649" s="112"/>
      <c r="N649" s="112"/>
      <c r="P649" s="112"/>
    </row>
    <row r="650" spans="12:16" s="109" customFormat="1" ht="12" x14ac:dyDescent="0.15">
      <c r="L650" s="112"/>
      <c r="N650" s="112"/>
      <c r="P650" s="112"/>
    </row>
    <row r="651" spans="12:16" s="109" customFormat="1" ht="12" x14ac:dyDescent="0.15">
      <c r="L651" s="112"/>
      <c r="N651" s="112"/>
      <c r="P651" s="112"/>
    </row>
    <row r="652" spans="12:16" s="109" customFormat="1" ht="12" x14ac:dyDescent="0.15">
      <c r="L652" s="112"/>
      <c r="N652" s="112"/>
      <c r="P652" s="112"/>
    </row>
    <row r="653" spans="12:16" s="109" customFormat="1" ht="12" x14ac:dyDescent="0.15">
      <c r="L653" s="112"/>
      <c r="N653" s="112"/>
      <c r="P653" s="112"/>
    </row>
    <row r="654" spans="12:16" s="109" customFormat="1" ht="12" x14ac:dyDescent="0.15">
      <c r="L654" s="112"/>
      <c r="N654" s="112"/>
      <c r="P654" s="112"/>
    </row>
    <row r="655" spans="12:16" s="109" customFormat="1" ht="12" x14ac:dyDescent="0.15">
      <c r="L655" s="112"/>
      <c r="N655" s="112"/>
      <c r="P655" s="112"/>
    </row>
    <row r="656" spans="12:16" s="109" customFormat="1" ht="12" x14ac:dyDescent="0.15">
      <c r="L656" s="112"/>
      <c r="N656" s="112"/>
      <c r="P656" s="112"/>
    </row>
    <row r="657" spans="12:16" s="109" customFormat="1" ht="12" x14ac:dyDescent="0.15">
      <c r="L657" s="112"/>
      <c r="N657" s="112"/>
      <c r="P657" s="112"/>
    </row>
    <row r="658" spans="12:16" s="109" customFormat="1" ht="12" x14ac:dyDescent="0.15">
      <c r="L658" s="112"/>
      <c r="N658" s="112"/>
      <c r="P658" s="112"/>
    </row>
    <row r="659" spans="12:16" s="109" customFormat="1" ht="12" x14ac:dyDescent="0.15">
      <c r="L659" s="112"/>
      <c r="N659" s="112"/>
      <c r="P659" s="112"/>
    </row>
    <row r="660" spans="12:16" s="109" customFormat="1" ht="12" x14ac:dyDescent="0.15">
      <c r="L660" s="112"/>
      <c r="N660" s="112"/>
      <c r="P660" s="112"/>
    </row>
    <row r="661" spans="12:16" s="109" customFormat="1" ht="12" x14ac:dyDescent="0.15">
      <c r="L661" s="112"/>
      <c r="N661" s="112"/>
      <c r="P661" s="112"/>
    </row>
    <row r="662" spans="12:16" s="109" customFormat="1" ht="12" x14ac:dyDescent="0.15">
      <c r="L662" s="112"/>
      <c r="N662" s="112"/>
      <c r="P662" s="112"/>
    </row>
    <row r="663" spans="12:16" s="109" customFormat="1" ht="12" x14ac:dyDescent="0.15">
      <c r="L663" s="112"/>
      <c r="N663" s="112"/>
      <c r="P663" s="112"/>
    </row>
    <row r="664" spans="12:16" s="109" customFormat="1" ht="12" x14ac:dyDescent="0.15">
      <c r="L664" s="112"/>
      <c r="N664" s="112"/>
      <c r="P664" s="112"/>
    </row>
    <row r="665" spans="12:16" s="109" customFormat="1" ht="12" x14ac:dyDescent="0.15">
      <c r="L665" s="112"/>
      <c r="N665" s="112"/>
      <c r="P665" s="112"/>
    </row>
    <row r="666" spans="12:16" s="109" customFormat="1" ht="12" x14ac:dyDescent="0.15">
      <c r="L666" s="112"/>
      <c r="N666" s="112"/>
      <c r="P666" s="112"/>
    </row>
    <row r="667" spans="12:16" s="109" customFormat="1" ht="12" x14ac:dyDescent="0.15">
      <c r="L667" s="112"/>
      <c r="N667" s="112"/>
      <c r="P667" s="112"/>
    </row>
    <row r="668" spans="12:16" s="109" customFormat="1" ht="12" x14ac:dyDescent="0.15">
      <c r="L668" s="112"/>
      <c r="N668" s="112"/>
      <c r="P668" s="112"/>
    </row>
    <row r="669" spans="12:16" s="109" customFormat="1" ht="12" x14ac:dyDescent="0.15">
      <c r="L669" s="112"/>
      <c r="N669" s="112"/>
      <c r="P669" s="112"/>
    </row>
    <row r="670" spans="12:16" s="109" customFormat="1" ht="12" x14ac:dyDescent="0.15">
      <c r="L670" s="112"/>
      <c r="N670" s="112"/>
      <c r="P670" s="112"/>
    </row>
    <row r="671" spans="12:16" s="109" customFormat="1" ht="12" x14ac:dyDescent="0.15">
      <c r="L671" s="112"/>
      <c r="N671" s="112"/>
      <c r="P671" s="112"/>
    </row>
    <row r="672" spans="12:16" s="109" customFormat="1" ht="12" x14ac:dyDescent="0.15">
      <c r="L672" s="112"/>
      <c r="N672" s="112"/>
      <c r="P672" s="112"/>
    </row>
    <row r="673" spans="12:16" s="109" customFormat="1" ht="12" x14ac:dyDescent="0.15">
      <c r="L673" s="112"/>
      <c r="N673" s="112"/>
      <c r="P673" s="112"/>
    </row>
    <row r="674" spans="12:16" s="109" customFormat="1" ht="12" x14ac:dyDescent="0.15">
      <c r="L674" s="112"/>
      <c r="N674" s="112"/>
      <c r="P674" s="112"/>
    </row>
    <row r="675" spans="12:16" s="109" customFormat="1" ht="12" x14ac:dyDescent="0.15">
      <c r="L675" s="112"/>
      <c r="N675" s="112"/>
      <c r="P675" s="112"/>
    </row>
    <row r="676" spans="12:16" s="109" customFormat="1" ht="12" x14ac:dyDescent="0.15">
      <c r="L676" s="112"/>
      <c r="N676" s="112"/>
      <c r="P676" s="112"/>
    </row>
    <row r="677" spans="12:16" s="109" customFormat="1" ht="12" x14ac:dyDescent="0.15">
      <c r="L677" s="112"/>
      <c r="N677" s="112"/>
      <c r="P677" s="112"/>
    </row>
    <row r="678" spans="12:16" s="109" customFormat="1" ht="12" x14ac:dyDescent="0.15">
      <c r="L678" s="112"/>
      <c r="N678" s="112"/>
      <c r="P678" s="112"/>
    </row>
    <row r="679" spans="12:16" s="109" customFormat="1" ht="12" x14ac:dyDescent="0.15">
      <c r="L679" s="112"/>
      <c r="N679" s="112"/>
      <c r="P679" s="112"/>
    </row>
    <row r="680" spans="12:16" s="109" customFormat="1" ht="12" x14ac:dyDescent="0.15">
      <c r="L680" s="112"/>
      <c r="N680" s="112"/>
      <c r="P680" s="112"/>
    </row>
    <row r="681" spans="12:16" s="109" customFormat="1" ht="12" x14ac:dyDescent="0.15">
      <c r="L681" s="112"/>
      <c r="N681" s="112"/>
      <c r="P681" s="112"/>
    </row>
    <row r="682" spans="12:16" s="109" customFormat="1" ht="12" x14ac:dyDescent="0.15">
      <c r="L682" s="112"/>
      <c r="N682" s="112"/>
      <c r="P682" s="112"/>
    </row>
    <row r="683" spans="12:16" s="109" customFormat="1" ht="12" x14ac:dyDescent="0.15">
      <c r="L683" s="112"/>
      <c r="N683" s="112"/>
      <c r="P683" s="112"/>
    </row>
    <row r="684" spans="12:16" s="109" customFormat="1" ht="12" x14ac:dyDescent="0.15">
      <c r="L684" s="112"/>
      <c r="N684" s="112"/>
      <c r="P684" s="112"/>
    </row>
    <row r="685" spans="12:16" s="109" customFormat="1" ht="12" x14ac:dyDescent="0.15">
      <c r="L685" s="112"/>
      <c r="N685" s="112"/>
      <c r="P685" s="112"/>
    </row>
    <row r="686" spans="12:16" s="109" customFormat="1" ht="12" x14ac:dyDescent="0.15">
      <c r="L686" s="112"/>
      <c r="N686" s="112"/>
      <c r="P686" s="112"/>
    </row>
    <row r="687" spans="12:16" s="109" customFormat="1" ht="12" x14ac:dyDescent="0.15">
      <c r="L687" s="112"/>
      <c r="N687" s="112"/>
      <c r="P687" s="112"/>
    </row>
    <row r="688" spans="12:16" s="109" customFormat="1" ht="12" x14ac:dyDescent="0.15">
      <c r="L688" s="112"/>
      <c r="N688" s="112"/>
      <c r="P688" s="112"/>
    </row>
    <row r="689" spans="12:16" s="109" customFormat="1" ht="12" x14ac:dyDescent="0.15">
      <c r="L689" s="112"/>
      <c r="N689" s="112"/>
      <c r="P689" s="112"/>
    </row>
    <row r="690" spans="12:16" s="109" customFormat="1" ht="12" x14ac:dyDescent="0.15">
      <c r="L690" s="112"/>
      <c r="N690" s="112"/>
      <c r="P690" s="112"/>
    </row>
    <row r="691" spans="12:16" s="109" customFormat="1" ht="12" x14ac:dyDescent="0.15">
      <c r="L691" s="112"/>
      <c r="N691" s="112"/>
      <c r="P691" s="112"/>
    </row>
    <row r="692" spans="12:16" s="109" customFormat="1" ht="12" x14ac:dyDescent="0.15">
      <c r="L692" s="112"/>
      <c r="N692" s="112"/>
      <c r="P692" s="112"/>
    </row>
    <row r="693" spans="12:16" s="109" customFormat="1" ht="12" x14ac:dyDescent="0.15">
      <c r="L693" s="112"/>
      <c r="N693" s="112"/>
      <c r="P693" s="112"/>
    </row>
    <row r="694" spans="12:16" s="109" customFormat="1" ht="12" x14ac:dyDescent="0.15">
      <c r="L694" s="112"/>
      <c r="N694" s="112"/>
      <c r="P694" s="112"/>
    </row>
    <row r="695" spans="12:16" s="109" customFormat="1" ht="12" x14ac:dyDescent="0.15">
      <c r="L695" s="112"/>
      <c r="N695" s="112"/>
      <c r="P695" s="112"/>
    </row>
    <row r="696" spans="12:16" s="109" customFormat="1" ht="12" x14ac:dyDescent="0.15">
      <c r="L696" s="112"/>
      <c r="N696" s="112"/>
      <c r="P696" s="112"/>
    </row>
    <row r="697" spans="12:16" s="109" customFormat="1" ht="12" x14ac:dyDescent="0.15">
      <c r="L697" s="112"/>
      <c r="N697" s="112"/>
      <c r="P697" s="112"/>
    </row>
    <row r="698" spans="12:16" s="109" customFormat="1" ht="12" x14ac:dyDescent="0.15">
      <c r="L698" s="112"/>
      <c r="N698" s="112"/>
      <c r="P698" s="112"/>
    </row>
    <row r="699" spans="12:16" s="109" customFormat="1" ht="12" x14ac:dyDescent="0.15">
      <c r="L699" s="112"/>
      <c r="N699" s="112"/>
      <c r="P699" s="112"/>
    </row>
    <row r="700" spans="12:16" s="109" customFormat="1" ht="12" x14ac:dyDescent="0.15">
      <c r="L700" s="112"/>
      <c r="N700" s="112"/>
      <c r="P700" s="112"/>
    </row>
    <row r="701" spans="12:16" s="109" customFormat="1" ht="12" x14ac:dyDescent="0.15">
      <c r="L701" s="112"/>
      <c r="N701" s="112"/>
      <c r="P701" s="112"/>
    </row>
    <row r="702" spans="12:16" s="109" customFormat="1" ht="12" x14ac:dyDescent="0.15">
      <c r="L702" s="112"/>
      <c r="N702" s="112"/>
      <c r="P702" s="112"/>
    </row>
    <row r="703" spans="12:16" s="109" customFormat="1" ht="12" x14ac:dyDescent="0.15">
      <c r="L703" s="112"/>
      <c r="N703" s="112"/>
      <c r="P703" s="112"/>
    </row>
    <row r="704" spans="12:16" s="109" customFormat="1" ht="12" x14ac:dyDescent="0.15">
      <c r="L704" s="112"/>
      <c r="N704" s="112"/>
      <c r="P704" s="112"/>
    </row>
    <row r="705" spans="12:16" s="109" customFormat="1" ht="12" x14ac:dyDescent="0.15">
      <c r="L705" s="112"/>
      <c r="N705" s="112"/>
      <c r="P705" s="112"/>
    </row>
    <row r="706" spans="12:16" s="109" customFormat="1" ht="12" x14ac:dyDescent="0.15">
      <c r="L706" s="112"/>
      <c r="N706" s="112"/>
      <c r="P706" s="112"/>
    </row>
    <row r="707" spans="12:16" s="109" customFormat="1" ht="12" x14ac:dyDescent="0.15">
      <c r="L707" s="112"/>
      <c r="N707" s="112"/>
      <c r="P707" s="112"/>
    </row>
    <row r="708" spans="12:16" s="109" customFormat="1" ht="12" x14ac:dyDescent="0.15">
      <c r="L708" s="112"/>
      <c r="N708" s="112"/>
      <c r="P708" s="112"/>
    </row>
    <row r="709" spans="12:16" s="109" customFormat="1" ht="12" x14ac:dyDescent="0.15">
      <c r="L709" s="112"/>
      <c r="N709" s="112"/>
      <c r="P709" s="112"/>
    </row>
    <row r="710" spans="12:16" s="109" customFormat="1" ht="12" x14ac:dyDescent="0.15">
      <c r="L710" s="112"/>
      <c r="N710" s="112"/>
      <c r="P710" s="112"/>
    </row>
    <row r="711" spans="12:16" s="109" customFormat="1" ht="12" x14ac:dyDescent="0.15">
      <c r="L711" s="112"/>
      <c r="N711" s="112"/>
      <c r="P711" s="112"/>
    </row>
    <row r="712" spans="12:16" s="109" customFormat="1" ht="12" x14ac:dyDescent="0.15">
      <c r="L712" s="112"/>
      <c r="N712" s="112"/>
      <c r="P712" s="112"/>
    </row>
    <row r="713" spans="12:16" s="109" customFormat="1" ht="12" x14ac:dyDescent="0.15">
      <c r="L713" s="112"/>
      <c r="N713" s="112"/>
      <c r="P713" s="112"/>
    </row>
    <row r="714" spans="12:16" s="109" customFormat="1" ht="12" x14ac:dyDescent="0.15">
      <c r="L714" s="112"/>
      <c r="N714" s="112"/>
      <c r="P714" s="112"/>
    </row>
    <row r="715" spans="12:16" s="109" customFormat="1" ht="12" x14ac:dyDescent="0.15">
      <c r="L715" s="112"/>
      <c r="N715" s="112"/>
      <c r="P715" s="112"/>
    </row>
    <row r="716" spans="12:16" s="109" customFormat="1" ht="12" x14ac:dyDescent="0.15">
      <c r="L716" s="112"/>
      <c r="N716" s="112"/>
      <c r="P716" s="112"/>
    </row>
    <row r="717" spans="12:16" s="109" customFormat="1" ht="12" x14ac:dyDescent="0.15">
      <c r="L717" s="112"/>
      <c r="N717" s="112"/>
      <c r="P717" s="112"/>
    </row>
    <row r="718" spans="12:16" s="109" customFormat="1" ht="12" x14ac:dyDescent="0.15">
      <c r="L718" s="112"/>
      <c r="N718" s="112"/>
      <c r="P718" s="112"/>
    </row>
    <row r="719" spans="12:16" s="109" customFormat="1" ht="12" x14ac:dyDescent="0.15">
      <c r="L719" s="112"/>
      <c r="N719" s="112"/>
      <c r="P719" s="112"/>
    </row>
    <row r="720" spans="12:16" s="109" customFormat="1" ht="12" x14ac:dyDescent="0.15">
      <c r="L720" s="112"/>
      <c r="N720" s="112"/>
      <c r="P720" s="112"/>
    </row>
    <row r="721" spans="12:16" s="109" customFormat="1" ht="12" x14ac:dyDescent="0.15">
      <c r="L721" s="112"/>
      <c r="N721" s="112"/>
      <c r="P721" s="112"/>
    </row>
    <row r="722" spans="12:16" s="109" customFormat="1" ht="12" x14ac:dyDescent="0.15">
      <c r="L722" s="112"/>
      <c r="N722" s="112"/>
      <c r="P722" s="112"/>
    </row>
    <row r="723" spans="12:16" s="109" customFormat="1" ht="12" x14ac:dyDescent="0.15">
      <c r="L723" s="112"/>
      <c r="N723" s="112"/>
      <c r="P723" s="112"/>
    </row>
    <row r="724" spans="12:16" s="109" customFormat="1" ht="12" x14ac:dyDescent="0.15">
      <c r="L724" s="112"/>
      <c r="N724" s="112"/>
      <c r="P724" s="112"/>
    </row>
    <row r="725" spans="12:16" s="109" customFormat="1" ht="12" x14ac:dyDescent="0.15">
      <c r="L725" s="112"/>
      <c r="N725" s="112"/>
      <c r="P725" s="112"/>
    </row>
    <row r="726" spans="12:16" s="109" customFormat="1" ht="12" x14ac:dyDescent="0.15">
      <c r="L726" s="112"/>
      <c r="N726" s="112"/>
      <c r="P726" s="112"/>
    </row>
    <row r="727" spans="12:16" s="109" customFormat="1" ht="12" x14ac:dyDescent="0.15">
      <c r="L727" s="112"/>
      <c r="N727" s="112"/>
      <c r="P727" s="112"/>
    </row>
    <row r="728" spans="12:16" s="109" customFormat="1" ht="12" x14ac:dyDescent="0.15">
      <c r="L728" s="112"/>
      <c r="N728" s="112"/>
      <c r="P728" s="112"/>
    </row>
    <row r="729" spans="12:16" s="109" customFormat="1" ht="12" x14ac:dyDescent="0.15">
      <c r="L729" s="112"/>
      <c r="N729" s="112"/>
      <c r="P729" s="112"/>
    </row>
    <row r="730" spans="12:16" s="109" customFormat="1" ht="12" x14ac:dyDescent="0.15">
      <c r="L730" s="112"/>
      <c r="N730" s="112"/>
      <c r="P730" s="112"/>
    </row>
    <row r="731" spans="12:16" s="109" customFormat="1" ht="12" x14ac:dyDescent="0.15">
      <c r="L731" s="112"/>
      <c r="N731" s="112"/>
      <c r="P731" s="112"/>
    </row>
    <row r="732" spans="12:16" s="109" customFormat="1" ht="12" x14ac:dyDescent="0.15">
      <c r="L732" s="112"/>
      <c r="N732" s="112"/>
      <c r="P732" s="112"/>
    </row>
    <row r="733" spans="12:16" s="109" customFormat="1" ht="12" x14ac:dyDescent="0.15">
      <c r="L733" s="112"/>
      <c r="N733" s="112"/>
      <c r="P733" s="112"/>
    </row>
    <row r="734" spans="12:16" s="109" customFormat="1" ht="12" x14ac:dyDescent="0.15">
      <c r="L734" s="112"/>
      <c r="N734" s="112"/>
      <c r="P734" s="112"/>
    </row>
    <row r="735" spans="12:16" s="109" customFormat="1" ht="12" x14ac:dyDescent="0.15">
      <c r="L735" s="112"/>
      <c r="N735" s="112"/>
      <c r="P735" s="112"/>
    </row>
    <row r="736" spans="12:16" s="109" customFormat="1" ht="12" x14ac:dyDescent="0.15">
      <c r="L736" s="112"/>
      <c r="N736" s="112"/>
      <c r="P736" s="112"/>
    </row>
    <row r="737" spans="12:16" s="109" customFormat="1" ht="12" x14ac:dyDescent="0.15">
      <c r="L737" s="112"/>
      <c r="N737" s="112"/>
      <c r="P737" s="112"/>
    </row>
    <row r="738" spans="12:16" s="109" customFormat="1" ht="12" x14ac:dyDescent="0.15">
      <c r="L738" s="112"/>
      <c r="N738" s="112"/>
      <c r="P738" s="112"/>
    </row>
    <row r="739" spans="12:16" s="109" customFormat="1" ht="12" x14ac:dyDescent="0.15">
      <c r="L739" s="112"/>
      <c r="N739" s="112"/>
      <c r="P739" s="112"/>
    </row>
    <row r="740" spans="12:16" s="109" customFormat="1" ht="12" x14ac:dyDescent="0.15">
      <c r="L740" s="112"/>
      <c r="N740" s="112"/>
      <c r="P740" s="112"/>
    </row>
    <row r="741" spans="12:16" s="109" customFormat="1" ht="12" x14ac:dyDescent="0.15">
      <c r="L741" s="112"/>
      <c r="N741" s="112"/>
      <c r="P741" s="112"/>
    </row>
    <row r="742" spans="12:16" s="109" customFormat="1" ht="12" x14ac:dyDescent="0.15">
      <c r="L742" s="112"/>
      <c r="N742" s="112"/>
      <c r="P742" s="112"/>
    </row>
    <row r="743" spans="12:16" s="109" customFormat="1" ht="12" x14ac:dyDescent="0.15">
      <c r="L743" s="112"/>
      <c r="N743" s="112"/>
      <c r="P743" s="112"/>
    </row>
    <row r="744" spans="12:16" s="109" customFormat="1" ht="12" x14ac:dyDescent="0.15">
      <c r="L744" s="112"/>
      <c r="N744" s="112"/>
      <c r="P744" s="112"/>
    </row>
    <row r="745" spans="12:16" s="109" customFormat="1" ht="12" x14ac:dyDescent="0.15">
      <c r="L745" s="112"/>
      <c r="N745" s="112"/>
      <c r="P745" s="112"/>
    </row>
    <row r="746" spans="12:16" s="109" customFormat="1" ht="12" x14ac:dyDescent="0.15">
      <c r="L746" s="112"/>
      <c r="N746" s="112"/>
      <c r="P746" s="112"/>
    </row>
    <row r="747" spans="12:16" s="109" customFormat="1" ht="12" x14ac:dyDescent="0.15">
      <c r="L747" s="112"/>
      <c r="N747" s="112"/>
      <c r="P747" s="112"/>
    </row>
    <row r="748" spans="12:16" s="109" customFormat="1" ht="12" x14ac:dyDescent="0.15">
      <c r="L748" s="112"/>
      <c r="N748" s="112"/>
      <c r="P748" s="112"/>
    </row>
    <row r="749" spans="12:16" s="109" customFormat="1" ht="12" x14ac:dyDescent="0.15">
      <c r="L749" s="112"/>
      <c r="N749" s="112"/>
      <c r="P749" s="112"/>
    </row>
    <row r="750" spans="12:16" s="109" customFormat="1" ht="12" x14ac:dyDescent="0.15">
      <c r="L750" s="112"/>
      <c r="N750" s="112"/>
      <c r="P750" s="112"/>
    </row>
    <row r="751" spans="12:16" s="109" customFormat="1" ht="12" x14ac:dyDescent="0.15">
      <c r="L751" s="112"/>
      <c r="N751" s="112"/>
      <c r="P751" s="112"/>
    </row>
    <row r="752" spans="12:16" s="109" customFormat="1" ht="12" x14ac:dyDescent="0.15">
      <c r="L752" s="112"/>
      <c r="N752" s="112"/>
      <c r="P752" s="112"/>
    </row>
    <row r="753" spans="12:16" s="109" customFormat="1" ht="12" x14ac:dyDescent="0.15">
      <c r="L753" s="112"/>
      <c r="N753" s="112"/>
      <c r="P753" s="112"/>
    </row>
    <row r="754" spans="12:16" s="109" customFormat="1" ht="12" x14ac:dyDescent="0.15">
      <c r="L754" s="112"/>
      <c r="N754" s="112"/>
      <c r="P754" s="112"/>
    </row>
    <row r="755" spans="12:16" s="109" customFormat="1" ht="12" x14ac:dyDescent="0.15">
      <c r="L755" s="112"/>
      <c r="N755" s="112"/>
      <c r="P755" s="112"/>
    </row>
    <row r="756" spans="12:16" s="109" customFormat="1" ht="12" x14ac:dyDescent="0.15">
      <c r="L756" s="112"/>
      <c r="N756" s="112"/>
      <c r="P756" s="112"/>
    </row>
    <row r="757" spans="12:16" s="109" customFormat="1" ht="12" x14ac:dyDescent="0.15">
      <c r="L757" s="112"/>
      <c r="N757" s="112"/>
      <c r="P757" s="112"/>
    </row>
    <row r="758" spans="12:16" s="109" customFormat="1" ht="12" x14ac:dyDescent="0.15">
      <c r="L758" s="112"/>
      <c r="N758" s="112"/>
      <c r="P758" s="112"/>
    </row>
    <row r="759" spans="12:16" s="109" customFormat="1" ht="12" x14ac:dyDescent="0.15">
      <c r="L759" s="112"/>
      <c r="N759" s="112"/>
      <c r="P759" s="112"/>
    </row>
    <row r="760" spans="12:16" s="109" customFormat="1" ht="12" x14ac:dyDescent="0.15">
      <c r="L760" s="112"/>
      <c r="N760" s="112"/>
      <c r="P760" s="112"/>
    </row>
    <row r="761" spans="12:16" s="109" customFormat="1" ht="12" x14ac:dyDescent="0.15">
      <c r="L761" s="112"/>
      <c r="N761" s="112"/>
      <c r="P761" s="112"/>
    </row>
    <row r="762" spans="12:16" s="109" customFormat="1" ht="12" x14ac:dyDescent="0.15">
      <c r="L762" s="112"/>
      <c r="N762" s="112"/>
      <c r="P762" s="112"/>
    </row>
    <row r="763" spans="12:16" s="109" customFormat="1" ht="12" x14ac:dyDescent="0.15">
      <c r="L763" s="112"/>
      <c r="N763" s="112"/>
      <c r="P763" s="112"/>
    </row>
    <row r="764" spans="12:16" s="109" customFormat="1" ht="12" x14ac:dyDescent="0.15">
      <c r="L764" s="112"/>
      <c r="N764" s="112"/>
      <c r="P764" s="112"/>
    </row>
    <row r="765" spans="12:16" s="109" customFormat="1" ht="12" x14ac:dyDescent="0.15">
      <c r="L765" s="112"/>
      <c r="N765" s="112"/>
      <c r="P765" s="112"/>
    </row>
    <row r="766" spans="12:16" s="109" customFormat="1" ht="12" x14ac:dyDescent="0.15">
      <c r="L766" s="112"/>
      <c r="N766" s="112"/>
      <c r="P766" s="112"/>
    </row>
    <row r="767" spans="12:16" s="109" customFormat="1" ht="12" x14ac:dyDescent="0.15">
      <c r="L767" s="112"/>
      <c r="N767" s="112"/>
      <c r="P767" s="112"/>
    </row>
    <row r="768" spans="12:16" s="109" customFormat="1" ht="12" x14ac:dyDescent="0.15">
      <c r="L768" s="112"/>
      <c r="N768" s="112"/>
      <c r="P768" s="112"/>
    </row>
    <row r="769" spans="12:16" s="109" customFormat="1" ht="12" x14ac:dyDescent="0.15">
      <c r="L769" s="112"/>
      <c r="N769" s="112"/>
      <c r="P769" s="112"/>
    </row>
    <row r="770" spans="12:16" s="109" customFormat="1" ht="12" x14ac:dyDescent="0.15">
      <c r="L770" s="112"/>
      <c r="N770" s="112"/>
      <c r="P770" s="112"/>
    </row>
    <row r="771" spans="12:16" s="109" customFormat="1" ht="12" x14ac:dyDescent="0.15">
      <c r="L771" s="112"/>
      <c r="N771" s="112"/>
      <c r="P771" s="112"/>
    </row>
    <row r="772" spans="12:16" s="109" customFormat="1" ht="12" x14ac:dyDescent="0.15">
      <c r="L772" s="112"/>
      <c r="N772" s="112"/>
      <c r="P772" s="112"/>
    </row>
    <row r="773" spans="12:16" s="109" customFormat="1" ht="12" x14ac:dyDescent="0.15">
      <c r="L773" s="112"/>
      <c r="N773" s="112"/>
      <c r="P773" s="112"/>
    </row>
    <row r="774" spans="12:16" s="109" customFormat="1" ht="12" x14ac:dyDescent="0.15">
      <c r="L774" s="112"/>
      <c r="N774" s="112"/>
      <c r="P774" s="112"/>
    </row>
    <row r="775" spans="12:16" s="109" customFormat="1" ht="12" x14ac:dyDescent="0.15">
      <c r="L775" s="112"/>
      <c r="N775" s="112"/>
      <c r="P775" s="112"/>
    </row>
    <row r="776" spans="12:16" s="109" customFormat="1" ht="12" x14ac:dyDescent="0.15">
      <c r="L776" s="112"/>
      <c r="N776" s="112"/>
      <c r="P776" s="112"/>
    </row>
    <row r="777" spans="12:16" s="109" customFormat="1" ht="12" x14ac:dyDescent="0.15">
      <c r="L777" s="112"/>
      <c r="N777" s="112"/>
      <c r="P777" s="112"/>
    </row>
    <row r="778" spans="12:16" s="109" customFormat="1" ht="12" x14ac:dyDescent="0.15">
      <c r="L778" s="112"/>
      <c r="N778" s="112"/>
      <c r="P778" s="112"/>
    </row>
    <row r="779" spans="12:16" s="109" customFormat="1" ht="12" x14ac:dyDescent="0.15">
      <c r="L779" s="112"/>
      <c r="N779" s="112"/>
      <c r="P779" s="112"/>
    </row>
    <row r="780" spans="12:16" s="109" customFormat="1" ht="12" x14ac:dyDescent="0.15">
      <c r="L780" s="112"/>
      <c r="N780" s="112"/>
      <c r="P780" s="112"/>
    </row>
    <row r="781" spans="12:16" s="109" customFormat="1" ht="12" x14ac:dyDescent="0.15">
      <c r="L781" s="112"/>
      <c r="N781" s="112"/>
      <c r="P781" s="112"/>
    </row>
    <row r="782" spans="12:16" s="109" customFormat="1" ht="12" x14ac:dyDescent="0.15">
      <c r="L782" s="112"/>
      <c r="N782" s="112"/>
      <c r="P782" s="112"/>
    </row>
    <row r="783" spans="12:16" s="109" customFormat="1" ht="12" x14ac:dyDescent="0.15">
      <c r="L783" s="112"/>
      <c r="N783" s="112"/>
      <c r="P783" s="112"/>
    </row>
    <row r="784" spans="12:16" s="109" customFormat="1" ht="12" x14ac:dyDescent="0.15">
      <c r="L784" s="112"/>
      <c r="N784" s="112"/>
      <c r="P784" s="112"/>
    </row>
    <row r="785" spans="12:16" s="109" customFormat="1" ht="12" x14ac:dyDescent="0.15">
      <c r="L785" s="112"/>
      <c r="N785" s="112"/>
      <c r="P785" s="112"/>
    </row>
    <row r="786" spans="12:16" s="109" customFormat="1" ht="12" x14ac:dyDescent="0.15">
      <c r="L786" s="112"/>
      <c r="N786" s="112"/>
      <c r="P786" s="112"/>
    </row>
    <row r="787" spans="12:16" s="109" customFormat="1" ht="12" x14ac:dyDescent="0.15">
      <c r="L787" s="112"/>
      <c r="N787" s="112"/>
      <c r="P787" s="112"/>
    </row>
    <row r="788" spans="12:16" s="109" customFormat="1" ht="12" x14ac:dyDescent="0.15">
      <c r="L788" s="112"/>
      <c r="N788" s="112"/>
      <c r="P788" s="112"/>
    </row>
    <row r="789" spans="12:16" s="109" customFormat="1" ht="12" x14ac:dyDescent="0.15">
      <c r="L789" s="112"/>
      <c r="N789" s="112"/>
      <c r="P789" s="112"/>
    </row>
    <row r="790" spans="12:16" s="109" customFormat="1" ht="12" x14ac:dyDescent="0.15">
      <c r="L790" s="112"/>
      <c r="N790" s="112"/>
      <c r="P790" s="112"/>
    </row>
    <row r="791" spans="12:16" s="109" customFormat="1" ht="12" x14ac:dyDescent="0.15">
      <c r="L791" s="112"/>
      <c r="N791" s="112"/>
      <c r="P791" s="112"/>
    </row>
    <row r="792" spans="12:16" s="109" customFormat="1" ht="12" x14ac:dyDescent="0.15">
      <c r="L792" s="112"/>
      <c r="N792" s="112"/>
      <c r="P792" s="112"/>
    </row>
    <row r="793" spans="12:16" s="109" customFormat="1" ht="12" x14ac:dyDescent="0.15">
      <c r="L793" s="112"/>
      <c r="N793" s="112"/>
      <c r="P793" s="112"/>
    </row>
    <row r="794" spans="12:16" s="109" customFormat="1" ht="12" x14ac:dyDescent="0.15">
      <c r="L794" s="112"/>
      <c r="N794" s="112"/>
      <c r="P794" s="112"/>
    </row>
    <row r="795" spans="12:16" s="109" customFormat="1" ht="12" x14ac:dyDescent="0.15">
      <c r="L795" s="112"/>
      <c r="N795" s="112"/>
      <c r="P795" s="112"/>
    </row>
    <row r="796" spans="12:16" s="109" customFormat="1" ht="12" x14ac:dyDescent="0.15">
      <c r="L796" s="112"/>
      <c r="N796" s="112"/>
      <c r="P796" s="112"/>
    </row>
    <row r="797" spans="12:16" s="109" customFormat="1" ht="12" x14ac:dyDescent="0.15">
      <c r="L797" s="112"/>
      <c r="N797" s="112"/>
      <c r="P797" s="112"/>
    </row>
    <row r="798" spans="12:16" s="109" customFormat="1" ht="12" x14ac:dyDescent="0.15">
      <c r="L798" s="112"/>
      <c r="N798" s="112"/>
      <c r="P798" s="112"/>
    </row>
    <row r="799" spans="12:16" s="109" customFormat="1" ht="12" x14ac:dyDescent="0.15">
      <c r="L799" s="112"/>
      <c r="N799" s="112"/>
      <c r="P799" s="112"/>
    </row>
    <row r="800" spans="12:16" s="109" customFormat="1" ht="12" x14ac:dyDescent="0.15">
      <c r="L800" s="112"/>
      <c r="N800" s="112"/>
      <c r="P800" s="112"/>
    </row>
    <row r="801" spans="12:16" s="109" customFormat="1" ht="12" x14ac:dyDescent="0.15">
      <c r="L801" s="112"/>
      <c r="N801" s="112"/>
      <c r="P801" s="112"/>
    </row>
    <row r="802" spans="12:16" s="109" customFormat="1" ht="12" x14ac:dyDescent="0.15">
      <c r="L802" s="112"/>
      <c r="N802" s="112"/>
      <c r="P802" s="112"/>
    </row>
    <row r="803" spans="12:16" s="109" customFormat="1" ht="12" x14ac:dyDescent="0.15">
      <c r="L803" s="112"/>
      <c r="N803" s="112"/>
      <c r="P803" s="112"/>
    </row>
    <row r="804" spans="12:16" s="109" customFormat="1" ht="12" x14ac:dyDescent="0.15">
      <c r="L804" s="112"/>
      <c r="N804" s="112"/>
      <c r="P804" s="112"/>
    </row>
    <row r="805" spans="12:16" s="109" customFormat="1" ht="12" x14ac:dyDescent="0.15">
      <c r="L805" s="112"/>
      <c r="N805" s="112"/>
      <c r="P805" s="112"/>
    </row>
    <row r="806" spans="12:16" s="109" customFormat="1" ht="12" x14ac:dyDescent="0.15">
      <c r="L806" s="112"/>
      <c r="N806" s="112"/>
      <c r="P806" s="112"/>
    </row>
    <row r="807" spans="12:16" s="109" customFormat="1" ht="12" x14ac:dyDescent="0.15">
      <c r="L807" s="112"/>
      <c r="N807" s="112"/>
      <c r="P807" s="112"/>
    </row>
    <row r="808" spans="12:16" s="109" customFormat="1" ht="12" x14ac:dyDescent="0.15">
      <c r="L808" s="112"/>
      <c r="N808" s="112"/>
      <c r="P808" s="112"/>
    </row>
    <row r="809" spans="12:16" s="109" customFormat="1" ht="12" x14ac:dyDescent="0.15">
      <c r="L809" s="112"/>
      <c r="N809" s="112"/>
      <c r="P809" s="112"/>
    </row>
    <row r="810" spans="12:16" s="109" customFormat="1" ht="12" x14ac:dyDescent="0.15">
      <c r="L810" s="112"/>
      <c r="N810" s="112"/>
      <c r="P810" s="112"/>
    </row>
    <row r="811" spans="12:16" s="109" customFormat="1" ht="12" x14ac:dyDescent="0.15">
      <c r="L811" s="112"/>
      <c r="N811" s="112"/>
      <c r="P811" s="112"/>
    </row>
    <row r="812" spans="12:16" s="109" customFormat="1" ht="12" x14ac:dyDescent="0.15">
      <c r="L812" s="112"/>
      <c r="N812" s="112"/>
      <c r="P812" s="112"/>
    </row>
    <row r="813" spans="12:16" s="109" customFormat="1" ht="12" x14ac:dyDescent="0.15">
      <c r="L813" s="112"/>
      <c r="N813" s="112"/>
      <c r="P813" s="112"/>
    </row>
    <row r="814" spans="12:16" s="109" customFormat="1" ht="12" x14ac:dyDescent="0.15">
      <c r="L814" s="112"/>
      <c r="N814" s="112"/>
      <c r="P814" s="112"/>
    </row>
    <row r="815" spans="12:16" s="109" customFormat="1" ht="12" x14ac:dyDescent="0.15">
      <c r="L815" s="112"/>
      <c r="N815" s="112"/>
      <c r="P815" s="112"/>
    </row>
    <row r="816" spans="12:16" s="109" customFormat="1" ht="12" x14ac:dyDescent="0.15">
      <c r="L816" s="112"/>
      <c r="N816" s="112"/>
      <c r="P816" s="112"/>
    </row>
    <row r="817" spans="12:16" s="109" customFormat="1" ht="12" x14ac:dyDescent="0.15">
      <c r="L817" s="112"/>
      <c r="N817" s="112"/>
      <c r="P817" s="112"/>
    </row>
    <row r="818" spans="12:16" s="109" customFormat="1" ht="12" x14ac:dyDescent="0.15">
      <c r="L818" s="112"/>
      <c r="N818" s="112"/>
      <c r="P818" s="112"/>
    </row>
    <row r="819" spans="12:16" s="109" customFormat="1" ht="12" x14ac:dyDescent="0.15">
      <c r="L819" s="112"/>
      <c r="N819" s="112"/>
      <c r="P819" s="112"/>
    </row>
    <row r="820" spans="12:16" s="109" customFormat="1" ht="12" x14ac:dyDescent="0.15">
      <c r="L820" s="112"/>
      <c r="N820" s="112"/>
      <c r="P820" s="112"/>
    </row>
    <row r="821" spans="12:16" s="109" customFormat="1" ht="12" x14ac:dyDescent="0.15">
      <c r="L821" s="112"/>
      <c r="N821" s="112"/>
      <c r="P821" s="112"/>
    </row>
    <row r="822" spans="12:16" s="109" customFormat="1" ht="12" x14ac:dyDescent="0.15">
      <c r="L822" s="112"/>
      <c r="N822" s="112"/>
      <c r="P822" s="112"/>
    </row>
    <row r="823" spans="12:16" s="109" customFormat="1" ht="12" x14ac:dyDescent="0.15">
      <c r="L823" s="112"/>
      <c r="N823" s="112"/>
      <c r="P823" s="112"/>
    </row>
    <row r="824" spans="12:16" s="109" customFormat="1" ht="12" x14ac:dyDescent="0.15">
      <c r="L824" s="112"/>
      <c r="N824" s="112"/>
      <c r="P824" s="112"/>
    </row>
    <row r="825" spans="12:16" s="109" customFormat="1" ht="12" x14ac:dyDescent="0.15">
      <c r="L825" s="112"/>
      <c r="N825" s="112"/>
      <c r="P825" s="112"/>
    </row>
    <row r="826" spans="12:16" s="109" customFormat="1" ht="12" x14ac:dyDescent="0.15">
      <c r="L826" s="112"/>
      <c r="N826" s="112"/>
      <c r="P826" s="112"/>
    </row>
    <row r="827" spans="12:16" s="109" customFormat="1" ht="12" x14ac:dyDescent="0.15">
      <c r="L827" s="112"/>
      <c r="N827" s="112"/>
      <c r="P827" s="112"/>
    </row>
    <row r="828" spans="12:16" s="109" customFormat="1" ht="12" x14ac:dyDescent="0.15">
      <c r="L828" s="112"/>
      <c r="N828" s="112"/>
      <c r="P828" s="112"/>
    </row>
    <row r="829" spans="12:16" s="109" customFormat="1" ht="12" x14ac:dyDescent="0.15">
      <c r="L829" s="112"/>
      <c r="N829" s="112"/>
      <c r="P829" s="112"/>
    </row>
    <row r="830" spans="12:16" s="109" customFormat="1" ht="12" x14ac:dyDescent="0.15">
      <c r="L830" s="112"/>
      <c r="N830" s="112"/>
      <c r="P830" s="112"/>
    </row>
    <row r="831" spans="12:16" s="109" customFormat="1" ht="12" x14ac:dyDescent="0.15">
      <c r="L831" s="112"/>
      <c r="N831" s="112"/>
      <c r="P831" s="112"/>
    </row>
    <row r="832" spans="12:16" s="109" customFormat="1" ht="12" x14ac:dyDescent="0.15">
      <c r="L832" s="112"/>
      <c r="N832" s="112"/>
      <c r="P832" s="112"/>
    </row>
    <row r="833" spans="12:16" s="109" customFormat="1" ht="12" x14ac:dyDescent="0.15">
      <c r="L833" s="112"/>
      <c r="N833" s="112"/>
      <c r="P833" s="112"/>
    </row>
    <row r="834" spans="12:16" s="109" customFormat="1" ht="12" x14ac:dyDescent="0.15">
      <c r="L834" s="112"/>
      <c r="N834" s="112"/>
      <c r="P834" s="112"/>
    </row>
    <row r="835" spans="12:16" s="109" customFormat="1" ht="12" x14ac:dyDescent="0.15">
      <c r="L835" s="112"/>
      <c r="N835" s="112"/>
      <c r="P835" s="112"/>
    </row>
    <row r="836" spans="12:16" s="109" customFormat="1" ht="12" x14ac:dyDescent="0.15">
      <c r="L836" s="112"/>
      <c r="N836" s="112"/>
      <c r="P836" s="112"/>
    </row>
    <row r="837" spans="12:16" s="109" customFormat="1" ht="12" x14ac:dyDescent="0.15">
      <c r="L837" s="112"/>
      <c r="N837" s="112"/>
      <c r="P837" s="112"/>
    </row>
    <row r="838" spans="12:16" s="109" customFormat="1" ht="12" x14ac:dyDescent="0.15">
      <c r="L838" s="112"/>
      <c r="N838" s="112"/>
      <c r="P838" s="112"/>
    </row>
    <row r="839" spans="12:16" s="109" customFormat="1" ht="12" x14ac:dyDescent="0.15">
      <c r="L839" s="112"/>
      <c r="N839" s="112"/>
      <c r="P839" s="112"/>
    </row>
    <row r="840" spans="12:16" s="109" customFormat="1" ht="12" x14ac:dyDescent="0.15">
      <c r="L840" s="112"/>
      <c r="N840" s="112"/>
      <c r="P840" s="112"/>
    </row>
    <row r="841" spans="12:16" s="109" customFormat="1" ht="12" x14ac:dyDescent="0.15">
      <c r="L841" s="112"/>
      <c r="N841" s="112"/>
      <c r="P841" s="112"/>
    </row>
    <row r="842" spans="12:16" s="109" customFormat="1" ht="12" x14ac:dyDescent="0.15">
      <c r="L842" s="112"/>
      <c r="N842" s="112"/>
      <c r="P842" s="112"/>
    </row>
    <row r="843" spans="12:16" s="109" customFormat="1" ht="12" x14ac:dyDescent="0.15">
      <c r="L843" s="112"/>
      <c r="N843" s="112"/>
      <c r="P843" s="112"/>
    </row>
    <row r="844" spans="12:16" s="109" customFormat="1" ht="12" x14ac:dyDescent="0.15">
      <c r="L844" s="112"/>
      <c r="N844" s="112"/>
      <c r="P844" s="112"/>
    </row>
    <row r="845" spans="12:16" s="109" customFormat="1" ht="12" x14ac:dyDescent="0.15">
      <c r="L845" s="112"/>
      <c r="N845" s="112"/>
      <c r="P845" s="112"/>
    </row>
    <row r="846" spans="12:16" s="109" customFormat="1" ht="12" x14ac:dyDescent="0.15">
      <c r="L846" s="112"/>
      <c r="N846" s="112"/>
      <c r="P846" s="112"/>
    </row>
    <row r="847" spans="12:16" s="109" customFormat="1" ht="12" x14ac:dyDescent="0.15">
      <c r="L847" s="112"/>
      <c r="N847" s="112"/>
      <c r="P847" s="112"/>
    </row>
    <row r="848" spans="12:16" s="109" customFormat="1" ht="12" x14ac:dyDescent="0.15">
      <c r="L848" s="112"/>
      <c r="N848" s="112"/>
      <c r="P848" s="112"/>
    </row>
    <row r="849" spans="12:16" s="109" customFormat="1" ht="12" x14ac:dyDescent="0.15">
      <c r="L849" s="112"/>
      <c r="N849" s="112"/>
      <c r="P849" s="112"/>
    </row>
    <row r="850" spans="12:16" s="109" customFormat="1" ht="12" x14ac:dyDescent="0.15">
      <c r="L850" s="112"/>
      <c r="N850" s="112"/>
      <c r="P850" s="112"/>
    </row>
    <row r="851" spans="12:16" s="109" customFormat="1" ht="12" x14ac:dyDescent="0.15">
      <c r="L851" s="112"/>
      <c r="N851" s="112"/>
      <c r="P851" s="112"/>
    </row>
    <row r="852" spans="12:16" s="109" customFormat="1" ht="12" x14ac:dyDescent="0.15">
      <c r="L852" s="112"/>
      <c r="N852" s="112"/>
      <c r="P852" s="112"/>
    </row>
    <row r="853" spans="12:16" s="109" customFormat="1" ht="12" x14ac:dyDescent="0.15">
      <c r="L853" s="112"/>
      <c r="N853" s="112"/>
      <c r="P853" s="112"/>
    </row>
    <row r="854" spans="12:16" s="109" customFormat="1" ht="12" x14ac:dyDescent="0.15">
      <c r="L854" s="112"/>
      <c r="N854" s="112"/>
      <c r="P854" s="112"/>
    </row>
    <row r="855" spans="12:16" s="109" customFormat="1" ht="12" x14ac:dyDescent="0.15">
      <c r="L855" s="112"/>
      <c r="N855" s="112"/>
      <c r="P855" s="112"/>
    </row>
    <row r="856" spans="12:16" s="109" customFormat="1" ht="12" x14ac:dyDescent="0.15">
      <c r="L856" s="112"/>
      <c r="N856" s="112"/>
      <c r="P856" s="112"/>
    </row>
    <row r="857" spans="12:16" s="109" customFormat="1" ht="12" x14ac:dyDescent="0.15">
      <c r="L857" s="112"/>
      <c r="N857" s="112"/>
      <c r="P857" s="112"/>
    </row>
    <row r="858" spans="12:16" s="109" customFormat="1" ht="12" x14ac:dyDescent="0.15">
      <c r="L858" s="112"/>
      <c r="N858" s="112"/>
      <c r="P858" s="112"/>
    </row>
    <row r="859" spans="12:16" s="109" customFormat="1" ht="12" x14ac:dyDescent="0.15">
      <c r="L859" s="112"/>
      <c r="N859" s="112"/>
      <c r="P859" s="112"/>
    </row>
    <row r="860" spans="12:16" s="109" customFormat="1" ht="12" x14ac:dyDescent="0.15">
      <c r="L860" s="112"/>
      <c r="N860" s="112"/>
      <c r="P860" s="112"/>
    </row>
    <row r="861" spans="12:16" s="109" customFormat="1" ht="12" x14ac:dyDescent="0.15">
      <c r="L861" s="112"/>
      <c r="N861" s="112"/>
      <c r="P861" s="112"/>
    </row>
    <row r="862" spans="12:16" s="109" customFormat="1" ht="12" x14ac:dyDescent="0.15">
      <c r="L862" s="112"/>
      <c r="N862" s="112"/>
      <c r="P862" s="112"/>
    </row>
    <row r="863" spans="12:16" s="109" customFormat="1" ht="12" x14ac:dyDescent="0.15">
      <c r="L863" s="112"/>
      <c r="N863" s="112"/>
      <c r="P863" s="112"/>
    </row>
    <row r="864" spans="12:16" s="109" customFormat="1" ht="12" x14ac:dyDescent="0.15">
      <c r="L864" s="112"/>
      <c r="N864" s="112"/>
      <c r="P864" s="112"/>
    </row>
    <row r="865" spans="12:16" s="109" customFormat="1" ht="12" x14ac:dyDescent="0.15">
      <c r="L865" s="112"/>
      <c r="N865" s="112"/>
      <c r="P865" s="112"/>
    </row>
    <row r="866" spans="12:16" s="109" customFormat="1" ht="12" x14ac:dyDescent="0.15">
      <c r="L866" s="112"/>
      <c r="N866" s="112"/>
      <c r="P866" s="112"/>
    </row>
    <row r="867" spans="12:16" s="109" customFormat="1" ht="12" x14ac:dyDescent="0.15">
      <c r="L867" s="112"/>
      <c r="N867" s="112"/>
      <c r="P867" s="112"/>
    </row>
    <row r="868" spans="12:16" s="109" customFormat="1" ht="12" x14ac:dyDescent="0.15">
      <c r="L868" s="112"/>
      <c r="N868" s="112"/>
      <c r="P868" s="112"/>
    </row>
    <row r="869" spans="12:16" s="109" customFormat="1" ht="12" x14ac:dyDescent="0.15">
      <c r="L869" s="112"/>
      <c r="N869" s="112"/>
      <c r="P869" s="112"/>
    </row>
    <row r="870" spans="12:16" s="109" customFormat="1" ht="12" x14ac:dyDescent="0.15">
      <c r="L870" s="112"/>
      <c r="N870" s="112"/>
      <c r="P870" s="112"/>
    </row>
    <row r="871" spans="12:16" s="109" customFormat="1" ht="12" x14ac:dyDescent="0.15">
      <c r="L871" s="112"/>
      <c r="N871" s="112"/>
      <c r="P871" s="112"/>
    </row>
    <row r="872" spans="12:16" s="109" customFormat="1" ht="12" x14ac:dyDescent="0.15">
      <c r="L872" s="112"/>
      <c r="N872" s="112"/>
      <c r="P872" s="112"/>
    </row>
    <row r="873" spans="12:16" s="109" customFormat="1" ht="12" x14ac:dyDescent="0.15">
      <c r="L873" s="112"/>
      <c r="N873" s="112"/>
      <c r="P873" s="112"/>
    </row>
    <row r="874" spans="12:16" s="109" customFormat="1" ht="12" x14ac:dyDescent="0.15">
      <c r="L874" s="112"/>
      <c r="N874" s="112"/>
      <c r="P874" s="112"/>
    </row>
    <row r="875" spans="12:16" s="109" customFormat="1" ht="12" x14ac:dyDescent="0.15">
      <c r="L875" s="112"/>
      <c r="N875" s="112"/>
      <c r="P875" s="112"/>
    </row>
    <row r="876" spans="12:16" s="109" customFormat="1" ht="12" x14ac:dyDescent="0.15">
      <c r="L876" s="112"/>
      <c r="N876" s="112"/>
      <c r="P876" s="112"/>
    </row>
    <row r="877" spans="12:16" s="109" customFormat="1" ht="12" x14ac:dyDescent="0.15">
      <c r="L877" s="112"/>
      <c r="N877" s="112"/>
      <c r="P877" s="112"/>
    </row>
    <row r="878" spans="12:16" s="109" customFormat="1" ht="12" x14ac:dyDescent="0.15">
      <c r="L878" s="112"/>
      <c r="N878" s="112"/>
      <c r="P878" s="112"/>
    </row>
    <row r="879" spans="12:16" s="109" customFormat="1" ht="12" x14ac:dyDescent="0.15">
      <c r="L879" s="112"/>
      <c r="N879" s="112"/>
      <c r="P879" s="112"/>
    </row>
    <row r="880" spans="12:16" s="109" customFormat="1" ht="12" x14ac:dyDescent="0.15">
      <c r="L880" s="112"/>
      <c r="N880" s="112"/>
      <c r="P880" s="112"/>
    </row>
    <row r="881" spans="12:16" s="109" customFormat="1" ht="12" x14ac:dyDescent="0.15">
      <c r="L881" s="112"/>
      <c r="N881" s="112"/>
      <c r="P881" s="112"/>
    </row>
    <row r="882" spans="12:16" s="109" customFormat="1" ht="12" x14ac:dyDescent="0.15">
      <c r="L882" s="112"/>
      <c r="N882" s="112"/>
      <c r="P882" s="112"/>
    </row>
    <row r="883" spans="12:16" s="109" customFormat="1" ht="12" x14ac:dyDescent="0.15">
      <c r="L883" s="112"/>
      <c r="N883" s="112"/>
      <c r="P883" s="112"/>
    </row>
    <row r="884" spans="12:16" s="109" customFormat="1" ht="12" x14ac:dyDescent="0.15">
      <c r="L884" s="112"/>
      <c r="N884" s="112"/>
      <c r="P884" s="112"/>
    </row>
    <row r="885" spans="12:16" s="109" customFormat="1" ht="12" x14ac:dyDescent="0.15">
      <c r="L885" s="112"/>
      <c r="N885" s="112"/>
      <c r="P885" s="112"/>
    </row>
    <row r="886" spans="12:16" s="109" customFormat="1" ht="12" x14ac:dyDescent="0.15">
      <c r="L886" s="112"/>
      <c r="N886" s="112"/>
      <c r="P886" s="112"/>
    </row>
    <row r="887" spans="12:16" s="109" customFormat="1" ht="12" x14ac:dyDescent="0.15">
      <c r="L887" s="112"/>
      <c r="N887" s="112"/>
      <c r="P887" s="112"/>
    </row>
    <row r="888" spans="12:16" s="109" customFormat="1" ht="12" x14ac:dyDescent="0.15">
      <c r="L888" s="112"/>
      <c r="N888" s="112"/>
      <c r="P888" s="112"/>
    </row>
    <row r="889" spans="12:16" s="109" customFormat="1" ht="12" x14ac:dyDescent="0.15">
      <c r="L889" s="112"/>
      <c r="N889" s="112"/>
      <c r="P889" s="112"/>
    </row>
    <row r="890" spans="12:16" s="109" customFormat="1" ht="12" x14ac:dyDescent="0.15">
      <c r="L890" s="112"/>
      <c r="N890" s="112"/>
      <c r="P890" s="112"/>
    </row>
    <row r="891" spans="12:16" s="109" customFormat="1" ht="12" x14ac:dyDescent="0.15">
      <c r="L891" s="112"/>
      <c r="N891" s="112"/>
      <c r="P891" s="112"/>
    </row>
    <row r="892" spans="12:16" s="109" customFormat="1" ht="12" x14ac:dyDescent="0.15">
      <c r="L892" s="112"/>
      <c r="N892" s="112"/>
      <c r="P892" s="112"/>
    </row>
    <row r="893" spans="12:16" s="109" customFormat="1" ht="12" x14ac:dyDescent="0.15">
      <c r="L893" s="112"/>
      <c r="N893" s="112"/>
      <c r="P893" s="112"/>
    </row>
    <row r="894" spans="12:16" s="109" customFormat="1" ht="12" x14ac:dyDescent="0.15">
      <c r="L894" s="112"/>
      <c r="N894" s="112"/>
      <c r="P894" s="112"/>
    </row>
    <row r="895" spans="12:16" s="109" customFormat="1" ht="12" x14ac:dyDescent="0.15">
      <c r="L895" s="112"/>
      <c r="N895" s="112"/>
      <c r="P895" s="112"/>
    </row>
    <row r="896" spans="12:16" s="109" customFormat="1" ht="12" x14ac:dyDescent="0.15">
      <c r="L896" s="112"/>
      <c r="N896" s="112"/>
      <c r="P896" s="112"/>
    </row>
    <row r="897" spans="12:16" s="109" customFormat="1" ht="12" x14ac:dyDescent="0.15">
      <c r="L897" s="112"/>
      <c r="N897" s="112"/>
      <c r="P897" s="112"/>
    </row>
    <row r="898" spans="12:16" s="109" customFormat="1" ht="12" x14ac:dyDescent="0.15">
      <c r="L898" s="112"/>
      <c r="N898" s="112"/>
      <c r="P898" s="112"/>
    </row>
    <row r="899" spans="12:16" s="109" customFormat="1" ht="12" x14ac:dyDescent="0.15">
      <c r="L899" s="112"/>
      <c r="N899" s="112"/>
      <c r="P899" s="112"/>
    </row>
    <row r="900" spans="12:16" s="109" customFormat="1" ht="12" x14ac:dyDescent="0.15">
      <c r="L900" s="112"/>
      <c r="N900" s="112"/>
      <c r="P900" s="112"/>
    </row>
    <row r="901" spans="12:16" s="109" customFormat="1" ht="12" x14ac:dyDescent="0.15">
      <c r="L901" s="112"/>
      <c r="N901" s="112"/>
      <c r="P901" s="112"/>
    </row>
    <row r="902" spans="12:16" s="109" customFormat="1" ht="12" x14ac:dyDescent="0.15">
      <c r="L902" s="112"/>
      <c r="N902" s="112"/>
      <c r="P902" s="112"/>
    </row>
    <row r="903" spans="12:16" s="109" customFormat="1" ht="12" x14ac:dyDescent="0.15">
      <c r="L903" s="112"/>
      <c r="N903" s="112"/>
      <c r="P903" s="112"/>
    </row>
    <row r="904" spans="12:16" s="109" customFormat="1" ht="12" x14ac:dyDescent="0.15">
      <c r="L904" s="112"/>
      <c r="N904" s="112"/>
      <c r="P904" s="112"/>
    </row>
    <row r="905" spans="12:16" s="109" customFormat="1" ht="12" x14ac:dyDescent="0.15">
      <c r="L905" s="112"/>
      <c r="N905" s="112"/>
      <c r="P905" s="112"/>
    </row>
    <row r="906" spans="12:16" s="109" customFormat="1" ht="12" x14ac:dyDescent="0.15">
      <c r="L906" s="112"/>
      <c r="N906" s="112"/>
      <c r="P906" s="112"/>
    </row>
    <row r="907" spans="12:16" s="109" customFormat="1" ht="12" x14ac:dyDescent="0.15">
      <c r="L907" s="112"/>
      <c r="N907" s="112"/>
      <c r="P907" s="112"/>
    </row>
    <row r="908" spans="12:16" s="109" customFormat="1" ht="12" x14ac:dyDescent="0.15">
      <c r="L908" s="112"/>
      <c r="N908" s="112"/>
      <c r="P908" s="112"/>
    </row>
    <row r="909" spans="12:16" s="109" customFormat="1" ht="12" x14ac:dyDescent="0.15">
      <c r="L909" s="112"/>
      <c r="N909" s="112"/>
      <c r="P909" s="112"/>
    </row>
    <row r="910" spans="12:16" s="109" customFormat="1" ht="12" x14ac:dyDescent="0.15">
      <c r="L910" s="112"/>
      <c r="N910" s="112"/>
      <c r="P910" s="112"/>
    </row>
    <row r="911" spans="12:16" s="109" customFormat="1" ht="12" x14ac:dyDescent="0.15">
      <c r="L911" s="112"/>
      <c r="N911" s="112"/>
      <c r="P911" s="112"/>
    </row>
    <row r="912" spans="12:16" s="109" customFormat="1" ht="12" x14ac:dyDescent="0.15">
      <c r="L912" s="112"/>
      <c r="N912" s="112"/>
      <c r="P912" s="112"/>
    </row>
    <row r="913" spans="12:16" s="109" customFormat="1" ht="12" x14ac:dyDescent="0.15">
      <c r="L913" s="112"/>
      <c r="N913" s="112"/>
      <c r="P913" s="112"/>
    </row>
    <row r="914" spans="12:16" s="109" customFormat="1" ht="12" x14ac:dyDescent="0.15">
      <c r="L914" s="112"/>
      <c r="N914" s="112"/>
      <c r="P914" s="112"/>
    </row>
    <row r="915" spans="12:16" s="109" customFormat="1" ht="12" x14ac:dyDescent="0.15">
      <c r="L915" s="112"/>
      <c r="N915" s="112"/>
      <c r="P915" s="112"/>
    </row>
    <row r="916" spans="12:16" s="109" customFormat="1" ht="12" x14ac:dyDescent="0.15">
      <c r="L916" s="112"/>
      <c r="N916" s="112"/>
      <c r="P916" s="112"/>
    </row>
    <row r="917" spans="12:16" s="109" customFormat="1" ht="12" x14ac:dyDescent="0.15">
      <c r="L917" s="112"/>
      <c r="N917" s="112"/>
      <c r="P917" s="112"/>
    </row>
    <row r="918" spans="12:16" s="109" customFormat="1" ht="12" x14ac:dyDescent="0.15">
      <c r="L918" s="112"/>
      <c r="N918" s="112"/>
      <c r="P918" s="112"/>
    </row>
    <row r="919" spans="12:16" s="109" customFormat="1" ht="12" x14ac:dyDescent="0.15">
      <c r="L919" s="112"/>
      <c r="N919" s="112"/>
      <c r="P919" s="112"/>
    </row>
    <row r="920" spans="12:16" s="109" customFormat="1" ht="12" x14ac:dyDescent="0.15">
      <c r="L920" s="112"/>
      <c r="N920" s="112"/>
      <c r="P920" s="112"/>
    </row>
    <row r="921" spans="12:16" s="109" customFormat="1" ht="12" x14ac:dyDescent="0.15">
      <c r="L921" s="112"/>
      <c r="N921" s="112"/>
      <c r="P921" s="112"/>
    </row>
    <row r="922" spans="12:16" s="109" customFormat="1" ht="12" x14ac:dyDescent="0.15">
      <c r="L922" s="112"/>
      <c r="N922" s="112"/>
      <c r="P922" s="112"/>
    </row>
    <row r="923" spans="12:16" s="109" customFormat="1" ht="12" x14ac:dyDescent="0.15">
      <c r="L923" s="112"/>
      <c r="N923" s="112"/>
      <c r="P923" s="112"/>
    </row>
    <row r="924" spans="12:16" s="109" customFormat="1" ht="12" x14ac:dyDescent="0.15">
      <c r="L924" s="112"/>
      <c r="N924" s="112"/>
      <c r="P924" s="112"/>
    </row>
    <row r="925" spans="12:16" s="109" customFormat="1" ht="12" x14ac:dyDescent="0.15">
      <c r="L925" s="112"/>
      <c r="N925" s="112"/>
      <c r="P925" s="112"/>
    </row>
    <row r="926" spans="12:16" s="109" customFormat="1" ht="12" x14ac:dyDescent="0.15">
      <c r="L926" s="112"/>
      <c r="N926" s="112"/>
      <c r="P926" s="112"/>
    </row>
    <row r="927" spans="12:16" s="109" customFormat="1" ht="12" x14ac:dyDescent="0.15">
      <c r="L927" s="112"/>
      <c r="N927" s="112"/>
      <c r="P927" s="112"/>
    </row>
    <row r="928" spans="12:16" s="109" customFormat="1" ht="12" x14ac:dyDescent="0.15">
      <c r="L928" s="112"/>
      <c r="N928" s="112"/>
      <c r="P928" s="112"/>
    </row>
    <row r="929" spans="12:16" s="109" customFormat="1" ht="12" x14ac:dyDescent="0.15">
      <c r="L929" s="112"/>
      <c r="N929" s="112"/>
      <c r="P929" s="112"/>
    </row>
    <row r="930" spans="12:16" s="109" customFormat="1" ht="12" x14ac:dyDescent="0.15">
      <c r="L930" s="112"/>
      <c r="N930" s="112"/>
      <c r="P930" s="112"/>
    </row>
    <row r="931" spans="12:16" s="109" customFormat="1" ht="12" x14ac:dyDescent="0.15">
      <c r="L931" s="112"/>
      <c r="N931" s="112"/>
      <c r="P931" s="112"/>
    </row>
    <row r="932" spans="12:16" s="109" customFormat="1" ht="12" x14ac:dyDescent="0.15">
      <c r="L932" s="112"/>
      <c r="N932" s="112"/>
      <c r="P932" s="112"/>
    </row>
    <row r="933" spans="12:16" s="109" customFormat="1" ht="12" x14ac:dyDescent="0.15">
      <c r="L933" s="112"/>
      <c r="N933" s="112"/>
      <c r="P933" s="112"/>
    </row>
    <row r="934" spans="12:16" s="109" customFormat="1" ht="12" x14ac:dyDescent="0.15">
      <c r="L934" s="112"/>
      <c r="N934" s="112"/>
      <c r="P934" s="112"/>
    </row>
    <row r="935" spans="12:16" s="109" customFormat="1" ht="12" x14ac:dyDescent="0.15">
      <c r="L935" s="112"/>
      <c r="N935" s="112"/>
      <c r="P935" s="112"/>
    </row>
    <row r="936" spans="12:16" s="109" customFormat="1" ht="12" x14ac:dyDescent="0.15">
      <c r="L936" s="112"/>
      <c r="N936" s="112"/>
      <c r="P936" s="112"/>
    </row>
    <row r="937" spans="12:16" s="109" customFormat="1" ht="12" x14ac:dyDescent="0.15">
      <c r="L937" s="112"/>
      <c r="N937" s="112"/>
      <c r="P937" s="112"/>
    </row>
    <row r="938" spans="12:16" s="109" customFormat="1" ht="12" x14ac:dyDescent="0.15">
      <c r="L938" s="112"/>
      <c r="N938" s="112"/>
      <c r="P938" s="112"/>
    </row>
    <row r="939" spans="12:16" s="109" customFormat="1" ht="12" x14ac:dyDescent="0.15">
      <c r="L939" s="112"/>
      <c r="N939" s="112"/>
      <c r="P939" s="112"/>
    </row>
    <row r="940" spans="12:16" s="109" customFormat="1" ht="12" x14ac:dyDescent="0.15">
      <c r="L940" s="112"/>
      <c r="N940" s="112"/>
      <c r="P940" s="112"/>
    </row>
    <row r="941" spans="12:16" s="109" customFormat="1" ht="12" x14ac:dyDescent="0.15">
      <c r="L941" s="112"/>
      <c r="N941" s="112"/>
      <c r="P941" s="112"/>
    </row>
    <row r="942" spans="12:16" s="109" customFormat="1" ht="12" x14ac:dyDescent="0.15">
      <c r="L942" s="112"/>
      <c r="N942" s="112"/>
      <c r="P942" s="112"/>
    </row>
    <row r="943" spans="12:16" s="109" customFormat="1" ht="12" x14ac:dyDescent="0.15">
      <c r="L943" s="112"/>
      <c r="N943" s="112"/>
      <c r="P943" s="112"/>
    </row>
    <row r="944" spans="12:16" s="109" customFormat="1" ht="12" x14ac:dyDescent="0.15">
      <c r="L944" s="112"/>
      <c r="N944" s="112"/>
      <c r="P944" s="112"/>
    </row>
    <row r="945" spans="12:16" s="109" customFormat="1" ht="12" x14ac:dyDescent="0.15">
      <c r="L945" s="112"/>
      <c r="N945" s="112"/>
      <c r="P945" s="112"/>
    </row>
    <row r="946" spans="12:16" s="109" customFormat="1" ht="12" x14ac:dyDescent="0.15">
      <c r="L946" s="112"/>
      <c r="N946" s="112"/>
      <c r="P946" s="112"/>
    </row>
    <row r="947" spans="12:16" s="109" customFormat="1" ht="12" x14ac:dyDescent="0.15">
      <c r="L947" s="112"/>
      <c r="N947" s="112"/>
      <c r="P947" s="112"/>
    </row>
    <row r="948" spans="12:16" s="109" customFormat="1" ht="12" x14ac:dyDescent="0.15">
      <c r="L948" s="112"/>
      <c r="N948" s="112"/>
      <c r="P948" s="112"/>
    </row>
    <row r="949" spans="12:16" s="109" customFormat="1" ht="12" x14ac:dyDescent="0.15">
      <c r="L949" s="112"/>
      <c r="N949" s="112"/>
      <c r="P949" s="112"/>
    </row>
    <row r="950" spans="12:16" s="109" customFormat="1" ht="12" x14ac:dyDescent="0.15">
      <c r="L950" s="112"/>
      <c r="N950" s="112"/>
      <c r="P950" s="112"/>
    </row>
    <row r="951" spans="12:16" s="109" customFormat="1" ht="12" x14ac:dyDescent="0.15">
      <c r="L951" s="112"/>
      <c r="N951" s="112"/>
      <c r="P951" s="112"/>
    </row>
    <row r="952" spans="12:16" s="109" customFormat="1" ht="12" x14ac:dyDescent="0.15">
      <c r="L952" s="112"/>
      <c r="N952" s="112"/>
      <c r="P952" s="112"/>
    </row>
    <row r="953" spans="12:16" s="109" customFormat="1" ht="12" x14ac:dyDescent="0.15">
      <c r="L953" s="112"/>
      <c r="N953" s="112"/>
      <c r="P953" s="112"/>
    </row>
    <row r="954" spans="12:16" s="109" customFormat="1" ht="12" x14ac:dyDescent="0.15">
      <c r="L954" s="112"/>
      <c r="N954" s="112"/>
      <c r="P954" s="112"/>
    </row>
    <row r="955" spans="12:16" s="109" customFormat="1" ht="12" x14ac:dyDescent="0.15">
      <c r="L955" s="112"/>
      <c r="N955" s="112"/>
      <c r="P955" s="112"/>
    </row>
    <row r="956" spans="12:16" s="109" customFormat="1" ht="12" x14ac:dyDescent="0.15">
      <c r="L956" s="112"/>
      <c r="N956" s="112"/>
      <c r="P956" s="112"/>
    </row>
    <row r="957" spans="12:16" s="109" customFormat="1" ht="12" x14ac:dyDescent="0.15">
      <c r="L957" s="112"/>
      <c r="N957" s="112"/>
      <c r="P957" s="112"/>
    </row>
    <row r="958" spans="12:16" s="109" customFormat="1" ht="12" x14ac:dyDescent="0.15">
      <c r="L958" s="112"/>
      <c r="N958" s="112"/>
      <c r="P958" s="112"/>
    </row>
    <row r="959" spans="12:16" s="109" customFormat="1" ht="12" x14ac:dyDescent="0.15">
      <c r="L959" s="112"/>
      <c r="N959" s="112"/>
      <c r="P959" s="112"/>
    </row>
    <row r="960" spans="12:16" s="109" customFormat="1" ht="12" x14ac:dyDescent="0.15">
      <c r="L960" s="112"/>
      <c r="N960" s="112"/>
      <c r="P960" s="112"/>
    </row>
    <row r="961" spans="12:16" s="109" customFormat="1" ht="12" x14ac:dyDescent="0.15">
      <c r="L961" s="112"/>
      <c r="N961" s="112"/>
      <c r="P961" s="112"/>
    </row>
    <row r="962" spans="12:16" s="109" customFormat="1" ht="12" x14ac:dyDescent="0.15">
      <c r="L962" s="112"/>
      <c r="N962" s="112"/>
      <c r="P962" s="112"/>
    </row>
    <row r="963" spans="12:16" s="109" customFormat="1" ht="12" x14ac:dyDescent="0.15">
      <c r="L963" s="112"/>
      <c r="N963" s="112"/>
      <c r="P963" s="112"/>
    </row>
    <row r="964" spans="12:16" s="109" customFormat="1" ht="12" x14ac:dyDescent="0.15">
      <c r="L964" s="112"/>
      <c r="N964" s="112"/>
      <c r="P964" s="112"/>
    </row>
    <row r="965" spans="12:16" s="109" customFormat="1" ht="12" x14ac:dyDescent="0.15">
      <c r="L965" s="112"/>
      <c r="N965" s="112"/>
      <c r="P965" s="112"/>
    </row>
    <row r="966" spans="12:16" s="109" customFormat="1" ht="12" x14ac:dyDescent="0.15">
      <c r="L966" s="112"/>
      <c r="N966" s="112"/>
      <c r="P966" s="112"/>
    </row>
    <row r="967" spans="12:16" s="109" customFormat="1" ht="12" x14ac:dyDescent="0.15">
      <c r="L967" s="112"/>
      <c r="N967" s="112"/>
      <c r="P967" s="112"/>
    </row>
    <row r="968" spans="12:16" s="109" customFormat="1" ht="12" x14ac:dyDescent="0.15">
      <c r="L968" s="112"/>
      <c r="N968" s="112"/>
      <c r="P968" s="112"/>
    </row>
    <row r="969" spans="12:16" s="109" customFormat="1" ht="12" x14ac:dyDescent="0.15">
      <c r="L969" s="112"/>
      <c r="N969" s="112"/>
      <c r="P969" s="112"/>
    </row>
    <row r="970" spans="12:16" s="109" customFormat="1" ht="12" x14ac:dyDescent="0.15">
      <c r="L970" s="112"/>
      <c r="N970" s="112"/>
      <c r="P970" s="112"/>
    </row>
    <row r="971" spans="12:16" s="109" customFormat="1" ht="12" x14ac:dyDescent="0.15">
      <c r="L971" s="112"/>
      <c r="N971" s="112"/>
      <c r="P971" s="112"/>
    </row>
    <row r="972" spans="12:16" s="109" customFormat="1" ht="12" x14ac:dyDescent="0.15">
      <c r="L972" s="112"/>
      <c r="N972" s="112"/>
      <c r="P972" s="112"/>
    </row>
    <row r="973" spans="12:16" s="109" customFormat="1" ht="12" x14ac:dyDescent="0.15">
      <c r="L973" s="112"/>
      <c r="N973" s="112"/>
      <c r="P973" s="112"/>
    </row>
    <row r="974" spans="12:16" s="109" customFormat="1" ht="12" x14ac:dyDescent="0.15">
      <c r="L974" s="112"/>
      <c r="N974" s="112"/>
      <c r="P974" s="112"/>
    </row>
    <row r="975" spans="12:16" s="109" customFormat="1" ht="12" x14ac:dyDescent="0.15">
      <c r="L975" s="112"/>
      <c r="N975" s="112"/>
      <c r="P975" s="112"/>
    </row>
    <row r="976" spans="12:16" s="109" customFormat="1" ht="12" x14ac:dyDescent="0.15">
      <c r="L976" s="112"/>
      <c r="N976" s="112"/>
      <c r="P976" s="112"/>
    </row>
    <row r="977" spans="12:16" s="109" customFormat="1" ht="12" x14ac:dyDescent="0.15">
      <c r="L977" s="112"/>
      <c r="N977" s="112"/>
      <c r="P977" s="112"/>
    </row>
    <row r="978" spans="12:16" s="109" customFormat="1" ht="12" x14ac:dyDescent="0.15">
      <c r="L978" s="112"/>
      <c r="N978" s="112"/>
      <c r="P978" s="112"/>
    </row>
    <row r="979" spans="12:16" s="109" customFormat="1" ht="12" x14ac:dyDescent="0.15">
      <c r="L979" s="112"/>
      <c r="N979" s="112"/>
      <c r="P979" s="112"/>
    </row>
    <row r="980" spans="12:16" s="109" customFormat="1" ht="12" x14ac:dyDescent="0.15">
      <c r="L980" s="112"/>
      <c r="N980" s="112"/>
      <c r="P980" s="112"/>
    </row>
    <row r="981" spans="12:16" s="109" customFormat="1" ht="12" x14ac:dyDescent="0.15">
      <c r="L981" s="112"/>
      <c r="N981" s="112"/>
      <c r="P981" s="112"/>
    </row>
    <row r="982" spans="12:16" s="109" customFormat="1" ht="12" x14ac:dyDescent="0.15">
      <c r="L982" s="112"/>
      <c r="N982" s="112"/>
      <c r="P982" s="112"/>
    </row>
    <row r="983" spans="12:16" s="109" customFormat="1" ht="12" x14ac:dyDescent="0.15">
      <c r="L983" s="112"/>
      <c r="N983" s="112"/>
      <c r="P983" s="112"/>
    </row>
    <row r="984" spans="12:16" s="109" customFormat="1" ht="12" x14ac:dyDescent="0.15">
      <c r="L984" s="112"/>
      <c r="N984" s="112"/>
      <c r="P984" s="112"/>
    </row>
    <row r="985" spans="12:16" s="109" customFormat="1" ht="12" x14ac:dyDescent="0.15">
      <c r="L985" s="112"/>
      <c r="N985" s="112"/>
      <c r="P985" s="112"/>
    </row>
    <row r="986" spans="12:16" s="109" customFormat="1" ht="12" x14ac:dyDescent="0.15">
      <c r="L986" s="112"/>
      <c r="N986" s="112"/>
      <c r="P986" s="112"/>
    </row>
    <row r="987" spans="12:16" s="109" customFormat="1" ht="12" x14ac:dyDescent="0.15">
      <c r="L987" s="112"/>
      <c r="N987" s="112"/>
      <c r="P987" s="112"/>
    </row>
    <row r="988" spans="12:16" s="109" customFormat="1" ht="12" x14ac:dyDescent="0.15">
      <c r="L988" s="112"/>
      <c r="N988" s="112"/>
      <c r="P988" s="112"/>
    </row>
    <row r="989" spans="12:16" s="109" customFormat="1" ht="12" x14ac:dyDescent="0.15">
      <c r="L989" s="112"/>
      <c r="N989" s="112"/>
      <c r="P989" s="112"/>
    </row>
    <row r="990" spans="12:16" s="109" customFormat="1" ht="12" x14ac:dyDescent="0.15">
      <c r="L990" s="112"/>
      <c r="N990" s="112"/>
      <c r="P990" s="112"/>
    </row>
    <row r="991" spans="12:16" s="109" customFormat="1" ht="12" x14ac:dyDescent="0.15">
      <c r="L991" s="112"/>
      <c r="N991" s="112"/>
      <c r="P991" s="112"/>
    </row>
    <row r="992" spans="12:16" s="109" customFormat="1" ht="12" x14ac:dyDescent="0.15">
      <c r="L992" s="112"/>
      <c r="N992" s="112"/>
      <c r="P992" s="112"/>
    </row>
    <row r="993" spans="12:16" s="109" customFormat="1" ht="12" x14ac:dyDescent="0.15">
      <c r="L993" s="112"/>
      <c r="N993" s="112"/>
      <c r="P993" s="112"/>
    </row>
    <row r="994" spans="12:16" s="109" customFormat="1" ht="12" x14ac:dyDescent="0.15">
      <c r="L994" s="112"/>
      <c r="N994" s="112"/>
      <c r="P994" s="112"/>
    </row>
    <row r="995" spans="12:16" s="109" customFormat="1" ht="12" x14ac:dyDescent="0.15">
      <c r="L995" s="112"/>
      <c r="N995" s="112"/>
      <c r="P995" s="112"/>
    </row>
    <row r="996" spans="12:16" s="109" customFormat="1" ht="12" x14ac:dyDescent="0.15">
      <c r="L996" s="112"/>
      <c r="N996" s="112"/>
      <c r="P996" s="112"/>
    </row>
    <row r="997" spans="12:16" s="109" customFormat="1" ht="12" x14ac:dyDescent="0.15">
      <c r="L997" s="112"/>
      <c r="N997" s="112"/>
      <c r="P997" s="112"/>
    </row>
    <row r="998" spans="12:16" s="109" customFormat="1" ht="12" x14ac:dyDescent="0.15">
      <c r="L998" s="112"/>
      <c r="N998" s="112"/>
      <c r="P998" s="112"/>
    </row>
    <row r="999" spans="12:16" s="109" customFormat="1" ht="12" x14ac:dyDescent="0.15">
      <c r="L999" s="112"/>
      <c r="N999" s="112"/>
      <c r="P999" s="112"/>
    </row>
    <row r="1000" spans="12:16" s="109" customFormat="1" ht="12" x14ac:dyDescent="0.15">
      <c r="L1000" s="112"/>
      <c r="N1000" s="112"/>
      <c r="P1000" s="112"/>
    </row>
    <row r="1001" spans="12:16" s="109" customFormat="1" ht="12" x14ac:dyDescent="0.15">
      <c r="L1001" s="112"/>
      <c r="N1001" s="112"/>
      <c r="P1001" s="112"/>
    </row>
    <row r="1002" spans="12:16" s="109" customFormat="1" ht="12" x14ac:dyDescent="0.15">
      <c r="L1002" s="112"/>
      <c r="N1002" s="112"/>
      <c r="P1002" s="112"/>
    </row>
    <row r="1003" spans="12:16" s="109" customFormat="1" ht="12" x14ac:dyDescent="0.15">
      <c r="L1003" s="112"/>
      <c r="N1003" s="112"/>
      <c r="P1003" s="112"/>
    </row>
    <row r="1004" spans="12:16" s="109" customFormat="1" ht="12" x14ac:dyDescent="0.15">
      <c r="L1004" s="112"/>
      <c r="N1004" s="112"/>
      <c r="P1004" s="112"/>
    </row>
    <row r="1005" spans="12:16" s="109" customFormat="1" ht="12" x14ac:dyDescent="0.15">
      <c r="L1005" s="112"/>
      <c r="N1005" s="112"/>
      <c r="P1005" s="112"/>
    </row>
    <row r="1006" spans="12:16" s="109" customFormat="1" ht="12" x14ac:dyDescent="0.15">
      <c r="L1006" s="112"/>
      <c r="N1006" s="112"/>
      <c r="P1006" s="112"/>
    </row>
    <row r="1007" spans="12:16" s="109" customFormat="1" ht="12" x14ac:dyDescent="0.15">
      <c r="L1007" s="112"/>
      <c r="N1007" s="112"/>
      <c r="P1007" s="112"/>
    </row>
    <row r="1008" spans="12:16" s="109" customFormat="1" ht="12" x14ac:dyDescent="0.15">
      <c r="L1008" s="112"/>
      <c r="N1008" s="112"/>
      <c r="P1008" s="112"/>
    </row>
    <row r="1009" spans="12:16" s="109" customFormat="1" ht="12" x14ac:dyDescent="0.15">
      <c r="L1009" s="112"/>
      <c r="N1009" s="112"/>
      <c r="P1009" s="112"/>
    </row>
    <row r="1010" spans="12:16" s="109" customFormat="1" ht="12" x14ac:dyDescent="0.15">
      <c r="L1010" s="112"/>
      <c r="N1010" s="112"/>
      <c r="P1010" s="112"/>
    </row>
    <row r="1011" spans="12:16" s="109" customFormat="1" ht="12" x14ac:dyDescent="0.15">
      <c r="L1011" s="112"/>
      <c r="N1011" s="112"/>
      <c r="P1011" s="112"/>
    </row>
    <row r="1012" spans="12:16" s="109" customFormat="1" ht="12" x14ac:dyDescent="0.15">
      <c r="L1012" s="112"/>
      <c r="N1012" s="112"/>
      <c r="P1012" s="112"/>
    </row>
    <row r="1013" spans="12:16" s="109" customFormat="1" ht="12" x14ac:dyDescent="0.15">
      <c r="L1013" s="112"/>
      <c r="N1013" s="112"/>
      <c r="P1013" s="112"/>
    </row>
    <row r="1014" spans="12:16" s="109" customFormat="1" ht="12" x14ac:dyDescent="0.15">
      <c r="L1014" s="112"/>
      <c r="N1014" s="112"/>
      <c r="P1014" s="112"/>
    </row>
    <row r="1015" spans="12:16" s="109" customFormat="1" ht="12" x14ac:dyDescent="0.15">
      <c r="L1015" s="112"/>
      <c r="N1015" s="112"/>
      <c r="P1015" s="112"/>
    </row>
    <row r="1016" spans="12:16" s="109" customFormat="1" ht="12" x14ac:dyDescent="0.15">
      <c r="L1016" s="112"/>
      <c r="N1016" s="112"/>
      <c r="P1016" s="112"/>
    </row>
    <row r="1017" spans="12:16" s="109" customFormat="1" ht="12" x14ac:dyDescent="0.15">
      <c r="L1017" s="112"/>
      <c r="N1017" s="112"/>
      <c r="P1017" s="112"/>
    </row>
    <row r="1018" spans="12:16" s="109" customFormat="1" ht="12" x14ac:dyDescent="0.15">
      <c r="L1018" s="112"/>
      <c r="N1018" s="112"/>
      <c r="P1018" s="112"/>
    </row>
    <row r="1019" spans="12:16" s="109" customFormat="1" ht="12" x14ac:dyDescent="0.15">
      <c r="L1019" s="112"/>
      <c r="N1019" s="112"/>
      <c r="P1019" s="112"/>
    </row>
    <row r="1020" spans="12:16" s="109" customFormat="1" ht="12" x14ac:dyDescent="0.15">
      <c r="L1020" s="112"/>
      <c r="N1020" s="112"/>
      <c r="P1020" s="112"/>
    </row>
    <row r="1021" spans="12:16" s="109" customFormat="1" ht="12" x14ac:dyDescent="0.15">
      <c r="L1021" s="112"/>
      <c r="N1021" s="112"/>
      <c r="P1021" s="112"/>
    </row>
    <row r="1022" spans="12:16" s="109" customFormat="1" ht="12" x14ac:dyDescent="0.15">
      <c r="L1022" s="112"/>
      <c r="N1022" s="112"/>
      <c r="P1022" s="112"/>
    </row>
    <row r="1023" spans="12:16" s="109" customFormat="1" ht="12" x14ac:dyDescent="0.15">
      <c r="L1023" s="112"/>
      <c r="N1023" s="112"/>
      <c r="P1023" s="112"/>
    </row>
    <row r="1024" spans="12:16" s="109" customFormat="1" ht="12" x14ac:dyDescent="0.15">
      <c r="L1024" s="112"/>
      <c r="N1024" s="112"/>
      <c r="P1024" s="112"/>
    </row>
    <row r="1025" spans="12:16" s="109" customFormat="1" ht="12" x14ac:dyDescent="0.15">
      <c r="L1025" s="112"/>
      <c r="N1025" s="112"/>
      <c r="P1025" s="112"/>
    </row>
    <row r="1026" spans="12:16" s="109" customFormat="1" ht="12" x14ac:dyDescent="0.15">
      <c r="L1026" s="112"/>
      <c r="N1026" s="112"/>
      <c r="P1026" s="112"/>
    </row>
    <row r="1027" spans="12:16" s="109" customFormat="1" ht="12" x14ac:dyDescent="0.15">
      <c r="L1027" s="112"/>
      <c r="N1027" s="112"/>
      <c r="P1027" s="112"/>
    </row>
    <row r="1028" spans="12:16" s="109" customFormat="1" ht="12" x14ac:dyDescent="0.15">
      <c r="L1028" s="112"/>
      <c r="N1028" s="112"/>
      <c r="P1028" s="112"/>
    </row>
    <row r="1029" spans="12:16" s="109" customFormat="1" ht="12" x14ac:dyDescent="0.15">
      <c r="L1029" s="112"/>
      <c r="N1029" s="112"/>
      <c r="P1029" s="112"/>
    </row>
    <row r="1030" spans="12:16" s="109" customFormat="1" ht="12" x14ac:dyDescent="0.15">
      <c r="L1030" s="112"/>
      <c r="N1030" s="112"/>
      <c r="P1030" s="112"/>
    </row>
    <row r="1031" spans="12:16" s="109" customFormat="1" ht="12" x14ac:dyDescent="0.15">
      <c r="L1031" s="112"/>
      <c r="N1031" s="112"/>
      <c r="P1031" s="112"/>
    </row>
    <row r="1032" spans="12:16" s="109" customFormat="1" ht="12" x14ac:dyDescent="0.15">
      <c r="L1032" s="112"/>
      <c r="N1032" s="112"/>
      <c r="P1032" s="112"/>
    </row>
    <row r="1033" spans="12:16" s="109" customFormat="1" ht="12" x14ac:dyDescent="0.15">
      <c r="L1033" s="112"/>
      <c r="N1033" s="112"/>
      <c r="P1033" s="112"/>
    </row>
    <row r="1034" spans="12:16" s="109" customFormat="1" ht="12" x14ac:dyDescent="0.15">
      <c r="L1034" s="112"/>
      <c r="N1034" s="112"/>
      <c r="P1034" s="112"/>
    </row>
    <row r="1035" spans="12:16" s="109" customFormat="1" ht="12" x14ac:dyDescent="0.15">
      <c r="L1035" s="112"/>
      <c r="N1035" s="112"/>
      <c r="P1035" s="112"/>
    </row>
    <row r="1036" spans="12:16" s="109" customFormat="1" ht="12" x14ac:dyDescent="0.15">
      <c r="L1036" s="112"/>
      <c r="N1036" s="112"/>
      <c r="P1036" s="112"/>
    </row>
    <row r="1037" spans="12:16" s="109" customFormat="1" ht="12" x14ac:dyDescent="0.15">
      <c r="L1037" s="112"/>
      <c r="N1037" s="112"/>
      <c r="P1037" s="112"/>
    </row>
    <row r="1038" spans="12:16" s="109" customFormat="1" ht="12" x14ac:dyDescent="0.15">
      <c r="L1038" s="112"/>
      <c r="N1038" s="112"/>
      <c r="P1038" s="112"/>
    </row>
    <row r="1039" spans="12:16" s="109" customFormat="1" ht="12" x14ac:dyDescent="0.15">
      <c r="L1039" s="112"/>
      <c r="N1039" s="112"/>
      <c r="P1039" s="112"/>
    </row>
    <row r="1040" spans="12:16" s="109" customFormat="1" ht="12" x14ac:dyDescent="0.15">
      <c r="L1040" s="112"/>
      <c r="N1040" s="112"/>
      <c r="P1040" s="112"/>
    </row>
    <row r="1041" spans="12:16" s="109" customFormat="1" ht="12" x14ac:dyDescent="0.15">
      <c r="L1041" s="112"/>
      <c r="N1041" s="112"/>
      <c r="P1041" s="112"/>
    </row>
    <row r="1042" spans="12:16" s="109" customFormat="1" ht="12" x14ac:dyDescent="0.15">
      <c r="L1042" s="112"/>
      <c r="N1042" s="112"/>
      <c r="P1042" s="112"/>
    </row>
    <row r="1043" spans="12:16" s="109" customFormat="1" ht="12" x14ac:dyDescent="0.15">
      <c r="L1043" s="112"/>
      <c r="N1043" s="112"/>
      <c r="P1043" s="112"/>
    </row>
    <row r="1044" spans="12:16" s="109" customFormat="1" ht="12" x14ac:dyDescent="0.15">
      <c r="L1044" s="112"/>
      <c r="N1044" s="112"/>
      <c r="P1044" s="112"/>
    </row>
    <row r="1045" spans="12:16" s="109" customFormat="1" ht="12" x14ac:dyDescent="0.15">
      <c r="L1045" s="112"/>
      <c r="N1045" s="112"/>
      <c r="P1045" s="112"/>
    </row>
    <row r="1046" spans="12:16" s="109" customFormat="1" ht="12" x14ac:dyDescent="0.15">
      <c r="L1046" s="112"/>
      <c r="N1046" s="112"/>
      <c r="P1046" s="112"/>
    </row>
    <row r="1047" spans="12:16" s="109" customFormat="1" ht="12" x14ac:dyDescent="0.15">
      <c r="L1047" s="112"/>
      <c r="N1047" s="112"/>
      <c r="P1047" s="112"/>
    </row>
    <row r="1048" spans="12:16" s="109" customFormat="1" ht="12" x14ac:dyDescent="0.15">
      <c r="L1048" s="112"/>
      <c r="N1048" s="112"/>
      <c r="P1048" s="112"/>
    </row>
    <row r="1049" spans="12:16" s="109" customFormat="1" ht="12" x14ac:dyDescent="0.15">
      <c r="L1049" s="112"/>
      <c r="N1049" s="112"/>
      <c r="P1049" s="112"/>
    </row>
    <row r="1050" spans="12:16" s="109" customFormat="1" ht="12" x14ac:dyDescent="0.15">
      <c r="L1050" s="112"/>
      <c r="N1050" s="112"/>
      <c r="P1050" s="112"/>
    </row>
    <row r="1051" spans="12:16" s="109" customFormat="1" ht="12" x14ac:dyDescent="0.15">
      <c r="L1051" s="112"/>
      <c r="N1051" s="112"/>
      <c r="P1051" s="112"/>
    </row>
    <row r="1052" spans="12:16" s="109" customFormat="1" ht="12" x14ac:dyDescent="0.15">
      <c r="L1052" s="112"/>
      <c r="N1052" s="112"/>
      <c r="P1052" s="112"/>
    </row>
    <row r="1053" spans="12:16" s="109" customFormat="1" ht="12" x14ac:dyDescent="0.15">
      <c r="L1053" s="112"/>
      <c r="N1053" s="112"/>
      <c r="P1053" s="112"/>
    </row>
    <row r="1054" spans="12:16" s="109" customFormat="1" ht="12" x14ac:dyDescent="0.15">
      <c r="L1054" s="112"/>
      <c r="N1054" s="112"/>
      <c r="P1054" s="112"/>
    </row>
    <row r="1055" spans="12:16" s="109" customFormat="1" ht="12" x14ac:dyDescent="0.15">
      <c r="L1055" s="112"/>
      <c r="N1055" s="112"/>
      <c r="P1055" s="112"/>
    </row>
    <row r="1056" spans="12:16" s="109" customFormat="1" ht="12" x14ac:dyDescent="0.15">
      <c r="L1056" s="112"/>
      <c r="N1056" s="112"/>
      <c r="P1056" s="112"/>
    </row>
    <row r="1057" spans="12:16" s="109" customFormat="1" ht="12" x14ac:dyDescent="0.15">
      <c r="L1057" s="112"/>
      <c r="N1057" s="112"/>
      <c r="P1057" s="112"/>
    </row>
    <row r="1058" spans="12:16" s="109" customFormat="1" ht="12" x14ac:dyDescent="0.15">
      <c r="L1058" s="112"/>
      <c r="N1058" s="112"/>
      <c r="P1058" s="112"/>
    </row>
    <row r="1059" spans="12:16" s="109" customFormat="1" ht="12" x14ac:dyDescent="0.15">
      <c r="L1059" s="112"/>
      <c r="N1059" s="112"/>
      <c r="P1059" s="112"/>
    </row>
    <row r="1060" spans="12:16" s="109" customFormat="1" ht="12" x14ac:dyDescent="0.15">
      <c r="L1060" s="112"/>
      <c r="N1060" s="112"/>
      <c r="P1060" s="112"/>
    </row>
    <row r="1061" spans="12:16" s="109" customFormat="1" ht="12" x14ac:dyDescent="0.15">
      <c r="L1061" s="112"/>
      <c r="N1061" s="112"/>
      <c r="P1061" s="112"/>
    </row>
    <row r="1062" spans="12:16" s="109" customFormat="1" ht="12" x14ac:dyDescent="0.15">
      <c r="L1062" s="112"/>
      <c r="N1062" s="112"/>
      <c r="P1062" s="112"/>
    </row>
    <row r="1063" spans="12:16" s="109" customFormat="1" ht="12" x14ac:dyDescent="0.15">
      <c r="L1063" s="112"/>
      <c r="N1063" s="112"/>
      <c r="P1063" s="112"/>
    </row>
    <row r="1064" spans="12:16" s="109" customFormat="1" ht="12" x14ac:dyDescent="0.15">
      <c r="L1064" s="112"/>
      <c r="N1064" s="112"/>
      <c r="P1064" s="112"/>
    </row>
    <row r="1065" spans="12:16" s="109" customFormat="1" ht="12" x14ac:dyDescent="0.15">
      <c r="L1065" s="112"/>
      <c r="N1065" s="112"/>
      <c r="P1065" s="112"/>
    </row>
    <row r="1066" spans="12:16" s="109" customFormat="1" ht="12" x14ac:dyDescent="0.15">
      <c r="L1066" s="112"/>
      <c r="N1066" s="112"/>
      <c r="P1066" s="112"/>
    </row>
    <row r="1067" spans="12:16" s="109" customFormat="1" ht="12" x14ac:dyDescent="0.15">
      <c r="L1067" s="112"/>
      <c r="N1067" s="112"/>
      <c r="P1067" s="112"/>
    </row>
    <row r="1068" spans="12:16" s="109" customFormat="1" ht="12" x14ac:dyDescent="0.15">
      <c r="L1068" s="112"/>
      <c r="N1068" s="112"/>
      <c r="P1068" s="112"/>
    </row>
    <row r="1069" spans="12:16" s="109" customFormat="1" ht="12" x14ac:dyDescent="0.15">
      <c r="L1069" s="112"/>
      <c r="N1069" s="112"/>
      <c r="P1069" s="112"/>
    </row>
    <row r="1070" spans="12:16" s="109" customFormat="1" ht="12" x14ac:dyDescent="0.15">
      <c r="L1070" s="112"/>
      <c r="N1070" s="112"/>
      <c r="P1070" s="112"/>
    </row>
    <row r="1071" spans="12:16" s="109" customFormat="1" ht="12" x14ac:dyDescent="0.15">
      <c r="L1071" s="112"/>
      <c r="N1071" s="112"/>
      <c r="P1071" s="112"/>
    </row>
    <row r="1072" spans="12:16" s="109" customFormat="1" ht="12" x14ac:dyDescent="0.15">
      <c r="L1072" s="112"/>
      <c r="N1072" s="112"/>
      <c r="P1072" s="112"/>
    </row>
    <row r="1073" spans="12:16" s="109" customFormat="1" ht="12" x14ac:dyDescent="0.15">
      <c r="L1073" s="112"/>
      <c r="N1073" s="112"/>
      <c r="P1073" s="112"/>
    </row>
    <row r="1074" spans="12:16" s="109" customFormat="1" ht="12" x14ac:dyDescent="0.15">
      <c r="L1074" s="112"/>
      <c r="N1074" s="112"/>
      <c r="P1074" s="112"/>
    </row>
    <row r="1075" spans="12:16" s="109" customFormat="1" ht="12" x14ac:dyDescent="0.15">
      <c r="L1075" s="112"/>
      <c r="N1075" s="112"/>
      <c r="P1075" s="112"/>
    </row>
    <row r="1076" spans="12:16" s="109" customFormat="1" ht="12" x14ac:dyDescent="0.15">
      <c r="L1076" s="112"/>
      <c r="N1076" s="112"/>
      <c r="P1076" s="112"/>
    </row>
    <row r="1077" spans="12:16" s="109" customFormat="1" ht="12" x14ac:dyDescent="0.15">
      <c r="L1077" s="112"/>
      <c r="N1077" s="112"/>
      <c r="P1077" s="112"/>
    </row>
    <row r="1078" spans="12:16" s="109" customFormat="1" ht="12" x14ac:dyDescent="0.15">
      <c r="L1078" s="112"/>
      <c r="N1078" s="112"/>
      <c r="P1078" s="112"/>
    </row>
    <row r="1079" spans="12:16" s="109" customFormat="1" ht="12" x14ac:dyDescent="0.15">
      <c r="L1079" s="112"/>
      <c r="N1079" s="112"/>
      <c r="P1079" s="112"/>
    </row>
    <row r="1080" spans="12:16" s="109" customFormat="1" ht="12" x14ac:dyDescent="0.15">
      <c r="L1080" s="112"/>
      <c r="N1080" s="112"/>
      <c r="P1080" s="112"/>
    </row>
    <row r="1081" spans="12:16" s="109" customFormat="1" ht="12" x14ac:dyDescent="0.15">
      <c r="L1081" s="112"/>
      <c r="N1081" s="112"/>
      <c r="P1081" s="112"/>
    </row>
    <row r="1082" spans="12:16" s="109" customFormat="1" ht="12" x14ac:dyDescent="0.15">
      <c r="L1082" s="112"/>
      <c r="N1082" s="112"/>
      <c r="P1082" s="112"/>
    </row>
    <row r="1083" spans="12:16" s="109" customFormat="1" ht="12" x14ac:dyDescent="0.15">
      <c r="L1083" s="112"/>
      <c r="N1083" s="112"/>
      <c r="P1083" s="112"/>
    </row>
    <row r="1084" spans="12:16" s="109" customFormat="1" ht="12" x14ac:dyDescent="0.15">
      <c r="L1084" s="112"/>
      <c r="N1084" s="112"/>
      <c r="P1084" s="112"/>
    </row>
    <row r="1085" spans="12:16" s="109" customFormat="1" ht="12" x14ac:dyDescent="0.15">
      <c r="L1085" s="112"/>
      <c r="N1085" s="112"/>
      <c r="P1085" s="112"/>
    </row>
    <row r="1086" spans="12:16" s="109" customFormat="1" ht="12" x14ac:dyDescent="0.15">
      <c r="L1086" s="112"/>
      <c r="N1086" s="112"/>
      <c r="P1086" s="112"/>
    </row>
    <row r="1087" spans="12:16" s="109" customFormat="1" ht="12" x14ac:dyDescent="0.15">
      <c r="L1087" s="112"/>
      <c r="N1087" s="112"/>
      <c r="P1087" s="112"/>
    </row>
    <row r="1088" spans="12:16" s="109" customFormat="1" ht="12" x14ac:dyDescent="0.15">
      <c r="L1088" s="112"/>
      <c r="N1088" s="112"/>
      <c r="P1088" s="112"/>
    </row>
    <row r="1089" spans="12:16" s="109" customFormat="1" ht="12" x14ac:dyDescent="0.15">
      <c r="L1089" s="112"/>
      <c r="N1089" s="112"/>
      <c r="P1089" s="112"/>
    </row>
    <row r="1090" spans="12:16" s="109" customFormat="1" ht="12" x14ac:dyDescent="0.15">
      <c r="L1090" s="112"/>
      <c r="N1090" s="112"/>
      <c r="P1090" s="112"/>
    </row>
    <row r="1091" spans="12:16" s="109" customFormat="1" ht="12" x14ac:dyDescent="0.15">
      <c r="L1091" s="112"/>
      <c r="N1091" s="112"/>
      <c r="P1091" s="112"/>
    </row>
    <row r="1092" spans="12:16" s="109" customFormat="1" ht="12" x14ac:dyDescent="0.15">
      <c r="L1092" s="112"/>
      <c r="N1092" s="112"/>
      <c r="P1092" s="112"/>
    </row>
    <row r="1093" spans="12:16" s="109" customFormat="1" ht="12" x14ac:dyDescent="0.15">
      <c r="L1093" s="112"/>
      <c r="N1093" s="112"/>
      <c r="P1093" s="112"/>
    </row>
    <row r="1094" spans="12:16" s="109" customFormat="1" ht="12" x14ac:dyDescent="0.15">
      <c r="L1094" s="112"/>
      <c r="N1094" s="112"/>
      <c r="P1094" s="112"/>
    </row>
    <row r="1095" spans="12:16" s="109" customFormat="1" ht="12" x14ac:dyDescent="0.15">
      <c r="L1095" s="112"/>
      <c r="N1095" s="112"/>
      <c r="P1095" s="112"/>
    </row>
    <row r="1096" spans="12:16" s="109" customFormat="1" ht="12" x14ac:dyDescent="0.15">
      <c r="L1096" s="112"/>
      <c r="N1096" s="112"/>
      <c r="P1096" s="112"/>
    </row>
    <row r="1097" spans="12:16" s="109" customFormat="1" ht="12" x14ac:dyDescent="0.15">
      <c r="L1097" s="112"/>
      <c r="N1097" s="112"/>
      <c r="P1097" s="112"/>
    </row>
    <row r="1098" spans="12:16" s="109" customFormat="1" ht="12" x14ac:dyDescent="0.15">
      <c r="L1098" s="112"/>
      <c r="N1098" s="112"/>
      <c r="P1098" s="112"/>
    </row>
    <row r="1099" spans="12:16" s="109" customFormat="1" ht="12" x14ac:dyDescent="0.15">
      <c r="L1099" s="112"/>
      <c r="N1099" s="112"/>
      <c r="P1099" s="112"/>
    </row>
    <row r="1100" spans="12:16" s="109" customFormat="1" ht="12" x14ac:dyDescent="0.15">
      <c r="L1100" s="112"/>
      <c r="N1100" s="112"/>
      <c r="P1100" s="112"/>
    </row>
    <row r="1101" spans="12:16" s="109" customFormat="1" ht="12" x14ac:dyDescent="0.15">
      <c r="L1101" s="112"/>
      <c r="N1101" s="112"/>
      <c r="P1101" s="112"/>
    </row>
    <row r="1102" spans="12:16" s="109" customFormat="1" ht="12" x14ac:dyDescent="0.15">
      <c r="L1102" s="112"/>
      <c r="N1102" s="112"/>
      <c r="P1102" s="112"/>
    </row>
    <row r="1103" spans="12:16" s="109" customFormat="1" ht="12" x14ac:dyDescent="0.15">
      <c r="L1103" s="112"/>
      <c r="N1103" s="112"/>
      <c r="P1103" s="112"/>
    </row>
    <row r="1104" spans="12:16" s="109" customFormat="1" ht="12" x14ac:dyDescent="0.15">
      <c r="L1104" s="112"/>
      <c r="N1104" s="112"/>
      <c r="P1104" s="112"/>
    </row>
    <row r="1105" spans="12:16" s="109" customFormat="1" ht="12" x14ac:dyDescent="0.15">
      <c r="L1105" s="112"/>
      <c r="N1105" s="112"/>
      <c r="P1105" s="112"/>
    </row>
    <row r="1106" spans="12:16" s="109" customFormat="1" ht="12" x14ac:dyDescent="0.15">
      <c r="L1106" s="112"/>
      <c r="N1106" s="112"/>
      <c r="P1106" s="112"/>
    </row>
    <row r="1107" spans="12:16" s="109" customFormat="1" ht="12" x14ac:dyDescent="0.15">
      <c r="L1107" s="112"/>
      <c r="N1107" s="112"/>
      <c r="P1107" s="112"/>
    </row>
    <row r="1108" spans="12:16" s="109" customFormat="1" ht="12" x14ac:dyDescent="0.15">
      <c r="L1108" s="112"/>
      <c r="N1108" s="112"/>
      <c r="P1108" s="112"/>
    </row>
    <row r="1109" spans="12:16" s="109" customFormat="1" ht="12" x14ac:dyDescent="0.15">
      <c r="L1109" s="112"/>
      <c r="N1109" s="112"/>
      <c r="P1109" s="112"/>
    </row>
    <row r="1110" spans="12:16" s="109" customFormat="1" ht="12" x14ac:dyDescent="0.15">
      <c r="L1110" s="112"/>
      <c r="N1110" s="112"/>
      <c r="P1110" s="112"/>
    </row>
    <row r="1111" spans="12:16" s="109" customFormat="1" ht="12" x14ac:dyDescent="0.15">
      <c r="L1111" s="112"/>
      <c r="N1111" s="112"/>
      <c r="P1111" s="112"/>
    </row>
    <row r="1112" spans="12:16" s="109" customFormat="1" ht="12" x14ac:dyDescent="0.15">
      <c r="L1112" s="112"/>
      <c r="N1112" s="112"/>
      <c r="P1112" s="112"/>
    </row>
    <row r="1113" spans="12:16" s="109" customFormat="1" ht="12" x14ac:dyDescent="0.15">
      <c r="L1113" s="112"/>
      <c r="N1113" s="112"/>
      <c r="P1113" s="112"/>
    </row>
    <row r="1114" spans="12:16" s="109" customFormat="1" ht="12" x14ac:dyDescent="0.15">
      <c r="L1114" s="112"/>
      <c r="N1114" s="112"/>
      <c r="P1114" s="112"/>
    </row>
    <row r="1115" spans="12:16" s="109" customFormat="1" ht="12" x14ac:dyDescent="0.15">
      <c r="L1115" s="112"/>
      <c r="N1115" s="112"/>
      <c r="P1115" s="112"/>
    </row>
    <row r="1116" spans="12:16" s="109" customFormat="1" ht="12" x14ac:dyDescent="0.15">
      <c r="L1116" s="112"/>
      <c r="N1116" s="112"/>
      <c r="P1116" s="112"/>
    </row>
    <row r="1117" spans="12:16" s="109" customFormat="1" ht="12" x14ac:dyDescent="0.15">
      <c r="L1117" s="112"/>
      <c r="N1117" s="112"/>
      <c r="P1117" s="112"/>
    </row>
    <row r="1118" spans="12:16" s="109" customFormat="1" ht="12" x14ac:dyDescent="0.15">
      <c r="L1118" s="112"/>
      <c r="N1118" s="112"/>
      <c r="P1118" s="112"/>
    </row>
    <row r="1119" spans="12:16" s="109" customFormat="1" ht="12" x14ac:dyDescent="0.15">
      <c r="L1119" s="112"/>
      <c r="N1119" s="112"/>
      <c r="P1119" s="112"/>
    </row>
    <row r="1120" spans="12:16" s="109" customFormat="1" ht="12" x14ac:dyDescent="0.15">
      <c r="L1120" s="112"/>
      <c r="N1120" s="112"/>
      <c r="P1120" s="112"/>
    </row>
    <row r="1121" spans="12:16" s="109" customFormat="1" ht="12" x14ac:dyDescent="0.15">
      <c r="L1121" s="112"/>
      <c r="N1121" s="112"/>
      <c r="P1121" s="112"/>
    </row>
    <row r="1122" spans="12:16" s="109" customFormat="1" ht="12" x14ac:dyDescent="0.15">
      <c r="L1122" s="112"/>
      <c r="N1122" s="112"/>
      <c r="P1122" s="112"/>
    </row>
    <row r="1123" spans="12:16" s="109" customFormat="1" ht="12" x14ac:dyDescent="0.15">
      <c r="L1123" s="112"/>
      <c r="N1123" s="112"/>
      <c r="P1123" s="112"/>
    </row>
    <row r="1124" spans="12:16" s="109" customFormat="1" ht="12" x14ac:dyDescent="0.15">
      <c r="L1124" s="112"/>
      <c r="N1124" s="112"/>
      <c r="P1124" s="112"/>
    </row>
    <row r="1125" spans="12:16" s="109" customFormat="1" ht="12" x14ac:dyDescent="0.15">
      <c r="L1125" s="112"/>
      <c r="N1125" s="112"/>
      <c r="P1125" s="112"/>
    </row>
    <row r="1126" spans="12:16" s="109" customFormat="1" ht="12" x14ac:dyDescent="0.15">
      <c r="L1126" s="112"/>
      <c r="N1126" s="112"/>
      <c r="P1126" s="112"/>
    </row>
    <row r="1127" spans="12:16" s="109" customFormat="1" ht="12" x14ac:dyDescent="0.15">
      <c r="L1127" s="112"/>
      <c r="N1127" s="112"/>
      <c r="P1127" s="112"/>
    </row>
    <row r="1128" spans="12:16" s="109" customFormat="1" ht="12" x14ac:dyDescent="0.15">
      <c r="L1128" s="112"/>
      <c r="N1128" s="112"/>
      <c r="P1128" s="112"/>
    </row>
    <row r="1129" spans="12:16" s="109" customFormat="1" ht="12" x14ac:dyDescent="0.15">
      <c r="L1129" s="112"/>
      <c r="N1129" s="112"/>
      <c r="P1129" s="112"/>
    </row>
    <row r="1130" spans="12:16" s="109" customFormat="1" ht="12" x14ac:dyDescent="0.15">
      <c r="L1130" s="112"/>
      <c r="N1130" s="112"/>
      <c r="P1130" s="112"/>
    </row>
    <row r="1131" spans="12:16" s="109" customFormat="1" ht="12" x14ac:dyDescent="0.15">
      <c r="L1131" s="112"/>
      <c r="N1131" s="112"/>
      <c r="P1131" s="112"/>
    </row>
    <row r="1132" spans="12:16" s="109" customFormat="1" ht="12" x14ac:dyDescent="0.15">
      <c r="L1132" s="112"/>
      <c r="N1132" s="112"/>
      <c r="P1132" s="112"/>
    </row>
    <row r="1133" spans="12:16" s="109" customFormat="1" ht="12" x14ac:dyDescent="0.15">
      <c r="L1133" s="112"/>
      <c r="N1133" s="112"/>
      <c r="P1133" s="112"/>
    </row>
    <row r="1134" spans="12:16" s="109" customFormat="1" ht="12" x14ac:dyDescent="0.15">
      <c r="L1134" s="112"/>
      <c r="N1134" s="112"/>
      <c r="P1134" s="112"/>
    </row>
    <row r="1135" spans="12:16" s="109" customFormat="1" ht="12" x14ac:dyDescent="0.15">
      <c r="L1135" s="112"/>
      <c r="N1135" s="112"/>
      <c r="P1135" s="112"/>
    </row>
    <row r="1136" spans="12:16" s="109" customFormat="1" ht="12" x14ac:dyDescent="0.15">
      <c r="L1136" s="112"/>
      <c r="N1136" s="112"/>
      <c r="P1136" s="112"/>
    </row>
    <row r="1137" spans="12:16" s="109" customFormat="1" ht="12" x14ac:dyDescent="0.15">
      <c r="L1137" s="112"/>
      <c r="N1137" s="112"/>
      <c r="P1137" s="112"/>
    </row>
    <row r="1138" spans="12:16" s="109" customFormat="1" ht="12" x14ac:dyDescent="0.15">
      <c r="L1138" s="112"/>
      <c r="N1138" s="112"/>
      <c r="P1138" s="112"/>
    </row>
    <row r="1139" spans="12:16" s="109" customFormat="1" ht="12" x14ac:dyDescent="0.15">
      <c r="L1139" s="112"/>
      <c r="N1139" s="112"/>
      <c r="P1139" s="112"/>
    </row>
    <row r="1140" spans="12:16" s="109" customFormat="1" ht="12" x14ac:dyDescent="0.15">
      <c r="L1140" s="112"/>
      <c r="N1140" s="112"/>
      <c r="P1140" s="112"/>
    </row>
    <row r="1141" spans="12:16" s="109" customFormat="1" ht="12" x14ac:dyDescent="0.15">
      <c r="L1141" s="112"/>
      <c r="N1141" s="112"/>
      <c r="P1141" s="112"/>
    </row>
    <row r="1142" spans="12:16" s="109" customFormat="1" ht="12" x14ac:dyDescent="0.15">
      <c r="L1142" s="112"/>
      <c r="N1142" s="112"/>
      <c r="P1142" s="112"/>
    </row>
    <row r="1143" spans="12:16" s="109" customFormat="1" ht="12" x14ac:dyDescent="0.15">
      <c r="L1143" s="112"/>
      <c r="N1143" s="112"/>
      <c r="P1143" s="112"/>
    </row>
    <row r="1144" spans="12:16" s="109" customFormat="1" ht="12" x14ac:dyDescent="0.15">
      <c r="L1144" s="112"/>
      <c r="N1144" s="112"/>
      <c r="P1144" s="112"/>
    </row>
    <row r="1145" spans="12:16" s="109" customFormat="1" ht="12" x14ac:dyDescent="0.15">
      <c r="L1145" s="112"/>
      <c r="N1145" s="112"/>
      <c r="P1145" s="112"/>
    </row>
    <row r="1146" spans="12:16" s="109" customFormat="1" ht="12" x14ac:dyDescent="0.15">
      <c r="L1146" s="112"/>
      <c r="N1146" s="112"/>
      <c r="P1146" s="112"/>
    </row>
    <row r="1147" spans="12:16" s="109" customFormat="1" ht="12" x14ac:dyDescent="0.15">
      <c r="L1147" s="112"/>
      <c r="N1147" s="112"/>
      <c r="P1147" s="112"/>
    </row>
    <row r="1148" spans="12:16" s="109" customFormat="1" ht="12" x14ac:dyDescent="0.15">
      <c r="L1148" s="112"/>
      <c r="N1148" s="112"/>
      <c r="P1148" s="112"/>
    </row>
    <row r="1149" spans="12:16" s="109" customFormat="1" ht="12" x14ac:dyDescent="0.15">
      <c r="L1149" s="112"/>
      <c r="N1149" s="112"/>
      <c r="P1149" s="112"/>
    </row>
    <row r="1150" spans="12:16" s="109" customFormat="1" ht="12" x14ac:dyDescent="0.15">
      <c r="L1150" s="112"/>
      <c r="N1150" s="112"/>
      <c r="P1150" s="112"/>
    </row>
    <row r="1151" spans="12:16" s="109" customFormat="1" ht="12" x14ac:dyDescent="0.15">
      <c r="L1151" s="112"/>
      <c r="N1151" s="112"/>
      <c r="P1151" s="112"/>
    </row>
    <row r="1152" spans="12:16" s="109" customFormat="1" ht="12" x14ac:dyDescent="0.15">
      <c r="L1152" s="112"/>
      <c r="N1152" s="112"/>
      <c r="P1152" s="112"/>
    </row>
    <row r="1153" spans="12:16" s="109" customFormat="1" ht="12" x14ac:dyDescent="0.15">
      <c r="L1153" s="112"/>
      <c r="N1153" s="112"/>
      <c r="P1153" s="112"/>
    </row>
    <row r="1154" spans="12:16" s="109" customFormat="1" ht="12" x14ac:dyDescent="0.15">
      <c r="L1154" s="112"/>
      <c r="N1154" s="112"/>
      <c r="P1154" s="112"/>
    </row>
    <row r="1155" spans="12:16" s="109" customFormat="1" ht="12" x14ac:dyDescent="0.15">
      <c r="L1155" s="112"/>
      <c r="N1155" s="112"/>
      <c r="P1155" s="112"/>
    </row>
    <row r="1156" spans="12:16" s="109" customFormat="1" ht="12" x14ac:dyDescent="0.15">
      <c r="L1156" s="112"/>
      <c r="N1156" s="112"/>
      <c r="P1156" s="112"/>
    </row>
    <row r="1157" spans="12:16" s="109" customFormat="1" ht="12" x14ac:dyDescent="0.15">
      <c r="L1157" s="112"/>
      <c r="N1157" s="112"/>
      <c r="P1157" s="112"/>
    </row>
    <row r="1158" spans="12:16" s="109" customFormat="1" ht="12" x14ac:dyDescent="0.15">
      <c r="L1158" s="112"/>
      <c r="N1158" s="112"/>
      <c r="P1158" s="112"/>
    </row>
    <row r="1159" spans="12:16" s="109" customFormat="1" ht="12" x14ac:dyDescent="0.15">
      <c r="L1159" s="112"/>
      <c r="N1159" s="112"/>
      <c r="P1159" s="112"/>
    </row>
    <row r="1160" spans="12:16" s="109" customFormat="1" ht="12" x14ac:dyDescent="0.15">
      <c r="L1160" s="112"/>
      <c r="N1160" s="112"/>
      <c r="P1160" s="112"/>
    </row>
    <row r="1161" spans="12:16" s="109" customFormat="1" ht="12" x14ac:dyDescent="0.15">
      <c r="L1161" s="112"/>
      <c r="N1161" s="112"/>
      <c r="P1161" s="112"/>
    </row>
    <row r="1162" spans="12:16" s="109" customFormat="1" ht="12" x14ac:dyDescent="0.15">
      <c r="L1162" s="112"/>
      <c r="N1162" s="112"/>
      <c r="P1162" s="112"/>
    </row>
    <row r="1163" spans="12:16" s="109" customFormat="1" ht="12" x14ac:dyDescent="0.15">
      <c r="L1163" s="112"/>
      <c r="N1163" s="112"/>
      <c r="P1163" s="112"/>
    </row>
    <row r="1164" spans="12:16" s="109" customFormat="1" ht="12" x14ac:dyDescent="0.15">
      <c r="L1164" s="112"/>
      <c r="N1164" s="112"/>
      <c r="P1164" s="112"/>
    </row>
    <row r="1165" spans="12:16" s="109" customFormat="1" ht="12" x14ac:dyDescent="0.15">
      <c r="L1165" s="112"/>
      <c r="N1165" s="112"/>
      <c r="P1165" s="112"/>
    </row>
    <row r="1166" spans="12:16" s="109" customFormat="1" ht="12" x14ac:dyDescent="0.15">
      <c r="L1166" s="112"/>
      <c r="N1166" s="112"/>
      <c r="P1166" s="112"/>
    </row>
    <row r="1167" spans="12:16" s="109" customFormat="1" ht="12" x14ac:dyDescent="0.15">
      <c r="L1167" s="112"/>
      <c r="N1167" s="112"/>
      <c r="P1167" s="112"/>
    </row>
    <row r="1168" spans="12:16" s="109" customFormat="1" ht="12" x14ac:dyDescent="0.15">
      <c r="L1168" s="112"/>
      <c r="N1168" s="112"/>
      <c r="P1168" s="112"/>
    </row>
    <row r="1169" spans="12:16" s="109" customFormat="1" ht="12" x14ac:dyDescent="0.15">
      <c r="L1169" s="112"/>
      <c r="N1169" s="112"/>
      <c r="P1169" s="112"/>
    </row>
    <row r="1170" spans="12:16" s="109" customFormat="1" ht="12" x14ac:dyDescent="0.15">
      <c r="L1170" s="112"/>
      <c r="N1170" s="112"/>
      <c r="P1170" s="112"/>
    </row>
    <row r="1171" spans="12:16" s="109" customFormat="1" ht="12" x14ac:dyDescent="0.15">
      <c r="L1171" s="112"/>
      <c r="N1171" s="112"/>
      <c r="P1171" s="112"/>
    </row>
    <row r="1172" spans="12:16" s="109" customFormat="1" ht="12" x14ac:dyDescent="0.15">
      <c r="L1172" s="112"/>
      <c r="N1172" s="112"/>
      <c r="P1172" s="112"/>
    </row>
    <row r="1173" spans="12:16" s="109" customFormat="1" ht="12" x14ac:dyDescent="0.15">
      <c r="L1173" s="112"/>
      <c r="N1173" s="112"/>
      <c r="P1173" s="112"/>
    </row>
    <row r="1174" spans="12:16" s="109" customFormat="1" ht="12" x14ac:dyDescent="0.15">
      <c r="L1174" s="112"/>
      <c r="N1174" s="112"/>
      <c r="P1174" s="112"/>
    </row>
    <row r="1175" spans="12:16" s="109" customFormat="1" ht="12" x14ac:dyDescent="0.15">
      <c r="L1175" s="112"/>
      <c r="N1175" s="112"/>
      <c r="P1175" s="112"/>
    </row>
    <row r="1176" spans="12:16" s="109" customFormat="1" ht="12" x14ac:dyDescent="0.15">
      <c r="L1176" s="112"/>
      <c r="N1176" s="112"/>
      <c r="P1176" s="112"/>
    </row>
    <row r="1177" spans="12:16" s="109" customFormat="1" ht="12" x14ac:dyDescent="0.15">
      <c r="L1177" s="112"/>
      <c r="N1177" s="112"/>
      <c r="P1177" s="112"/>
    </row>
    <row r="1178" spans="12:16" s="109" customFormat="1" ht="12" x14ac:dyDescent="0.15">
      <c r="L1178" s="112"/>
      <c r="N1178" s="112"/>
      <c r="P1178" s="112"/>
    </row>
    <row r="1179" spans="12:16" s="109" customFormat="1" ht="12" x14ac:dyDescent="0.15">
      <c r="L1179" s="112"/>
      <c r="N1179" s="112"/>
      <c r="P1179" s="112"/>
    </row>
    <row r="1180" spans="12:16" s="109" customFormat="1" ht="12" x14ac:dyDescent="0.15">
      <c r="L1180" s="112"/>
      <c r="N1180" s="112"/>
      <c r="P1180" s="112"/>
    </row>
    <row r="1181" spans="12:16" s="109" customFormat="1" ht="12" x14ac:dyDescent="0.15">
      <c r="L1181" s="112"/>
      <c r="N1181" s="112"/>
      <c r="P1181" s="112"/>
    </row>
    <row r="1182" spans="12:16" s="109" customFormat="1" ht="12" x14ac:dyDescent="0.15">
      <c r="L1182" s="112"/>
      <c r="N1182" s="112"/>
      <c r="P1182" s="112"/>
    </row>
    <row r="1183" spans="12:16" s="109" customFormat="1" ht="12" x14ac:dyDescent="0.15">
      <c r="L1183" s="112"/>
      <c r="N1183" s="112"/>
      <c r="P1183" s="112"/>
    </row>
    <row r="1184" spans="12:16" s="109" customFormat="1" ht="12" x14ac:dyDescent="0.15">
      <c r="L1184" s="112"/>
      <c r="N1184" s="112"/>
      <c r="P1184" s="112"/>
    </row>
    <row r="1185" spans="12:16" s="109" customFormat="1" ht="12" x14ac:dyDescent="0.15">
      <c r="L1185" s="112"/>
      <c r="N1185" s="112"/>
      <c r="P1185" s="112"/>
    </row>
    <row r="1186" spans="12:16" s="109" customFormat="1" ht="12" x14ac:dyDescent="0.15">
      <c r="L1186" s="112"/>
      <c r="N1186" s="112"/>
      <c r="P1186" s="112"/>
    </row>
    <row r="1187" spans="12:16" s="109" customFormat="1" ht="12" x14ac:dyDescent="0.15">
      <c r="L1187" s="112"/>
      <c r="N1187" s="112"/>
      <c r="P1187" s="112"/>
    </row>
    <row r="1188" spans="12:16" s="109" customFormat="1" ht="12" x14ac:dyDescent="0.15">
      <c r="L1188" s="112"/>
      <c r="N1188" s="112"/>
      <c r="P1188" s="112"/>
    </row>
    <row r="1189" spans="12:16" s="109" customFormat="1" ht="12" x14ac:dyDescent="0.15">
      <c r="L1189" s="112"/>
      <c r="N1189" s="112"/>
      <c r="P1189" s="112"/>
    </row>
    <row r="1190" spans="12:16" s="109" customFormat="1" ht="12" x14ac:dyDescent="0.15">
      <c r="L1190" s="112"/>
      <c r="N1190" s="112"/>
      <c r="P1190" s="112"/>
    </row>
    <row r="1191" spans="12:16" s="109" customFormat="1" ht="12" x14ac:dyDescent="0.15">
      <c r="L1191" s="112"/>
      <c r="N1191" s="112"/>
      <c r="P1191" s="112"/>
    </row>
    <row r="1192" spans="12:16" s="109" customFormat="1" ht="12" x14ac:dyDescent="0.15">
      <c r="L1192" s="112"/>
      <c r="N1192" s="112"/>
      <c r="P1192" s="112"/>
    </row>
    <row r="1193" spans="12:16" s="109" customFormat="1" ht="12" x14ac:dyDescent="0.15">
      <c r="L1193" s="112"/>
      <c r="N1193" s="112"/>
      <c r="P1193" s="112"/>
    </row>
    <row r="1194" spans="12:16" s="109" customFormat="1" ht="12" x14ac:dyDescent="0.15">
      <c r="L1194" s="112"/>
      <c r="N1194" s="112"/>
      <c r="P1194" s="112"/>
    </row>
    <row r="1195" spans="12:16" s="109" customFormat="1" ht="12" x14ac:dyDescent="0.15">
      <c r="L1195" s="112"/>
      <c r="N1195" s="112"/>
      <c r="P1195" s="112"/>
    </row>
    <row r="1196" spans="12:16" s="109" customFormat="1" ht="12" x14ac:dyDescent="0.15">
      <c r="L1196" s="112"/>
      <c r="N1196" s="112"/>
      <c r="P1196" s="112"/>
    </row>
    <row r="1197" spans="12:16" s="109" customFormat="1" ht="12" x14ac:dyDescent="0.15">
      <c r="L1197" s="112"/>
      <c r="N1197" s="112"/>
      <c r="P1197" s="112"/>
    </row>
    <row r="1198" spans="12:16" s="109" customFormat="1" ht="12" x14ac:dyDescent="0.15">
      <c r="L1198" s="112"/>
      <c r="N1198" s="112"/>
      <c r="P1198" s="112"/>
    </row>
    <row r="1199" spans="12:16" s="109" customFormat="1" ht="12" x14ac:dyDescent="0.15">
      <c r="L1199" s="112"/>
      <c r="N1199" s="112"/>
      <c r="P1199" s="112"/>
    </row>
    <row r="1200" spans="12:16" s="109" customFormat="1" ht="12" x14ac:dyDescent="0.15">
      <c r="L1200" s="112"/>
      <c r="N1200" s="112"/>
      <c r="P1200" s="112"/>
    </row>
    <row r="1201" spans="12:16" s="109" customFormat="1" ht="12" x14ac:dyDescent="0.15">
      <c r="L1201" s="112"/>
      <c r="N1201" s="112"/>
      <c r="P1201" s="112"/>
    </row>
    <row r="1202" spans="12:16" s="109" customFormat="1" ht="12" x14ac:dyDescent="0.15">
      <c r="L1202" s="112"/>
      <c r="N1202" s="112"/>
      <c r="P1202" s="112"/>
    </row>
    <row r="1203" spans="12:16" s="109" customFormat="1" ht="12" x14ac:dyDescent="0.15">
      <c r="L1203" s="112"/>
      <c r="N1203" s="112"/>
      <c r="P1203" s="112"/>
    </row>
    <row r="1204" spans="12:16" s="109" customFormat="1" ht="12" x14ac:dyDescent="0.15">
      <c r="L1204" s="112"/>
      <c r="N1204" s="112"/>
      <c r="P1204" s="112"/>
    </row>
    <row r="1205" spans="12:16" s="109" customFormat="1" ht="12" x14ac:dyDescent="0.15">
      <c r="L1205" s="112"/>
      <c r="N1205" s="112"/>
      <c r="P1205" s="112"/>
    </row>
    <row r="1206" spans="12:16" s="109" customFormat="1" ht="12" x14ac:dyDescent="0.15">
      <c r="L1206" s="112"/>
      <c r="N1206" s="112"/>
      <c r="P1206" s="112"/>
    </row>
    <row r="1207" spans="12:16" s="109" customFormat="1" ht="12" x14ac:dyDescent="0.15">
      <c r="L1207" s="112"/>
      <c r="N1207" s="112"/>
      <c r="P1207" s="112"/>
    </row>
    <row r="1208" spans="12:16" s="109" customFormat="1" ht="12" x14ac:dyDescent="0.15">
      <c r="L1208" s="112"/>
      <c r="N1208" s="112"/>
      <c r="P1208" s="112"/>
    </row>
    <row r="1209" spans="12:16" s="109" customFormat="1" ht="12" x14ac:dyDescent="0.15">
      <c r="L1209" s="112"/>
      <c r="N1209" s="112"/>
      <c r="P1209" s="112"/>
    </row>
    <row r="1210" spans="12:16" s="109" customFormat="1" ht="12" x14ac:dyDescent="0.15">
      <c r="L1210" s="112"/>
      <c r="N1210" s="112"/>
      <c r="P1210" s="112"/>
    </row>
    <row r="1211" spans="12:16" s="109" customFormat="1" ht="12" x14ac:dyDescent="0.15">
      <c r="L1211" s="112"/>
      <c r="N1211" s="112"/>
      <c r="P1211" s="112"/>
    </row>
    <row r="1212" spans="12:16" s="109" customFormat="1" ht="12" x14ac:dyDescent="0.15">
      <c r="L1212" s="112"/>
      <c r="N1212" s="112"/>
      <c r="P1212" s="112"/>
    </row>
    <row r="1213" spans="12:16" s="109" customFormat="1" ht="12" x14ac:dyDescent="0.15">
      <c r="L1213" s="112"/>
      <c r="N1213" s="112"/>
      <c r="P1213" s="112"/>
    </row>
    <row r="1214" spans="12:16" s="109" customFormat="1" ht="12" x14ac:dyDescent="0.15">
      <c r="L1214" s="112"/>
      <c r="N1214" s="112"/>
      <c r="P1214" s="112"/>
    </row>
    <row r="1215" spans="12:16" s="109" customFormat="1" ht="12" x14ac:dyDescent="0.15">
      <c r="L1215" s="112"/>
      <c r="N1215" s="112"/>
      <c r="P1215" s="112"/>
    </row>
    <row r="1216" spans="12:16" s="109" customFormat="1" ht="12" x14ac:dyDescent="0.15">
      <c r="L1216" s="112"/>
      <c r="N1216" s="112"/>
      <c r="P1216" s="112"/>
    </row>
    <row r="1217" spans="12:16" s="109" customFormat="1" ht="12" x14ac:dyDescent="0.15">
      <c r="L1217" s="112"/>
      <c r="N1217" s="112"/>
      <c r="P1217" s="112"/>
    </row>
    <row r="1218" spans="12:16" s="109" customFormat="1" ht="12" x14ac:dyDescent="0.15">
      <c r="L1218" s="112"/>
      <c r="N1218" s="112"/>
      <c r="P1218" s="112"/>
    </row>
    <row r="1219" spans="12:16" s="109" customFormat="1" ht="12" x14ac:dyDescent="0.15">
      <c r="L1219" s="112"/>
      <c r="N1219" s="112"/>
      <c r="P1219" s="112"/>
    </row>
    <row r="1220" spans="12:16" s="109" customFormat="1" ht="12" x14ac:dyDescent="0.15">
      <c r="L1220" s="112"/>
      <c r="N1220" s="112"/>
      <c r="P1220" s="112"/>
    </row>
    <row r="1221" spans="12:16" s="109" customFormat="1" ht="12" x14ac:dyDescent="0.15">
      <c r="L1221" s="112"/>
      <c r="N1221" s="112"/>
      <c r="P1221" s="112"/>
    </row>
    <row r="1222" spans="12:16" s="109" customFormat="1" ht="12" x14ac:dyDescent="0.15">
      <c r="L1222" s="112"/>
      <c r="N1222" s="112"/>
      <c r="P1222" s="112"/>
    </row>
    <row r="1223" spans="12:16" s="109" customFormat="1" ht="12" x14ac:dyDescent="0.15">
      <c r="L1223" s="112"/>
      <c r="N1223" s="112"/>
      <c r="P1223" s="112"/>
    </row>
    <row r="1224" spans="12:16" s="109" customFormat="1" ht="12" x14ac:dyDescent="0.15">
      <c r="L1224" s="112"/>
      <c r="N1224" s="112"/>
      <c r="P1224" s="112"/>
    </row>
    <row r="1225" spans="12:16" s="109" customFormat="1" ht="12" x14ac:dyDescent="0.15">
      <c r="L1225" s="112"/>
      <c r="N1225" s="112"/>
      <c r="P1225" s="112"/>
    </row>
    <row r="1226" spans="12:16" s="109" customFormat="1" ht="12" x14ac:dyDescent="0.15">
      <c r="L1226" s="112"/>
      <c r="N1226" s="112"/>
      <c r="P1226" s="112"/>
    </row>
    <row r="1227" spans="12:16" s="109" customFormat="1" ht="12" x14ac:dyDescent="0.15">
      <c r="L1227" s="112"/>
      <c r="N1227" s="112"/>
      <c r="P1227" s="112"/>
    </row>
    <row r="1228" spans="12:16" s="109" customFormat="1" ht="12" x14ac:dyDescent="0.15">
      <c r="L1228" s="112"/>
      <c r="N1228" s="112"/>
      <c r="P1228" s="112"/>
    </row>
    <row r="1229" spans="12:16" s="109" customFormat="1" ht="12" x14ac:dyDescent="0.15">
      <c r="L1229" s="112"/>
      <c r="N1229" s="112"/>
      <c r="P1229" s="112"/>
    </row>
    <row r="1230" spans="12:16" s="109" customFormat="1" ht="12" x14ac:dyDescent="0.15">
      <c r="L1230" s="112"/>
      <c r="N1230" s="112"/>
      <c r="P1230" s="112"/>
    </row>
    <row r="1231" spans="12:16" s="109" customFormat="1" ht="12" x14ac:dyDescent="0.15">
      <c r="L1231" s="112"/>
      <c r="N1231" s="112"/>
      <c r="P1231" s="112"/>
    </row>
    <row r="1232" spans="12:16" s="109" customFormat="1" ht="12" x14ac:dyDescent="0.15">
      <c r="L1232" s="112"/>
      <c r="N1232" s="112"/>
      <c r="P1232" s="112"/>
    </row>
    <row r="1233" spans="12:16" s="109" customFormat="1" ht="12" x14ac:dyDescent="0.15">
      <c r="L1233" s="112"/>
      <c r="N1233" s="112"/>
      <c r="P1233" s="112"/>
    </row>
    <row r="1234" spans="12:16" s="109" customFormat="1" ht="12" x14ac:dyDescent="0.15">
      <c r="L1234" s="112"/>
      <c r="N1234" s="112"/>
      <c r="P1234" s="112"/>
    </row>
    <row r="1235" spans="12:16" s="109" customFormat="1" ht="12" x14ac:dyDescent="0.15">
      <c r="L1235" s="112"/>
      <c r="N1235" s="112"/>
      <c r="P1235" s="112"/>
    </row>
    <row r="1236" spans="12:16" s="109" customFormat="1" ht="12" x14ac:dyDescent="0.15">
      <c r="L1236" s="112"/>
      <c r="N1236" s="112"/>
      <c r="P1236" s="112"/>
    </row>
    <row r="1237" spans="12:16" s="109" customFormat="1" ht="12" x14ac:dyDescent="0.15">
      <c r="L1237" s="112"/>
      <c r="N1237" s="112"/>
      <c r="P1237" s="112"/>
    </row>
    <row r="1238" spans="12:16" s="109" customFormat="1" ht="12" x14ac:dyDescent="0.15">
      <c r="L1238" s="112"/>
      <c r="N1238" s="112"/>
      <c r="P1238" s="112"/>
    </row>
    <row r="1239" spans="12:16" s="109" customFormat="1" ht="12" x14ac:dyDescent="0.15">
      <c r="L1239" s="112"/>
      <c r="N1239" s="112"/>
      <c r="P1239" s="112"/>
    </row>
    <row r="1240" spans="12:16" s="109" customFormat="1" ht="12" x14ac:dyDescent="0.15">
      <c r="L1240" s="112"/>
      <c r="N1240" s="112"/>
      <c r="P1240" s="112"/>
    </row>
    <row r="1241" spans="12:16" s="109" customFormat="1" ht="12" x14ac:dyDescent="0.15">
      <c r="L1241" s="112"/>
      <c r="N1241" s="112"/>
      <c r="P1241" s="112"/>
    </row>
    <row r="1242" spans="12:16" s="109" customFormat="1" ht="12" x14ac:dyDescent="0.15">
      <c r="L1242" s="112"/>
      <c r="N1242" s="112"/>
      <c r="P1242" s="112"/>
    </row>
    <row r="1243" spans="12:16" s="109" customFormat="1" ht="12" x14ac:dyDescent="0.15">
      <c r="L1243" s="112"/>
      <c r="N1243" s="112"/>
      <c r="P1243" s="112"/>
    </row>
    <row r="1244" spans="12:16" s="109" customFormat="1" ht="12" x14ac:dyDescent="0.15">
      <c r="L1244" s="112"/>
      <c r="N1244" s="112"/>
      <c r="P1244" s="112"/>
    </row>
    <row r="1245" spans="12:16" s="109" customFormat="1" ht="12" x14ac:dyDescent="0.15">
      <c r="L1245" s="112"/>
      <c r="N1245" s="112"/>
      <c r="P1245" s="112"/>
    </row>
    <row r="1246" spans="12:16" s="109" customFormat="1" ht="12" x14ac:dyDescent="0.15">
      <c r="L1246" s="112"/>
      <c r="N1246" s="112"/>
      <c r="P1246" s="112"/>
    </row>
    <row r="1247" spans="12:16" s="109" customFormat="1" ht="12" x14ac:dyDescent="0.15">
      <c r="L1247" s="112"/>
      <c r="N1247" s="112"/>
      <c r="P1247" s="112"/>
    </row>
    <row r="1248" spans="12:16" s="109" customFormat="1" ht="12" x14ac:dyDescent="0.15">
      <c r="L1248" s="112"/>
      <c r="N1248" s="112"/>
      <c r="P1248" s="112"/>
    </row>
    <row r="1249" spans="12:16" s="109" customFormat="1" ht="12" x14ac:dyDescent="0.15">
      <c r="L1249" s="112"/>
      <c r="N1249" s="112"/>
      <c r="P1249" s="112"/>
    </row>
    <row r="1250" spans="12:16" s="109" customFormat="1" ht="12" x14ac:dyDescent="0.15">
      <c r="L1250" s="112"/>
      <c r="N1250" s="112"/>
      <c r="P1250" s="112"/>
    </row>
    <row r="1251" spans="12:16" s="109" customFormat="1" ht="12" x14ac:dyDescent="0.15">
      <c r="L1251" s="112"/>
      <c r="N1251" s="112"/>
      <c r="P1251" s="112"/>
    </row>
    <row r="1252" spans="12:16" s="109" customFormat="1" ht="12" x14ac:dyDescent="0.15">
      <c r="L1252" s="112"/>
      <c r="N1252" s="112"/>
      <c r="P1252" s="112"/>
    </row>
    <row r="1253" spans="12:16" s="109" customFormat="1" ht="12" x14ac:dyDescent="0.15">
      <c r="L1253" s="112"/>
      <c r="N1253" s="112"/>
      <c r="P1253" s="112"/>
    </row>
    <row r="1254" spans="12:16" s="109" customFormat="1" ht="12" x14ac:dyDescent="0.15">
      <c r="L1254" s="112"/>
      <c r="N1254" s="112"/>
      <c r="P1254" s="112"/>
    </row>
    <row r="1255" spans="12:16" s="109" customFormat="1" ht="12" x14ac:dyDescent="0.15">
      <c r="L1255" s="112"/>
      <c r="N1255" s="112"/>
      <c r="P1255" s="112"/>
    </row>
    <row r="1256" spans="12:16" s="109" customFormat="1" ht="12" x14ac:dyDescent="0.15">
      <c r="L1256" s="112"/>
      <c r="N1256" s="112"/>
      <c r="P1256" s="112"/>
    </row>
    <row r="1257" spans="12:16" s="109" customFormat="1" ht="12" x14ac:dyDescent="0.15">
      <c r="L1257" s="112"/>
      <c r="N1257" s="112"/>
      <c r="P1257" s="112"/>
    </row>
    <row r="1258" spans="12:16" s="109" customFormat="1" ht="12" x14ac:dyDescent="0.15">
      <c r="L1258" s="112"/>
      <c r="N1258" s="112"/>
      <c r="P1258" s="112"/>
    </row>
    <row r="1259" spans="12:16" s="109" customFormat="1" ht="12" x14ac:dyDescent="0.15">
      <c r="L1259" s="112"/>
      <c r="N1259" s="112"/>
      <c r="P1259" s="112"/>
    </row>
    <row r="1260" spans="12:16" s="109" customFormat="1" ht="12" x14ac:dyDescent="0.15">
      <c r="L1260" s="112"/>
      <c r="N1260" s="112"/>
      <c r="P1260" s="112"/>
    </row>
    <row r="1261" spans="12:16" s="109" customFormat="1" ht="12" x14ac:dyDescent="0.15">
      <c r="L1261" s="112"/>
      <c r="N1261" s="112"/>
      <c r="P1261" s="112"/>
    </row>
    <row r="1262" spans="12:16" s="109" customFormat="1" ht="12" x14ac:dyDescent="0.15">
      <c r="L1262" s="112"/>
      <c r="N1262" s="112"/>
      <c r="P1262" s="112"/>
    </row>
    <row r="1263" spans="12:16" s="109" customFormat="1" ht="12" x14ac:dyDescent="0.15">
      <c r="L1263" s="112"/>
      <c r="N1263" s="112"/>
      <c r="P1263" s="112"/>
    </row>
    <row r="1264" spans="12:16" s="109" customFormat="1" ht="12" x14ac:dyDescent="0.15">
      <c r="L1264" s="112"/>
      <c r="N1264" s="112"/>
      <c r="P1264" s="112"/>
    </row>
    <row r="1265" spans="12:16" s="109" customFormat="1" ht="12" x14ac:dyDescent="0.15">
      <c r="L1265" s="112"/>
      <c r="N1265" s="112"/>
      <c r="P1265" s="112"/>
    </row>
    <row r="1266" spans="12:16" s="109" customFormat="1" ht="12" x14ac:dyDescent="0.15">
      <c r="L1266" s="112"/>
      <c r="N1266" s="112"/>
      <c r="P1266" s="112"/>
    </row>
    <row r="1267" spans="12:16" s="109" customFormat="1" ht="12" x14ac:dyDescent="0.15">
      <c r="L1267" s="112"/>
      <c r="N1267" s="112"/>
      <c r="P1267" s="112"/>
    </row>
    <row r="1268" spans="12:16" s="109" customFormat="1" ht="12" x14ac:dyDescent="0.15">
      <c r="L1268" s="112"/>
      <c r="N1268" s="112"/>
      <c r="P1268" s="112"/>
    </row>
    <row r="1269" spans="12:16" s="109" customFormat="1" ht="12" x14ac:dyDescent="0.15">
      <c r="L1269" s="112"/>
      <c r="N1269" s="112"/>
      <c r="P1269" s="112"/>
    </row>
    <row r="1270" spans="12:16" s="109" customFormat="1" ht="12" x14ac:dyDescent="0.15">
      <c r="L1270" s="112"/>
      <c r="N1270" s="112"/>
      <c r="P1270" s="112"/>
    </row>
    <row r="1271" spans="12:16" s="109" customFormat="1" ht="12" x14ac:dyDescent="0.15">
      <c r="L1271" s="112"/>
      <c r="N1271" s="112"/>
      <c r="P1271" s="112"/>
    </row>
    <row r="1272" spans="12:16" s="109" customFormat="1" ht="12" x14ac:dyDescent="0.15">
      <c r="L1272" s="112"/>
      <c r="N1272" s="112"/>
      <c r="P1272" s="112"/>
    </row>
    <row r="1273" spans="12:16" s="109" customFormat="1" ht="12" x14ac:dyDescent="0.15">
      <c r="L1273" s="112"/>
      <c r="N1273" s="112"/>
      <c r="P1273" s="112"/>
    </row>
    <row r="1274" spans="12:16" s="109" customFormat="1" ht="12" x14ac:dyDescent="0.15">
      <c r="L1274" s="112"/>
      <c r="N1274" s="112"/>
      <c r="P1274" s="112"/>
    </row>
    <row r="1275" spans="12:16" s="109" customFormat="1" ht="12" x14ac:dyDescent="0.15">
      <c r="L1275" s="112"/>
      <c r="N1275" s="112"/>
      <c r="P1275" s="112"/>
    </row>
    <row r="1276" spans="12:16" s="109" customFormat="1" ht="12" x14ac:dyDescent="0.15">
      <c r="L1276" s="112"/>
      <c r="N1276" s="112"/>
      <c r="P1276" s="112"/>
    </row>
    <row r="1277" spans="12:16" s="109" customFormat="1" ht="12" x14ac:dyDescent="0.15">
      <c r="L1277" s="112"/>
      <c r="N1277" s="112"/>
      <c r="P1277" s="112"/>
    </row>
    <row r="1278" spans="12:16" s="109" customFormat="1" ht="12" x14ac:dyDescent="0.15">
      <c r="L1278" s="112"/>
      <c r="N1278" s="112"/>
      <c r="P1278" s="112"/>
    </row>
    <row r="1279" spans="12:16" s="109" customFormat="1" ht="12" x14ac:dyDescent="0.15">
      <c r="L1279" s="112"/>
      <c r="N1279" s="112"/>
      <c r="P1279" s="112"/>
    </row>
    <row r="1280" spans="12:16" s="109" customFormat="1" ht="12" x14ac:dyDescent="0.15">
      <c r="L1280" s="112"/>
      <c r="N1280" s="112"/>
      <c r="P1280" s="112"/>
    </row>
    <row r="1281" spans="12:16" s="109" customFormat="1" ht="12" x14ac:dyDescent="0.15">
      <c r="L1281" s="112"/>
      <c r="N1281" s="112"/>
      <c r="P1281" s="112"/>
    </row>
    <row r="1282" spans="12:16" s="109" customFormat="1" ht="12" x14ac:dyDescent="0.15">
      <c r="L1282" s="112"/>
      <c r="N1282" s="112"/>
      <c r="P1282" s="112"/>
    </row>
    <row r="1283" spans="12:16" s="109" customFormat="1" ht="12" x14ac:dyDescent="0.15">
      <c r="L1283" s="112"/>
      <c r="N1283" s="112"/>
      <c r="P1283" s="112"/>
    </row>
    <row r="1284" spans="12:16" s="109" customFormat="1" ht="12" x14ac:dyDescent="0.15">
      <c r="L1284" s="112"/>
      <c r="N1284" s="112"/>
      <c r="P1284" s="112"/>
    </row>
    <row r="1285" spans="12:16" s="109" customFormat="1" ht="12" x14ac:dyDescent="0.15">
      <c r="L1285" s="112"/>
      <c r="N1285" s="112"/>
      <c r="P1285" s="112"/>
    </row>
    <row r="1286" spans="12:16" s="109" customFormat="1" ht="12" x14ac:dyDescent="0.15">
      <c r="L1286" s="112"/>
      <c r="N1286" s="112"/>
      <c r="P1286" s="112"/>
    </row>
    <row r="1287" spans="12:16" s="109" customFormat="1" ht="12" x14ac:dyDescent="0.15">
      <c r="L1287" s="112"/>
      <c r="N1287" s="112"/>
      <c r="P1287" s="112"/>
    </row>
    <row r="1288" spans="12:16" s="109" customFormat="1" ht="12" x14ac:dyDescent="0.15">
      <c r="L1288" s="112"/>
      <c r="N1288" s="112"/>
      <c r="P1288" s="112"/>
    </row>
    <row r="1289" spans="12:16" s="109" customFormat="1" ht="12" x14ac:dyDescent="0.15">
      <c r="L1289" s="112"/>
      <c r="N1289" s="112"/>
      <c r="P1289" s="112"/>
    </row>
    <row r="1290" spans="12:16" s="109" customFormat="1" ht="12" x14ac:dyDescent="0.15">
      <c r="L1290" s="112"/>
      <c r="N1290" s="112"/>
      <c r="P1290" s="112"/>
    </row>
    <row r="1291" spans="12:16" s="109" customFormat="1" ht="12" x14ac:dyDescent="0.15">
      <c r="L1291" s="112"/>
      <c r="N1291" s="112"/>
      <c r="P1291" s="112"/>
    </row>
    <row r="1292" spans="12:16" s="109" customFormat="1" ht="12" x14ac:dyDescent="0.15">
      <c r="L1292" s="112"/>
      <c r="N1292" s="112"/>
      <c r="P1292" s="112"/>
    </row>
    <row r="1293" spans="12:16" s="109" customFormat="1" ht="12" x14ac:dyDescent="0.15">
      <c r="L1293" s="112"/>
      <c r="N1293" s="112"/>
      <c r="P1293" s="112"/>
    </row>
    <row r="1294" spans="12:16" s="109" customFormat="1" ht="12" x14ac:dyDescent="0.15">
      <c r="L1294" s="112"/>
      <c r="N1294" s="112"/>
      <c r="P1294" s="112"/>
    </row>
    <row r="1295" spans="12:16" s="109" customFormat="1" ht="12" x14ac:dyDescent="0.15">
      <c r="L1295" s="112"/>
      <c r="N1295" s="112"/>
      <c r="P1295" s="112"/>
    </row>
    <row r="1296" spans="12:16" s="109" customFormat="1" ht="12" x14ac:dyDescent="0.15">
      <c r="L1296" s="112"/>
      <c r="N1296" s="112"/>
      <c r="P1296" s="112"/>
    </row>
    <row r="1297" spans="12:16" s="109" customFormat="1" ht="12" x14ac:dyDescent="0.15">
      <c r="L1297" s="112"/>
      <c r="N1297" s="112"/>
      <c r="P1297" s="112"/>
    </row>
    <row r="1298" spans="12:16" s="109" customFormat="1" ht="12" x14ac:dyDescent="0.15">
      <c r="L1298" s="112"/>
      <c r="N1298" s="112"/>
      <c r="P1298" s="112"/>
    </row>
    <row r="1299" spans="12:16" s="109" customFormat="1" ht="12" x14ac:dyDescent="0.15">
      <c r="L1299" s="112"/>
      <c r="N1299" s="112"/>
      <c r="P1299" s="112"/>
    </row>
    <row r="1300" spans="12:16" s="109" customFormat="1" ht="12" x14ac:dyDescent="0.15">
      <c r="L1300" s="112"/>
      <c r="N1300" s="112"/>
      <c r="P1300" s="112"/>
    </row>
    <row r="1301" spans="12:16" s="109" customFormat="1" ht="12" x14ac:dyDescent="0.15">
      <c r="L1301" s="112"/>
      <c r="N1301" s="112"/>
      <c r="P1301" s="112"/>
    </row>
    <row r="1302" spans="12:16" s="109" customFormat="1" ht="12" x14ac:dyDescent="0.15">
      <c r="L1302" s="112"/>
      <c r="N1302" s="112"/>
      <c r="P1302" s="112"/>
    </row>
    <row r="1303" spans="12:16" s="109" customFormat="1" ht="12" x14ac:dyDescent="0.15">
      <c r="L1303" s="112"/>
      <c r="N1303" s="112"/>
      <c r="P1303" s="112"/>
    </row>
    <row r="1304" spans="12:16" s="109" customFormat="1" ht="12" x14ac:dyDescent="0.15">
      <c r="L1304" s="112"/>
      <c r="N1304" s="112"/>
      <c r="P1304" s="112"/>
    </row>
    <row r="1305" spans="12:16" s="109" customFormat="1" ht="12" x14ac:dyDescent="0.15">
      <c r="L1305" s="112"/>
      <c r="N1305" s="112"/>
      <c r="P1305" s="112"/>
    </row>
    <row r="1306" spans="12:16" s="109" customFormat="1" ht="12" x14ac:dyDescent="0.15">
      <c r="L1306" s="112"/>
      <c r="N1306" s="112"/>
      <c r="P1306" s="112"/>
    </row>
    <row r="1307" spans="12:16" s="109" customFormat="1" ht="12" x14ac:dyDescent="0.15">
      <c r="L1307" s="112"/>
      <c r="N1307" s="112"/>
      <c r="P1307" s="112"/>
    </row>
    <row r="1308" spans="12:16" s="109" customFormat="1" ht="12" x14ac:dyDescent="0.15">
      <c r="L1308" s="112"/>
      <c r="N1308" s="112"/>
      <c r="P1308" s="112"/>
    </row>
    <row r="1309" spans="12:16" s="109" customFormat="1" ht="12" x14ac:dyDescent="0.15">
      <c r="L1309" s="112"/>
      <c r="N1309" s="112"/>
      <c r="P1309" s="112"/>
    </row>
    <row r="1310" spans="12:16" s="109" customFormat="1" ht="12" x14ac:dyDescent="0.15">
      <c r="L1310" s="112"/>
      <c r="N1310" s="112"/>
      <c r="P1310" s="112"/>
    </row>
    <row r="1311" spans="12:16" s="109" customFormat="1" ht="12" x14ac:dyDescent="0.15">
      <c r="L1311" s="112"/>
      <c r="N1311" s="112"/>
      <c r="P1311" s="112"/>
    </row>
    <row r="1312" spans="12:16" s="109" customFormat="1" ht="12" x14ac:dyDescent="0.15">
      <c r="L1312" s="112"/>
      <c r="N1312" s="112"/>
      <c r="P1312" s="112"/>
    </row>
    <row r="1313" spans="12:16" s="109" customFormat="1" ht="12" x14ac:dyDescent="0.15">
      <c r="L1313" s="112"/>
      <c r="N1313" s="112"/>
      <c r="P1313" s="112"/>
    </row>
    <row r="1314" spans="12:16" s="109" customFormat="1" ht="12" x14ac:dyDescent="0.15">
      <c r="L1314" s="112"/>
      <c r="N1314" s="112"/>
      <c r="P1314" s="112"/>
    </row>
    <row r="1315" spans="12:16" s="109" customFormat="1" ht="12" x14ac:dyDescent="0.15">
      <c r="L1315" s="112"/>
      <c r="N1315" s="112"/>
      <c r="P1315" s="112"/>
    </row>
    <row r="1316" spans="12:16" s="109" customFormat="1" ht="12" x14ac:dyDescent="0.15">
      <c r="L1316" s="112"/>
      <c r="N1316" s="112"/>
      <c r="P1316" s="112"/>
    </row>
    <row r="1317" spans="12:16" s="109" customFormat="1" ht="12" x14ac:dyDescent="0.15">
      <c r="L1317" s="112"/>
      <c r="N1317" s="112"/>
      <c r="P1317" s="112"/>
    </row>
    <row r="1318" spans="12:16" s="109" customFormat="1" ht="12" x14ac:dyDescent="0.15">
      <c r="L1318" s="112"/>
      <c r="N1318" s="112"/>
      <c r="P1318" s="112"/>
    </row>
    <row r="1319" spans="12:16" s="109" customFormat="1" ht="12" x14ac:dyDescent="0.15">
      <c r="L1319" s="112"/>
      <c r="N1319" s="112"/>
      <c r="P1319" s="112"/>
    </row>
    <row r="1320" spans="12:16" s="109" customFormat="1" ht="12" x14ac:dyDescent="0.15">
      <c r="L1320" s="112"/>
      <c r="N1320" s="112"/>
      <c r="P1320" s="112"/>
    </row>
    <row r="1321" spans="12:16" s="109" customFormat="1" ht="12" x14ac:dyDescent="0.15">
      <c r="L1321" s="112"/>
      <c r="N1321" s="112"/>
      <c r="P1321" s="112"/>
    </row>
    <row r="1322" spans="12:16" s="109" customFormat="1" ht="12" x14ac:dyDescent="0.15">
      <c r="L1322" s="112"/>
      <c r="N1322" s="112"/>
      <c r="P1322" s="112"/>
    </row>
    <row r="1323" spans="12:16" s="109" customFormat="1" ht="12" x14ac:dyDescent="0.15">
      <c r="L1323" s="112"/>
      <c r="N1323" s="112"/>
      <c r="P1323" s="112"/>
    </row>
    <row r="1324" spans="12:16" s="109" customFormat="1" ht="12" x14ac:dyDescent="0.15">
      <c r="L1324" s="112"/>
      <c r="N1324" s="112"/>
      <c r="P1324" s="112"/>
    </row>
    <row r="1325" spans="12:16" s="109" customFormat="1" ht="12" x14ac:dyDescent="0.15">
      <c r="L1325" s="112"/>
      <c r="N1325" s="112"/>
      <c r="P1325" s="112"/>
    </row>
    <row r="1326" spans="12:16" s="109" customFormat="1" ht="12" x14ac:dyDescent="0.15">
      <c r="L1326" s="112"/>
      <c r="N1326" s="112"/>
      <c r="P1326" s="112"/>
    </row>
    <row r="1327" spans="12:16" s="109" customFormat="1" ht="12" x14ac:dyDescent="0.15">
      <c r="L1327" s="112"/>
      <c r="N1327" s="112"/>
      <c r="P1327" s="112"/>
    </row>
    <row r="1328" spans="12:16" s="109" customFormat="1" ht="12" x14ac:dyDescent="0.15">
      <c r="L1328" s="112"/>
      <c r="N1328" s="112"/>
      <c r="P1328" s="112"/>
    </row>
    <row r="1329" spans="12:16" s="109" customFormat="1" ht="12" x14ac:dyDescent="0.15">
      <c r="L1329" s="112"/>
      <c r="N1329" s="112"/>
      <c r="P1329" s="112"/>
    </row>
    <row r="1330" spans="12:16" s="109" customFormat="1" ht="12" x14ac:dyDescent="0.15">
      <c r="L1330" s="112"/>
      <c r="N1330" s="112"/>
      <c r="P1330" s="112"/>
    </row>
    <row r="1331" spans="12:16" s="109" customFormat="1" ht="12" x14ac:dyDescent="0.15">
      <c r="L1331" s="112"/>
      <c r="N1331" s="112"/>
      <c r="P1331" s="112"/>
    </row>
    <row r="1332" spans="12:16" s="109" customFormat="1" ht="12" x14ac:dyDescent="0.15">
      <c r="L1332" s="112"/>
      <c r="N1332" s="112"/>
      <c r="P1332" s="112"/>
    </row>
    <row r="1333" spans="12:16" s="109" customFormat="1" ht="12" x14ac:dyDescent="0.15">
      <c r="L1333" s="112"/>
      <c r="N1333" s="112"/>
      <c r="P1333" s="112"/>
    </row>
    <row r="1334" spans="12:16" s="109" customFormat="1" ht="12" x14ac:dyDescent="0.15">
      <c r="L1334" s="112"/>
      <c r="N1334" s="112"/>
      <c r="P1334" s="112"/>
    </row>
    <row r="1335" spans="12:16" s="109" customFormat="1" ht="12" x14ac:dyDescent="0.15">
      <c r="L1335" s="112"/>
      <c r="N1335" s="112"/>
      <c r="P1335" s="112"/>
    </row>
    <row r="1336" spans="12:16" s="109" customFormat="1" ht="12" x14ac:dyDescent="0.15">
      <c r="L1336" s="112"/>
      <c r="N1336" s="112"/>
      <c r="P1336" s="112"/>
    </row>
    <row r="1337" spans="12:16" s="109" customFormat="1" ht="12" x14ac:dyDescent="0.15">
      <c r="L1337" s="112"/>
      <c r="N1337" s="112"/>
      <c r="P1337" s="112"/>
    </row>
    <row r="1338" spans="12:16" s="109" customFormat="1" ht="12" x14ac:dyDescent="0.15">
      <c r="L1338" s="112"/>
      <c r="N1338" s="112"/>
      <c r="P1338" s="112"/>
    </row>
    <row r="1339" spans="12:16" s="109" customFormat="1" ht="12" x14ac:dyDescent="0.15">
      <c r="L1339" s="112"/>
      <c r="N1339" s="112"/>
      <c r="P1339" s="112"/>
    </row>
    <row r="1340" spans="12:16" s="109" customFormat="1" ht="12" x14ac:dyDescent="0.15">
      <c r="L1340" s="112"/>
      <c r="N1340" s="112"/>
      <c r="P1340" s="112"/>
    </row>
    <row r="1341" spans="12:16" s="109" customFormat="1" ht="12" x14ac:dyDescent="0.15">
      <c r="L1341" s="112"/>
      <c r="N1341" s="112"/>
      <c r="P1341" s="112"/>
    </row>
    <row r="1342" spans="12:16" s="109" customFormat="1" ht="12" x14ac:dyDescent="0.15">
      <c r="L1342" s="112"/>
      <c r="N1342" s="112"/>
      <c r="P1342" s="112"/>
    </row>
    <row r="1343" spans="12:16" s="109" customFormat="1" ht="12" x14ac:dyDescent="0.15">
      <c r="L1343" s="112"/>
      <c r="N1343" s="112"/>
      <c r="P1343" s="112"/>
    </row>
    <row r="1344" spans="12:16" s="109" customFormat="1" ht="12" x14ac:dyDescent="0.15">
      <c r="L1344" s="112"/>
      <c r="N1344" s="112"/>
      <c r="P1344" s="112"/>
    </row>
    <row r="1345" spans="12:16" s="109" customFormat="1" ht="12" x14ac:dyDescent="0.15">
      <c r="L1345" s="112"/>
      <c r="N1345" s="112"/>
      <c r="P1345" s="112"/>
    </row>
    <row r="1346" spans="12:16" s="109" customFormat="1" ht="12" x14ac:dyDescent="0.15">
      <c r="L1346" s="112"/>
      <c r="N1346" s="112"/>
      <c r="P1346" s="112"/>
    </row>
    <row r="1347" spans="12:16" s="109" customFormat="1" ht="12" x14ac:dyDescent="0.15">
      <c r="L1347" s="112"/>
      <c r="N1347" s="112"/>
      <c r="P1347" s="112"/>
    </row>
    <row r="1348" spans="12:16" s="109" customFormat="1" ht="12" x14ac:dyDescent="0.15">
      <c r="L1348" s="112"/>
      <c r="N1348" s="112"/>
      <c r="P1348" s="112"/>
    </row>
    <row r="1349" spans="12:16" s="109" customFormat="1" ht="12" x14ac:dyDescent="0.15">
      <c r="L1349" s="112"/>
      <c r="N1349" s="112"/>
      <c r="P1349" s="112"/>
    </row>
    <row r="1350" spans="12:16" s="109" customFormat="1" ht="12" x14ac:dyDescent="0.15">
      <c r="L1350" s="112"/>
      <c r="N1350" s="112"/>
      <c r="P1350" s="112"/>
    </row>
    <row r="1351" spans="12:16" s="109" customFormat="1" ht="12" x14ac:dyDescent="0.15">
      <c r="L1351" s="112"/>
      <c r="N1351" s="112"/>
      <c r="P1351" s="112"/>
    </row>
    <row r="1352" spans="12:16" s="109" customFormat="1" ht="12" x14ac:dyDescent="0.15">
      <c r="L1352" s="112"/>
      <c r="N1352" s="112"/>
      <c r="P1352" s="112"/>
    </row>
    <row r="1353" spans="12:16" s="109" customFormat="1" ht="12" x14ac:dyDescent="0.15">
      <c r="L1353" s="112"/>
      <c r="N1353" s="112"/>
      <c r="P1353" s="112"/>
    </row>
    <row r="1354" spans="12:16" s="109" customFormat="1" ht="12" x14ac:dyDescent="0.15">
      <c r="L1354" s="112"/>
      <c r="N1354" s="112"/>
      <c r="P1354" s="112"/>
    </row>
    <row r="1355" spans="12:16" s="109" customFormat="1" ht="12" x14ac:dyDescent="0.15">
      <c r="L1355" s="112"/>
      <c r="N1355" s="112"/>
      <c r="P1355" s="112"/>
    </row>
    <row r="1356" spans="12:16" s="109" customFormat="1" ht="12" x14ac:dyDescent="0.15">
      <c r="L1356" s="112"/>
      <c r="N1356" s="112"/>
      <c r="P1356" s="112"/>
    </row>
    <row r="1357" spans="12:16" s="109" customFormat="1" ht="12" x14ac:dyDescent="0.15">
      <c r="L1357" s="112"/>
      <c r="N1357" s="112"/>
      <c r="P1357" s="112"/>
    </row>
    <row r="1358" spans="12:16" s="109" customFormat="1" ht="12" x14ac:dyDescent="0.15">
      <c r="L1358" s="112"/>
      <c r="N1358" s="112"/>
      <c r="P1358" s="112"/>
    </row>
    <row r="1359" spans="12:16" s="109" customFormat="1" ht="12" x14ac:dyDescent="0.15">
      <c r="L1359" s="112"/>
      <c r="N1359" s="112"/>
      <c r="P1359" s="112"/>
    </row>
    <row r="1360" spans="12:16" s="109" customFormat="1" ht="12" x14ac:dyDescent="0.15">
      <c r="L1360" s="112"/>
      <c r="N1360" s="112"/>
      <c r="P1360" s="112"/>
    </row>
    <row r="1361" spans="12:16" s="109" customFormat="1" ht="12" x14ac:dyDescent="0.15">
      <c r="L1361" s="112"/>
      <c r="N1361" s="112"/>
      <c r="P1361" s="112"/>
    </row>
    <row r="1362" spans="12:16" s="109" customFormat="1" ht="12" x14ac:dyDescent="0.15">
      <c r="L1362" s="112"/>
      <c r="N1362" s="112"/>
      <c r="P1362" s="112"/>
    </row>
    <row r="1363" spans="12:16" s="109" customFormat="1" ht="12" x14ac:dyDescent="0.15">
      <c r="L1363" s="112"/>
      <c r="N1363" s="112"/>
      <c r="P1363" s="112"/>
    </row>
    <row r="1364" spans="12:16" s="109" customFormat="1" ht="12" x14ac:dyDescent="0.15">
      <c r="L1364" s="112"/>
      <c r="N1364" s="112"/>
      <c r="P1364" s="112"/>
    </row>
    <row r="1365" spans="12:16" s="109" customFormat="1" ht="12" x14ac:dyDescent="0.15">
      <c r="L1365" s="112"/>
      <c r="N1365" s="112"/>
      <c r="P1365" s="112"/>
    </row>
    <row r="1366" spans="12:16" s="109" customFormat="1" ht="12" x14ac:dyDescent="0.15">
      <c r="L1366" s="112"/>
      <c r="N1366" s="112"/>
      <c r="P1366" s="112"/>
    </row>
    <row r="1367" spans="12:16" s="109" customFormat="1" ht="12" x14ac:dyDescent="0.15">
      <c r="L1367" s="112"/>
      <c r="N1367" s="112"/>
      <c r="P1367" s="112"/>
    </row>
    <row r="1368" spans="12:16" s="109" customFormat="1" ht="12" x14ac:dyDescent="0.15">
      <c r="L1368" s="112"/>
      <c r="N1368" s="112"/>
      <c r="P1368" s="112"/>
    </row>
    <row r="1369" spans="12:16" s="109" customFormat="1" ht="12" x14ac:dyDescent="0.15">
      <c r="L1369" s="112"/>
      <c r="N1369" s="112"/>
      <c r="P1369" s="112"/>
    </row>
    <row r="1370" spans="12:16" s="109" customFormat="1" ht="12" x14ac:dyDescent="0.15">
      <c r="L1370" s="112"/>
      <c r="N1370" s="112"/>
      <c r="P1370" s="112"/>
    </row>
    <row r="1371" spans="12:16" s="109" customFormat="1" ht="12" x14ac:dyDescent="0.15">
      <c r="L1371" s="112"/>
      <c r="N1371" s="112"/>
      <c r="P1371" s="112"/>
    </row>
    <row r="1372" spans="12:16" s="109" customFormat="1" ht="12" x14ac:dyDescent="0.15">
      <c r="L1372" s="112"/>
      <c r="N1372" s="112"/>
      <c r="P1372" s="112"/>
    </row>
    <row r="1373" spans="12:16" s="109" customFormat="1" ht="12" x14ac:dyDescent="0.15">
      <c r="L1373" s="112"/>
      <c r="N1373" s="112"/>
      <c r="P1373" s="112"/>
    </row>
    <row r="1374" spans="12:16" s="109" customFormat="1" ht="12" x14ac:dyDescent="0.15">
      <c r="L1374" s="112"/>
      <c r="N1374" s="112"/>
      <c r="P1374" s="112"/>
    </row>
    <row r="1375" spans="12:16" s="109" customFormat="1" ht="12" x14ac:dyDescent="0.15">
      <c r="L1375" s="112"/>
      <c r="N1375" s="112"/>
      <c r="P1375" s="112"/>
    </row>
    <row r="1376" spans="12:16" s="109" customFormat="1" ht="12" x14ac:dyDescent="0.15">
      <c r="L1376" s="112"/>
      <c r="N1376" s="112"/>
      <c r="P1376" s="112"/>
    </row>
    <row r="1377" spans="12:16" s="109" customFormat="1" ht="12" x14ac:dyDescent="0.15">
      <c r="L1377" s="112"/>
      <c r="N1377" s="112"/>
      <c r="P1377" s="112"/>
    </row>
    <row r="1378" spans="12:16" s="109" customFormat="1" ht="12" x14ac:dyDescent="0.15">
      <c r="L1378" s="112"/>
      <c r="N1378" s="112"/>
      <c r="P1378" s="112"/>
    </row>
    <row r="1379" spans="12:16" s="109" customFormat="1" ht="12" x14ac:dyDescent="0.15">
      <c r="L1379" s="112"/>
      <c r="N1379" s="112"/>
      <c r="P1379" s="112"/>
    </row>
    <row r="1380" spans="12:16" s="109" customFormat="1" ht="12" x14ac:dyDescent="0.15">
      <c r="L1380" s="112"/>
      <c r="N1380" s="112"/>
      <c r="P1380" s="112"/>
    </row>
    <row r="1381" spans="12:16" s="109" customFormat="1" ht="12" x14ac:dyDescent="0.15">
      <c r="L1381" s="112"/>
      <c r="N1381" s="112"/>
      <c r="P1381" s="112"/>
    </row>
    <row r="1382" spans="12:16" s="109" customFormat="1" ht="12" x14ac:dyDescent="0.15">
      <c r="L1382" s="112"/>
      <c r="N1382" s="112"/>
      <c r="P1382" s="112"/>
    </row>
    <row r="1383" spans="12:16" s="109" customFormat="1" ht="12" x14ac:dyDescent="0.15">
      <c r="L1383" s="112"/>
      <c r="N1383" s="112"/>
      <c r="P1383" s="112"/>
    </row>
    <row r="1384" spans="12:16" s="109" customFormat="1" ht="12" x14ac:dyDescent="0.15">
      <c r="L1384" s="112"/>
      <c r="N1384" s="112"/>
      <c r="P1384" s="112"/>
    </row>
    <row r="1385" spans="12:16" s="109" customFormat="1" ht="12" x14ac:dyDescent="0.15">
      <c r="L1385" s="112"/>
      <c r="N1385" s="112"/>
      <c r="P1385" s="112"/>
    </row>
    <row r="1386" spans="12:16" s="109" customFormat="1" ht="12" x14ac:dyDescent="0.15">
      <c r="L1386" s="112"/>
      <c r="N1386" s="112"/>
      <c r="P1386" s="112"/>
    </row>
    <row r="1387" spans="12:16" s="109" customFormat="1" ht="12" x14ac:dyDescent="0.15">
      <c r="L1387" s="112"/>
      <c r="N1387" s="112"/>
      <c r="P1387" s="112"/>
    </row>
    <row r="1388" spans="12:16" s="109" customFormat="1" ht="12" x14ac:dyDescent="0.15">
      <c r="L1388" s="112"/>
      <c r="N1388" s="112"/>
      <c r="P1388" s="112"/>
    </row>
    <row r="1389" spans="12:16" s="109" customFormat="1" ht="12" x14ac:dyDescent="0.15">
      <c r="L1389" s="112"/>
      <c r="N1389" s="112"/>
      <c r="P1389" s="112"/>
    </row>
    <row r="1390" spans="12:16" s="109" customFormat="1" ht="12" x14ac:dyDescent="0.15">
      <c r="L1390" s="112"/>
      <c r="N1390" s="112"/>
      <c r="P1390" s="112"/>
    </row>
    <row r="1391" spans="12:16" s="109" customFormat="1" ht="12" x14ac:dyDescent="0.15">
      <c r="L1391" s="112"/>
      <c r="N1391" s="112"/>
      <c r="P1391" s="112"/>
    </row>
    <row r="1392" spans="12:16" s="109" customFormat="1" ht="12" x14ac:dyDescent="0.15">
      <c r="L1392" s="112"/>
      <c r="N1392" s="112"/>
      <c r="P1392" s="112"/>
    </row>
    <row r="1393" spans="12:16" s="109" customFormat="1" ht="12" x14ac:dyDescent="0.15">
      <c r="L1393" s="112"/>
      <c r="N1393" s="112"/>
      <c r="P1393" s="112"/>
    </row>
    <row r="1394" spans="12:16" s="109" customFormat="1" ht="12" x14ac:dyDescent="0.15">
      <c r="L1394" s="112"/>
      <c r="N1394" s="112"/>
      <c r="P1394" s="112"/>
    </row>
    <row r="1395" spans="12:16" s="109" customFormat="1" ht="12" x14ac:dyDescent="0.15">
      <c r="L1395" s="112"/>
      <c r="N1395" s="112"/>
      <c r="P1395" s="112"/>
    </row>
    <row r="1396" spans="12:16" s="109" customFormat="1" ht="12" x14ac:dyDescent="0.15">
      <c r="L1396" s="112"/>
      <c r="N1396" s="112"/>
      <c r="P1396" s="112"/>
    </row>
    <row r="1397" spans="12:16" s="109" customFormat="1" ht="12" x14ac:dyDescent="0.15">
      <c r="L1397" s="112"/>
      <c r="N1397" s="112"/>
      <c r="P1397" s="112"/>
    </row>
    <row r="1398" spans="12:16" s="109" customFormat="1" ht="12" x14ac:dyDescent="0.15">
      <c r="L1398" s="112"/>
      <c r="N1398" s="112"/>
      <c r="P1398" s="112"/>
    </row>
    <row r="1399" spans="12:16" s="109" customFormat="1" ht="12" x14ac:dyDescent="0.15">
      <c r="L1399" s="112"/>
      <c r="N1399" s="112"/>
      <c r="P1399" s="112"/>
    </row>
    <row r="1400" spans="12:16" s="109" customFormat="1" ht="12" x14ac:dyDescent="0.15">
      <c r="L1400" s="112"/>
      <c r="N1400" s="112"/>
      <c r="P1400" s="112"/>
    </row>
    <row r="1401" spans="12:16" s="109" customFormat="1" ht="12" x14ac:dyDescent="0.15">
      <c r="L1401" s="112"/>
      <c r="N1401" s="112"/>
      <c r="P1401" s="112"/>
    </row>
    <row r="1402" spans="12:16" s="109" customFormat="1" ht="12" x14ac:dyDescent="0.15">
      <c r="L1402" s="112"/>
      <c r="N1402" s="112"/>
      <c r="P1402" s="112"/>
    </row>
    <row r="1403" spans="12:16" s="109" customFormat="1" ht="12" x14ac:dyDescent="0.15">
      <c r="L1403" s="112"/>
      <c r="N1403" s="112"/>
      <c r="P1403" s="112"/>
    </row>
    <row r="1404" spans="12:16" s="109" customFormat="1" ht="12" x14ac:dyDescent="0.15">
      <c r="L1404" s="112"/>
      <c r="N1404" s="112"/>
      <c r="P1404" s="112"/>
    </row>
    <row r="1405" spans="12:16" s="109" customFormat="1" ht="12" x14ac:dyDescent="0.15">
      <c r="L1405" s="112"/>
      <c r="N1405" s="112"/>
      <c r="P1405" s="112"/>
    </row>
    <row r="1406" spans="12:16" s="109" customFormat="1" ht="12" x14ac:dyDescent="0.15">
      <c r="L1406" s="112"/>
      <c r="N1406" s="112"/>
      <c r="P1406" s="112"/>
    </row>
    <row r="1407" spans="12:16" s="109" customFormat="1" ht="12" x14ac:dyDescent="0.15">
      <c r="L1407" s="112"/>
      <c r="N1407" s="112"/>
      <c r="P1407" s="112"/>
    </row>
    <row r="1408" spans="12:16" s="109" customFormat="1" ht="12" x14ac:dyDescent="0.15">
      <c r="L1408" s="112"/>
      <c r="N1408" s="112"/>
      <c r="P1408" s="112"/>
    </row>
    <row r="1409" spans="12:16" s="109" customFormat="1" ht="12" x14ac:dyDescent="0.15">
      <c r="L1409" s="112"/>
      <c r="N1409" s="112"/>
      <c r="P1409" s="112"/>
    </row>
    <row r="1410" spans="12:16" s="109" customFormat="1" ht="12" x14ac:dyDescent="0.15">
      <c r="L1410" s="112"/>
      <c r="N1410" s="112"/>
      <c r="P1410" s="112"/>
    </row>
    <row r="1411" spans="12:16" s="109" customFormat="1" ht="12" x14ac:dyDescent="0.15">
      <c r="L1411" s="112"/>
      <c r="N1411" s="112"/>
      <c r="P1411" s="112"/>
    </row>
    <row r="1412" spans="12:16" s="109" customFormat="1" ht="12" x14ac:dyDescent="0.15">
      <c r="L1412" s="112"/>
      <c r="N1412" s="112"/>
      <c r="P1412" s="112"/>
    </row>
    <row r="1413" spans="12:16" s="109" customFormat="1" ht="12" x14ac:dyDescent="0.15">
      <c r="L1413" s="112"/>
      <c r="N1413" s="112"/>
      <c r="P1413" s="112"/>
    </row>
    <row r="1414" spans="12:16" s="109" customFormat="1" ht="12" x14ac:dyDescent="0.15">
      <c r="L1414" s="112"/>
      <c r="N1414" s="112"/>
      <c r="P1414" s="112"/>
    </row>
    <row r="1415" spans="12:16" s="109" customFormat="1" ht="12" x14ac:dyDescent="0.15">
      <c r="L1415" s="112"/>
      <c r="N1415" s="112"/>
      <c r="P1415" s="112"/>
    </row>
    <row r="1416" spans="12:16" s="109" customFormat="1" ht="12" x14ac:dyDescent="0.15">
      <c r="L1416" s="112"/>
      <c r="N1416" s="112"/>
      <c r="P1416" s="112"/>
    </row>
    <row r="1417" spans="12:16" s="109" customFormat="1" ht="12" x14ac:dyDescent="0.15">
      <c r="L1417" s="112"/>
      <c r="N1417" s="112"/>
      <c r="P1417" s="112"/>
    </row>
    <row r="1418" spans="12:16" s="109" customFormat="1" ht="12" x14ac:dyDescent="0.15">
      <c r="L1418" s="112"/>
      <c r="N1418" s="112"/>
      <c r="P1418" s="112"/>
    </row>
    <row r="1419" spans="12:16" s="109" customFormat="1" ht="12" x14ac:dyDescent="0.15">
      <c r="L1419" s="112"/>
      <c r="N1419" s="112"/>
      <c r="P1419" s="112"/>
    </row>
    <row r="1420" spans="12:16" s="109" customFormat="1" ht="12" x14ac:dyDescent="0.15">
      <c r="L1420" s="112"/>
      <c r="N1420" s="112"/>
      <c r="P1420" s="112"/>
    </row>
    <row r="1421" spans="12:16" s="109" customFormat="1" ht="12" x14ac:dyDescent="0.15">
      <c r="L1421" s="112"/>
      <c r="N1421" s="112"/>
      <c r="P1421" s="112"/>
    </row>
    <row r="1422" spans="12:16" s="109" customFormat="1" ht="12" x14ac:dyDescent="0.15">
      <c r="L1422" s="112"/>
      <c r="N1422" s="112"/>
      <c r="P1422" s="112"/>
    </row>
    <row r="1423" spans="12:16" s="109" customFormat="1" ht="12" x14ac:dyDescent="0.15">
      <c r="L1423" s="112"/>
      <c r="N1423" s="112"/>
      <c r="P1423" s="112"/>
    </row>
    <row r="1424" spans="12:16" s="109" customFormat="1" ht="12" x14ac:dyDescent="0.15">
      <c r="L1424" s="112"/>
      <c r="N1424" s="112"/>
      <c r="P1424" s="112"/>
    </row>
    <row r="1425" spans="12:16" s="109" customFormat="1" ht="12" x14ac:dyDescent="0.15">
      <c r="L1425" s="112"/>
      <c r="N1425" s="112"/>
      <c r="P1425" s="112"/>
    </row>
    <row r="1426" spans="12:16" s="109" customFormat="1" ht="12" x14ac:dyDescent="0.15">
      <c r="L1426" s="112"/>
      <c r="N1426" s="112"/>
      <c r="P1426" s="112"/>
    </row>
    <row r="1427" spans="12:16" s="109" customFormat="1" ht="12" x14ac:dyDescent="0.15">
      <c r="L1427" s="112"/>
      <c r="N1427" s="112"/>
      <c r="P1427" s="112"/>
    </row>
    <row r="1428" spans="12:16" s="109" customFormat="1" ht="12" x14ac:dyDescent="0.15">
      <c r="L1428" s="112"/>
      <c r="N1428" s="112"/>
      <c r="P1428" s="112"/>
    </row>
    <row r="1429" spans="12:16" s="109" customFormat="1" ht="12" x14ac:dyDescent="0.15">
      <c r="L1429" s="112"/>
      <c r="N1429" s="112"/>
      <c r="P1429" s="112"/>
    </row>
    <row r="1430" spans="12:16" s="109" customFormat="1" ht="12" x14ac:dyDescent="0.15">
      <c r="L1430" s="112"/>
      <c r="N1430" s="112"/>
      <c r="P1430" s="112"/>
    </row>
    <row r="1431" spans="12:16" s="109" customFormat="1" ht="12" x14ac:dyDescent="0.15">
      <c r="L1431" s="112"/>
      <c r="N1431" s="112"/>
      <c r="P1431" s="112"/>
    </row>
    <row r="1432" spans="12:16" s="109" customFormat="1" ht="12" x14ac:dyDescent="0.15">
      <c r="L1432" s="112"/>
      <c r="N1432" s="112"/>
      <c r="P1432" s="112"/>
    </row>
    <row r="1433" spans="12:16" s="109" customFormat="1" ht="12" x14ac:dyDescent="0.15">
      <c r="L1433" s="112"/>
      <c r="N1433" s="112"/>
      <c r="P1433" s="112"/>
    </row>
    <row r="1434" spans="12:16" s="109" customFormat="1" ht="12" x14ac:dyDescent="0.15">
      <c r="L1434" s="112"/>
      <c r="N1434" s="112"/>
      <c r="P1434" s="112"/>
    </row>
    <row r="1435" spans="12:16" s="109" customFormat="1" ht="12" x14ac:dyDescent="0.15">
      <c r="L1435" s="112"/>
      <c r="N1435" s="112"/>
      <c r="P1435" s="112"/>
    </row>
    <row r="1436" spans="12:16" s="109" customFormat="1" ht="12" x14ac:dyDescent="0.15">
      <c r="L1436" s="112"/>
      <c r="N1436" s="112"/>
      <c r="P1436" s="112"/>
    </row>
    <row r="1437" spans="12:16" s="109" customFormat="1" ht="12" x14ac:dyDescent="0.15">
      <c r="L1437" s="112"/>
      <c r="N1437" s="112"/>
      <c r="P1437" s="112"/>
    </row>
    <row r="1438" spans="12:16" s="109" customFormat="1" ht="12" x14ac:dyDescent="0.15">
      <c r="L1438" s="112"/>
      <c r="N1438" s="112"/>
      <c r="P1438" s="112"/>
    </row>
    <row r="1439" spans="12:16" s="109" customFormat="1" ht="12" x14ac:dyDescent="0.15">
      <c r="L1439" s="112"/>
      <c r="N1439" s="112"/>
      <c r="P1439" s="112"/>
    </row>
    <row r="1440" spans="12:16" s="109" customFormat="1" ht="12" x14ac:dyDescent="0.15">
      <c r="L1440" s="112"/>
      <c r="N1440" s="112"/>
      <c r="P1440" s="112"/>
    </row>
    <row r="1441" spans="12:16" s="109" customFormat="1" ht="12" x14ac:dyDescent="0.15">
      <c r="L1441" s="112"/>
      <c r="N1441" s="112"/>
      <c r="P1441" s="112"/>
    </row>
    <row r="1442" spans="12:16" s="109" customFormat="1" ht="12" x14ac:dyDescent="0.15">
      <c r="L1442" s="112"/>
      <c r="N1442" s="112"/>
      <c r="P1442" s="112"/>
    </row>
    <row r="1443" spans="12:16" s="109" customFormat="1" ht="12" x14ac:dyDescent="0.15">
      <c r="L1443" s="112"/>
      <c r="N1443" s="112"/>
      <c r="P1443" s="112"/>
    </row>
    <row r="1444" spans="12:16" s="109" customFormat="1" ht="12" x14ac:dyDescent="0.15">
      <c r="L1444" s="112"/>
      <c r="N1444" s="112"/>
      <c r="P1444" s="112"/>
    </row>
    <row r="1445" spans="12:16" s="109" customFormat="1" ht="12" x14ac:dyDescent="0.15">
      <c r="L1445" s="112"/>
      <c r="N1445" s="112"/>
      <c r="P1445" s="112"/>
    </row>
    <row r="1446" spans="12:16" s="109" customFormat="1" ht="12" x14ac:dyDescent="0.15">
      <c r="L1446" s="112"/>
      <c r="N1446" s="112"/>
      <c r="P1446" s="112"/>
    </row>
    <row r="1447" spans="12:16" s="109" customFormat="1" ht="12" x14ac:dyDescent="0.15">
      <c r="L1447" s="112"/>
      <c r="N1447" s="112"/>
      <c r="P1447" s="112"/>
    </row>
    <row r="1448" spans="12:16" s="109" customFormat="1" ht="12" x14ac:dyDescent="0.15">
      <c r="L1448" s="112"/>
      <c r="N1448" s="112"/>
      <c r="P1448" s="112"/>
    </row>
    <row r="1449" spans="12:16" s="109" customFormat="1" ht="12" x14ac:dyDescent="0.15">
      <c r="L1449" s="112"/>
      <c r="N1449" s="112"/>
      <c r="P1449" s="112"/>
    </row>
    <row r="1450" spans="12:16" s="109" customFormat="1" ht="12" x14ac:dyDescent="0.15">
      <c r="L1450" s="112"/>
      <c r="N1450" s="112"/>
      <c r="P1450" s="112"/>
    </row>
    <row r="1451" spans="12:16" s="109" customFormat="1" ht="12" x14ac:dyDescent="0.15">
      <c r="L1451" s="112"/>
      <c r="N1451" s="112"/>
      <c r="P1451" s="112"/>
    </row>
    <row r="1452" spans="12:16" s="109" customFormat="1" ht="12" x14ac:dyDescent="0.15">
      <c r="L1452" s="112"/>
      <c r="N1452" s="112"/>
      <c r="P1452" s="112"/>
    </row>
    <row r="1453" spans="12:16" s="109" customFormat="1" ht="12" x14ac:dyDescent="0.15">
      <c r="L1453" s="112"/>
      <c r="N1453" s="112"/>
      <c r="P1453" s="112"/>
    </row>
    <row r="1454" spans="12:16" s="109" customFormat="1" ht="12" x14ac:dyDescent="0.15">
      <c r="L1454" s="112"/>
      <c r="N1454" s="112"/>
      <c r="P1454" s="112"/>
    </row>
    <row r="1455" spans="12:16" s="109" customFormat="1" ht="12" x14ac:dyDescent="0.15">
      <c r="L1455" s="112"/>
      <c r="N1455" s="112"/>
      <c r="P1455" s="112"/>
    </row>
    <row r="1456" spans="12:16" s="109" customFormat="1" ht="12" x14ac:dyDescent="0.15">
      <c r="L1456" s="112"/>
      <c r="N1456" s="112"/>
      <c r="P1456" s="112"/>
    </row>
    <row r="1457" spans="12:16" s="109" customFormat="1" ht="12" x14ac:dyDescent="0.15">
      <c r="L1457" s="112"/>
      <c r="N1457" s="112"/>
      <c r="P1457" s="112"/>
    </row>
    <row r="1458" spans="12:16" s="109" customFormat="1" ht="12" x14ac:dyDescent="0.15">
      <c r="L1458" s="112"/>
      <c r="N1458" s="112"/>
      <c r="P1458" s="112"/>
    </row>
    <row r="1459" spans="12:16" s="109" customFormat="1" ht="12" x14ac:dyDescent="0.15">
      <c r="L1459" s="112"/>
      <c r="N1459" s="112"/>
      <c r="P1459" s="112"/>
    </row>
    <row r="1460" spans="12:16" s="109" customFormat="1" ht="12" x14ac:dyDescent="0.15">
      <c r="L1460" s="112"/>
      <c r="N1460" s="112"/>
      <c r="P1460" s="112"/>
    </row>
    <row r="1461" spans="12:16" s="109" customFormat="1" ht="12" x14ac:dyDescent="0.15">
      <c r="L1461" s="112"/>
      <c r="N1461" s="112"/>
      <c r="P1461" s="112"/>
    </row>
    <row r="1462" spans="12:16" s="109" customFormat="1" ht="12" x14ac:dyDescent="0.15">
      <c r="L1462" s="112"/>
      <c r="N1462" s="112"/>
      <c r="P1462" s="112"/>
    </row>
    <row r="1463" spans="12:16" s="109" customFormat="1" ht="12" x14ac:dyDescent="0.15">
      <c r="L1463" s="112"/>
      <c r="N1463" s="112"/>
      <c r="P1463" s="112"/>
    </row>
    <row r="1464" spans="12:16" s="109" customFormat="1" ht="12" x14ac:dyDescent="0.15">
      <c r="L1464" s="112"/>
      <c r="N1464" s="112"/>
      <c r="P1464" s="112"/>
    </row>
    <row r="1465" spans="12:16" s="109" customFormat="1" ht="12" x14ac:dyDescent="0.15">
      <c r="L1465" s="112"/>
      <c r="N1465" s="112"/>
      <c r="P1465" s="112"/>
    </row>
    <row r="1466" spans="12:16" s="109" customFormat="1" ht="12" x14ac:dyDescent="0.15">
      <c r="L1466" s="112"/>
      <c r="N1466" s="112"/>
      <c r="P1466" s="112"/>
    </row>
    <row r="1467" spans="12:16" s="109" customFormat="1" ht="12" x14ac:dyDescent="0.15">
      <c r="L1467" s="112"/>
      <c r="N1467" s="112"/>
      <c r="P1467" s="112"/>
    </row>
    <row r="1468" spans="12:16" s="109" customFormat="1" ht="12" x14ac:dyDescent="0.15">
      <c r="L1468" s="112"/>
      <c r="N1468" s="112"/>
      <c r="P1468" s="112"/>
    </row>
    <row r="1469" spans="12:16" s="109" customFormat="1" ht="12" x14ac:dyDescent="0.15">
      <c r="L1469" s="112"/>
      <c r="N1469" s="112"/>
      <c r="P1469" s="112"/>
    </row>
    <row r="1470" spans="12:16" s="109" customFormat="1" ht="12" x14ac:dyDescent="0.15">
      <c r="L1470" s="112"/>
      <c r="N1470" s="112"/>
      <c r="P1470" s="112"/>
    </row>
    <row r="1471" spans="12:16" s="109" customFormat="1" ht="12" x14ac:dyDescent="0.15">
      <c r="L1471" s="112"/>
      <c r="N1471" s="112"/>
      <c r="P1471" s="112"/>
    </row>
    <row r="1472" spans="12:16" s="109" customFormat="1" ht="12" x14ac:dyDescent="0.15">
      <c r="L1472" s="112"/>
      <c r="N1472" s="112"/>
      <c r="P1472" s="112"/>
    </row>
    <row r="1473" spans="12:16" s="109" customFormat="1" ht="12" x14ac:dyDescent="0.15">
      <c r="L1473" s="112"/>
      <c r="N1473" s="112"/>
      <c r="P1473" s="112"/>
    </row>
    <row r="1474" spans="12:16" s="109" customFormat="1" ht="12" x14ac:dyDescent="0.15">
      <c r="L1474" s="112"/>
      <c r="N1474" s="112"/>
      <c r="P1474" s="112"/>
    </row>
    <row r="1475" spans="12:16" s="109" customFormat="1" ht="12" x14ac:dyDescent="0.15">
      <c r="L1475" s="112"/>
      <c r="N1475" s="112"/>
      <c r="P1475" s="112"/>
    </row>
    <row r="1476" spans="12:16" s="109" customFormat="1" ht="12" x14ac:dyDescent="0.15">
      <c r="L1476" s="112"/>
      <c r="N1476" s="112"/>
      <c r="P1476" s="112"/>
    </row>
    <row r="1477" spans="12:16" s="109" customFormat="1" ht="12" x14ac:dyDescent="0.15">
      <c r="L1477" s="112"/>
      <c r="N1477" s="112"/>
      <c r="P1477" s="112"/>
    </row>
    <row r="1478" spans="12:16" s="109" customFormat="1" ht="12" x14ac:dyDescent="0.15">
      <c r="L1478" s="112"/>
      <c r="N1478" s="112"/>
      <c r="P1478" s="112"/>
    </row>
    <row r="1479" spans="12:16" s="109" customFormat="1" ht="12" x14ac:dyDescent="0.15">
      <c r="L1479" s="112"/>
      <c r="N1479" s="112"/>
      <c r="P1479" s="112"/>
    </row>
    <row r="1480" spans="12:16" s="109" customFormat="1" ht="12" x14ac:dyDescent="0.15">
      <c r="L1480" s="112"/>
      <c r="N1480" s="112"/>
      <c r="P1480" s="112"/>
    </row>
    <row r="1481" spans="12:16" s="109" customFormat="1" ht="12" x14ac:dyDescent="0.15">
      <c r="L1481" s="112"/>
      <c r="N1481" s="112"/>
      <c r="P1481" s="112"/>
    </row>
    <row r="1482" spans="12:16" s="109" customFormat="1" ht="12" x14ac:dyDescent="0.15">
      <c r="L1482" s="112"/>
      <c r="N1482" s="112"/>
      <c r="P1482" s="112"/>
    </row>
    <row r="1483" spans="12:16" s="109" customFormat="1" ht="12" x14ac:dyDescent="0.15">
      <c r="L1483" s="112"/>
      <c r="N1483" s="112"/>
      <c r="P1483" s="112"/>
    </row>
    <row r="1484" spans="12:16" s="109" customFormat="1" ht="12" x14ac:dyDescent="0.15">
      <c r="L1484" s="112"/>
      <c r="N1484" s="112"/>
      <c r="P1484" s="112"/>
    </row>
    <row r="1485" spans="12:16" s="109" customFormat="1" ht="12" x14ac:dyDescent="0.15">
      <c r="L1485" s="112"/>
      <c r="N1485" s="112"/>
      <c r="P1485" s="112"/>
    </row>
    <row r="1486" spans="12:16" s="109" customFormat="1" ht="12" x14ac:dyDescent="0.15">
      <c r="L1486" s="112"/>
      <c r="N1486" s="112"/>
      <c r="P1486" s="112"/>
    </row>
    <row r="1487" spans="12:16" s="109" customFormat="1" ht="12" x14ac:dyDescent="0.15">
      <c r="L1487" s="112"/>
      <c r="N1487" s="112"/>
      <c r="P1487" s="112"/>
    </row>
    <row r="1488" spans="12:16" s="109" customFormat="1" ht="12" x14ac:dyDescent="0.15">
      <c r="L1488" s="112"/>
      <c r="N1488" s="112"/>
      <c r="P1488" s="112"/>
    </row>
    <row r="1489" spans="12:16" s="109" customFormat="1" ht="12" x14ac:dyDescent="0.15">
      <c r="L1489" s="112"/>
      <c r="N1489" s="112"/>
      <c r="P1489" s="112"/>
    </row>
    <row r="1490" spans="12:16" s="109" customFormat="1" ht="12" x14ac:dyDescent="0.15">
      <c r="L1490" s="112"/>
      <c r="N1490" s="112"/>
      <c r="P1490" s="112"/>
    </row>
    <row r="1491" spans="12:16" s="109" customFormat="1" ht="12" x14ac:dyDescent="0.15">
      <c r="L1491" s="112"/>
      <c r="N1491" s="112"/>
      <c r="P1491" s="112"/>
    </row>
    <row r="1492" spans="12:16" s="109" customFormat="1" ht="12" x14ac:dyDescent="0.15">
      <c r="L1492" s="112"/>
      <c r="N1492" s="112"/>
      <c r="P1492" s="112"/>
    </row>
    <row r="1493" spans="12:16" s="109" customFormat="1" ht="12" x14ac:dyDescent="0.15">
      <c r="L1493" s="112"/>
      <c r="N1493" s="112"/>
      <c r="P1493" s="112"/>
    </row>
    <row r="1494" spans="12:16" s="109" customFormat="1" ht="12" x14ac:dyDescent="0.15">
      <c r="L1494" s="112"/>
      <c r="N1494" s="112"/>
      <c r="P1494" s="112"/>
    </row>
    <row r="1495" spans="12:16" s="109" customFormat="1" ht="12" x14ac:dyDescent="0.15">
      <c r="L1495" s="112"/>
      <c r="N1495" s="112"/>
      <c r="P1495" s="112"/>
    </row>
    <row r="1496" spans="12:16" s="109" customFormat="1" ht="12" x14ac:dyDescent="0.15">
      <c r="L1496" s="112"/>
      <c r="N1496" s="112"/>
      <c r="P1496" s="112"/>
    </row>
    <row r="1497" spans="12:16" s="109" customFormat="1" ht="12" x14ac:dyDescent="0.15">
      <c r="L1497" s="112"/>
      <c r="N1497" s="112"/>
      <c r="P1497" s="112"/>
    </row>
    <row r="1498" spans="12:16" s="109" customFormat="1" ht="12" x14ac:dyDescent="0.15">
      <c r="L1498" s="112"/>
      <c r="N1498" s="112"/>
      <c r="P1498" s="112"/>
    </row>
    <row r="1499" spans="12:16" s="109" customFormat="1" ht="12" x14ac:dyDescent="0.15">
      <c r="L1499" s="112"/>
      <c r="N1499" s="112"/>
      <c r="P1499" s="112"/>
    </row>
    <row r="1500" spans="12:16" s="109" customFormat="1" ht="12" x14ac:dyDescent="0.15">
      <c r="L1500" s="112"/>
      <c r="N1500" s="112"/>
      <c r="P1500" s="112"/>
    </row>
    <row r="1501" spans="12:16" s="109" customFormat="1" ht="12" x14ac:dyDescent="0.15">
      <c r="L1501" s="112"/>
      <c r="N1501" s="112"/>
      <c r="P1501" s="112"/>
    </row>
    <row r="1502" spans="12:16" s="109" customFormat="1" ht="12" x14ac:dyDescent="0.15">
      <c r="L1502" s="112"/>
      <c r="N1502" s="112"/>
      <c r="P1502" s="112"/>
    </row>
    <row r="1503" spans="12:16" s="109" customFormat="1" ht="12" x14ac:dyDescent="0.15">
      <c r="L1503" s="112"/>
      <c r="N1503" s="112"/>
      <c r="P1503" s="112"/>
    </row>
    <row r="1504" spans="12:16" s="109" customFormat="1" ht="12" x14ac:dyDescent="0.15">
      <c r="L1504" s="112"/>
      <c r="N1504" s="112"/>
      <c r="P1504" s="112"/>
    </row>
    <row r="1505" spans="12:16" s="109" customFormat="1" ht="12" x14ac:dyDescent="0.15">
      <c r="L1505" s="112"/>
      <c r="N1505" s="112"/>
      <c r="P1505" s="112"/>
    </row>
    <row r="1506" spans="12:16" s="109" customFormat="1" ht="12" x14ac:dyDescent="0.15">
      <c r="L1506" s="112"/>
      <c r="N1506" s="112"/>
      <c r="P1506" s="112"/>
    </row>
    <row r="1507" spans="12:16" s="109" customFormat="1" ht="12" x14ac:dyDescent="0.15">
      <c r="L1507" s="112"/>
      <c r="N1507" s="112"/>
      <c r="P1507" s="112"/>
    </row>
    <row r="1508" spans="12:16" s="109" customFormat="1" ht="12" x14ac:dyDescent="0.15">
      <c r="L1508" s="112"/>
      <c r="N1508" s="112"/>
      <c r="P1508" s="112"/>
    </row>
    <row r="1509" spans="12:16" s="109" customFormat="1" ht="12" x14ac:dyDescent="0.15">
      <c r="L1509" s="112"/>
      <c r="N1509" s="112"/>
      <c r="P1509" s="112"/>
    </row>
    <row r="1510" spans="12:16" s="109" customFormat="1" ht="12" x14ac:dyDescent="0.15">
      <c r="L1510" s="112"/>
      <c r="N1510" s="112"/>
      <c r="P1510" s="112"/>
    </row>
    <row r="1511" spans="12:16" s="109" customFormat="1" ht="12" x14ac:dyDescent="0.15">
      <c r="L1511" s="112"/>
      <c r="N1511" s="112"/>
      <c r="P1511" s="112"/>
    </row>
    <row r="1512" spans="12:16" s="109" customFormat="1" ht="12" x14ac:dyDescent="0.15">
      <c r="L1512" s="112"/>
      <c r="N1512" s="112"/>
      <c r="P1512" s="112"/>
    </row>
    <row r="1513" spans="12:16" s="109" customFormat="1" ht="12" x14ac:dyDescent="0.15">
      <c r="L1513" s="112"/>
      <c r="N1513" s="112"/>
      <c r="P1513" s="112"/>
    </row>
    <row r="1514" spans="12:16" s="109" customFormat="1" ht="12" x14ac:dyDescent="0.15">
      <c r="L1514" s="112"/>
      <c r="N1514" s="112"/>
      <c r="P1514" s="112"/>
    </row>
    <row r="1515" spans="12:16" s="109" customFormat="1" ht="12" x14ac:dyDescent="0.15">
      <c r="L1515" s="112"/>
      <c r="N1515" s="112"/>
      <c r="P1515" s="112"/>
    </row>
    <row r="1516" spans="12:16" s="109" customFormat="1" ht="12" x14ac:dyDescent="0.15">
      <c r="L1516" s="112"/>
      <c r="N1516" s="112"/>
      <c r="P1516" s="112"/>
    </row>
    <row r="1517" spans="12:16" s="109" customFormat="1" ht="12" x14ac:dyDescent="0.15">
      <c r="L1517" s="112"/>
      <c r="N1517" s="112"/>
      <c r="P1517" s="112"/>
    </row>
    <row r="1518" spans="12:16" s="109" customFormat="1" ht="12" x14ac:dyDescent="0.15">
      <c r="L1518" s="112"/>
      <c r="N1518" s="112"/>
      <c r="P1518" s="112"/>
    </row>
    <row r="1519" spans="12:16" s="109" customFormat="1" ht="12" x14ac:dyDescent="0.15">
      <c r="L1519" s="112"/>
      <c r="N1519" s="112"/>
      <c r="P1519" s="112"/>
    </row>
    <row r="1520" spans="12:16" s="109" customFormat="1" ht="12" x14ac:dyDescent="0.15">
      <c r="L1520" s="112"/>
      <c r="N1520" s="112"/>
      <c r="P1520" s="112"/>
    </row>
    <row r="1521" spans="12:16" s="109" customFormat="1" ht="12" x14ac:dyDescent="0.15">
      <c r="L1521" s="112"/>
      <c r="N1521" s="112"/>
      <c r="P1521" s="112"/>
    </row>
    <row r="1522" spans="12:16" s="109" customFormat="1" ht="12" x14ac:dyDescent="0.15">
      <c r="L1522" s="112"/>
      <c r="N1522" s="112"/>
      <c r="P1522" s="112"/>
    </row>
    <row r="1523" spans="12:16" s="109" customFormat="1" ht="12" x14ac:dyDescent="0.15">
      <c r="L1523" s="112"/>
      <c r="N1523" s="112"/>
      <c r="P1523" s="112"/>
    </row>
    <row r="1524" spans="12:16" s="109" customFormat="1" ht="12" x14ac:dyDescent="0.15">
      <c r="L1524" s="112"/>
      <c r="N1524" s="112"/>
      <c r="P1524" s="112"/>
    </row>
    <row r="1525" spans="12:16" s="109" customFormat="1" ht="12" x14ac:dyDescent="0.15">
      <c r="L1525" s="112"/>
      <c r="N1525" s="112"/>
      <c r="P1525" s="112"/>
    </row>
    <row r="1526" spans="12:16" s="109" customFormat="1" ht="12" x14ac:dyDescent="0.15">
      <c r="L1526" s="112"/>
      <c r="N1526" s="112"/>
      <c r="P1526" s="112"/>
    </row>
    <row r="1527" spans="12:16" s="109" customFormat="1" ht="12" x14ac:dyDescent="0.15">
      <c r="L1527" s="112"/>
      <c r="N1527" s="112"/>
      <c r="P1527" s="112"/>
    </row>
    <row r="1528" spans="12:16" s="109" customFormat="1" ht="12" x14ac:dyDescent="0.15">
      <c r="L1528" s="112"/>
      <c r="N1528" s="112"/>
      <c r="P1528" s="112"/>
    </row>
    <row r="1529" spans="12:16" s="109" customFormat="1" ht="12" x14ac:dyDescent="0.15">
      <c r="L1529" s="112"/>
      <c r="N1529" s="112"/>
      <c r="P1529" s="112"/>
    </row>
    <row r="1530" spans="12:16" s="109" customFormat="1" ht="12" x14ac:dyDescent="0.15">
      <c r="L1530" s="112"/>
      <c r="N1530" s="112"/>
      <c r="P1530" s="112"/>
    </row>
    <row r="1531" spans="12:16" s="109" customFormat="1" ht="12" x14ac:dyDescent="0.15">
      <c r="L1531" s="112"/>
      <c r="N1531" s="112"/>
      <c r="P1531" s="112"/>
    </row>
    <row r="1532" spans="12:16" s="109" customFormat="1" ht="12" x14ac:dyDescent="0.15">
      <c r="L1532" s="112"/>
      <c r="N1532" s="112"/>
      <c r="P1532" s="112"/>
    </row>
    <row r="1533" spans="12:16" s="109" customFormat="1" ht="12" x14ac:dyDescent="0.15">
      <c r="L1533" s="112"/>
      <c r="N1533" s="112"/>
      <c r="P1533" s="112"/>
    </row>
    <row r="1534" spans="12:16" s="109" customFormat="1" ht="12" x14ac:dyDescent="0.15">
      <c r="L1534" s="112"/>
      <c r="N1534" s="112"/>
      <c r="P1534" s="112"/>
    </row>
    <row r="1535" spans="12:16" s="109" customFormat="1" ht="12" x14ac:dyDescent="0.15">
      <c r="L1535" s="112"/>
      <c r="N1535" s="112"/>
      <c r="P1535" s="112"/>
    </row>
    <row r="1536" spans="12:16" s="109" customFormat="1" ht="12" x14ac:dyDescent="0.15">
      <c r="L1536" s="112"/>
      <c r="N1536" s="112"/>
      <c r="P1536" s="112"/>
    </row>
    <row r="1537" spans="12:16" s="109" customFormat="1" ht="12" x14ac:dyDescent="0.15">
      <c r="L1537" s="112"/>
      <c r="N1537" s="112"/>
      <c r="P1537" s="112"/>
    </row>
    <row r="1538" spans="12:16" s="109" customFormat="1" ht="12" x14ac:dyDescent="0.15">
      <c r="L1538" s="112"/>
      <c r="N1538" s="112"/>
      <c r="P1538" s="112"/>
    </row>
    <row r="1539" spans="12:16" s="109" customFormat="1" ht="12" x14ac:dyDescent="0.15">
      <c r="L1539" s="112"/>
      <c r="N1539" s="112"/>
      <c r="P1539" s="112"/>
    </row>
    <row r="1540" spans="12:16" s="109" customFormat="1" ht="12" x14ac:dyDescent="0.15">
      <c r="L1540" s="112"/>
      <c r="N1540" s="112"/>
      <c r="P1540" s="112"/>
    </row>
    <row r="1541" spans="12:16" s="109" customFormat="1" ht="12" x14ac:dyDescent="0.15">
      <c r="L1541" s="112"/>
      <c r="N1541" s="112"/>
      <c r="P1541" s="112"/>
    </row>
    <row r="1542" spans="12:16" s="109" customFormat="1" ht="12" x14ac:dyDescent="0.15">
      <c r="L1542" s="112"/>
      <c r="N1542" s="112"/>
      <c r="P1542" s="112"/>
    </row>
    <row r="1543" spans="12:16" s="109" customFormat="1" ht="12" x14ac:dyDescent="0.15">
      <c r="L1543" s="112"/>
      <c r="N1543" s="112"/>
      <c r="P1543" s="112"/>
    </row>
    <row r="1544" spans="12:16" s="109" customFormat="1" ht="12" x14ac:dyDescent="0.15">
      <c r="L1544" s="112"/>
      <c r="N1544" s="112"/>
      <c r="P1544" s="112"/>
    </row>
    <row r="1545" spans="12:16" s="109" customFormat="1" ht="12" x14ac:dyDescent="0.15">
      <c r="L1545" s="112"/>
      <c r="N1545" s="112"/>
      <c r="P1545" s="112"/>
    </row>
    <row r="1546" spans="12:16" s="109" customFormat="1" ht="12" x14ac:dyDescent="0.15">
      <c r="L1546" s="112"/>
      <c r="N1546" s="112"/>
      <c r="P1546" s="112"/>
    </row>
    <row r="1547" spans="12:16" s="109" customFormat="1" ht="12" x14ac:dyDescent="0.15">
      <c r="L1547" s="112"/>
      <c r="N1547" s="112"/>
      <c r="P1547" s="112"/>
    </row>
    <row r="1548" spans="12:16" s="109" customFormat="1" ht="12" x14ac:dyDescent="0.15">
      <c r="L1548" s="112"/>
      <c r="N1548" s="112"/>
      <c r="P1548" s="112"/>
    </row>
    <row r="1549" spans="12:16" s="109" customFormat="1" ht="12" x14ac:dyDescent="0.15">
      <c r="L1549" s="112"/>
      <c r="N1549" s="112"/>
      <c r="P1549" s="112"/>
    </row>
    <row r="1550" spans="12:16" s="109" customFormat="1" ht="12" x14ac:dyDescent="0.15">
      <c r="L1550" s="112"/>
      <c r="N1550" s="112"/>
      <c r="P1550" s="112"/>
    </row>
    <row r="1551" spans="12:16" s="109" customFormat="1" ht="12" x14ac:dyDescent="0.15">
      <c r="L1551" s="112"/>
      <c r="N1551" s="112"/>
      <c r="P1551" s="112"/>
    </row>
    <row r="1552" spans="12:16" s="109" customFormat="1" ht="12" x14ac:dyDescent="0.15">
      <c r="L1552" s="112"/>
      <c r="N1552" s="112"/>
      <c r="P1552" s="112"/>
    </row>
    <row r="1553" spans="12:16" s="109" customFormat="1" ht="12" x14ac:dyDescent="0.15">
      <c r="L1553" s="112"/>
      <c r="N1553" s="112"/>
      <c r="P1553" s="112"/>
    </row>
    <row r="1554" spans="12:16" s="109" customFormat="1" ht="12" x14ac:dyDescent="0.15">
      <c r="L1554" s="112"/>
      <c r="N1554" s="112"/>
      <c r="P1554" s="112"/>
    </row>
    <row r="1555" spans="12:16" s="109" customFormat="1" ht="12" x14ac:dyDescent="0.15">
      <c r="L1555" s="112"/>
      <c r="N1555" s="112"/>
      <c r="P1555" s="112"/>
    </row>
    <row r="1556" spans="12:16" s="109" customFormat="1" ht="12" x14ac:dyDescent="0.15">
      <c r="L1556" s="112"/>
      <c r="N1556" s="112"/>
      <c r="P1556" s="112"/>
    </row>
    <row r="1557" spans="12:16" s="109" customFormat="1" ht="12" x14ac:dyDescent="0.15">
      <c r="L1557" s="112"/>
      <c r="N1557" s="112"/>
      <c r="P1557" s="112"/>
    </row>
    <row r="1558" spans="12:16" s="109" customFormat="1" ht="12" x14ac:dyDescent="0.15">
      <c r="L1558" s="112"/>
      <c r="N1558" s="112"/>
      <c r="P1558" s="112"/>
    </row>
    <row r="1559" spans="12:16" s="109" customFormat="1" ht="12" x14ac:dyDescent="0.15">
      <c r="L1559" s="112"/>
      <c r="N1559" s="112"/>
      <c r="P1559" s="112"/>
    </row>
    <row r="1560" spans="12:16" s="109" customFormat="1" ht="12" x14ac:dyDescent="0.15">
      <c r="L1560" s="112"/>
      <c r="N1560" s="112"/>
      <c r="P1560" s="112"/>
    </row>
    <row r="1561" spans="12:16" s="109" customFormat="1" ht="12" x14ac:dyDescent="0.15">
      <c r="L1561" s="112"/>
      <c r="N1561" s="112"/>
      <c r="P1561" s="112"/>
    </row>
    <row r="1562" spans="12:16" s="109" customFormat="1" ht="12" x14ac:dyDescent="0.15">
      <c r="L1562" s="112"/>
      <c r="N1562" s="112"/>
      <c r="P1562" s="112"/>
    </row>
    <row r="1563" spans="12:16" s="109" customFormat="1" ht="12" x14ac:dyDescent="0.15">
      <c r="L1563" s="112"/>
      <c r="N1563" s="112"/>
      <c r="P1563" s="112"/>
    </row>
    <row r="1564" spans="12:16" s="109" customFormat="1" ht="12" x14ac:dyDescent="0.15">
      <c r="L1564" s="112"/>
      <c r="N1564" s="112"/>
      <c r="P1564" s="112"/>
    </row>
    <row r="1565" spans="12:16" s="109" customFormat="1" ht="12" x14ac:dyDescent="0.15">
      <c r="L1565" s="112"/>
      <c r="N1565" s="112"/>
      <c r="P1565" s="112"/>
    </row>
    <row r="1566" spans="12:16" s="109" customFormat="1" ht="12" x14ac:dyDescent="0.15">
      <c r="L1566" s="112"/>
      <c r="N1566" s="112"/>
      <c r="P1566" s="112"/>
    </row>
    <row r="1567" spans="12:16" s="109" customFormat="1" ht="12" x14ac:dyDescent="0.15">
      <c r="L1567" s="112"/>
      <c r="N1567" s="112"/>
      <c r="P1567" s="112"/>
    </row>
    <row r="1568" spans="12:16" s="109" customFormat="1" ht="12" x14ac:dyDescent="0.15">
      <c r="L1568" s="112"/>
      <c r="N1568" s="112"/>
      <c r="P1568" s="112"/>
    </row>
    <row r="1569" spans="12:16" s="109" customFormat="1" ht="12" x14ac:dyDescent="0.15">
      <c r="L1569" s="112"/>
      <c r="N1569" s="112"/>
      <c r="P1569" s="112"/>
    </row>
    <row r="1570" spans="12:16" s="109" customFormat="1" ht="12" x14ac:dyDescent="0.15">
      <c r="L1570" s="112"/>
      <c r="N1570" s="112"/>
      <c r="P1570" s="112"/>
    </row>
    <row r="1571" spans="12:16" s="109" customFormat="1" ht="12" x14ac:dyDescent="0.15">
      <c r="L1571" s="112"/>
      <c r="N1571" s="112"/>
      <c r="P1571" s="112"/>
    </row>
    <row r="1572" spans="12:16" s="109" customFormat="1" ht="12" x14ac:dyDescent="0.15">
      <c r="L1572" s="112"/>
      <c r="N1572" s="112"/>
      <c r="P1572" s="112"/>
    </row>
    <row r="1573" spans="12:16" s="109" customFormat="1" ht="12" x14ac:dyDescent="0.15">
      <c r="L1573" s="112"/>
      <c r="N1573" s="112"/>
      <c r="P1573" s="112"/>
    </row>
    <row r="1574" spans="12:16" s="109" customFormat="1" ht="12" x14ac:dyDescent="0.15">
      <c r="L1574" s="112"/>
      <c r="N1574" s="112"/>
      <c r="P1574" s="112"/>
    </row>
    <row r="1575" spans="12:16" s="109" customFormat="1" ht="12" x14ac:dyDescent="0.15">
      <c r="L1575" s="112"/>
      <c r="N1575" s="112"/>
      <c r="P1575" s="112"/>
    </row>
    <row r="1576" spans="12:16" s="109" customFormat="1" ht="12" x14ac:dyDescent="0.15">
      <c r="L1576" s="112"/>
      <c r="N1576" s="112"/>
      <c r="P1576" s="112"/>
    </row>
    <row r="1577" spans="12:16" s="109" customFormat="1" ht="12" x14ac:dyDescent="0.15">
      <c r="L1577" s="112"/>
      <c r="N1577" s="112"/>
      <c r="P1577" s="112"/>
    </row>
    <row r="1578" spans="12:16" s="109" customFormat="1" ht="12" x14ac:dyDescent="0.15">
      <c r="L1578" s="112"/>
      <c r="N1578" s="112"/>
      <c r="P1578" s="112"/>
    </row>
    <row r="1579" spans="12:16" s="109" customFormat="1" ht="12" x14ac:dyDescent="0.15">
      <c r="L1579" s="112"/>
      <c r="N1579" s="112"/>
      <c r="P1579" s="112"/>
    </row>
    <row r="1580" spans="12:16" s="109" customFormat="1" ht="12" x14ac:dyDescent="0.15">
      <c r="L1580" s="112"/>
      <c r="N1580" s="112"/>
      <c r="P1580" s="112"/>
    </row>
    <row r="1581" spans="12:16" s="109" customFormat="1" ht="12" x14ac:dyDescent="0.15">
      <c r="L1581" s="112"/>
      <c r="N1581" s="112"/>
      <c r="P1581" s="112"/>
    </row>
    <row r="1582" spans="12:16" s="109" customFormat="1" ht="12" x14ac:dyDescent="0.15">
      <c r="L1582" s="112"/>
      <c r="N1582" s="112"/>
      <c r="P1582" s="112"/>
    </row>
    <row r="1583" spans="12:16" s="109" customFormat="1" ht="12" x14ac:dyDescent="0.15">
      <c r="L1583" s="112"/>
      <c r="N1583" s="112"/>
      <c r="P1583" s="112"/>
    </row>
    <row r="1584" spans="12:16" s="109" customFormat="1" ht="12" x14ac:dyDescent="0.15">
      <c r="L1584" s="112"/>
      <c r="N1584" s="112"/>
      <c r="P1584" s="112"/>
    </row>
    <row r="1585" spans="12:16" s="109" customFormat="1" ht="12" x14ac:dyDescent="0.15">
      <c r="L1585" s="112"/>
      <c r="N1585" s="112"/>
      <c r="P1585" s="112"/>
    </row>
    <row r="1586" spans="12:16" s="109" customFormat="1" ht="12" x14ac:dyDescent="0.15">
      <c r="L1586" s="112"/>
      <c r="N1586" s="112"/>
      <c r="P1586" s="112"/>
    </row>
    <row r="1587" spans="12:16" s="109" customFormat="1" ht="12" x14ac:dyDescent="0.15">
      <c r="L1587" s="112"/>
      <c r="N1587" s="112"/>
      <c r="P1587" s="112"/>
    </row>
    <row r="1588" spans="12:16" s="109" customFormat="1" ht="12" x14ac:dyDescent="0.15">
      <c r="L1588" s="112"/>
      <c r="N1588" s="112"/>
      <c r="P1588" s="112"/>
    </row>
    <row r="1589" spans="12:16" s="109" customFormat="1" ht="12" x14ac:dyDescent="0.15">
      <c r="L1589" s="112"/>
      <c r="N1589" s="112"/>
      <c r="P1589" s="112"/>
    </row>
    <row r="1590" spans="12:16" s="109" customFormat="1" ht="12" x14ac:dyDescent="0.15">
      <c r="L1590" s="112"/>
      <c r="N1590" s="112"/>
      <c r="P1590" s="112"/>
    </row>
    <row r="1591" spans="12:16" s="109" customFormat="1" ht="12" x14ac:dyDescent="0.15">
      <c r="L1591" s="112"/>
      <c r="N1591" s="112"/>
      <c r="P1591" s="112"/>
    </row>
    <row r="1592" spans="12:16" s="109" customFormat="1" ht="12" x14ac:dyDescent="0.15">
      <c r="L1592" s="112"/>
      <c r="N1592" s="112"/>
      <c r="P1592" s="112"/>
    </row>
    <row r="1593" spans="12:16" s="109" customFormat="1" ht="12" x14ac:dyDescent="0.15">
      <c r="L1593" s="112"/>
      <c r="N1593" s="112"/>
      <c r="P1593" s="112"/>
    </row>
    <row r="1594" spans="12:16" s="109" customFormat="1" ht="12" x14ac:dyDescent="0.15">
      <c r="L1594" s="112"/>
      <c r="N1594" s="112"/>
      <c r="P1594" s="112"/>
    </row>
    <row r="1595" spans="12:16" s="109" customFormat="1" ht="12" x14ac:dyDescent="0.15">
      <c r="L1595" s="112"/>
      <c r="N1595" s="112"/>
      <c r="P1595" s="112"/>
    </row>
    <row r="1596" spans="12:16" s="109" customFormat="1" ht="12" x14ac:dyDescent="0.15">
      <c r="L1596" s="112"/>
      <c r="N1596" s="112"/>
      <c r="P1596" s="112"/>
    </row>
    <row r="1597" spans="12:16" s="109" customFormat="1" ht="12" x14ac:dyDescent="0.15">
      <c r="L1597" s="112"/>
      <c r="N1597" s="112"/>
      <c r="P1597" s="112"/>
    </row>
    <row r="1598" spans="12:16" s="109" customFormat="1" ht="12" x14ac:dyDescent="0.15">
      <c r="L1598" s="112"/>
      <c r="N1598" s="112"/>
      <c r="P1598" s="112"/>
    </row>
    <row r="1599" spans="12:16" s="109" customFormat="1" ht="12" x14ac:dyDescent="0.15">
      <c r="L1599" s="112"/>
      <c r="N1599" s="112"/>
      <c r="P1599" s="112"/>
    </row>
    <row r="1600" spans="12:16" s="109" customFormat="1" ht="12" x14ac:dyDescent="0.15">
      <c r="L1600" s="112"/>
      <c r="N1600" s="112"/>
      <c r="P1600" s="112"/>
    </row>
    <row r="1601" spans="12:16" s="109" customFormat="1" ht="12" x14ac:dyDescent="0.15">
      <c r="L1601" s="112"/>
      <c r="N1601" s="112"/>
      <c r="P1601" s="112"/>
    </row>
    <row r="1602" spans="12:16" s="109" customFormat="1" ht="12" x14ac:dyDescent="0.15">
      <c r="L1602" s="112"/>
      <c r="N1602" s="112"/>
      <c r="P1602" s="112"/>
    </row>
    <row r="1603" spans="12:16" s="109" customFormat="1" ht="12" x14ac:dyDescent="0.15">
      <c r="L1603" s="112"/>
      <c r="N1603" s="112"/>
      <c r="P1603" s="112"/>
    </row>
    <row r="1604" spans="12:16" s="109" customFormat="1" ht="12" x14ac:dyDescent="0.15">
      <c r="L1604" s="112"/>
      <c r="N1604" s="112"/>
      <c r="P1604" s="112"/>
    </row>
    <row r="1605" spans="12:16" s="109" customFormat="1" ht="12" x14ac:dyDescent="0.15">
      <c r="L1605" s="112"/>
      <c r="N1605" s="112"/>
      <c r="P1605" s="112"/>
    </row>
    <row r="1606" spans="12:16" s="109" customFormat="1" ht="12" x14ac:dyDescent="0.15">
      <c r="L1606" s="112"/>
      <c r="N1606" s="112"/>
      <c r="P1606" s="112"/>
    </row>
    <row r="1607" spans="12:16" s="109" customFormat="1" ht="12" x14ac:dyDescent="0.15">
      <c r="L1607" s="112"/>
      <c r="N1607" s="112"/>
      <c r="P1607" s="112"/>
    </row>
    <row r="1608" spans="12:16" s="109" customFormat="1" ht="12" x14ac:dyDescent="0.15">
      <c r="L1608" s="112"/>
      <c r="N1608" s="112"/>
      <c r="P1608" s="112"/>
    </row>
    <row r="1609" spans="12:16" s="109" customFormat="1" ht="12" x14ac:dyDescent="0.15">
      <c r="L1609" s="112"/>
      <c r="N1609" s="112"/>
      <c r="P1609" s="112"/>
    </row>
    <row r="1610" spans="12:16" s="109" customFormat="1" ht="12" x14ac:dyDescent="0.15">
      <c r="L1610" s="112"/>
      <c r="N1610" s="112"/>
      <c r="P1610" s="112"/>
    </row>
    <row r="1611" spans="12:16" s="109" customFormat="1" ht="12" x14ac:dyDescent="0.15">
      <c r="L1611" s="112"/>
      <c r="N1611" s="112"/>
      <c r="P1611" s="112"/>
    </row>
    <row r="1612" spans="12:16" s="109" customFormat="1" ht="12" x14ac:dyDescent="0.15">
      <c r="L1612" s="112"/>
      <c r="N1612" s="112"/>
      <c r="P1612" s="112"/>
    </row>
    <row r="1613" spans="12:16" s="109" customFormat="1" ht="12" x14ac:dyDescent="0.15">
      <c r="L1613" s="112"/>
      <c r="N1613" s="112"/>
      <c r="P1613" s="112"/>
    </row>
    <row r="1614" spans="12:16" s="109" customFormat="1" ht="12" x14ac:dyDescent="0.15">
      <c r="L1614" s="112"/>
      <c r="N1614" s="112"/>
      <c r="P1614" s="112"/>
    </row>
    <row r="1615" spans="12:16" s="109" customFormat="1" ht="12" x14ac:dyDescent="0.15">
      <c r="L1615" s="112"/>
      <c r="N1615" s="112"/>
      <c r="P1615" s="112"/>
    </row>
    <row r="1616" spans="12:16" s="109" customFormat="1" ht="12" x14ac:dyDescent="0.15">
      <c r="L1616" s="112"/>
      <c r="N1616" s="112"/>
      <c r="P1616" s="112"/>
    </row>
    <row r="1617" spans="12:16" s="109" customFormat="1" ht="12" x14ac:dyDescent="0.15">
      <c r="L1617" s="112"/>
      <c r="N1617" s="112"/>
      <c r="P1617" s="112"/>
    </row>
    <row r="1618" spans="12:16" s="109" customFormat="1" ht="12" x14ac:dyDescent="0.15">
      <c r="L1618" s="112"/>
      <c r="N1618" s="112"/>
      <c r="P1618" s="112"/>
    </row>
    <row r="1619" spans="12:16" s="109" customFormat="1" ht="12" x14ac:dyDescent="0.15">
      <c r="L1619" s="112"/>
      <c r="N1619" s="112"/>
      <c r="P1619" s="112"/>
    </row>
    <row r="1620" spans="12:16" s="109" customFormat="1" ht="12" x14ac:dyDescent="0.15">
      <c r="L1620" s="112"/>
      <c r="N1620" s="112"/>
      <c r="P1620" s="112"/>
    </row>
    <row r="1621" spans="12:16" s="109" customFormat="1" ht="12" x14ac:dyDescent="0.15">
      <c r="L1621" s="112"/>
      <c r="N1621" s="112"/>
      <c r="P1621" s="112"/>
    </row>
    <row r="1622" spans="12:16" s="109" customFormat="1" ht="12" x14ac:dyDescent="0.15">
      <c r="L1622" s="112"/>
      <c r="N1622" s="112"/>
      <c r="P1622" s="112"/>
    </row>
    <row r="1623" spans="12:16" s="109" customFormat="1" ht="12" x14ac:dyDescent="0.15">
      <c r="L1623" s="112"/>
      <c r="N1623" s="112"/>
      <c r="P1623" s="112"/>
    </row>
    <row r="1624" spans="12:16" s="109" customFormat="1" ht="12" x14ac:dyDescent="0.15">
      <c r="L1624" s="112"/>
      <c r="N1624" s="112"/>
      <c r="P1624" s="112"/>
    </row>
    <row r="1625" spans="12:16" s="109" customFormat="1" ht="12" x14ac:dyDescent="0.15">
      <c r="L1625" s="112"/>
      <c r="N1625" s="112"/>
      <c r="P1625" s="112"/>
    </row>
    <row r="1626" spans="12:16" s="109" customFormat="1" ht="12" x14ac:dyDescent="0.15">
      <c r="L1626" s="112"/>
      <c r="N1626" s="112"/>
      <c r="P1626" s="112"/>
    </row>
    <row r="1627" spans="12:16" s="109" customFormat="1" ht="12" x14ac:dyDescent="0.15">
      <c r="L1627" s="112"/>
      <c r="N1627" s="112"/>
      <c r="P1627" s="112"/>
    </row>
    <row r="1628" spans="12:16" s="109" customFormat="1" ht="12" x14ac:dyDescent="0.15">
      <c r="L1628" s="112"/>
      <c r="N1628" s="112"/>
      <c r="P1628" s="112"/>
    </row>
    <row r="1629" spans="12:16" s="109" customFormat="1" ht="12" x14ac:dyDescent="0.15">
      <c r="L1629" s="112"/>
      <c r="N1629" s="112"/>
      <c r="P1629" s="112"/>
    </row>
    <row r="1630" spans="12:16" s="109" customFormat="1" ht="12" x14ac:dyDescent="0.15">
      <c r="L1630" s="112"/>
      <c r="N1630" s="112"/>
      <c r="P1630" s="112"/>
    </row>
    <row r="1631" spans="12:16" s="109" customFormat="1" ht="12" x14ac:dyDescent="0.15">
      <c r="L1631" s="112"/>
      <c r="N1631" s="112"/>
      <c r="P1631" s="112"/>
    </row>
    <row r="1632" spans="12:16" s="109" customFormat="1" ht="12" x14ac:dyDescent="0.15">
      <c r="L1632" s="112"/>
      <c r="N1632" s="112"/>
      <c r="P1632" s="112"/>
    </row>
    <row r="1633" spans="12:16" s="109" customFormat="1" ht="12" x14ac:dyDescent="0.15">
      <c r="L1633" s="112"/>
      <c r="N1633" s="112"/>
      <c r="P1633" s="112"/>
    </row>
    <row r="1634" spans="12:16" s="109" customFormat="1" ht="12" x14ac:dyDescent="0.15">
      <c r="L1634" s="112"/>
      <c r="N1634" s="112"/>
      <c r="P1634" s="112"/>
    </row>
    <row r="1635" spans="12:16" s="109" customFormat="1" ht="12" x14ac:dyDescent="0.15">
      <c r="L1635" s="112"/>
      <c r="N1635" s="112"/>
      <c r="P1635" s="112"/>
    </row>
    <row r="1636" spans="12:16" s="109" customFormat="1" ht="12" x14ac:dyDescent="0.15">
      <c r="L1636" s="112"/>
      <c r="N1636" s="112"/>
      <c r="P1636" s="112"/>
    </row>
    <row r="1637" spans="12:16" s="109" customFormat="1" ht="12" x14ac:dyDescent="0.15">
      <c r="L1637" s="112"/>
      <c r="N1637" s="112"/>
      <c r="P1637" s="112"/>
    </row>
    <row r="1638" spans="12:16" s="109" customFormat="1" ht="12" x14ac:dyDescent="0.15">
      <c r="L1638" s="112"/>
      <c r="N1638" s="112"/>
      <c r="P1638" s="112"/>
    </row>
    <row r="1639" spans="12:16" s="109" customFormat="1" ht="12" x14ac:dyDescent="0.15">
      <c r="L1639" s="112"/>
      <c r="N1639" s="112"/>
      <c r="P1639" s="112"/>
    </row>
    <row r="1640" spans="12:16" s="109" customFormat="1" ht="12" x14ac:dyDescent="0.15">
      <c r="L1640" s="112"/>
      <c r="N1640" s="112"/>
      <c r="P1640" s="112"/>
    </row>
    <row r="1641" spans="12:16" s="109" customFormat="1" ht="12" x14ac:dyDescent="0.15">
      <c r="L1641" s="112"/>
      <c r="N1641" s="112"/>
      <c r="P1641" s="112"/>
    </row>
    <row r="1642" spans="12:16" s="109" customFormat="1" ht="12" x14ac:dyDescent="0.15">
      <c r="L1642" s="112"/>
      <c r="N1642" s="112"/>
      <c r="P1642" s="112"/>
    </row>
    <row r="1643" spans="12:16" s="109" customFormat="1" ht="12" x14ac:dyDescent="0.15">
      <c r="L1643" s="112"/>
      <c r="N1643" s="112"/>
      <c r="P1643" s="112"/>
    </row>
    <row r="1644" spans="12:16" s="109" customFormat="1" ht="12" x14ac:dyDescent="0.15">
      <c r="L1644" s="112"/>
      <c r="N1644" s="112"/>
      <c r="P1644" s="112"/>
    </row>
    <row r="1645" spans="12:16" s="109" customFormat="1" ht="12" x14ac:dyDescent="0.15">
      <c r="L1645" s="112"/>
      <c r="N1645" s="112"/>
      <c r="P1645" s="112"/>
    </row>
    <row r="1646" spans="12:16" s="109" customFormat="1" ht="12" x14ac:dyDescent="0.15">
      <c r="L1646" s="112"/>
      <c r="N1646" s="112"/>
      <c r="P1646" s="112"/>
    </row>
    <row r="1647" spans="12:16" s="109" customFormat="1" ht="12" x14ac:dyDescent="0.15">
      <c r="L1647" s="112"/>
      <c r="N1647" s="112"/>
      <c r="P1647" s="112"/>
    </row>
    <row r="1648" spans="12:16" s="109" customFormat="1" ht="12" x14ac:dyDescent="0.15">
      <c r="L1648" s="112"/>
      <c r="N1648" s="112"/>
      <c r="P1648" s="112"/>
    </row>
    <row r="1649" spans="12:16" s="109" customFormat="1" ht="12" x14ac:dyDescent="0.15">
      <c r="L1649" s="112"/>
      <c r="N1649" s="112"/>
      <c r="P1649" s="112"/>
    </row>
    <row r="1650" spans="12:16" s="109" customFormat="1" ht="12" x14ac:dyDescent="0.15">
      <c r="L1650" s="112"/>
      <c r="N1650" s="112"/>
      <c r="P1650" s="112"/>
    </row>
    <row r="1651" spans="12:16" s="109" customFormat="1" ht="12" x14ac:dyDescent="0.15">
      <c r="L1651" s="112"/>
      <c r="N1651" s="112"/>
      <c r="P1651" s="112"/>
    </row>
    <row r="1652" spans="12:16" s="109" customFormat="1" ht="12" x14ac:dyDescent="0.15">
      <c r="L1652" s="112"/>
      <c r="N1652" s="112"/>
      <c r="P1652" s="112"/>
    </row>
    <row r="1653" spans="12:16" s="109" customFormat="1" ht="12" x14ac:dyDescent="0.15">
      <c r="L1653" s="112"/>
      <c r="N1653" s="112"/>
      <c r="P1653" s="112"/>
    </row>
    <row r="1654" spans="12:16" s="109" customFormat="1" ht="12" x14ac:dyDescent="0.15">
      <c r="L1654" s="112"/>
      <c r="N1654" s="112"/>
      <c r="P1654" s="112"/>
    </row>
    <row r="1655" spans="12:16" s="109" customFormat="1" ht="12" x14ac:dyDescent="0.15">
      <c r="L1655" s="112"/>
      <c r="N1655" s="112"/>
      <c r="P1655" s="112"/>
    </row>
    <row r="1656" spans="12:16" s="109" customFormat="1" ht="12" x14ac:dyDescent="0.15">
      <c r="L1656" s="112"/>
      <c r="N1656" s="112"/>
      <c r="P1656" s="112"/>
    </row>
    <row r="1657" spans="12:16" s="109" customFormat="1" ht="12" x14ac:dyDescent="0.15">
      <c r="L1657" s="112"/>
      <c r="N1657" s="112"/>
      <c r="P1657" s="112"/>
    </row>
    <row r="1658" spans="12:16" s="109" customFormat="1" ht="12" x14ac:dyDescent="0.15">
      <c r="L1658" s="112"/>
      <c r="N1658" s="112"/>
      <c r="P1658" s="112"/>
    </row>
    <row r="1659" spans="12:16" s="109" customFormat="1" ht="12" x14ac:dyDescent="0.15">
      <c r="L1659" s="112"/>
      <c r="N1659" s="112"/>
      <c r="P1659" s="112"/>
    </row>
    <row r="1660" spans="12:16" s="109" customFormat="1" ht="12" x14ac:dyDescent="0.15">
      <c r="L1660" s="112"/>
      <c r="N1660" s="112"/>
      <c r="P1660" s="112"/>
    </row>
    <row r="1661" spans="12:16" s="109" customFormat="1" ht="12" x14ac:dyDescent="0.15">
      <c r="L1661" s="112"/>
      <c r="N1661" s="112"/>
      <c r="P1661" s="112"/>
    </row>
    <row r="1662" spans="12:16" s="109" customFormat="1" ht="12" x14ac:dyDescent="0.15">
      <c r="L1662" s="112"/>
      <c r="N1662" s="112"/>
      <c r="P1662" s="112"/>
    </row>
    <row r="1663" spans="12:16" s="109" customFormat="1" ht="12" x14ac:dyDescent="0.15">
      <c r="L1663" s="112"/>
      <c r="N1663" s="112"/>
      <c r="P1663" s="112"/>
    </row>
    <row r="1664" spans="12:16" s="109" customFormat="1" ht="12" x14ac:dyDescent="0.15">
      <c r="L1664" s="112"/>
      <c r="N1664" s="112"/>
      <c r="P1664" s="112"/>
    </row>
    <row r="1665" spans="12:16" s="109" customFormat="1" ht="12" x14ac:dyDescent="0.15">
      <c r="L1665" s="112"/>
      <c r="N1665" s="112"/>
      <c r="P1665" s="112"/>
    </row>
    <row r="1666" spans="12:16" s="109" customFormat="1" ht="12" x14ac:dyDescent="0.15">
      <c r="L1666" s="112"/>
      <c r="N1666" s="112"/>
      <c r="P1666" s="112"/>
    </row>
    <row r="1667" spans="12:16" s="109" customFormat="1" ht="12" x14ac:dyDescent="0.15">
      <c r="L1667" s="112"/>
      <c r="N1667" s="112"/>
      <c r="P1667" s="112"/>
    </row>
    <row r="1668" spans="12:16" s="109" customFormat="1" ht="12" x14ac:dyDescent="0.15">
      <c r="L1668" s="112"/>
      <c r="N1668" s="112"/>
      <c r="P1668" s="112"/>
    </row>
    <row r="1669" spans="12:16" s="109" customFormat="1" ht="12" x14ac:dyDescent="0.15">
      <c r="L1669" s="112"/>
      <c r="N1669" s="112"/>
      <c r="P1669" s="112"/>
    </row>
    <row r="1670" spans="12:16" s="109" customFormat="1" ht="12" x14ac:dyDescent="0.15">
      <c r="L1670" s="112"/>
      <c r="N1670" s="112"/>
      <c r="P1670" s="112"/>
    </row>
    <row r="1671" spans="12:16" s="109" customFormat="1" ht="12" x14ac:dyDescent="0.15">
      <c r="L1671" s="112"/>
      <c r="N1671" s="112"/>
      <c r="P1671" s="112"/>
    </row>
    <row r="1672" spans="12:16" s="109" customFormat="1" ht="12" x14ac:dyDescent="0.15">
      <c r="L1672" s="112"/>
      <c r="N1672" s="112"/>
      <c r="P1672" s="112"/>
    </row>
    <row r="1673" spans="12:16" s="109" customFormat="1" ht="12" x14ac:dyDescent="0.15">
      <c r="L1673" s="112"/>
      <c r="N1673" s="112"/>
      <c r="P1673" s="112"/>
    </row>
    <row r="1674" spans="12:16" s="109" customFormat="1" ht="12" x14ac:dyDescent="0.15">
      <c r="L1674" s="112"/>
      <c r="N1674" s="112"/>
      <c r="P1674" s="112"/>
    </row>
    <row r="1675" spans="12:16" s="109" customFormat="1" ht="12" x14ac:dyDescent="0.15">
      <c r="L1675" s="112"/>
      <c r="N1675" s="112"/>
      <c r="P1675" s="112"/>
    </row>
    <row r="1676" spans="12:16" s="109" customFormat="1" ht="12" x14ac:dyDescent="0.15">
      <c r="L1676" s="112"/>
      <c r="N1676" s="112"/>
      <c r="P1676" s="112"/>
    </row>
    <row r="1677" spans="12:16" s="109" customFormat="1" ht="12" x14ac:dyDescent="0.15">
      <c r="L1677" s="112"/>
      <c r="N1677" s="112"/>
      <c r="P1677" s="112"/>
    </row>
    <row r="1678" spans="12:16" s="109" customFormat="1" ht="12" x14ac:dyDescent="0.15">
      <c r="L1678" s="112"/>
      <c r="N1678" s="112"/>
      <c r="P1678" s="112"/>
    </row>
    <row r="1679" spans="12:16" s="109" customFormat="1" ht="12" x14ac:dyDescent="0.15">
      <c r="L1679" s="112"/>
      <c r="N1679" s="112"/>
      <c r="P1679" s="112"/>
    </row>
    <row r="1680" spans="12:16" s="109" customFormat="1" ht="12" x14ac:dyDescent="0.15">
      <c r="L1680" s="112"/>
      <c r="N1680" s="112"/>
      <c r="P1680" s="112"/>
    </row>
    <row r="1681" spans="12:16" s="109" customFormat="1" ht="12" x14ac:dyDescent="0.15">
      <c r="L1681" s="112"/>
      <c r="N1681" s="112"/>
      <c r="P1681" s="112"/>
    </row>
    <row r="1682" spans="12:16" s="109" customFormat="1" ht="12" x14ac:dyDescent="0.15">
      <c r="L1682" s="112"/>
      <c r="N1682" s="112"/>
      <c r="P1682" s="112"/>
    </row>
    <row r="1683" spans="12:16" s="109" customFormat="1" ht="12" x14ac:dyDescent="0.15">
      <c r="L1683" s="112"/>
      <c r="N1683" s="112"/>
      <c r="P1683" s="112"/>
    </row>
    <row r="1684" spans="12:16" s="109" customFormat="1" ht="12" x14ac:dyDescent="0.15">
      <c r="L1684" s="112"/>
      <c r="N1684" s="112"/>
      <c r="P1684" s="112"/>
    </row>
    <row r="1685" spans="12:16" s="109" customFormat="1" ht="12" x14ac:dyDescent="0.15">
      <c r="L1685" s="112"/>
      <c r="N1685" s="112"/>
      <c r="P1685" s="112"/>
    </row>
    <row r="1686" spans="12:16" s="109" customFormat="1" ht="12" x14ac:dyDescent="0.15">
      <c r="L1686" s="112"/>
      <c r="N1686" s="112"/>
      <c r="P1686" s="112"/>
    </row>
    <row r="1687" spans="12:16" s="109" customFormat="1" ht="12" x14ac:dyDescent="0.15">
      <c r="L1687" s="112"/>
      <c r="N1687" s="112"/>
      <c r="P1687" s="112"/>
    </row>
    <row r="1688" spans="12:16" s="109" customFormat="1" ht="12" x14ac:dyDescent="0.15">
      <c r="L1688" s="112"/>
      <c r="N1688" s="112"/>
      <c r="P1688" s="112"/>
    </row>
    <row r="1689" spans="12:16" s="109" customFormat="1" ht="12" x14ac:dyDescent="0.15">
      <c r="L1689" s="112"/>
      <c r="N1689" s="112"/>
      <c r="P1689" s="112"/>
    </row>
    <row r="1690" spans="12:16" s="109" customFormat="1" ht="12" x14ac:dyDescent="0.15">
      <c r="L1690" s="112"/>
      <c r="N1690" s="112"/>
      <c r="P1690" s="112"/>
    </row>
    <row r="1691" spans="12:16" s="109" customFormat="1" ht="12" x14ac:dyDescent="0.15">
      <c r="L1691" s="112"/>
      <c r="N1691" s="112"/>
      <c r="P1691" s="112"/>
    </row>
    <row r="1692" spans="12:16" s="109" customFormat="1" ht="12" x14ac:dyDescent="0.15">
      <c r="L1692" s="112"/>
      <c r="N1692" s="112"/>
      <c r="P1692" s="112"/>
    </row>
    <row r="1693" spans="12:16" s="109" customFormat="1" ht="12" x14ac:dyDescent="0.15">
      <c r="L1693" s="112"/>
      <c r="N1693" s="112"/>
      <c r="P1693" s="112"/>
    </row>
    <row r="1694" spans="12:16" s="109" customFormat="1" ht="12" x14ac:dyDescent="0.15">
      <c r="L1694" s="112"/>
      <c r="N1694" s="112"/>
      <c r="P1694" s="112"/>
    </row>
    <row r="1695" spans="12:16" s="109" customFormat="1" ht="12" x14ac:dyDescent="0.15">
      <c r="L1695" s="112"/>
      <c r="N1695" s="112"/>
      <c r="P1695" s="112"/>
    </row>
    <row r="1696" spans="12:16" s="109" customFormat="1" ht="12" x14ac:dyDescent="0.15">
      <c r="L1696" s="112"/>
      <c r="N1696" s="112"/>
      <c r="P1696" s="112"/>
    </row>
    <row r="1697" spans="12:16" s="109" customFormat="1" ht="12" x14ac:dyDescent="0.15">
      <c r="L1697" s="112"/>
      <c r="N1697" s="112"/>
      <c r="P1697" s="112"/>
    </row>
    <row r="1698" spans="12:16" s="109" customFormat="1" ht="12" x14ac:dyDescent="0.15">
      <c r="L1698" s="112"/>
      <c r="N1698" s="112"/>
      <c r="P1698" s="112"/>
    </row>
    <row r="1699" spans="12:16" s="109" customFormat="1" ht="12" x14ac:dyDescent="0.15">
      <c r="L1699" s="112"/>
      <c r="N1699" s="112"/>
      <c r="P1699" s="112"/>
    </row>
    <row r="1700" spans="12:16" s="109" customFormat="1" ht="12" x14ac:dyDescent="0.15">
      <c r="L1700" s="112"/>
      <c r="N1700" s="112"/>
      <c r="P1700" s="112"/>
    </row>
    <row r="1701" spans="12:16" s="109" customFormat="1" ht="12" x14ac:dyDescent="0.15">
      <c r="L1701" s="112"/>
      <c r="N1701" s="112"/>
      <c r="P1701" s="112"/>
    </row>
    <row r="1702" spans="12:16" s="109" customFormat="1" ht="12" x14ac:dyDescent="0.15">
      <c r="L1702" s="112"/>
      <c r="N1702" s="112"/>
      <c r="P1702" s="112"/>
    </row>
    <row r="1703" spans="12:16" s="109" customFormat="1" ht="12" x14ac:dyDescent="0.15">
      <c r="L1703" s="112"/>
      <c r="N1703" s="112"/>
      <c r="P1703" s="112"/>
    </row>
    <row r="1704" spans="12:16" s="109" customFormat="1" ht="12" x14ac:dyDescent="0.15">
      <c r="L1704" s="112"/>
      <c r="N1704" s="112"/>
      <c r="P1704" s="112"/>
    </row>
    <row r="1705" spans="12:16" s="109" customFormat="1" ht="12" x14ac:dyDescent="0.15">
      <c r="L1705" s="112"/>
      <c r="N1705" s="112"/>
      <c r="P1705" s="112"/>
    </row>
    <row r="1706" spans="12:16" s="109" customFormat="1" ht="12" x14ac:dyDescent="0.15">
      <c r="L1706" s="112"/>
      <c r="N1706" s="112"/>
      <c r="P1706" s="112"/>
    </row>
    <row r="1707" spans="12:16" s="109" customFormat="1" ht="12" x14ac:dyDescent="0.15">
      <c r="L1707" s="112"/>
      <c r="N1707" s="112"/>
      <c r="P1707" s="112"/>
    </row>
    <row r="1708" spans="12:16" s="109" customFormat="1" ht="12" x14ac:dyDescent="0.15">
      <c r="L1708" s="112"/>
      <c r="N1708" s="112"/>
      <c r="P1708" s="112"/>
    </row>
    <row r="1709" spans="12:16" s="109" customFormat="1" ht="12" x14ac:dyDescent="0.15">
      <c r="L1709" s="112"/>
      <c r="N1709" s="112"/>
      <c r="P1709" s="112"/>
    </row>
    <row r="1710" spans="12:16" s="109" customFormat="1" ht="12" x14ac:dyDescent="0.15">
      <c r="L1710" s="112"/>
      <c r="N1710" s="112"/>
      <c r="P1710" s="112"/>
    </row>
    <row r="1711" spans="12:16" s="109" customFormat="1" ht="12" x14ac:dyDescent="0.15">
      <c r="L1711" s="112"/>
      <c r="N1711" s="112"/>
      <c r="P1711" s="112"/>
    </row>
    <row r="1712" spans="12:16" s="109" customFormat="1" ht="12" x14ac:dyDescent="0.15">
      <c r="L1712" s="112"/>
      <c r="N1712" s="112"/>
      <c r="P1712" s="112"/>
    </row>
    <row r="1713" spans="12:16" s="109" customFormat="1" ht="12" x14ac:dyDescent="0.15">
      <c r="L1713" s="112"/>
      <c r="N1713" s="112"/>
      <c r="P1713" s="112"/>
    </row>
    <row r="1714" spans="12:16" s="109" customFormat="1" ht="12" x14ac:dyDescent="0.15">
      <c r="L1714" s="112"/>
      <c r="N1714" s="112"/>
      <c r="P1714" s="112"/>
    </row>
    <row r="1715" spans="12:16" s="109" customFormat="1" ht="12" x14ac:dyDescent="0.15">
      <c r="L1715" s="112"/>
      <c r="N1715" s="112"/>
      <c r="P1715" s="112"/>
    </row>
    <row r="1716" spans="12:16" s="109" customFormat="1" ht="12" x14ac:dyDescent="0.15">
      <c r="L1716" s="112"/>
      <c r="N1716" s="112"/>
      <c r="P1716" s="112"/>
    </row>
    <row r="1717" spans="12:16" s="109" customFormat="1" ht="12" x14ac:dyDescent="0.15">
      <c r="L1717" s="112"/>
      <c r="N1717" s="112"/>
      <c r="P1717" s="112"/>
    </row>
    <row r="1718" spans="12:16" s="109" customFormat="1" ht="12" x14ac:dyDescent="0.15">
      <c r="L1718" s="112"/>
      <c r="N1718" s="112"/>
      <c r="P1718" s="112"/>
    </row>
    <row r="1719" spans="12:16" s="109" customFormat="1" ht="12" x14ac:dyDescent="0.15">
      <c r="L1719" s="112"/>
      <c r="N1719" s="112"/>
      <c r="P1719" s="112"/>
    </row>
    <row r="1720" spans="12:16" s="109" customFormat="1" ht="12" x14ac:dyDescent="0.15">
      <c r="L1720" s="112"/>
      <c r="N1720" s="112"/>
      <c r="P1720" s="112"/>
    </row>
    <row r="1721" spans="12:16" s="109" customFormat="1" ht="12" x14ac:dyDescent="0.15">
      <c r="L1721" s="112"/>
      <c r="N1721" s="112"/>
      <c r="P1721" s="112"/>
    </row>
    <row r="1722" spans="12:16" s="109" customFormat="1" ht="12" x14ac:dyDescent="0.15">
      <c r="L1722" s="112"/>
      <c r="N1722" s="112"/>
      <c r="P1722" s="112"/>
    </row>
    <row r="1723" spans="12:16" s="109" customFormat="1" ht="12" x14ac:dyDescent="0.15">
      <c r="L1723" s="112"/>
      <c r="N1723" s="112"/>
      <c r="P1723" s="112"/>
    </row>
    <row r="1724" spans="12:16" s="109" customFormat="1" ht="12" x14ac:dyDescent="0.15">
      <c r="L1724" s="112"/>
      <c r="N1724" s="112"/>
      <c r="P1724" s="112"/>
    </row>
    <row r="1725" spans="12:16" s="109" customFormat="1" ht="12" x14ac:dyDescent="0.15">
      <c r="L1725" s="112"/>
      <c r="N1725" s="112"/>
      <c r="P1725" s="112"/>
    </row>
    <row r="1726" spans="12:16" s="109" customFormat="1" ht="12" x14ac:dyDescent="0.15">
      <c r="L1726" s="112"/>
      <c r="N1726" s="112"/>
      <c r="P1726" s="112"/>
    </row>
    <row r="1727" spans="12:16" s="109" customFormat="1" ht="12" x14ac:dyDescent="0.15">
      <c r="L1727" s="112"/>
      <c r="N1727" s="112"/>
      <c r="P1727" s="112"/>
    </row>
    <row r="1728" spans="12:16" s="109" customFormat="1" ht="12" x14ac:dyDescent="0.15">
      <c r="L1728" s="112"/>
      <c r="N1728" s="112"/>
      <c r="P1728" s="112"/>
    </row>
    <row r="1729" spans="12:16" s="109" customFormat="1" ht="12" x14ac:dyDescent="0.15">
      <c r="L1729" s="112"/>
      <c r="N1729" s="112"/>
      <c r="P1729" s="112"/>
    </row>
    <row r="1730" spans="12:16" s="109" customFormat="1" ht="12" x14ac:dyDescent="0.15">
      <c r="L1730" s="112"/>
      <c r="N1730" s="112"/>
      <c r="P1730" s="112"/>
    </row>
    <row r="1731" spans="12:16" s="109" customFormat="1" ht="12" x14ac:dyDescent="0.15">
      <c r="L1731" s="112"/>
      <c r="N1731" s="112"/>
      <c r="P1731" s="112"/>
    </row>
    <row r="1732" spans="12:16" s="109" customFormat="1" ht="12" x14ac:dyDescent="0.15">
      <c r="L1732" s="112"/>
      <c r="N1732" s="112"/>
      <c r="P1732" s="112"/>
    </row>
    <row r="1733" spans="12:16" s="109" customFormat="1" ht="12" x14ac:dyDescent="0.15">
      <c r="L1733" s="112"/>
      <c r="N1733" s="112"/>
      <c r="P1733" s="112"/>
    </row>
    <row r="1734" spans="12:16" s="109" customFormat="1" ht="12" x14ac:dyDescent="0.15">
      <c r="L1734" s="112"/>
      <c r="N1734" s="112"/>
      <c r="P1734" s="112"/>
    </row>
    <row r="1735" spans="12:16" s="109" customFormat="1" ht="12" x14ac:dyDescent="0.15">
      <c r="L1735" s="112"/>
      <c r="N1735" s="112"/>
      <c r="P1735" s="112"/>
    </row>
    <row r="1736" spans="12:16" s="109" customFormat="1" ht="12" x14ac:dyDescent="0.15">
      <c r="L1736" s="112"/>
      <c r="N1736" s="112"/>
      <c r="P1736" s="112"/>
    </row>
    <row r="1737" spans="12:16" s="109" customFormat="1" ht="12" x14ac:dyDescent="0.15">
      <c r="L1737" s="112"/>
      <c r="N1737" s="112"/>
      <c r="P1737" s="112"/>
    </row>
    <row r="1738" spans="12:16" s="109" customFormat="1" ht="12" x14ac:dyDescent="0.15">
      <c r="L1738" s="112"/>
      <c r="N1738" s="112"/>
      <c r="P1738" s="112"/>
    </row>
    <row r="1739" spans="12:16" s="109" customFormat="1" ht="12" x14ac:dyDescent="0.15">
      <c r="L1739" s="112"/>
      <c r="N1739" s="112"/>
      <c r="P1739" s="112"/>
    </row>
    <row r="1740" spans="12:16" s="109" customFormat="1" ht="12" x14ac:dyDescent="0.15">
      <c r="L1740" s="112"/>
      <c r="N1740" s="112"/>
      <c r="P1740" s="112"/>
    </row>
    <row r="1741" spans="12:16" s="109" customFormat="1" ht="12" x14ac:dyDescent="0.15">
      <c r="L1741" s="112"/>
      <c r="N1741" s="112"/>
      <c r="P1741" s="112"/>
    </row>
    <row r="1742" spans="12:16" s="109" customFormat="1" ht="12" x14ac:dyDescent="0.15">
      <c r="L1742" s="112"/>
      <c r="N1742" s="112"/>
      <c r="P1742" s="112"/>
    </row>
    <row r="1743" spans="12:16" s="109" customFormat="1" ht="12" x14ac:dyDescent="0.15">
      <c r="L1743" s="112"/>
      <c r="N1743" s="112"/>
      <c r="P1743" s="112"/>
    </row>
    <row r="1744" spans="12:16" s="109" customFormat="1" ht="12" x14ac:dyDescent="0.15">
      <c r="L1744" s="112"/>
      <c r="N1744" s="112"/>
      <c r="P1744" s="112"/>
    </row>
    <row r="1745" spans="12:16" s="109" customFormat="1" ht="12" x14ac:dyDescent="0.15">
      <c r="L1745" s="112"/>
      <c r="N1745" s="112"/>
      <c r="P1745" s="112"/>
    </row>
    <row r="1746" spans="12:16" s="109" customFormat="1" ht="12" x14ac:dyDescent="0.15">
      <c r="L1746" s="112"/>
      <c r="N1746" s="112"/>
      <c r="P1746" s="112"/>
    </row>
    <row r="1747" spans="12:16" s="109" customFormat="1" ht="12" x14ac:dyDescent="0.15">
      <c r="L1747" s="112"/>
      <c r="N1747" s="112"/>
      <c r="P1747" s="112"/>
    </row>
    <row r="1748" spans="12:16" s="109" customFormat="1" ht="12" x14ac:dyDescent="0.15">
      <c r="L1748" s="112"/>
      <c r="N1748" s="112"/>
      <c r="P1748" s="112"/>
    </row>
    <row r="1749" spans="12:16" s="109" customFormat="1" ht="12" x14ac:dyDescent="0.15">
      <c r="L1749" s="112"/>
      <c r="N1749" s="112"/>
      <c r="P1749" s="112"/>
    </row>
    <row r="1750" spans="12:16" s="109" customFormat="1" ht="12" x14ac:dyDescent="0.15">
      <c r="L1750" s="112"/>
      <c r="N1750" s="112"/>
      <c r="P1750" s="112"/>
    </row>
    <row r="1751" spans="12:16" s="109" customFormat="1" ht="12" x14ac:dyDescent="0.15">
      <c r="L1751" s="112"/>
      <c r="N1751" s="112"/>
      <c r="P1751" s="112"/>
    </row>
    <row r="1752" spans="12:16" s="109" customFormat="1" ht="12" x14ac:dyDescent="0.15">
      <c r="L1752" s="112"/>
      <c r="N1752" s="112"/>
      <c r="P1752" s="112"/>
    </row>
    <row r="1753" spans="12:16" s="109" customFormat="1" ht="12" x14ac:dyDescent="0.15">
      <c r="L1753" s="112"/>
      <c r="N1753" s="112"/>
      <c r="P1753" s="112"/>
    </row>
    <row r="1754" spans="12:16" s="109" customFormat="1" ht="12" x14ac:dyDescent="0.15">
      <c r="L1754" s="112"/>
      <c r="N1754" s="112"/>
      <c r="P1754" s="112"/>
    </row>
    <row r="1755" spans="12:16" s="109" customFormat="1" ht="12" x14ac:dyDescent="0.15">
      <c r="L1755" s="112"/>
      <c r="N1755" s="112"/>
      <c r="P1755" s="112"/>
    </row>
    <row r="1756" spans="12:16" s="109" customFormat="1" ht="12" x14ac:dyDescent="0.15">
      <c r="L1756" s="112"/>
      <c r="N1756" s="112"/>
      <c r="P1756" s="112"/>
    </row>
    <row r="1757" spans="12:16" s="109" customFormat="1" ht="12" x14ac:dyDescent="0.15">
      <c r="L1757" s="112"/>
      <c r="N1757" s="112"/>
      <c r="P1757" s="112"/>
    </row>
    <row r="1758" spans="12:16" s="109" customFormat="1" ht="12" x14ac:dyDescent="0.15">
      <c r="L1758" s="112"/>
      <c r="N1758" s="112"/>
      <c r="P1758" s="112"/>
    </row>
    <row r="1759" spans="12:16" s="109" customFormat="1" ht="12" x14ac:dyDescent="0.15">
      <c r="L1759" s="112"/>
      <c r="N1759" s="112"/>
      <c r="P1759" s="112"/>
    </row>
    <row r="1760" spans="12:16" s="109" customFormat="1" ht="12" x14ac:dyDescent="0.15">
      <c r="L1760" s="112"/>
      <c r="N1760" s="112"/>
      <c r="P1760" s="112"/>
    </row>
    <row r="1761" spans="12:16" s="109" customFormat="1" ht="12" x14ac:dyDescent="0.15">
      <c r="L1761" s="112"/>
      <c r="N1761" s="112"/>
      <c r="P1761" s="112"/>
    </row>
    <row r="1762" spans="12:16" s="109" customFormat="1" ht="12" x14ac:dyDescent="0.15">
      <c r="L1762" s="112"/>
      <c r="N1762" s="112"/>
      <c r="P1762" s="112"/>
    </row>
    <row r="1763" spans="12:16" s="109" customFormat="1" ht="12" x14ac:dyDescent="0.15">
      <c r="L1763" s="112"/>
      <c r="N1763" s="112"/>
      <c r="P1763" s="112"/>
    </row>
    <row r="1764" spans="12:16" s="109" customFormat="1" ht="12" x14ac:dyDescent="0.15">
      <c r="L1764" s="112"/>
      <c r="N1764" s="112"/>
      <c r="P1764" s="112"/>
    </row>
    <row r="1765" spans="12:16" s="109" customFormat="1" ht="12" x14ac:dyDescent="0.15">
      <c r="L1765" s="112"/>
      <c r="N1765" s="112"/>
      <c r="P1765" s="112"/>
    </row>
    <row r="1766" spans="12:16" s="109" customFormat="1" ht="12" x14ac:dyDescent="0.15">
      <c r="L1766" s="112"/>
      <c r="N1766" s="112"/>
      <c r="P1766" s="112"/>
    </row>
    <row r="1767" spans="12:16" s="109" customFormat="1" ht="12" x14ac:dyDescent="0.15">
      <c r="L1767" s="112"/>
      <c r="N1767" s="112"/>
      <c r="P1767" s="112"/>
    </row>
    <row r="1768" spans="12:16" s="109" customFormat="1" ht="12" x14ac:dyDescent="0.15">
      <c r="L1768" s="112"/>
      <c r="N1768" s="112"/>
      <c r="P1768" s="112"/>
    </row>
    <row r="1769" spans="12:16" s="109" customFormat="1" ht="12" x14ac:dyDescent="0.15">
      <c r="L1769" s="112"/>
      <c r="N1769" s="112"/>
      <c r="P1769" s="112"/>
    </row>
    <row r="1770" spans="12:16" s="109" customFormat="1" ht="12" x14ac:dyDescent="0.15">
      <c r="L1770" s="112"/>
      <c r="N1770" s="112"/>
      <c r="P1770" s="112"/>
    </row>
    <row r="1771" spans="12:16" s="109" customFormat="1" ht="12" x14ac:dyDescent="0.15">
      <c r="L1771" s="112"/>
      <c r="N1771" s="112"/>
      <c r="P1771" s="112"/>
    </row>
    <row r="1772" spans="12:16" s="109" customFormat="1" ht="12" x14ac:dyDescent="0.15">
      <c r="L1772" s="112"/>
      <c r="N1772" s="112"/>
      <c r="P1772" s="112"/>
    </row>
    <row r="1773" spans="12:16" s="109" customFormat="1" ht="12" x14ac:dyDescent="0.15">
      <c r="L1773" s="112"/>
      <c r="N1773" s="112"/>
      <c r="P1773" s="112"/>
    </row>
    <row r="1774" spans="12:16" s="109" customFormat="1" ht="12" x14ac:dyDescent="0.15">
      <c r="L1774" s="112"/>
      <c r="N1774" s="112"/>
      <c r="P1774" s="112"/>
    </row>
    <row r="1775" spans="12:16" s="109" customFormat="1" ht="12" x14ac:dyDescent="0.15">
      <c r="L1775" s="112"/>
      <c r="N1775" s="112"/>
      <c r="P1775" s="112"/>
    </row>
    <row r="1776" spans="12:16" s="109" customFormat="1" ht="12" x14ac:dyDescent="0.15">
      <c r="L1776" s="112"/>
      <c r="N1776" s="112"/>
      <c r="P1776" s="112"/>
    </row>
    <row r="1777" spans="12:16" s="109" customFormat="1" ht="12" x14ac:dyDescent="0.15">
      <c r="L1777" s="112"/>
      <c r="N1777" s="112"/>
      <c r="P1777" s="112"/>
    </row>
    <row r="1778" spans="12:16" s="109" customFormat="1" ht="12" x14ac:dyDescent="0.15">
      <c r="L1778" s="112"/>
      <c r="N1778" s="112"/>
      <c r="P1778" s="112"/>
    </row>
    <row r="1779" spans="12:16" s="109" customFormat="1" ht="12" x14ac:dyDescent="0.15">
      <c r="L1779" s="112"/>
      <c r="N1779" s="112"/>
      <c r="P1779" s="112"/>
    </row>
    <row r="1780" spans="12:16" s="109" customFormat="1" ht="12" x14ac:dyDescent="0.15">
      <c r="L1780" s="112"/>
      <c r="N1780" s="112"/>
      <c r="P1780" s="112"/>
    </row>
    <row r="1781" spans="12:16" s="109" customFormat="1" ht="12" x14ac:dyDescent="0.15">
      <c r="L1781" s="112"/>
      <c r="N1781" s="112"/>
      <c r="P1781" s="112"/>
    </row>
    <row r="1782" spans="12:16" s="109" customFormat="1" ht="12" x14ac:dyDescent="0.15">
      <c r="L1782" s="112"/>
      <c r="N1782" s="112"/>
      <c r="P1782" s="112"/>
    </row>
    <row r="1783" spans="12:16" s="109" customFormat="1" ht="12" x14ac:dyDescent="0.15">
      <c r="L1783" s="112"/>
      <c r="N1783" s="112"/>
      <c r="P1783" s="112"/>
    </row>
    <row r="1784" spans="12:16" s="109" customFormat="1" ht="12" x14ac:dyDescent="0.15">
      <c r="L1784" s="112"/>
      <c r="N1784" s="112"/>
      <c r="P1784" s="112"/>
    </row>
    <row r="1785" spans="12:16" s="109" customFormat="1" ht="12" x14ac:dyDescent="0.15">
      <c r="L1785" s="112"/>
      <c r="N1785" s="112"/>
      <c r="P1785" s="112"/>
    </row>
    <row r="1786" spans="12:16" s="109" customFormat="1" ht="12" x14ac:dyDescent="0.15">
      <c r="L1786" s="112"/>
      <c r="N1786" s="112"/>
      <c r="P1786" s="112"/>
    </row>
    <row r="1787" spans="12:16" s="109" customFormat="1" ht="12" x14ac:dyDescent="0.15">
      <c r="L1787" s="112"/>
      <c r="N1787" s="112"/>
      <c r="P1787" s="112"/>
    </row>
    <row r="1788" spans="12:16" s="109" customFormat="1" ht="12" x14ac:dyDescent="0.15">
      <c r="L1788" s="112"/>
      <c r="N1788" s="112"/>
      <c r="P1788" s="112"/>
    </row>
    <row r="1789" spans="12:16" s="109" customFormat="1" ht="12" x14ac:dyDescent="0.15">
      <c r="L1789" s="112"/>
      <c r="N1789" s="112"/>
      <c r="P1789" s="112"/>
    </row>
    <row r="1790" spans="12:16" s="109" customFormat="1" ht="12" x14ac:dyDescent="0.15">
      <c r="L1790" s="112"/>
      <c r="N1790" s="112"/>
      <c r="P1790" s="112"/>
    </row>
    <row r="1791" spans="12:16" s="109" customFormat="1" ht="12" x14ac:dyDescent="0.15">
      <c r="L1791" s="112"/>
      <c r="N1791" s="112"/>
      <c r="P1791" s="112"/>
    </row>
    <row r="1792" spans="12:16" s="109" customFormat="1" ht="12" x14ac:dyDescent="0.15">
      <c r="L1792" s="112"/>
      <c r="N1792" s="112"/>
      <c r="P1792" s="112"/>
    </row>
    <row r="1793" spans="12:16" s="109" customFormat="1" ht="12" x14ac:dyDescent="0.15">
      <c r="L1793" s="112"/>
      <c r="N1793" s="112"/>
      <c r="P1793" s="112"/>
    </row>
    <row r="1794" spans="12:16" s="109" customFormat="1" ht="12" x14ac:dyDescent="0.15">
      <c r="L1794" s="112"/>
      <c r="N1794" s="112"/>
      <c r="P1794" s="112"/>
    </row>
    <row r="1795" spans="12:16" s="109" customFormat="1" ht="12" x14ac:dyDescent="0.15">
      <c r="L1795" s="112"/>
      <c r="N1795" s="112"/>
      <c r="P1795" s="112"/>
    </row>
    <row r="1796" spans="12:16" s="109" customFormat="1" ht="12" x14ac:dyDescent="0.15">
      <c r="L1796" s="112"/>
      <c r="N1796" s="112"/>
      <c r="P1796" s="112"/>
    </row>
    <row r="1797" spans="12:16" s="109" customFormat="1" ht="12" x14ac:dyDescent="0.15">
      <c r="L1797" s="112"/>
      <c r="N1797" s="112"/>
      <c r="P1797" s="112"/>
    </row>
    <row r="1798" spans="12:16" s="109" customFormat="1" ht="12" x14ac:dyDescent="0.15">
      <c r="L1798" s="112"/>
      <c r="N1798" s="112"/>
      <c r="P1798" s="112"/>
    </row>
    <row r="1799" spans="12:16" s="109" customFormat="1" ht="12" x14ac:dyDescent="0.15">
      <c r="L1799" s="112"/>
      <c r="N1799" s="112"/>
      <c r="P1799" s="112"/>
    </row>
    <row r="1800" spans="12:16" s="109" customFormat="1" ht="12" x14ac:dyDescent="0.15">
      <c r="L1800" s="112"/>
      <c r="N1800" s="112"/>
      <c r="P1800" s="112"/>
    </row>
    <row r="1801" spans="12:16" s="109" customFormat="1" ht="12" x14ac:dyDescent="0.15">
      <c r="L1801" s="112"/>
      <c r="N1801" s="112"/>
      <c r="P1801" s="112"/>
    </row>
    <row r="1802" spans="12:16" s="109" customFormat="1" ht="12" x14ac:dyDescent="0.15">
      <c r="L1802" s="112"/>
      <c r="N1802" s="112"/>
      <c r="P1802" s="112"/>
    </row>
    <row r="1803" spans="12:16" s="109" customFormat="1" ht="12" x14ac:dyDescent="0.15">
      <c r="L1803" s="112"/>
      <c r="N1803" s="112"/>
      <c r="P1803" s="112"/>
    </row>
    <row r="1804" spans="12:16" s="109" customFormat="1" ht="12" x14ac:dyDescent="0.15">
      <c r="L1804" s="112"/>
      <c r="N1804" s="112"/>
      <c r="P1804" s="112"/>
    </row>
    <row r="1805" spans="12:16" s="109" customFormat="1" ht="12" x14ac:dyDescent="0.15">
      <c r="L1805" s="112"/>
      <c r="N1805" s="112"/>
      <c r="P1805" s="112"/>
    </row>
    <row r="1806" spans="12:16" s="109" customFormat="1" ht="12" x14ac:dyDescent="0.15">
      <c r="L1806" s="112"/>
      <c r="N1806" s="112"/>
      <c r="P1806" s="112"/>
    </row>
    <row r="1807" spans="12:16" s="109" customFormat="1" ht="12" x14ac:dyDescent="0.15">
      <c r="L1807" s="112"/>
      <c r="N1807" s="112"/>
      <c r="P1807" s="112"/>
    </row>
    <row r="1808" spans="12:16" s="109" customFormat="1" ht="12" x14ac:dyDescent="0.15">
      <c r="L1808" s="112"/>
      <c r="N1808" s="112"/>
      <c r="P1808" s="112"/>
    </row>
    <row r="1809" spans="12:16" s="109" customFormat="1" ht="12" x14ac:dyDescent="0.15">
      <c r="L1809" s="112"/>
      <c r="N1809" s="112"/>
      <c r="P1809" s="112"/>
    </row>
    <row r="1810" spans="12:16" s="109" customFormat="1" ht="12" x14ac:dyDescent="0.15">
      <c r="L1810" s="112"/>
      <c r="N1810" s="112"/>
      <c r="P1810" s="112"/>
    </row>
    <row r="1811" spans="12:16" s="109" customFormat="1" ht="12" x14ac:dyDescent="0.15">
      <c r="L1811" s="112"/>
      <c r="N1811" s="112"/>
      <c r="P1811" s="112"/>
    </row>
    <row r="1812" spans="12:16" s="109" customFormat="1" ht="12" x14ac:dyDescent="0.15">
      <c r="L1812" s="112"/>
      <c r="N1812" s="112"/>
      <c r="P1812" s="112"/>
    </row>
    <row r="1813" spans="12:16" s="109" customFormat="1" ht="12" x14ac:dyDescent="0.15">
      <c r="L1813" s="112"/>
      <c r="N1813" s="112"/>
      <c r="P1813" s="112"/>
    </row>
    <row r="1814" spans="12:16" s="109" customFormat="1" ht="12" x14ac:dyDescent="0.15">
      <c r="L1814" s="112"/>
      <c r="N1814" s="112"/>
      <c r="P1814" s="112"/>
    </row>
    <row r="1815" spans="12:16" s="109" customFormat="1" ht="12" x14ac:dyDescent="0.15">
      <c r="L1815" s="112"/>
      <c r="N1815" s="112"/>
      <c r="P1815" s="112"/>
    </row>
    <row r="1816" spans="12:16" s="109" customFormat="1" ht="12" x14ac:dyDescent="0.15">
      <c r="L1816" s="112"/>
      <c r="N1816" s="112"/>
      <c r="P1816" s="112"/>
    </row>
    <row r="1817" spans="12:16" s="109" customFormat="1" ht="12" x14ac:dyDescent="0.15">
      <c r="L1817" s="112"/>
      <c r="N1817" s="112"/>
      <c r="P1817" s="112"/>
    </row>
    <row r="1818" spans="12:16" s="109" customFormat="1" ht="12" x14ac:dyDescent="0.15">
      <c r="L1818" s="112"/>
      <c r="N1818" s="112"/>
      <c r="P1818" s="112"/>
    </row>
    <row r="1819" spans="12:16" s="109" customFormat="1" ht="12" x14ac:dyDescent="0.15">
      <c r="L1819" s="112"/>
      <c r="N1819" s="112"/>
      <c r="P1819" s="112"/>
    </row>
    <row r="1820" spans="12:16" s="109" customFormat="1" ht="12" x14ac:dyDescent="0.15">
      <c r="L1820" s="112"/>
      <c r="N1820" s="112"/>
      <c r="P1820" s="112"/>
    </row>
    <row r="1821" spans="12:16" s="109" customFormat="1" ht="12" x14ac:dyDescent="0.15">
      <c r="L1821" s="112"/>
      <c r="N1821" s="112"/>
      <c r="P1821" s="112"/>
    </row>
    <row r="1822" spans="12:16" s="109" customFormat="1" ht="12" x14ac:dyDescent="0.15">
      <c r="L1822" s="112"/>
      <c r="N1822" s="112"/>
      <c r="P1822" s="112"/>
    </row>
    <row r="1823" spans="12:16" s="109" customFormat="1" ht="12" x14ac:dyDescent="0.15">
      <c r="L1823" s="112"/>
      <c r="N1823" s="112"/>
      <c r="P1823" s="112"/>
    </row>
    <row r="1824" spans="12:16" s="109" customFormat="1" ht="12" x14ac:dyDescent="0.15">
      <c r="L1824" s="112"/>
      <c r="N1824" s="112"/>
      <c r="P1824" s="112"/>
    </row>
    <row r="1825" spans="12:16" s="109" customFormat="1" ht="12" x14ac:dyDescent="0.15">
      <c r="L1825" s="112"/>
      <c r="N1825" s="112"/>
      <c r="P1825" s="112"/>
    </row>
    <row r="1826" spans="12:16" s="109" customFormat="1" ht="12" x14ac:dyDescent="0.15">
      <c r="L1826" s="112"/>
      <c r="N1826" s="112"/>
      <c r="P1826" s="112"/>
    </row>
    <row r="1827" spans="12:16" s="109" customFormat="1" ht="12" x14ac:dyDescent="0.15">
      <c r="L1827" s="112"/>
      <c r="N1827" s="112"/>
      <c r="P1827" s="112"/>
    </row>
    <row r="1828" spans="12:16" s="109" customFormat="1" ht="12" x14ac:dyDescent="0.15">
      <c r="L1828" s="112"/>
      <c r="N1828" s="112"/>
      <c r="P1828" s="112"/>
    </row>
    <row r="1829" spans="12:16" s="109" customFormat="1" ht="12" x14ac:dyDescent="0.15">
      <c r="L1829" s="112"/>
      <c r="N1829" s="112"/>
      <c r="P1829" s="112"/>
    </row>
    <row r="1830" spans="12:16" s="109" customFormat="1" ht="12" x14ac:dyDescent="0.15">
      <c r="L1830" s="112"/>
      <c r="N1830" s="112"/>
      <c r="P1830" s="112"/>
    </row>
    <row r="1831" spans="12:16" s="109" customFormat="1" ht="12" x14ac:dyDescent="0.15">
      <c r="L1831" s="112"/>
      <c r="N1831" s="112"/>
      <c r="P1831" s="112"/>
    </row>
    <row r="1832" spans="12:16" s="109" customFormat="1" ht="12" x14ac:dyDescent="0.15">
      <c r="L1832" s="112"/>
      <c r="N1832" s="112"/>
      <c r="P1832" s="112"/>
    </row>
    <row r="1833" spans="12:16" s="109" customFormat="1" ht="12" x14ac:dyDescent="0.15">
      <c r="L1833" s="112"/>
      <c r="N1833" s="112"/>
      <c r="P1833" s="112"/>
    </row>
    <row r="1834" spans="12:16" s="109" customFormat="1" ht="12" x14ac:dyDescent="0.15">
      <c r="L1834" s="112"/>
      <c r="N1834" s="112"/>
      <c r="P1834" s="112"/>
    </row>
    <row r="1835" spans="12:16" s="109" customFormat="1" ht="12" x14ac:dyDescent="0.15">
      <c r="L1835" s="112"/>
      <c r="N1835" s="112"/>
      <c r="P1835" s="112"/>
    </row>
    <row r="1836" spans="12:16" s="109" customFormat="1" ht="12" x14ac:dyDescent="0.15">
      <c r="L1836" s="112"/>
      <c r="N1836" s="112"/>
      <c r="P1836" s="112"/>
    </row>
    <row r="1837" spans="12:16" s="109" customFormat="1" ht="12" x14ac:dyDescent="0.15">
      <c r="L1837" s="112"/>
      <c r="N1837" s="112"/>
      <c r="P1837" s="112"/>
    </row>
    <row r="1838" spans="12:16" s="109" customFormat="1" ht="12" x14ac:dyDescent="0.15">
      <c r="L1838" s="112"/>
      <c r="N1838" s="112"/>
      <c r="P1838" s="112"/>
    </row>
    <row r="1839" spans="12:16" s="109" customFormat="1" ht="12" x14ac:dyDescent="0.15">
      <c r="L1839" s="112"/>
      <c r="N1839" s="112"/>
      <c r="P1839" s="112"/>
    </row>
    <row r="1840" spans="12:16" s="109" customFormat="1" ht="12" x14ac:dyDescent="0.15">
      <c r="L1840" s="112"/>
      <c r="N1840" s="112"/>
      <c r="P1840" s="112"/>
    </row>
    <row r="1841" spans="12:16" s="109" customFormat="1" ht="12" x14ac:dyDescent="0.15">
      <c r="L1841" s="112"/>
      <c r="N1841" s="112"/>
      <c r="P1841" s="112"/>
    </row>
    <row r="1842" spans="12:16" s="109" customFormat="1" ht="12" x14ac:dyDescent="0.15">
      <c r="L1842" s="112"/>
      <c r="N1842" s="112"/>
      <c r="P1842" s="112"/>
    </row>
    <row r="1843" spans="12:16" s="109" customFormat="1" ht="12" x14ac:dyDescent="0.15">
      <c r="L1843" s="112"/>
      <c r="N1843" s="112"/>
      <c r="P1843" s="112"/>
    </row>
    <row r="1844" spans="12:16" s="109" customFormat="1" ht="12" x14ac:dyDescent="0.15">
      <c r="L1844" s="112"/>
      <c r="N1844" s="112"/>
      <c r="P1844" s="112"/>
    </row>
    <row r="1845" spans="12:16" s="109" customFormat="1" ht="12" x14ac:dyDescent="0.15">
      <c r="L1845" s="112"/>
      <c r="N1845" s="112"/>
      <c r="P1845" s="112"/>
    </row>
    <row r="1846" spans="12:16" s="109" customFormat="1" ht="12" x14ac:dyDescent="0.15">
      <c r="L1846" s="112"/>
      <c r="N1846" s="112"/>
      <c r="P1846" s="112"/>
    </row>
    <row r="1847" spans="12:16" s="109" customFormat="1" ht="12" x14ac:dyDescent="0.15">
      <c r="L1847" s="112"/>
      <c r="N1847" s="112"/>
      <c r="P1847" s="112"/>
    </row>
    <row r="1848" spans="12:16" s="109" customFormat="1" ht="12" x14ac:dyDescent="0.15">
      <c r="L1848" s="112"/>
      <c r="N1848" s="112"/>
      <c r="P1848" s="112"/>
    </row>
    <row r="1849" spans="12:16" s="109" customFormat="1" ht="12" x14ac:dyDescent="0.15">
      <c r="L1849" s="112"/>
      <c r="N1849" s="112"/>
      <c r="P1849" s="112"/>
    </row>
    <row r="1850" spans="12:16" s="109" customFormat="1" ht="12" x14ac:dyDescent="0.15">
      <c r="L1850" s="112"/>
      <c r="N1850" s="112"/>
      <c r="P1850" s="112"/>
    </row>
    <row r="1851" spans="12:16" s="109" customFormat="1" ht="12" x14ac:dyDescent="0.15">
      <c r="L1851" s="112"/>
      <c r="N1851" s="112"/>
      <c r="P1851" s="112"/>
    </row>
    <row r="1852" spans="12:16" s="109" customFormat="1" ht="12" x14ac:dyDescent="0.15">
      <c r="L1852" s="112"/>
      <c r="N1852" s="112"/>
      <c r="P1852" s="112"/>
    </row>
  </sheetData>
  <mergeCells count="13">
    <mergeCell ref="B2:L2"/>
    <mergeCell ref="B7:C7"/>
    <mergeCell ref="B18:C18"/>
    <mergeCell ref="B50:L50"/>
    <mergeCell ref="B26:L26"/>
    <mergeCell ref="B27:C27"/>
    <mergeCell ref="B4:L4"/>
    <mergeCell ref="B5:C5"/>
    <mergeCell ref="B118:C118"/>
    <mergeCell ref="B51:C51"/>
    <mergeCell ref="B81:L81"/>
    <mergeCell ref="B82:C82"/>
    <mergeCell ref="B117:L117"/>
  </mergeCells>
  <phoneticPr fontId="4" type="noConversion"/>
  <pageMargins left="0.43" right="0.26" top="0.27" bottom="0.5" header="0" footer="0.5"/>
  <pageSetup scale="80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0EB8-764B-47BC-A9F7-CD6225F2FB77}">
  <sheetPr>
    <tabColor indexed="30"/>
    <pageSetUpPr fitToPage="1"/>
  </sheetPr>
  <dimension ref="A1:R48"/>
  <sheetViews>
    <sheetView topLeftCell="B1" zoomScaleNormal="100" workbookViewId="0">
      <selection activeCell="B13" sqref="B13"/>
    </sheetView>
  </sheetViews>
  <sheetFormatPr baseColWidth="10" defaultRowHeight="13" x14ac:dyDescent="0.15"/>
  <cols>
    <col min="1" max="1" width="5" customWidth="1"/>
    <col min="2" max="2" width="29.33203125" style="3" customWidth="1"/>
    <col min="3" max="3" width="14.33203125" customWidth="1"/>
    <col min="4" max="4" width="2.1640625" customWidth="1"/>
    <col min="5" max="5" width="2.33203125" customWidth="1"/>
    <col min="6" max="6" width="12.33203125" customWidth="1"/>
    <col min="7" max="16" width="10.83203125" customWidth="1"/>
  </cols>
  <sheetData>
    <row r="1" spans="1:17" x14ac:dyDescent="0.15">
      <c r="A1" s="304" t="s">
        <v>292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</row>
    <row r="4" spans="1:17" ht="14" thickBot="1" x14ac:dyDescent="0.2">
      <c r="F4" s="212" t="s">
        <v>248</v>
      </c>
      <c r="G4" s="213"/>
      <c r="H4" s="347" t="s">
        <v>249</v>
      </c>
      <c r="I4" s="347"/>
      <c r="J4" s="347"/>
      <c r="K4" s="347"/>
      <c r="L4" s="347"/>
      <c r="M4" s="347"/>
      <c r="N4" s="347"/>
      <c r="O4" s="347"/>
      <c r="P4" s="347"/>
    </row>
    <row r="5" spans="1:17" ht="14" thickTop="1" x14ac:dyDescent="0.15">
      <c r="F5" s="3" t="s">
        <v>250</v>
      </c>
      <c r="G5" s="27">
        <v>1</v>
      </c>
      <c r="H5" s="27">
        <v>2</v>
      </c>
      <c r="I5" s="27">
        <v>3</v>
      </c>
      <c r="J5" s="27">
        <v>4</v>
      </c>
      <c r="K5" s="27">
        <v>5</v>
      </c>
      <c r="L5" s="27">
        <v>6</v>
      </c>
      <c r="M5" s="27">
        <v>7</v>
      </c>
      <c r="N5" s="27">
        <v>8</v>
      </c>
      <c r="O5" s="27">
        <v>9</v>
      </c>
      <c r="P5" s="27">
        <v>10</v>
      </c>
    </row>
    <row r="6" spans="1:17" x14ac:dyDescent="0.15">
      <c r="B6" s="3" t="s">
        <v>251</v>
      </c>
      <c r="F6" s="214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6"/>
    </row>
    <row r="7" spans="1:17" x14ac:dyDescent="0.15">
      <c r="B7" s="3" t="s">
        <v>252</v>
      </c>
      <c r="F7" s="214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</row>
    <row r="8" spans="1:17" x14ac:dyDescent="0.15">
      <c r="B8" s="3" t="s">
        <v>253</v>
      </c>
      <c r="F8" s="214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6"/>
    </row>
    <row r="9" spans="1:17" x14ac:dyDescent="0.15">
      <c r="A9" t="s">
        <v>254</v>
      </c>
      <c r="B9" s="3" t="s">
        <v>255</v>
      </c>
      <c r="F9" s="214">
        <f>SUM(F6:F8)</f>
        <v>0</v>
      </c>
      <c r="G9" s="215">
        <f>SUM(G6:G8)</f>
        <v>0</v>
      </c>
      <c r="H9" s="215">
        <f>SUM(H6:H8)</f>
        <v>0</v>
      </c>
      <c r="I9" s="215">
        <f t="shared" ref="I9:P9" si="0">SUM(I6:I8)</f>
        <v>0</v>
      </c>
      <c r="J9" s="215">
        <f t="shared" si="0"/>
        <v>0</v>
      </c>
      <c r="K9" s="215">
        <f t="shared" si="0"/>
        <v>0</v>
      </c>
      <c r="L9" s="215">
        <f t="shared" si="0"/>
        <v>0</v>
      </c>
      <c r="M9" s="215">
        <f t="shared" si="0"/>
        <v>0</v>
      </c>
      <c r="N9" s="215">
        <f t="shared" si="0"/>
        <v>0</v>
      </c>
      <c r="O9" s="215">
        <f t="shared" si="0"/>
        <v>0</v>
      </c>
      <c r="P9" s="215">
        <f t="shared" si="0"/>
        <v>0</v>
      </c>
      <c r="Q9" s="216"/>
    </row>
    <row r="10" spans="1:17" x14ac:dyDescent="0.15">
      <c r="F10" s="214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6"/>
    </row>
    <row r="11" spans="1:17" x14ac:dyDescent="0.15">
      <c r="B11" s="3" t="s">
        <v>256</v>
      </c>
      <c r="F11" s="214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6"/>
    </row>
    <row r="12" spans="1:17" x14ac:dyDescent="0.15">
      <c r="B12" s="3" t="s">
        <v>253</v>
      </c>
      <c r="F12" s="214"/>
      <c r="G12" s="215">
        <f>G8</f>
        <v>0</v>
      </c>
      <c r="H12" s="215"/>
      <c r="I12" s="215"/>
      <c r="J12" s="215"/>
      <c r="K12" s="215"/>
      <c r="L12" s="215"/>
      <c r="M12" s="215"/>
      <c r="N12" s="215"/>
      <c r="O12" s="215"/>
      <c r="P12" s="215"/>
      <c r="Q12" s="216"/>
    </row>
    <row r="13" spans="1:17" x14ac:dyDescent="0.15">
      <c r="B13" s="3" t="s">
        <v>257</v>
      </c>
      <c r="F13" s="214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6"/>
    </row>
    <row r="14" spans="1:17" x14ac:dyDescent="0.15">
      <c r="A14" t="s">
        <v>258</v>
      </c>
      <c r="B14" s="3" t="s">
        <v>259</v>
      </c>
      <c r="F14" s="214">
        <f t="shared" ref="F14:P14" si="1">SUM(F11:F13)</f>
        <v>0</v>
      </c>
      <c r="G14" s="215">
        <f>SUM(G11:G13)</f>
        <v>0</v>
      </c>
      <c r="H14" s="215">
        <f t="shared" si="1"/>
        <v>0</v>
      </c>
      <c r="I14" s="215">
        <f t="shared" si="1"/>
        <v>0</v>
      </c>
      <c r="J14" s="215">
        <f t="shared" si="1"/>
        <v>0</v>
      </c>
      <c r="K14" s="215">
        <f t="shared" si="1"/>
        <v>0</v>
      </c>
      <c r="L14" s="215">
        <f t="shared" si="1"/>
        <v>0</v>
      </c>
      <c r="M14" s="215">
        <f t="shared" si="1"/>
        <v>0</v>
      </c>
      <c r="N14" s="215">
        <f t="shared" si="1"/>
        <v>0</v>
      </c>
      <c r="O14" s="215">
        <f t="shared" si="1"/>
        <v>0</v>
      </c>
      <c r="P14" s="215">
        <f t="shared" si="1"/>
        <v>0</v>
      </c>
      <c r="Q14" s="216"/>
    </row>
    <row r="15" spans="1:17" x14ac:dyDescent="0.15">
      <c r="F15" s="214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6"/>
    </row>
    <row r="16" spans="1:17" x14ac:dyDescent="0.15">
      <c r="A16" t="s">
        <v>260</v>
      </c>
      <c r="B16" s="3" t="s">
        <v>261</v>
      </c>
      <c r="E16" s="217">
        <f>-SUM(G8:I8)</f>
        <v>0</v>
      </c>
      <c r="F16" s="215">
        <f t="shared" ref="F16:P16" si="2">F9-F14</f>
        <v>0</v>
      </c>
      <c r="G16" s="215">
        <f t="shared" si="2"/>
        <v>0</v>
      </c>
      <c r="H16" s="215">
        <f t="shared" si="2"/>
        <v>0</v>
      </c>
      <c r="I16" s="215">
        <f t="shared" si="2"/>
        <v>0</v>
      </c>
      <c r="J16" s="215">
        <f t="shared" si="2"/>
        <v>0</v>
      </c>
      <c r="K16" s="215">
        <f t="shared" si="2"/>
        <v>0</v>
      </c>
      <c r="L16" s="215">
        <f t="shared" si="2"/>
        <v>0</v>
      </c>
      <c r="M16" s="215">
        <f t="shared" si="2"/>
        <v>0</v>
      </c>
      <c r="N16" s="215">
        <f t="shared" si="2"/>
        <v>0</v>
      </c>
      <c r="O16" s="215">
        <f t="shared" si="2"/>
        <v>0</v>
      </c>
      <c r="P16" s="215">
        <f t="shared" si="2"/>
        <v>0</v>
      </c>
      <c r="Q16" s="216"/>
    </row>
    <row r="17" spans="1:18" s="218" customFormat="1" x14ac:dyDescent="0.15">
      <c r="B17" s="219"/>
      <c r="E17" s="217">
        <f>E16</f>
        <v>0</v>
      </c>
      <c r="F17" s="220"/>
      <c r="G17" s="221">
        <f t="shared" ref="G17:P17" si="3">G16-$F$16</f>
        <v>0</v>
      </c>
      <c r="H17" s="221">
        <f t="shared" si="3"/>
        <v>0</v>
      </c>
      <c r="I17" s="221">
        <f t="shared" si="3"/>
        <v>0</v>
      </c>
      <c r="J17" s="221">
        <f t="shared" si="3"/>
        <v>0</v>
      </c>
      <c r="K17" s="221">
        <f t="shared" si="3"/>
        <v>0</v>
      </c>
      <c r="L17" s="221">
        <f t="shared" si="3"/>
        <v>0</v>
      </c>
      <c r="M17" s="221">
        <f t="shared" si="3"/>
        <v>0</v>
      </c>
      <c r="N17" s="221">
        <f t="shared" si="3"/>
        <v>0</v>
      </c>
      <c r="O17" s="221">
        <f t="shared" si="3"/>
        <v>0</v>
      </c>
      <c r="P17" s="221">
        <f t="shared" si="3"/>
        <v>0</v>
      </c>
      <c r="Q17" s="222"/>
      <c r="R17" s="223"/>
    </row>
    <row r="18" spans="1:18" x14ac:dyDescent="0.15">
      <c r="E18" s="218"/>
      <c r="F18" s="214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6"/>
    </row>
    <row r="19" spans="1:18" x14ac:dyDescent="0.15">
      <c r="A19" t="s">
        <v>262</v>
      </c>
      <c r="B19" s="3" t="s">
        <v>263</v>
      </c>
      <c r="F19" s="214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6"/>
    </row>
    <row r="20" spans="1:18" x14ac:dyDescent="0.15">
      <c r="F20" s="214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6"/>
    </row>
    <row r="21" spans="1:18" x14ac:dyDescent="0.15">
      <c r="A21" t="s">
        <v>264</v>
      </c>
      <c r="B21" s="3" t="s">
        <v>265</v>
      </c>
      <c r="F21" s="214">
        <f t="shared" ref="F21:P21" si="4">F16-F19</f>
        <v>0</v>
      </c>
      <c r="G21" s="215">
        <f t="shared" si="4"/>
        <v>0</v>
      </c>
      <c r="H21" s="215">
        <f t="shared" si="4"/>
        <v>0</v>
      </c>
      <c r="I21" s="215">
        <f t="shared" si="4"/>
        <v>0</v>
      </c>
      <c r="J21" s="215">
        <f t="shared" si="4"/>
        <v>0</v>
      </c>
      <c r="K21" s="215">
        <f t="shared" si="4"/>
        <v>0</v>
      </c>
      <c r="L21" s="215">
        <f t="shared" si="4"/>
        <v>0</v>
      </c>
      <c r="M21" s="215">
        <f t="shared" si="4"/>
        <v>0</v>
      </c>
      <c r="N21" s="215">
        <f t="shared" si="4"/>
        <v>0</v>
      </c>
      <c r="O21" s="215">
        <f t="shared" si="4"/>
        <v>0</v>
      </c>
      <c r="P21" s="215">
        <f t="shared" si="4"/>
        <v>0</v>
      </c>
      <c r="Q21" s="216"/>
    </row>
    <row r="22" spans="1:18" x14ac:dyDescent="0.15">
      <c r="A22" t="s">
        <v>266</v>
      </c>
      <c r="B22" s="3" t="s">
        <v>267</v>
      </c>
      <c r="F22" s="214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6"/>
    </row>
    <row r="23" spans="1:18" x14ac:dyDescent="0.15">
      <c r="F23" s="214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6"/>
    </row>
    <row r="24" spans="1:18" x14ac:dyDescent="0.15">
      <c r="A24" t="s">
        <v>268</v>
      </c>
      <c r="B24" s="3" t="s">
        <v>269</v>
      </c>
      <c r="F24" s="214">
        <f t="shared" ref="F24:P24" si="5">F21-F22</f>
        <v>0</v>
      </c>
      <c r="G24" s="215">
        <f t="shared" si="5"/>
        <v>0</v>
      </c>
      <c r="H24" s="215">
        <f t="shared" si="5"/>
        <v>0</v>
      </c>
      <c r="I24" s="215">
        <f t="shared" si="5"/>
        <v>0</v>
      </c>
      <c r="J24" s="215">
        <f t="shared" si="5"/>
        <v>0</v>
      </c>
      <c r="K24" s="215">
        <f t="shared" si="5"/>
        <v>0</v>
      </c>
      <c r="L24" s="215">
        <f t="shared" si="5"/>
        <v>0</v>
      </c>
      <c r="M24" s="215">
        <f t="shared" si="5"/>
        <v>0</v>
      </c>
      <c r="N24" s="215">
        <f t="shared" si="5"/>
        <v>0</v>
      </c>
      <c r="O24" s="215">
        <f t="shared" si="5"/>
        <v>0</v>
      </c>
      <c r="P24" s="215">
        <f t="shared" si="5"/>
        <v>0</v>
      </c>
      <c r="Q24" s="216"/>
    </row>
    <row r="25" spans="1:18" x14ac:dyDescent="0.15">
      <c r="F25" s="214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6"/>
    </row>
    <row r="26" spans="1:18" x14ac:dyDescent="0.15">
      <c r="A26" t="s">
        <v>270</v>
      </c>
      <c r="B26" s="3" t="s">
        <v>271</v>
      </c>
      <c r="F26" s="214">
        <f t="shared" ref="F26:P26" si="6">F27+F28</f>
        <v>0</v>
      </c>
      <c r="G26" s="215">
        <f t="shared" si="6"/>
        <v>0</v>
      </c>
      <c r="H26" s="215">
        <f t="shared" si="6"/>
        <v>0</v>
      </c>
      <c r="I26" s="215">
        <f t="shared" si="6"/>
        <v>0</v>
      </c>
      <c r="J26" s="215">
        <f t="shared" si="6"/>
        <v>0</v>
      </c>
      <c r="K26" s="215">
        <f t="shared" si="6"/>
        <v>0</v>
      </c>
      <c r="L26" s="215">
        <f t="shared" si="6"/>
        <v>0</v>
      </c>
      <c r="M26" s="215">
        <f t="shared" si="6"/>
        <v>0</v>
      </c>
      <c r="N26" s="215">
        <f t="shared" si="6"/>
        <v>0</v>
      </c>
      <c r="O26" s="215">
        <f t="shared" si="6"/>
        <v>0</v>
      </c>
      <c r="P26" s="215">
        <f t="shared" si="6"/>
        <v>0</v>
      </c>
      <c r="Q26" s="216"/>
    </row>
    <row r="27" spans="1:18" x14ac:dyDescent="0.15">
      <c r="B27" s="3" t="s">
        <v>272</v>
      </c>
      <c r="F27" s="214"/>
      <c r="G27" s="215">
        <v>0</v>
      </c>
      <c r="H27" s="215"/>
      <c r="I27" s="215"/>
      <c r="J27" s="215"/>
      <c r="K27" s="215"/>
      <c r="L27" s="215"/>
      <c r="M27" s="215"/>
      <c r="N27" s="215"/>
      <c r="O27" s="215"/>
      <c r="P27" s="215"/>
      <c r="Q27" s="216"/>
    </row>
    <row r="28" spans="1:18" x14ac:dyDescent="0.15">
      <c r="B28" s="3" t="s">
        <v>273</v>
      </c>
      <c r="F28" s="214"/>
      <c r="G28" s="215">
        <v>0</v>
      </c>
      <c r="H28" s="215"/>
      <c r="I28" s="215"/>
      <c r="J28" s="215"/>
      <c r="K28" s="215"/>
      <c r="L28" s="215"/>
      <c r="M28" s="215"/>
      <c r="N28" s="215"/>
      <c r="O28" s="215"/>
      <c r="P28" s="215"/>
      <c r="Q28" s="216"/>
    </row>
    <row r="29" spans="1:18" x14ac:dyDescent="0.15">
      <c r="F29" s="214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6"/>
    </row>
    <row r="30" spans="1:18" x14ac:dyDescent="0.15">
      <c r="A30" t="s">
        <v>274</v>
      </c>
      <c r="B30" s="3" t="s">
        <v>275</v>
      </c>
      <c r="F30" s="214">
        <f t="shared" ref="F30:P30" si="7">F24-F26</f>
        <v>0</v>
      </c>
      <c r="G30" s="215">
        <f t="shared" si="7"/>
        <v>0</v>
      </c>
      <c r="H30" s="215">
        <f t="shared" si="7"/>
        <v>0</v>
      </c>
      <c r="I30" s="215">
        <f t="shared" si="7"/>
        <v>0</v>
      </c>
      <c r="J30" s="215">
        <f t="shared" si="7"/>
        <v>0</v>
      </c>
      <c r="K30" s="215">
        <f t="shared" si="7"/>
        <v>0</v>
      </c>
      <c r="L30" s="215">
        <f t="shared" si="7"/>
        <v>0</v>
      </c>
      <c r="M30" s="215">
        <f t="shared" si="7"/>
        <v>0</v>
      </c>
      <c r="N30" s="215">
        <f t="shared" si="7"/>
        <v>0</v>
      </c>
      <c r="O30" s="215">
        <f t="shared" si="7"/>
        <v>0</v>
      </c>
      <c r="P30" s="215">
        <f t="shared" si="7"/>
        <v>0</v>
      </c>
      <c r="Q30" s="216"/>
    </row>
    <row r="31" spans="1:18" x14ac:dyDescent="0.15">
      <c r="F31" s="214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6"/>
    </row>
    <row r="32" spans="1:18" x14ac:dyDescent="0.15">
      <c r="A32" t="s">
        <v>276</v>
      </c>
      <c r="B32" s="3" t="s">
        <v>277</v>
      </c>
      <c r="F32" s="214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6"/>
    </row>
    <row r="33" spans="1:17" x14ac:dyDescent="0.15">
      <c r="A33" t="s">
        <v>278</v>
      </c>
      <c r="B33" s="3" t="s">
        <v>279</v>
      </c>
      <c r="F33" s="214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6"/>
    </row>
    <row r="34" spans="1:17" x14ac:dyDescent="0.15">
      <c r="A34" s="224">
        <v>11</v>
      </c>
      <c r="B34" s="3" t="s">
        <v>280</v>
      </c>
      <c r="F34" s="214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6"/>
    </row>
    <row r="35" spans="1:17" x14ac:dyDescent="0.15">
      <c r="F35" s="214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6"/>
    </row>
    <row r="36" spans="1:17" x14ac:dyDescent="0.15">
      <c r="A36" t="s">
        <v>281</v>
      </c>
      <c r="B36" s="3" t="s">
        <v>282</v>
      </c>
      <c r="F36" s="214">
        <f t="shared" ref="F36:P36" si="8">F30-F32-F33-F34</f>
        <v>0</v>
      </c>
      <c r="G36" s="215">
        <f t="shared" si="8"/>
        <v>0</v>
      </c>
      <c r="H36" s="215">
        <f t="shared" si="8"/>
        <v>0</v>
      </c>
      <c r="I36" s="215">
        <f t="shared" si="8"/>
        <v>0</v>
      </c>
      <c r="J36" s="215">
        <f t="shared" si="8"/>
        <v>0</v>
      </c>
      <c r="K36" s="215">
        <f t="shared" si="8"/>
        <v>0</v>
      </c>
      <c r="L36" s="215">
        <f t="shared" si="8"/>
        <v>0</v>
      </c>
      <c r="M36" s="215">
        <f t="shared" si="8"/>
        <v>0</v>
      </c>
      <c r="N36" s="215">
        <f t="shared" si="8"/>
        <v>0</v>
      </c>
      <c r="O36" s="215">
        <f t="shared" si="8"/>
        <v>0</v>
      </c>
      <c r="P36" s="215">
        <f t="shared" si="8"/>
        <v>0</v>
      </c>
      <c r="Q36" s="216"/>
    </row>
    <row r="37" spans="1:17" x14ac:dyDescent="0.15">
      <c r="A37" t="s">
        <v>283</v>
      </c>
      <c r="B37" s="3" t="s">
        <v>284</v>
      </c>
      <c r="F37" s="102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16"/>
    </row>
    <row r="38" spans="1:17" x14ac:dyDescent="0.15">
      <c r="A38" t="s">
        <v>285</v>
      </c>
      <c r="B38" s="3" t="s">
        <v>286</v>
      </c>
      <c r="F38" s="102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16"/>
    </row>
    <row r="39" spans="1:17" x14ac:dyDescent="0.15">
      <c r="A39" t="s">
        <v>287</v>
      </c>
      <c r="B39" s="3" t="s">
        <v>288</v>
      </c>
      <c r="F39" s="233"/>
      <c r="G39" s="232"/>
      <c r="H39" s="226"/>
      <c r="I39" s="226"/>
      <c r="J39" s="226"/>
      <c r="K39" s="226"/>
      <c r="L39" s="226"/>
      <c r="M39" s="226"/>
      <c r="N39" s="226"/>
      <c r="O39" s="226"/>
      <c r="P39" s="226"/>
      <c r="Q39" s="222"/>
    </row>
    <row r="40" spans="1:17" x14ac:dyDescent="0.15">
      <c r="B40" s="3" t="s">
        <v>289</v>
      </c>
      <c r="F40" s="102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16"/>
    </row>
    <row r="41" spans="1:17" x14ac:dyDescent="0.15">
      <c r="F41" s="102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16"/>
    </row>
    <row r="42" spans="1:17" x14ac:dyDescent="0.15">
      <c r="F42" s="102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16"/>
    </row>
    <row r="43" spans="1:17" x14ac:dyDescent="0.15">
      <c r="B43" s="3" t="s">
        <v>42</v>
      </c>
      <c r="C43" s="227"/>
      <c r="F43" s="102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16"/>
    </row>
    <row r="44" spans="1:17" x14ac:dyDescent="0.15">
      <c r="B44" s="3" t="s">
        <v>43</v>
      </c>
      <c r="C44" s="228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</row>
    <row r="45" spans="1:17" x14ac:dyDescent="0.15">
      <c r="B45" s="3" t="s">
        <v>290</v>
      </c>
      <c r="C45" s="229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</row>
    <row r="46" spans="1:17" x14ac:dyDescent="0.15">
      <c r="B46" s="3" t="s">
        <v>291</v>
      </c>
      <c r="C46" s="229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</row>
    <row r="47" spans="1:17" s="223" customFormat="1" x14ac:dyDescent="0.15">
      <c r="B47" s="230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</row>
    <row r="48" spans="1:17" s="223" customFormat="1" x14ac:dyDescent="0.15">
      <c r="B48" s="230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</row>
  </sheetData>
  <mergeCells count="2">
    <mergeCell ref="H4:P4"/>
    <mergeCell ref="A1:P1"/>
  </mergeCells>
  <phoneticPr fontId="4" type="noConversion"/>
  <pageMargins left="0.75" right="0.75" top="1" bottom="1" header="0" footer="0"/>
  <pageSetup scale="59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DAE4-0DBD-4623-8034-86317A34C33A}">
  <sheetPr codeName="Hoja10">
    <tabColor indexed="40"/>
  </sheetPr>
  <dimension ref="A2:H68"/>
  <sheetViews>
    <sheetView topLeftCell="A4" zoomScale="125" workbookViewId="0">
      <selection activeCell="C15" sqref="C15"/>
    </sheetView>
  </sheetViews>
  <sheetFormatPr baseColWidth="10" defaultRowHeight="13" x14ac:dyDescent="0.15"/>
  <cols>
    <col min="2" max="3" width="14.5" bestFit="1" customWidth="1"/>
    <col min="4" max="4" width="15.6640625" customWidth="1"/>
    <col min="5" max="5" width="13.1640625" customWidth="1"/>
    <col min="6" max="7" width="13.5" customWidth="1"/>
    <col min="8" max="8" width="15" customWidth="1"/>
  </cols>
  <sheetData>
    <row r="2" spans="1:8" x14ac:dyDescent="0.15">
      <c r="A2" s="349" t="s">
        <v>212</v>
      </c>
      <c r="B2" s="349"/>
      <c r="C2" s="349"/>
      <c r="D2" s="349"/>
      <c r="E2" s="349"/>
      <c r="F2" s="349"/>
      <c r="G2" s="349"/>
      <c r="H2" s="349"/>
    </row>
    <row r="3" spans="1:8" x14ac:dyDescent="0.15">
      <c r="A3" s="349"/>
      <c r="B3" s="349"/>
      <c r="C3" s="349"/>
      <c r="D3" s="349"/>
      <c r="E3" s="349"/>
      <c r="F3" s="349"/>
      <c r="G3" s="349"/>
      <c r="H3" s="349"/>
    </row>
    <row r="5" spans="1:8" x14ac:dyDescent="0.15">
      <c r="A5" s="350" t="s">
        <v>37</v>
      </c>
      <c r="B5" s="350"/>
      <c r="C5" s="350"/>
      <c r="D5" s="350"/>
      <c r="E5" s="3"/>
    </row>
    <row r="6" spans="1:8" x14ac:dyDescent="0.15">
      <c r="A6" s="351" t="s">
        <v>39</v>
      </c>
      <c r="B6" s="351"/>
      <c r="C6" s="351"/>
      <c r="D6" s="25">
        <v>0.08</v>
      </c>
    </row>
    <row r="7" spans="1:8" x14ac:dyDescent="0.15">
      <c r="A7" s="351" t="s">
        <v>38</v>
      </c>
      <c r="B7" s="351"/>
      <c r="C7" s="351"/>
      <c r="D7" s="13">
        <v>0.04</v>
      </c>
    </row>
    <row r="9" spans="1:8" x14ac:dyDescent="0.15">
      <c r="A9" s="351" t="s">
        <v>40</v>
      </c>
      <c r="B9" s="351"/>
      <c r="C9" s="351"/>
      <c r="D9" s="25">
        <f>(D6-D7)/(1+D7)</f>
        <v>3.8461538461538464E-2</v>
      </c>
    </row>
    <row r="10" spans="1:8" x14ac:dyDescent="0.15">
      <c r="A10" s="351" t="s">
        <v>41</v>
      </c>
      <c r="B10" s="351"/>
      <c r="C10" s="351"/>
      <c r="D10" s="26">
        <v>1</v>
      </c>
    </row>
    <row r="11" spans="1:8" x14ac:dyDescent="0.15">
      <c r="A11" s="304" t="s">
        <v>42</v>
      </c>
      <c r="B11" s="304"/>
      <c r="C11" s="304"/>
      <c r="D11" s="153">
        <f>D9+D10*D9</f>
        <v>7.6923076923076927E-2</v>
      </c>
    </row>
    <row r="13" spans="1:8" x14ac:dyDescent="0.15">
      <c r="A13" s="305" t="s">
        <v>35</v>
      </c>
      <c r="B13" s="305"/>
      <c r="C13" s="305"/>
      <c r="D13" s="305"/>
      <c r="E13" s="305"/>
      <c r="F13" s="305"/>
      <c r="G13" s="305"/>
      <c r="H13" s="305"/>
    </row>
    <row r="14" spans="1:8" x14ac:dyDescent="0.15">
      <c r="A14" s="27" t="s">
        <v>33</v>
      </c>
      <c r="B14" s="27" t="s">
        <v>24</v>
      </c>
      <c r="C14" s="27" t="s">
        <v>26</v>
      </c>
      <c r="D14" s="27" t="s">
        <v>25</v>
      </c>
      <c r="E14" s="27" t="s">
        <v>27</v>
      </c>
      <c r="F14" s="27" t="s">
        <v>28</v>
      </c>
      <c r="G14" s="27" t="s">
        <v>29</v>
      </c>
      <c r="H14" s="27" t="s">
        <v>30</v>
      </c>
    </row>
    <row r="15" spans="1:8" x14ac:dyDescent="0.15">
      <c r="A15">
        <v>0</v>
      </c>
      <c r="B15" s="28">
        <f>-('Balance General'!C19)</f>
        <v>0</v>
      </c>
      <c r="H15">
        <f>SUM(B15:G15)</f>
        <v>0</v>
      </c>
    </row>
    <row r="16" spans="1:8" x14ac:dyDescent="0.15">
      <c r="A16">
        <v>1</v>
      </c>
      <c r="H16">
        <f>SUM(B16:G16)</f>
        <v>0</v>
      </c>
    </row>
    <row r="17" spans="1:8" x14ac:dyDescent="0.15">
      <c r="A17">
        <v>2</v>
      </c>
      <c r="H17">
        <f>SUM(B17:G17)</f>
        <v>0</v>
      </c>
    </row>
    <row r="18" spans="1:8" x14ac:dyDescent="0.15">
      <c r="A18">
        <v>3</v>
      </c>
      <c r="H18">
        <f>SUM(B18:G18)</f>
        <v>0</v>
      </c>
    </row>
    <row r="19" spans="1:8" x14ac:dyDescent="0.15">
      <c r="A19">
        <v>4</v>
      </c>
      <c r="H19">
        <f>SUM(B19:G19)</f>
        <v>0</v>
      </c>
    </row>
    <row r="20" spans="1:8" x14ac:dyDescent="0.15">
      <c r="A20">
        <v>5</v>
      </c>
      <c r="H20">
        <f t="shared" ref="H20:H25" si="0">SUM(B20:G20)</f>
        <v>0</v>
      </c>
    </row>
    <row r="21" spans="1:8" x14ac:dyDescent="0.15">
      <c r="A21">
        <v>6</v>
      </c>
      <c r="H21">
        <f t="shared" si="0"/>
        <v>0</v>
      </c>
    </row>
    <row r="22" spans="1:8" x14ac:dyDescent="0.15">
      <c r="A22">
        <v>7</v>
      </c>
      <c r="H22">
        <f t="shared" si="0"/>
        <v>0</v>
      </c>
    </row>
    <row r="23" spans="1:8" x14ac:dyDescent="0.15">
      <c r="A23">
        <v>8</v>
      </c>
      <c r="H23">
        <f t="shared" si="0"/>
        <v>0</v>
      </c>
    </row>
    <row r="24" spans="1:8" x14ac:dyDescent="0.15">
      <c r="A24">
        <v>9</v>
      </c>
      <c r="H24">
        <f t="shared" si="0"/>
        <v>0</v>
      </c>
    </row>
    <row r="25" spans="1:8" x14ac:dyDescent="0.15">
      <c r="A25">
        <v>10</v>
      </c>
      <c r="H25">
        <f t="shared" si="0"/>
        <v>0</v>
      </c>
    </row>
    <row r="27" spans="1:8" x14ac:dyDescent="0.15">
      <c r="G27" s="3" t="s">
        <v>31</v>
      </c>
      <c r="H27" s="154" t="e">
        <f>IRR(H15:H25)</f>
        <v>#NUM!</v>
      </c>
    </row>
    <row r="28" spans="1:8" x14ac:dyDescent="0.15">
      <c r="G28" s="3" t="s">
        <v>43</v>
      </c>
      <c r="H28" s="155">
        <f>NPV(D11,H15:H25)</f>
        <v>0</v>
      </c>
    </row>
    <row r="29" spans="1:8" x14ac:dyDescent="0.15">
      <c r="G29" s="3"/>
      <c r="H29" s="3"/>
    </row>
    <row r="30" spans="1:8" x14ac:dyDescent="0.15">
      <c r="G30" s="3" t="s">
        <v>32</v>
      </c>
      <c r="H30" s="155" t="e">
        <f>NPV(H27,H15:H25)</f>
        <v>#NUM!</v>
      </c>
    </row>
    <row r="31" spans="1:8" x14ac:dyDescent="0.15">
      <c r="H31" s="14"/>
    </row>
    <row r="32" spans="1:8" x14ac:dyDescent="0.15">
      <c r="A32" s="348" t="s">
        <v>36</v>
      </c>
      <c r="B32" s="348"/>
      <c r="C32" s="348"/>
      <c r="D32" s="348"/>
      <c r="E32" s="348"/>
      <c r="F32" s="348"/>
      <c r="G32" s="348"/>
      <c r="H32" s="348"/>
    </row>
    <row r="33" spans="1:8" x14ac:dyDescent="0.15">
      <c r="A33" s="27" t="s">
        <v>33</v>
      </c>
      <c r="B33" s="27" t="s">
        <v>24</v>
      </c>
      <c r="C33" s="27" t="s">
        <v>26</v>
      </c>
      <c r="D33" s="27" t="s">
        <v>25</v>
      </c>
      <c r="E33" s="27" t="s">
        <v>27</v>
      </c>
      <c r="F33" s="27" t="s">
        <v>28</v>
      </c>
      <c r="G33" s="27" t="s">
        <v>29</v>
      </c>
      <c r="H33" s="27" t="s">
        <v>30</v>
      </c>
    </row>
    <row r="34" spans="1:8" x14ac:dyDescent="0.15">
      <c r="A34">
        <v>0</v>
      </c>
      <c r="B34" s="69">
        <f>'Balance General'!E28*-1</f>
        <v>0</v>
      </c>
      <c r="H34">
        <f>SUM(B34:G34)</f>
        <v>0</v>
      </c>
    </row>
    <row r="35" spans="1:8" x14ac:dyDescent="0.15">
      <c r="A35">
        <v>1</v>
      </c>
      <c r="C35" s="69">
        <f>'Estado de Resultados '!E8</f>
        <v>0</v>
      </c>
      <c r="D35" s="69">
        <f>-('Estado de Resultados '!E9+'Estado de Resultados '!E15)</f>
        <v>0</v>
      </c>
      <c r="E35" s="28">
        <f>-('Flujo de Efectivo'!O48)</f>
        <v>0</v>
      </c>
      <c r="H35">
        <f t="shared" ref="H35:H43" si="1">SUM(B35:G35)</f>
        <v>0</v>
      </c>
    </row>
    <row r="36" spans="1:8" x14ac:dyDescent="0.15">
      <c r="A36">
        <v>2</v>
      </c>
      <c r="C36" s="69">
        <f>C35</f>
        <v>0</v>
      </c>
      <c r="D36" s="69">
        <f>D35</f>
        <v>0</v>
      </c>
      <c r="H36">
        <f t="shared" si="1"/>
        <v>0</v>
      </c>
    </row>
    <row r="37" spans="1:8" x14ac:dyDescent="0.15">
      <c r="A37">
        <v>3</v>
      </c>
      <c r="C37" s="69">
        <f t="shared" ref="C37:C44" si="2">C36</f>
        <v>0</v>
      </c>
      <c r="D37" s="69">
        <f t="shared" ref="D37:D44" si="3">D36</f>
        <v>0</v>
      </c>
      <c r="H37">
        <f t="shared" si="1"/>
        <v>0</v>
      </c>
    </row>
    <row r="38" spans="1:8" x14ac:dyDescent="0.15">
      <c r="A38">
        <v>4</v>
      </c>
      <c r="C38" s="69">
        <f t="shared" si="2"/>
        <v>0</v>
      </c>
      <c r="D38" s="69">
        <f t="shared" si="3"/>
        <v>0</v>
      </c>
      <c r="H38">
        <f t="shared" si="1"/>
        <v>0</v>
      </c>
    </row>
    <row r="39" spans="1:8" x14ac:dyDescent="0.15">
      <c r="A39">
        <v>5</v>
      </c>
      <c r="C39" s="69">
        <f t="shared" si="2"/>
        <v>0</v>
      </c>
      <c r="D39" s="69">
        <f t="shared" si="3"/>
        <v>0</v>
      </c>
      <c r="H39">
        <f t="shared" si="1"/>
        <v>0</v>
      </c>
    </row>
    <row r="40" spans="1:8" x14ac:dyDescent="0.15">
      <c r="A40">
        <v>6</v>
      </c>
      <c r="C40" s="69">
        <f t="shared" si="2"/>
        <v>0</v>
      </c>
      <c r="D40" s="69">
        <f t="shared" si="3"/>
        <v>0</v>
      </c>
      <c r="H40">
        <f t="shared" si="1"/>
        <v>0</v>
      </c>
    </row>
    <row r="41" spans="1:8" x14ac:dyDescent="0.15">
      <c r="A41">
        <v>7</v>
      </c>
      <c r="C41" s="69">
        <f t="shared" si="2"/>
        <v>0</v>
      </c>
      <c r="D41" s="69">
        <f t="shared" si="3"/>
        <v>0</v>
      </c>
      <c r="H41">
        <f t="shared" si="1"/>
        <v>0</v>
      </c>
    </row>
    <row r="42" spans="1:8" x14ac:dyDescent="0.15">
      <c r="A42">
        <v>8</v>
      </c>
      <c r="C42" s="69">
        <f t="shared" si="2"/>
        <v>0</v>
      </c>
      <c r="D42" s="69">
        <f t="shared" si="3"/>
        <v>0</v>
      </c>
      <c r="H42">
        <f t="shared" si="1"/>
        <v>0</v>
      </c>
    </row>
    <row r="43" spans="1:8" x14ac:dyDescent="0.15">
      <c r="A43">
        <v>9</v>
      </c>
      <c r="C43" s="69">
        <f t="shared" si="2"/>
        <v>0</v>
      </c>
      <c r="D43" s="69">
        <f t="shared" si="3"/>
        <v>0</v>
      </c>
      <c r="H43">
        <f t="shared" si="1"/>
        <v>0</v>
      </c>
    </row>
    <row r="44" spans="1:8" x14ac:dyDescent="0.15">
      <c r="A44">
        <v>10</v>
      </c>
      <c r="C44" s="69">
        <f t="shared" si="2"/>
        <v>0</v>
      </c>
      <c r="D44" s="69">
        <f t="shared" si="3"/>
        <v>0</v>
      </c>
      <c r="F44" s="69">
        <f>-(E35)</f>
        <v>0</v>
      </c>
      <c r="G44" s="28">
        <f>Depreciaión!E20</f>
        <v>0</v>
      </c>
      <c r="H44">
        <f>SUM(B44:G44)</f>
        <v>0</v>
      </c>
    </row>
    <row r="46" spans="1:8" x14ac:dyDescent="0.15">
      <c r="G46" s="3" t="s">
        <v>31</v>
      </c>
      <c r="H46" s="154" t="e">
        <f>IRR(H34:H44)</f>
        <v>#NUM!</v>
      </c>
    </row>
    <row r="47" spans="1:8" x14ac:dyDescent="0.15">
      <c r="G47" s="3" t="s">
        <v>43</v>
      </c>
      <c r="H47" s="155">
        <f>NPV(D11,H34:H44)</f>
        <v>0</v>
      </c>
    </row>
    <row r="48" spans="1:8" x14ac:dyDescent="0.15">
      <c r="G48" s="3"/>
      <c r="H48" s="3"/>
    </row>
    <row r="49" spans="1:8" x14ac:dyDescent="0.15">
      <c r="G49" s="3" t="s">
        <v>32</v>
      </c>
      <c r="H49" s="155" t="e">
        <f>NPV(H46,H34:H44)</f>
        <v>#NUM!</v>
      </c>
    </row>
    <row r="50" spans="1:8" x14ac:dyDescent="0.15">
      <c r="H50" s="14"/>
    </row>
    <row r="51" spans="1:8" x14ac:dyDescent="0.15">
      <c r="A51" s="314" t="s">
        <v>34</v>
      </c>
      <c r="B51" s="314"/>
      <c r="C51" s="314"/>
      <c r="D51" s="314"/>
      <c r="E51" s="314"/>
      <c r="F51" s="314"/>
      <c r="G51" s="314"/>
      <c r="H51" s="314"/>
    </row>
    <row r="52" spans="1:8" x14ac:dyDescent="0.15">
      <c r="A52" s="27" t="s">
        <v>33</v>
      </c>
      <c r="B52" s="27" t="s">
        <v>24</v>
      </c>
      <c r="C52" s="27" t="s">
        <v>26</v>
      </c>
      <c r="D52" s="27" t="s">
        <v>25</v>
      </c>
      <c r="E52" s="27" t="s">
        <v>27</v>
      </c>
      <c r="F52" s="27" t="s">
        <v>28</v>
      </c>
      <c r="G52" s="27" t="s">
        <v>29</v>
      </c>
      <c r="H52" s="27" t="s">
        <v>30</v>
      </c>
    </row>
    <row r="53" spans="1:8" x14ac:dyDescent="0.15">
      <c r="A53">
        <v>0</v>
      </c>
      <c r="B53">
        <f>B34-B15</f>
        <v>0</v>
      </c>
      <c r="H53">
        <f>SUM(B53:G53)</f>
        <v>0</v>
      </c>
    </row>
    <row r="54" spans="1:8" x14ac:dyDescent="0.15">
      <c r="A54">
        <v>1</v>
      </c>
      <c r="C54">
        <f t="shared" ref="C54:E63" si="4">C35-C16</f>
        <v>0</v>
      </c>
      <c r="D54">
        <f t="shared" si="4"/>
        <v>0</v>
      </c>
      <c r="E54">
        <f t="shared" si="4"/>
        <v>0</v>
      </c>
      <c r="H54">
        <f t="shared" ref="H54:H63" si="5">SUM(B54:G54)</f>
        <v>0</v>
      </c>
    </row>
    <row r="55" spans="1:8" x14ac:dyDescent="0.15">
      <c r="A55">
        <v>2</v>
      </c>
      <c r="C55">
        <f t="shared" si="4"/>
        <v>0</v>
      </c>
      <c r="D55">
        <f t="shared" si="4"/>
        <v>0</v>
      </c>
      <c r="E55">
        <f t="shared" si="4"/>
        <v>0</v>
      </c>
      <c r="H55">
        <f t="shared" si="5"/>
        <v>0</v>
      </c>
    </row>
    <row r="56" spans="1:8" x14ac:dyDescent="0.15">
      <c r="A56">
        <v>3</v>
      </c>
      <c r="C56">
        <f t="shared" si="4"/>
        <v>0</v>
      </c>
      <c r="D56">
        <f t="shared" si="4"/>
        <v>0</v>
      </c>
      <c r="E56">
        <f t="shared" si="4"/>
        <v>0</v>
      </c>
      <c r="H56">
        <f t="shared" si="5"/>
        <v>0</v>
      </c>
    </row>
    <row r="57" spans="1:8" x14ac:dyDescent="0.15">
      <c r="A57">
        <v>4</v>
      </c>
      <c r="C57">
        <f t="shared" si="4"/>
        <v>0</v>
      </c>
      <c r="D57">
        <f t="shared" si="4"/>
        <v>0</v>
      </c>
      <c r="E57">
        <f t="shared" si="4"/>
        <v>0</v>
      </c>
      <c r="H57">
        <f t="shared" si="5"/>
        <v>0</v>
      </c>
    </row>
    <row r="58" spans="1:8" x14ac:dyDescent="0.15">
      <c r="A58">
        <v>5</v>
      </c>
      <c r="C58">
        <f t="shared" si="4"/>
        <v>0</v>
      </c>
      <c r="D58">
        <f t="shared" si="4"/>
        <v>0</v>
      </c>
      <c r="E58">
        <f t="shared" si="4"/>
        <v>0</v>
      </c>
      <c r="H58">
        <f t="shared" si="5"/>
        <v>0</v>
      </c>
    </row>
    <row r="59" spans="1:8" x14ac:dyDescent="0.15">
      <c r="A59">
        <v>6</v>
      </c>
      <c r="C59">
        <f t="shared" si="4"/>
        <v>0</v>
      </c>
      <c r="D59">
        <f t="shared" si="4"/>
        <v>0</v>
      </c>
      <c r="E59">
        <f t="shared" si="4"/>
        <v>0</v>
      </c>
      <c r="H59">
        <f t="shared" si="5"/>
        <v>0</v>
      </c>
    </row>
    <row r="60" spans="1:8" x14ac:dyDescent="0.15">
      <c r="A60">
        <v>7</v>
      </c>
      <c r="C60">
        <f t="shared" si="4"/>
        <v>0</v>
      </c>
      <c r="D60">
        <f t="shared" si="4"/>
        <v>0</v>
      </c>
      <c r="E60">
        <f t="shared" si="4"/>
        <v>0</v>
      </c>
      <c r="H60">
        <f t="shared" si="5"/>
        <v>0</v>
      </c>
    </row>
    <row r="61" spans="1:8" x14ac:dyDescent="0.15">
      <c r="A61">
        <v>8</v>
      </c>
      <c r="C61">
        <f t="shared" si="4"/>
        <v>0</v>
      </c>
      <c r="D61">
        <f t="shared" si="4"/>
        <v>0</v>
      </c>
      <c r="E61">
        <f t="shared" si="4"/>
        <v>0</v>
      </c>
      <c r="H61">
        <f t="shared" si="5"/>
        <v>0</v>
      </c>
    </row>
    <row r="62" spans="1:8" x14ac:dyDescent="0.15">
      <c r="A62">
        <v>9</v>
      </c>
      <c r="C62">
        <f t="shared" si="4"/>
        <v>0</v>
      </c>
      <c r="D62">
        <f t="shared" si="4"/>
        <v>0</v>
      </c>
      <c r="E62">
        <f t="shared" si="4"/>
        <v>0</v>
      </c>
      <c r="H62">
        <f t="shared" si="5"/>
        <v>0</v>
      </c>
    </row>
    <row r="63" spans="1:8" x14ac:dyDescent="0.15">
      <c r="A63">
        <v>10</v>
      </c>
      <c r="C63">
        <f t="shared" si="4"/>
        <v>0</v>
      </c>
      <c r="D63">
        <f t="shared" si="4"/>
        <v>0</v>
      </c>
      <c r="E63">
        <f t="shared" si="4"/>
        <v>0</v>
      </c>
      <c r="F63">
        <f>F44-F25</f>
        <v>0</v>
      </c>
      <c r="H63">
        <f t="shared" si="5"/>
        <v>0</v>
      </c>
    </row>
    <row r="65" spans="7:8" x14ac:dyDescent="0.15">
      <c r="G65" s="3" t="s">
        <v>31</v>
      </c>
      <c r="H65" s="154" t="e">
        <f>IRR(H53:H63)</f>
        <v>#NUM!</v>
      </c>
    </row>
    <row r="66" spans="7:8" x14ac:dyDescent="0.15">
      <c r="G66" s="3" t="s">
        <v>43</v>
      </c>
      <c r="H66" s="155">
        <f>NPV(D11,H53:H63)</f>
        <v>0</v>
      </c>
    </row>
    <row r="67" spans="7:8" x14ac:dyDescent="0.15">
      <c r="G67" s="3"/>
      <c r="H67" s="3"/>
    </row>
    <row r="68" spans="7:8" x14ac:dyDescent="0.15">
      <c r="G68" s="3" t="s">
        <v>32</v>
      </c>
      <c r="H68" s="155" t="e">
        <f>NPV(H65,H53:H63)</f>
        <v>#NUM!</v>
      </c>
    </row>
  </sheetData>
  <mergeCells count="10">
    <mergeCell ref="A32:H32"/>
    <mergeCell ref="A51:H51"/>
    <mergeCell ref="A2:H3"/>
    <mergeCell ref="A5:D5"/>
    <mergeCell ref="A6:C6"/>
    <mergeCell ref="A7:C7"/>
    <mergeCell ref="A9:C9"/>
    <mergeCell ref="A10:C10"/>
    <mergeCell ref="A11:C11"/>
    <mergeCell ref="A13:H13"/>
  </mergeCells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3216-D3A5-4596-81BA-56B5EEE9AC17}">
  <sheetPr codeName="Hoja2">
    <tabColor indexed="10"/>
  </sheetPr>
  <dimension ref="B4:Q56"/>
  <sheetViews>
    <sheetView tabSelected="1" zoomScale="116" zoomScaleNormal="100" workbookViewId="0">
      <selection activeCell="E26" sqref="E26"/>
    </sheetView>
  </sheetViews>
  <sheetFormatPr baseColWidth="10" defaultRowHeight="13" x14ac:dyDescent="0.15"/>
  <cols>
    <col min="1" max="1" width="1.6640625" customWidth="1"/>
    <col min="2" max="2" width="21.1640625" customWidth="1"/>
    <col min="4" max="4" width="21.5" customWidth="1"/>
    <col min="5" max="5" width="15.1640625" customWidth="1"/>
    <col min="6" max="6" width="13.83203125" customWidth="1"/>
    <col min="7" max="7" width="14.1640625" customWidth="1"/>
    <col min="8" max="8" width="16.1640625" customWidth="1"/>
    <col min="9" max="9" width="13.5" customWidth="1"/>
    <col min="10" max="10" width="14" bestFit="1" customWidth="1"/>
    <col min="11" max="11" width="14.1640625" customWidth="1"/>
    <col min="12" max="12" width="13.5" customWidth="1"/>
    <col min="13" max="13" width="15" customWidth="1"/>
    <col min="14" max="14" width="15.6640625" customWidth="1"/>
    <col min="15" max="15" width="14" customWidth="1"/>
    <col min="16" max="16" width="14.5" customWidth="1"/>
    <col min="17" max="17" width="12.5" bestFit="1" customWidth="1"/>
  </cols>
  <sheetData>
    <row r="4" spans="2:9" x14ac:dyDescent="0.15">
      <c r="B4" s="314" t="s">
        <v>114</v>
      </c>
      <c r="C4" s="314"/>
      <c r="D4" s="314"/>
      <c r="E4" s="314"/>
      <c r="F4" s="314"/>
      <c r="G4" s="314"/>
      <c r="H4" s="314"/>
      <c r="I4" s="314"/>
    </row>
    <row r="7" spans="2:9" x14ac:dyDescent="0.15">
      <c r="B7" s="27" t="s">
        <v>97</v>
      </c>
      <c r="C7" s="27" t="s">
        <v>98</v>
      </c>
      <c r="D7" s="27"/>
      <c r="E7" s="27" t="s">
        <v>99</v>
      </c>
      <c r="F7" s="27" t="s">
        <v>293</v>
      </c>
      <c r="G7" s="303" t="s">
        <v>100</v>
      </c>
      <c r="H7" s="303"/>
      <c r="I7" s="303"/>
    </row>
    <row r="9" spans="2:9" x14ac:dyDescent="0.15">
      <c r="B9" s="15" t="s">
        <v>313</v>
      </c>
      <c r="C9" s="24">
        <v>1</v>
      </c>
      <c r="D9" s="24" t="s">
        <v>115</v>
      </c>
      <c r="E9" s="28"/>
      <c r="F9" s="28">
        <f>C9*E9</f>
        <v>0</v>
      </c>
      <c r="G9" s="299" t="s">
        <v>116</v>
      </c>
      <c r="H9" s="299"/>
      <c r="I9" s="299"/>
    </row>
    <row r="10" spans="2:9" x14ac:dyDescent="0.15">
      <c r="B10" s="15" t="s">
        <v>314</v>
      </c>
      <c r="C10" s="24">
        <v>1</v>
      </c>
      <c r="D10" s="24" t="s">
        <v>115</v>
      </c>
      <c r="E10" s="28"/>
      <c r="F10" s="28">
        <f>C10*E10</f>
        <v>0</v>
      </c>
      <c r="G10" s="299" t="s">
        <v>117</v>
      </c>
      <c r="H10" s="299"/>
      <c r="I10" s="299"/>
    </row>
    <row r="11" spans="2:9" x14ac:dyDescent="0.15">
      <c r="B11" s="15" t="s">
        <v>315</v>
      </c>
      <c r="C11" s="24">
        <v>1</v>
      </c>
      <c r="D11" s="24" t="s">
        <v>115</v>
      </c>
      <c r="E11" s="28"/>
      <c r="F11" s="28">
        <f>C11*E11</f>
        <v>0</v>
      </c>
      <c r="G11" s="299" t="s">
        <v>118</v>
      </c>
      <c r="H11" s="299"/>
      <c r="I11" s="299"/>
    </row>
    <row r="12" spans="2:9" x14ac:dyDescent="0.15">
      <c r="B12" s="15" t="s">
        <v>316</v>
      </c>
      <c r="C12" s="24">
        <v>1</v>
      </c>
      <c r="D12" s="24" t="s">
        <v>115</v>
      </c>
      <c r="E12" s="28"/>
      <c r="F12" s="28">
        <f>C12*E12</f>
        <v>0</v>
      </c>
      <c r="G12" s="299"/>
      <c r="H12" s="299"/>
      <c r="I12" s="299"/>
    </row>
    <row r="13" spans="2:9" x14ac:dyDescent="0.15">
      <c r="B13" s="15" t="s">
        <v>321</v>
      </c>
      <c r="C13" s="24">
        <v>1</v>
      </c>
      <c r="D13" s="24" t="s">
        <v>115</v>
      </c>
      <c r="E13" s="28"/>
      <c r="F13" s="28">
        <f>C13*E13</f>
        <v>0</v>
      </c>
    </row>
    <row r="14" spans="2:9" x14ac:dyDescent="0.15">
      <c r="B14" s="300" t="s">
        <v>119</v>
      </c>
      <c r="C14" s="300"/>
      <c r="D14" s="300"/>
      <c r="E14" s="300"/>
      <c r="F14" s="71">
        <f>SUM(F9:F13)</f>
        <v>0</v>
      </c>
    </row>
    <row r="18" spans="2:16" x14ac:dyDescent="0.15">
      <c r="B18" s="3"/>
      <c r="C18" s="3"/>
      <c r="D18" s="3"/>
      <c r="E18" s="3"/>
      <c r="F18" s="3"/>
      <c r="G18" s="3"/>
      <c r="H18" s="3"/>
      <c r="I18" s="3"/>
    </row>
    <row r="20" spans="2:16" ht="14" thickBot="1" x14ac:dyDescent="0.2">
      <c r="B20" s="306" t="s">
        <v>243</v>
      </c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8"/>
    </row>
    <row r="21" spans="2:16" ht="14" thickTop="1" x14ac:dyDescent="0.15">
      <c r="B21" s="309" t="s">
        <v>0</v>
      </c>
      <c r="C21" s="311"/>
      <c r="D21" s="313" t="s">
        <v>18</v>
      </c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0" t="s">
        <v>17</v>
      </c>
    </row>
    <row r="22" spans="2:16" x14ac:dyDescent="0.15">
      <c r="B22" s="310"/>
      <c r="C22" s="312"/>
      <c r="D22" s="180" t="s">
        <v>346</v>
      </c>
      <c r="E22" s="180" t="s">
        <v>347</v>
      </c>
      <c r="F22" s="180" t="s">
        <v>348</v>
      </c>
      <c r="G22" s="180" t="s">
        <v>349</v>
      </c>
      <c r="H22" s="180" t="s">
        <v>350</v>
      </c>
      <c r="I22" s="180" t="s">
        <v>351</v>
      </c>
      <c r="J22" s="180" t="s">
        <v>352</v>
      </c>
      <c r="K22" s="180" t="s">
        <v>353</v>
      </c>
      <c r="L22" s="180" t="s">
        <v>354</v>
      </c>
      <c r="M22" s="180" t="s">
        <v>355</v>
      </c>
      <c r="N22" s="180" t="s">
        <v>356</v>
      </c>
      <c r="O22" s="180" t="s">
        <v>357</v>
      </c>
      <c r="P22" s="310"/>
    </row>
    <row r="23" spans="2:16" x14ac:dyDescent="0.15">
      <c r="B23" s="167"/>
      <c r="C23" s="166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6"/>
    </row>
    <row r="24" spans="2:16" x14ac:dyDescent="0.15">
      <c r="B24" s="18"/>
      <c r="C24" s="201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02">
        <f>SUM(D24:O24)</f>
        <v>0</v>
      </c>
    </row>
    <row r="25" spans="2:16" x14ac:dyDescent="0.15">
      <c r="B25" s="18"/>
      <c r="C25" s="201"/>
      <c r="D25" s="267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02">
        <f t="shared" ref="P25:P33" si="0">SUM(D25:O25)</f>
        <v>0</v>
      </c>
    </row>
    <row r="26" spans="2:16" x14ac:dyDescent="0.15">
      <c r="B26" s="18"/>
      <c r="C26" s="201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02">
        <f t="shared" si="0"/>
        <v>0</v>
      </c>
    </row>
    <row r="27" spans="2:16" x14ac:dyDescent="0.15">
      <c r="B27" s="18"/>
      <c r="C27" s="201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02">
        <f>SUM(D27:O27)</f>
        <v>0</v>
      </c>
    </row>
    <row r="28" spans="2:16" x14ac:dyDescent="0.15">
      <c r="B28" s="18"/>
      <c r="C28" s="201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02">
        <f t="shared" si="0"/>
        <v>0</v>
      </c>
    </row>
    <row r="29" spans="2:16" x14ac:dyDescent="0.15">
      <c r="B29" s="18"/>
      <c r="C29" s="201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02">
        <f t="shared" si="0"/>
        <v>0</v>
      </c>
    </row>
    <row r="30" spans="2:16" x14ac:dyDescent="0.15">
      <c r="B30" s="18"/>
      <c r="C30" s="201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02">
        <f t="shared" si="0"/>
        <v>0</v>
      </c>
    </row>
    <row r="31" spans="2:16" x14ac:dyDescent="0.15">
      <c r="B31" s="18"/>
      <c r="C31" s="201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02">
        <f t="shared" si="0"/>
        <v>0</v>
      </c>
    </row>
    <row r="32" spans="2:16" x14ac:dyDescent="0.15">
      <c r="B32" s="18"/>
      <c r="C32" s="201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02">
        <f t="shared" si="0"/>
        <v>0</v>
      </c>
    </row>
    <row r="33" spans="2:16" x14ac:dyDescent="0.15">
      <c r="B33" s="18"/>
      <c r="C33" s="201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02">
        <f t="shared" si="0"/>
        <v>0</v>
      </c>
    </row>
    <row r="34" spans="2:16" x14ac:dyDescent="0.15">
      <c r="B34" s="181"/>
      <c r="C34" s="203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02">
        <f>SUM(D34:O34)</f>
        <v>0</v>
      </c>
    </row>
    <row r="35" spans="2:16" ht="14" thickBot="1" x14ac:dyDescent="0.2">
      <c r="B35" s="182" t="s">
        <v>244</v>
      </c>
      <c r="C35" s="204"/>
      <c r="D35" s="204">
        <f>SUM(D23:D34)</f>
        <v>0</v>
      </c>
      <c r="E35" s="204">
        <f t="shared" ref="E35:O35" si="1">SUM(E23:E34)</f>
        <v>0</v>
      </c>
      <c r="F35" s="204">
        <f t="shared" si="1"/>
        <v>0</v>
      </c>
      <c r="G35" s="204">
        <f t="shared" si="1"/>
        <v>0</v>
      </c>
      <c r="H35" s="204">
        <f t="shared" si="1"/>
        <v>0</v>
      </c>
      <c r="I35" s="204">
        <f t="shared" si="1"/>
        <v>0</v>
      </c>
      <c r="J35" s="204">
        <f t="shared" si="1"/>
        <v>0</v>
      </c>
      <c r="K35" s="204">
        <f t="shared" si="1"/>
        <v>0</v>
      </c>
      <c r="L35" s="204">
        <f t="shared" si="1"/>
        <v>0</v>
      </c>
      <c r="M35" s="204">
        <f t="shared" si="1"/>
        <v>0</v>
      </c>
      <c r="N35" s="204">
        <f t="shared" si="1"/>
        <v>0</v>
      </c>
      <c r="O35" s="204">
        <f t="shared" si="1"/>
        <v>0</v>
      </c>
      <c r="P35" s="204">
        <f>SUM(P24:P34)</f>
        <v>0</v>
      </c>
    </row>
    <row r="36" spans="2:16" ht="14" thickTop="1" x14ac:dyDescent="0.15"/>
    <row r="39" spans="2:16" ht="14" thickBot="1" x14ac:dyDescent="0.2">
      <c r="B39" s="306" t="s">
        <v>208</v>
      </c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8"/>
    </row>
    <row r="40" spans="2:16" ht="14" thickTop="1" x14ac:dyDescent="0.15">
      <c r="B40" s="309" t="s">
        <v>0</v>
      </c>
      <c r="C40" s="311"/>
      <c r="D40" s="313" t="s">
        <v>18</v>
      </c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0" t="s">
        <v>17</v>
      </c>
    </row>
    <row r="41" spans="2:16" x14ac:dyDescent="0.15">
      <c r="B41" s="310"/>
      <c r="C41" s="312"/>
      <c r="D41" s="180" t="s">
        <v>346</v>
      </c>
      <c r="E41" s="180" t="s">
        <v>347</v>
      </c>
      <c r="F41" s="180" t="s">
        <v>348</v>
      </c>
      <c r="G41" s="180" t="s">
        <v>349</v>
      </c>
      <c r="H41" s="180" t="s">
        <v>350</v>
      </c>
      <c r="I41" s="180" t="s">
        <v>351</v>
      </c>
      <c r="J41" s="180" t="s">
        <v>352</v>
      </c>
      <c r="K41" s="180" t="s">
        <v>353</v>
      </c>
      <c r="L41" s="180" t="s">
        <v>354</v>
      </c>
      <c r="M41" s="180" t="s">
        <v>355</v>
      </c>
      <c r="N41" s="180" t="s">
        <v>356</v>
      </c>
      <c r="O41" s="180" t="s">
        <v>357</v>
      </c>
      <c r="P41" s="310"/>
    </row>
    <row r="42" spans="2:16" x14ac:dyDescent="0.15">
      <c r="B42" s="167"/>
      <c r="C42" s="166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6"/>
    </row>
    <row r="43" spans="2:16" x14ac:dyDescent="0.15">
      <c r="B43" s="18" t="s">
        <v>313</v>
      </c>
      <c r="C43" s="201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02">
        <f>SUM(D43:O43)</f>
        <v>0</v>
      </c>
    </row>
    <row r="44" spans="2:16" x14ac:dyDescent="0.15">
      <c r="B44" s="18" t="s">
        <v>314</v>
      </c>
      <c r="C44" s="201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02">
        <f t="shared" ref="P44:P51" si="2">SUM(D44:O44)</f>
        <v>0</v>
      </c>
    </row>
    <row r="45" spans="2:16" x14ac:dyDescent="0.15">
      <c r="B45" s="18" t="s">
        <v>315</v>
      </c>
      <c r="C45" s="201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02">
        <f t="shared" si="2"/>
        <v>0</v>
      </c>
    </row>
    <row r="46" spans="2:16" x14ac:dyDescent="0.15">
      <c r="B46" s="18" t="s">
        <v>316</v>
      </c>
      <c r="C46" s="201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02">
        <f t="shared" si="2"/>
        <v>0</v>
      </c>
    </row>
    <row r="47" spans="2:16" x14ac:dyDescent="0.15">
      <c r="B47" s="18" t="s">
        <v>321</v>
      </c>
      <c r="C47" s="201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02">
        <f t="shared" si="2"/>
        <v>0</v>
      </c>
    </row>
    <row r="48" spans="2:16" x14ac:dyDescent="0.15">
      <c r="B48" s="18" t="s">
        <v>324</v>
      </c>
      <c r="C48" s="201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02">
        <f t="shared" si="2"/>
        <v>0</v>
      </c>
    </row>
    <row r="49" spans="2:17" x14ac:dyDescent="0.15">
      <c r="B49" s="18" t="s">
        <v>325</v>
      </c>
      <c r="C49" s="201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02">
        <f t="shared" si="2"/>
        <v>0</v>
      </c>
    </row>
    <row r="50" spans="2:17" x14ac:dyDescent="0.15">
      <c r="B50" s="18"/>
      <c r="C50" s="201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02">
        <f t="shared" si="2"/>
        <v>0</v>
      </c>
    </row>
    <row r="51" spans="2:17" x14ac:dyDescent="0.15">
      <c r="B51" s="18"/>
      <c r="C51" s="201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02">
        <f t="shared" si="2"/>
        <v>0</v>
      </c>
    </row>
    <row r="52" spans="2:17" x14ac:dyDescent="0.15">
      <c r="B52" s="181"/>
      <c r="C52" s="203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02">
        <f>SUM(D52:O52)</f>
        <v>0</v>
      </c>
    </row>
    <row r="53" spans="2:17" ht="14" thickBot="1" x14ac:dyDescent="0.2">
      <c r="B53" s="182" t="s">
        <v>244</v>
      </c>
      <c r="C53" s="204"/>
      <c r="D53" s="204">
        <f>SUM(D42:D52)</f>
        <v>0</v>
      </c>
      <c r="E53" s="204">
        <f t="shared" ref="E53:O53" si="3">SUM(E42:E52)</f>
        <v>0</v>
      </c>
      <c r="F53" s="204">
        <f t="shared" si="3"/>
        <v>0</v>
      </c>
      <c r="G53" s="204">
        <f t="shared" si="3"/>
        <v>0</v>
      </c>
      <c r="H53" s="204">
        <f t="shared" si="3"/>
        <v>0</v>
      </c>
      <c r="I53" s="204">
        <f t="shared" si="3"/>
        <v>0</v>
      </c>
      <c r="J53" s="204">
        <f t="shared" si="3"/>
        <v>0</v>
      </c>
      <c r="K53" s="204">
        <f t="shared" si="3"/>
        <v>0</v>
      </c>
      <c r="L53" s="204">
        <f t="shared" si="3"/>
        <v>0</v>
      </c>
      <c r="M53" s="204">
        <f t="shared" si="3"/>
        <v>0</v>
      </c>
      <c r="N53" s="204">
        <f t="shared" si="3"/>
        <v>0</v>
      </c>
      <c r="O53" s="204">
        <f t="shared" si="3"/>
        <v>0</v>
      </c>
      <c r="P53" s="204">
        <f>SUM(P43:P52)</f>
        <v>0</v>
      </c>
    </row>
    <row r="54" spans="2:17" ht="14" thickTop="1" x14ac:dyDescent="0.15"/>
    <row r="55" spans="2:17" x14ac:dyDescent="0.15">
      <c r="Q55" s="69"/>
    </row>
    <row r="56" spans="2:17" x14ac:dyDescent="0.15">
      <c r="B56" t="s">
        <v>345</v>
      </c>
      <c r="D56" s="69">
        <f t="shared" ref="D56:O56" si="4">D35+D53</f>
        <v>0</v>
      </c>
      <c r="E56" s="69">
        <f t="shared" si="4"/>
        <v>0</v>
      </c>
      <c r="F56" s="69">
        <f t="shared" si="4"/>
        <v>0</v>
      </c>
      <c r="G56" s="69">
        <f t="shared" si="4"/>
        <v>0</v>
      </c>
      <c r="H56" s="69">
        <f t="shared" si="4"/>
        <v>0</v>
      </c>
      <c r="I56" s="69">
        <f t="shared" si="4"/>
        <v>0</v>
      </c>
      <c r="J56" s="69">
        <f t="shared" si="4"/>
        <v>0</v>
      </c>
      <c r="K56" s="69">
        <f t="shared" si="4"/>
        <v>0</v>
      </c>
      <c r="L56" s="69">
        <f t="shared" si="4"/>
        <v>0</v>
      </c>
      <c r="M56" s="69">
        <f t="shared" si="4"/>
        <v>0</v>
      </c>
      <c r="N56" s="69">
        <f t="shared" si="4"/>
        <v>0</v>
      </c>
      <c r="O56" s="69">
        <f t="shared" si="4"/>
        <v>0</v>
      </c>
      <c r="P56" s="69">
        <f>SUM(D56:O56)</f>
        <v>0</v>
      </c>
    </row>
  </sheetData>
  <mergeCells count="17">
    <mergeCell ref="G11:I11"/>
    <mergeCell ref="G12:I12"/>
    <mergeCell ref="B14:E14"/>
    <mergeCell ref="B4:I4"/>
    <mergeCell ref="G7:I7"/>
    <mergeCell ref="G9:I9"/>
    <mergeCell ref="G10:I10"/>
    <mergeCell ref="B20:P20"/>
    <mergeCell ref="B21:B22"/>
    <mergeCell ref="C21:C22"/>
    <mergeCell ref="D21:O21"/>
    <mergeCell ref="P21:P22"/>
    <mergeCell ref="B39:P39"/>
    <mergeCell ref="B40:B41"/>
    <mergeCell ref="C40:C41"/>
    <mergeCell ref="D40:O40"/>
    <mergeCell ref="P40:P41"/>
  </mergeCells>
  <phoneticPr fontId="4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19BC-6F9F-4BEF-99B0-903C949D3C3B}">
  <sheetPr>
    <tabColor indexed="19"/>
  </sheetPr>
  <dimension ref="A3:O40"/>
  <sheetViews>
    <sheetView zoomScale="90" zoomScaleNormal="90" workbookViewId="0">
      <selection activeCell="C28" sqref="C28"/>
    </sheetView>
  </sheetViews>
  <sheetFormatPr baseColWidth="10" defaultRowHeight="13" x14ac:dyDescent="0.15"/>
  <cols>
    <col min="1" max="1" width="12.6640625" customWidth="1"/>
    <col min="2" max="3" width="13.1640625" customWidth="1"/>
    <col min="4" max="4" width="21.1640625" customWidth="1"/>
    <col min="5" max="5" width="16.5" customWidth="1"/>
    <col min="6" max="6" width="18.33203125" customWidth="1"/>
    <col min="7" max="7" width="18.6640625" customWidth="1"/>
    <col min="8" max="8" width="14.5" customWidth="1"/>
    <col min="9" max="9" width="15.33203125" customWidth="1"/>
    <col min="10" max="10" width="14.5" customWidth="1"/>
    <col min="11" max="11" width="13.33203125" customWidth="1"/>
    <col min="12" max="13" width="13.83203125" customWidth="1"/>
    <col min="14" max="14" width="14" customWidth="1"/>
    <col min="15" max="15" width="15.5" customWidth="1"/>
  </cols>
  <sheetData>
    <row r="3" spans="1:15" x14ac:dyDescent="0.15">
      <c r="A3" s="321" t="s">
        <v>22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x14ac:dyDescent="0.15">
      <c r="A4" s="322" t="s">
        <v>23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</row>
    <row r="5" spans="1:15" x14ac:dyDescent="0.1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</row>
    <row r="6" spans="1:15" x14ac:dyDescent="0.15">
      <c r="A6" s="1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3"/>
    </row>
    <row r="7" spans="1:15" x14ac:dyDescent="0.15">
      <c r="A7" s="310" t="s">
        <v>0</v>
      </c>
      <c r="B7" s="312" t="s">
        <v>217</v>
      </c>
      <c r="C7" s="313" t="s">
        <v>18</v>
      </c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0" t="s">
        <v>17</v>
      </c>
    </row>
    <row r="8" spans="1:15" x14ac:dyDescent="0.15">
      <c r="A8" s="310"/>
      <c r="B8" s="312"/>
      <c r="C8" s="171" t="s">
        <v>341</v>
      </c>
      <c r="D8" s="171" t="s">
        <v>342</v>
      </c>
      <c r="E8" s="171" t="s">
        <v>343</v>
      </c>
      <c r="F8" s="171" t="s">
        <v>331</v>
      </c>
      <c r="G8" s="171" t="s">
        <v>332</v>
      </c>
      <c r="H8" s="171" t="s">
        <v>333</v>
      </c>
      <c r="I8" s="171" t="s">
        <v>334</v>
      </c>
      <c r="J8" s="171" t="s">
        <v>335</v>
      </c>
      <c r="K8" s="171" t="s">
        <v>336</v>
      </c>
      <c r="L8" s="171" t="s">
        <v>337</v>
      </c>
      <c r="M8" s="171" t="s">
        <v>338</v>
      </c>
      <c r="N8" s="171" t="s">
        <v>339</v>
      </c>
      <c r="O8" s="310"/>
    </row>
    <row r="9" spans="1:15" x14ac:dyDescent="0.15">
      <c r="A9" s="315" t="s">
        <v>218</v>
      </c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7"/>
    </row>
    <row r="10" spans="1:15" x14ac:dyDescent="0.15">
      <c r="A10" s="319"/>
      <c r="B10" s="320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65"/>
    </row>
    <row r="11" spans="1:15" x14ac:dyDescent="0.15">
      <c r="A11" s="18" t="s">
        <v>358</v>
      </c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5">
        <f>SUM(C11:N11)</f>
        <v>0</v>
      </c>
    </row>
    <row r="12" spans="1:15" x14ac:dyDescent="0.15">
      <c r="A12" s="18" t="s">
        <v>359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5">
        <f t="shared" ref="O12:O20" si="0">SUM(C12:N12)</f>
        <v>0</v>
      </c>
    </row>
    <row r="13" spans="1:15" x14ac:dyDescent="0.15">
      <c r="A13" s="18" t="s">
        <v>360</v>
      </c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5">
        <f t="shared" si="0"/>
        <v>0</v>
      </c>
    </row>
    <row r="14" spans="1:15" x14ac:dyDescent="0.15">
      <c r="A14" s="18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5">
        <f t="shared" si="0"/>
        <v>0</v>
      </c>
    </row>
    <row r="15" spans="1:15" x14ac:dyDescent="0.15">
      <c r="A15" s="18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5">
        <f t="shared" si="0"/>
        <v>0</v>
      </c>
    </row>
    <row r="16" spans="1:15" x14ac:dyDescent="0.15">
      <c r="A16" s="18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5">
        <f t="shared" si="0"/>
        <v>0</v>
      </c>
    </row>
    <row r="17" spans="1:15" x14ac:dyDescent="0.15">
      <c r="A17" s="18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5">
        <f t="shared" si="0"/>
        <v>0</v>
      </c>
    </row>
    <row r="18" spans="1:15" x14ac:dyDescent="0.15">
      <c r="A18" s="18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5">
        <f t="shared" si="0"/>
        <v>0</v>
      </c>
    </row>
    <row r="19" spans="1:15" x14ac:dyDescent="0.15">
      <c r="A19" s="18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5">
        <f t="shared" si="0"/>
        <v>0</v>
      </c>
    </row>
    <row r="20" spans="1:15" x14ac:dyDescent="0.15">
      <c r="A20" s="173"/>
      <c r="B20" s="174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5">
        <f t="shared" si="0"/>
        <v>0</v>
      </c>
    </row>
    <row r="21" spans="1:15" ht="14" thickBot="1" x14ac:dyDescent="0.2">
      <c r="A21" s="318" t="s">
        <v>226</v>
      </c>
      <c r="B21" s="318"/>
      <c r="C21" s="176">
        <f>SUM(C11:C20)</f>
        <v>0</v>
      </c>
      <c r="D21" s="176">
        <f t="shared" ref="D21:N21" si="1">SUM(D11:D20)</f>
        <v>0</v>
      </c>
      <c r="E21" s="176">
        <f t="shared" si="1"/>
        <v>0</v>
      </c>
      <c r="F21" s="176">
        <f t="shared" si="1"/>
        <v>0</v>
      </c>
      <c r="G21" s="176">
        <f t="shared" si="1"/>
        <v>0</v>
      </c>
      <c r="H21" s="176">
        <f t="shared" si="1"/>
        <v>0</v>
      </c>
      <c r="I21" s="176">
        <f t="shared" si="1"/>
        <v>0</v>
      </c>
      <c r="J21" s="176">
        <f t="shared" si="1"/>
        <v>0</v>
      </c>
      <c r="K21" s="176">
        <f t="shared" si="1"/>
        <v>0</v>
      </c>
      <c r="L21" s="176">
        <f t="shared" si="1"/>
        <v>0</v>
      </c>
      <c r="M21" s="176">
        <f t="shared" si="1"/>
        <v>0</v>
      </c>
      <c r="N21" s="176">
        <f t="shared" si="1"/>
        <v>0</v>
      </c>
      <c r="O21" s="177">
        <f>SUM(O11:O20)</f>
        <v>0</v>
      </c>
    </row>
    <row r="22" spans="1:15" ht="14" thickTop="1" x14ac:dyDescent="0.15">
      <c r="A22" s="17"/>
      <c r="B22" s="16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9"/>
    </row>
    <row r="23" spans="1:15" x14ac:dyDescent="0.15">
      <c r="A23" s="17">
        <v>1000</v>
      </c>
      <c r="B23" s="16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9"/>
    </row>
    <row r="24" spans="1:15" ht="14" thickBot="1" x14ac:dyDescent="0.2">
      <c r="A24" s="306" t="s">
        <v>227</v>
      </c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8"/>
    </row>
    <row r="25" spans="1:15" ht="14" thickTop="1" x14ac:dyDescent="0.15">
      <c r="A25" s="309" t="s">
        <v>0</v>
      </c>
      <c r="B25" s="311" t="s">
        <v>16</v>
      </c>
      <c r="C25" s="313" t="s">
        <v>18</v>
      </c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0" t="s">
        <v>17</v>
      </c>
    </row>
    <row r="26" spans="1:15" x14ac:dyDescent="0.15">
      <c r="A26" s="310"/>
      <c r="B26" s="312"/>
      <c r="C26" s="180" t="str">
        <f t="shared" ref="C26:N26" si="2">C8</f>
        <v>nov</v>
      </c>
      <c r="D26" s="180" t="str">
        <f t="shared" si="2"/>
        <v>dic</v>
      </c>
      <c r="E26" s="180" t="str">
        <f t="shared" si="2"/>
        <v>ene</v>
      </c>
      <c r="F26" s="180" t="str">
        <f t="shared" si="2"/>
        <v>feb</v>
      </c>
      <c r="G26" s="180" t="str">
        <f t="shared" si="2"/>
        <v>mar</v>
      </c>
      <c r="H26" s="180" t="str">
        <f t="shared" si="2"/>
        <v>abr</v>
      </c>
      <c r="I26" s="180" t="str">
        <f t="shared" si="2"/>
        <v>may</v>
      </c>
      <c r="J26" s="180" t="str">
        <f t="shared" si="2"/>
        <v>jun</v>
      </c>
      <c r="K26" s="180" t="str">
        <f t="shared" si="2"/>
        <v>jul</v>
      </c>
      <c r="L26" s="180" t="str">
        <f t="shared" si="2"/>
        <v>ago</v>
      </c>
      <c r="M26" s="180" t="str">
        <f t="shared" si="2"/>
        <v>sep</v>
      </c>
      <c r="N26" s="180" t="str">
        <f t="shared" si="2"/>
        <v>oct</v>
      </c>
      <c r="O26" s="310"/>
    </row>
    <row r="27" spans="1:15" x14ac:dyDescent="0.15">
      <c r="A27" s="167"/>
      <c r="B27" s="166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6"/>
    </row>
    <row r="28" spans="1:15" x14ac:dyDescent="0.15">
      <c r="A28" s="18" t="s">
        <v>361</v>
      </c>
      <c r="B28" s="201"/>
      <c r="C28" s="237">
        <f>C11*$B$28</f>
        <v>0</v>
      </c>
      <c r="D28" s="237">
        <f t="shared" ref="D28:N28" si="3">D11*$B$28</f>
        <v>0</v>
      </c>
      <c r="E28" s="237">
        <f t="shared" si="3"/>
        <v>0</v>
      </c>
      <c r="F28" s="237">
        <f t="shared" si="3"/>
        <v>0</v>
      </c>
      <c r="G28" s="237">
        <f t="shared" si="3"/>
        <v>0</v>
      </c>
      <c r="H28" s="237">
        <f t="shared" si="3"/>
        <v>0</v>
      </c>
      <c r="I28" s="237">
        <f t="shared" si="3"/>
        <v>0</v>
      </c>
      <c r="J28" s="237">
        <f t="shared" si="3"/>
        <v>0</v>
      </c>
      <c r="K28" s="237">
        <f t="shared" si="3"/>
        <v>0</v>
      </c>
      <c r="L28" s="237">
        <f t="shared" si="3"/>
        <v>0</v>
      </c>
      <c r="M28" s="237">
        <f t="shared" si="3"/>
        <v>0</v>
      </c>
      <c r="N28" s="237">
        <f t="shared" si="3"/>
        <v>0</v>
      </c>
      <c r="O28" s="202">
        <f>SUM(C28:N28)</f>
        <v>0</v>
      </c>
    </row>
    <row r="29" spans="1:15" x14ac:dyDescent="0.15">
      <c r="A29" s="18" t="s">
        <v>362</v>
      </c>
      <c r="B29" s="201"/>
      <c r="C29" s="237">
        <f>C12*$B$29</f>
        <v>0</v>
      </c>
      <c r="D29" s="237">
        <f t="shared" ref="D29:N29" si="4">D12*$B$29</f>
        <v>0</v>
      </c>
      <c r="E29" s="237">
        <f t="shared" si="4"/>
        <v>0</v>
      </c>
      <c r="F29" s="237">
        <f t="shared" si="4"/>
        <v>0</v>
      </c>
      <c r="G29" s="237">
        <f t="shared" si="4"/>
        <v>0</v>
      </c>
      <c r="H29" s="237">
        <f t="shared" si="4"/>
        <v>0</v>
      </c>
      <c r="I29" s="237">
        <f t="shared" si="4"/>
        <v>0</v>
      </c>
      <c r="J29" s="237">
        <f t="shared" si="4"/>
        <v>0</v>
      </c>
      <c r="K29" s="237">
        <f t="shared" si="4"/>
        <v>0</v>
      </c>
      <c r="L29" s="237">
        <f t="shared" si="4"/>
        <v>0</v>
      </c>
      <c r="M29" s="237">
        <f t="shared" si="4"/>
        <v>0</v>
      </c>
      <c r="N29" s="237">
        <f t="shared" si="4"/>
        <v>0</v>
      </c>
      <c r="O29" s="202">
        <f t="shared" ref="O29:O38" si="5">SUM(C29:N29)</f>
        <v>0</v>
      </c>
    </row>
    <row r="30" spans="1:15" x14ac:dyDescent="0.15">
      <c r="A30" s="18" t="s">
        <v>363</v>
      </c>
      <c r="B30" s="201"/>
      <c r="C30" s="237">
        <f>C13*$B$30</f>
        <v>0</v>
      </c>
      <c r="D30" s="237">
        <f t="shared" ref="D30:N30" si="6">D13*$B$30</f>
        <v>0</v>
      </c>
      <c r="E30" s="237">
        <f t="shared" si="6"/>
        <v>0</v>
      </c>
      <c r="F30" s="237">
        <f t="shared" si="6"/>
        <v>0</v>
      </c>
      <c r="G30" s="237">
        <f t="shared" si="6"/>
        <v>0</v>
      </c>
      <c r="H30" s="237">
        <f t="shared" si="6"/>
        <v>0</v>
      </c>
      <c r="I30" s="237">
        <f t="shared" si="6"/>
        <v>0</v>
      </c>
      <c r="J30" s="237">
        <f t="shared" si="6"/>
        <v>0</v>
      </c>
      <c r="K30" s="237">
        <f t="shared" si="6"/>
        <v>0</v>
      </c>
      <c r="L30" s="237">
        <f t="shared" si="6"/>
        <v>0</v>
      </c>
      <c r="M30" s="237">
        <f t="shared" si="6"/>
        <v>0</v>
      </c>
      <c r="N30" s="237">
        <f t="shared" si="6"/>
        <v>0</v>
      </c>
      <c r="O30" s="202">
        <f t="shared" si="5"/>
        <v>0</v>
      </c>
    </row>
    <row r="31" spans="1:15" x14ac:dyDescent="0.15">
      <c r="A31" s="18" t="s">
        <v>219</v>
      </c>
      <c r="B31" s="201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02">
        <f t="shared" si="5"/>
        <v>0</v>
      </c>
    </row>
    <row r="32" spans="1:15" x14ac:dyDescent="0.15">
      <c r="A32" s="18" t="s">
        <v>220</v>
      </c>
      <c r="B32" s="201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02">
        <f t="shared" si="5"/>
        <v>0</v>
      </c>
    </row>
    <row r="33" spans="1:15" x14ac:dyDescent="0.15">
      <c r="A33" s="18" t="s">
        <v>221</v>
      </c>
      <c r="B33" s="201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02">
        <f t="shared" si="5"/>
        <v>0</v>
      </c>
    </row>
    <row r="34" spans="1:15" x14ac:dyDescent="0.15">
      <c r="A34" s="18" t="s">
        <v>222</v>
      </c>
      <c r="B34" s="201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02">
        <f t="shared" si="5"/>
        <v>0</v>
      </c>
    </row>
    <row r="35" spans="1:15" x14ac:dyDescent="0.15">
      <c r="A35" s="18" t="s">
        <v>223</v>
      </c>
      <c r="B35" s="201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02">
        <f t="shared" si="5"/>
        <v>0</v>
      </c>
    </row>
    <row r="36" spans="1:15" x14ac:dyDescent="0.15">
      <c r="A36" s="18" t="s">
        <v>224</v>
      </c>
      <c r="B36" s="201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02">
        <f t="shared" si="5"/>
        <v>0</v>
      </c>
    </row>
    <row r="37" spans="1:15" x14ac:dyDescent="0.15">
      <c r="A37" s="18" t="s">
        <v>225</v>
      </c>
      <c r="B37" s="201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02">
        <f t="shared" si="5"/>
        <v>0</v>
      </c>
    </row>
    <row r="38" spans="1:15" x14ac:dyDescent="0.15">
      <c r="A38" s="181"/>
      <c r="B38" s="203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02">
        <f t="shared" si="5"/>
        <v>0</v>
      </c>
    </row>
    <row r="39" spans="1:15" ht="14" thickBot="1" x14ac:dyDescent="0.2">
      <c r="A39" s="182" t="s">
        <v>3</v>
      </c>
      <c r="B39" s="204"/>
      <c r="C39" s="204">
        <f>SUM(C28:C37)</f>
        <v>0</v>
      </c>
      <c r="D39" s="204">
        <f t="shared" ref="D39:O39" si="7">SUM(D28:D37)</f>
        <v>0</v>
      </c>
      <c r="E39" s="204">
        <f t="shared" si="7"/>
        <v>0</v>
      </c>
      <c r="F39" s="204">
        <f t="shared" si="7"/>
        <v>0</v>
      </c>
      <c r="G39" s="204">
        <f t="shared" si="7"/>
        <v>0</v>
      </c>
      <c r="H39" s="204">
        <f t="shared" si="7"/>
        <v>0</v>
      </c>
      <c r="I39" s="204">
        <f t="shared" si="7"/>
        <v>0</v>
      </c>
      <c r="J39" s="204">
        <f t="shared" si="7"/>
        <v>0</v>
      </c>
      <c r="K39" s="204">
        <f t="shared" si="7"/>
        <v>0</v>
      </c>
      <c r="L39" s="204">
        <f t="shared" si="7"/>
        <v>0</v>
      </c>
      <c r="M39" s="204">
        <f t="shared" si="7"/>
        <v>0</v>
      </c>
      <c r="N39" s="204">
        <f t="shared" si="7"/>
        <v>0</v>
      </c>
      <c r="O39" s="204">
        <f t="shared" si="7"/>
        <v>0</v>
      </c>
    </row>
    <row r="40" spans="1:15" ht="14" thickTop="1" x14ac:dyDescent="0.15"/>
  </sheetData>
  <mergeCells count="14">
    <mergeCell ref="A3:O3"/>
    <mergeCell ref="A4:O4"/>
    <mergeCell ref="A7:A8"/>
    <mergeCell ref="B7:B8"/>
    <mergeCell ref="C7:N7"/>
    <mergeCell ref="O7:O8"/>
    <mergeCell ref="A9:O9"/>
    <mergeCell ref="A24:O24"/>
    <mergeCell ref="A25:A26"/>
    <mergeCell ref="B25:B26"/>
    <mergeCell ref="C25:N25"/>
    <mergeCell ref="A21:B21"/>
    <mergeCell ref="A10:B10"/>
    <mergeCell ref="O25:O26"/>
  </mergeCells>
  <phoneticPr fontId="4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5869-29C3-4302-881E-1E017C6D38AB}">
  <sheetPr codeName="Hoja5">
    <tabColor indexed="21"/>
  </sheetPr>
  <dimension ref="B3:F20"/>
  <sheetViews>
    <sheetView workbookViewId="0">
      <selection activeCell="D7" sqref="D7"/>
    </sheetView>
  </sheetViews>
  <sheetFormatPr baseColWidth="10" defaultRowHeight="13" x14ac:dyDescent="0.15"/>
  <cols>
    <col min="2" max="2" width="27.5" bestFit="1" customWidth="1"/>
    <col min="3" max="4" width="11.6640625" bestFit="1" customWidth="1"/>
    <col min="5" max="5" width="14.33203125" bestFit="1" customWidth="1"/>
  </cols>
  <sheetData>
    <row r="3" spans="2:6" ht="18" x14ac:dyDescent="0.2">
      <c r="B3" s="323" t="s">
        <v>131</v>
      </c>
      <c r="C3" s="323"/>
      <c r="D3" s="323"/>
      <c r="E3" s="323"/>
    </row>
    <row r="4" spans="2:6" x14ac:dyDescent="0.15">
      <c r="B4" s="102" t="s">
        <v>128</v>
      </c>
      <c r="C4" s="45" t="s">
        <v>84</v>
      </c>
      <c r="D4" s="53">
        <v>10</v>
      </c>
      <c r="E4" s="49"/>
    </row>
    <row r="5" spans="2:6" x14ac:dyDescent="0.15">
      <c r="B5" s="102" t="s">
        <v>14</v>
      </c>
      <c r="C5" s="45" t="s">
        <v>83</v>
      </c>
      <c r="D5" s="65">
        <f>'Balance General'!E23</f>
        <v>0</v>
      </c>
      <c r="E5" s="49"/>
    </row>
    <row r="6" spans="2:6" x14ac:dyDescent="0.15">
      <c r="B6" s="102" t="s">
        <v>129</v>
      </c>
      <c r="C6" s="45" t="s">
        <v>92</v>
      </c>
      <c r="D6" s="46">
        <f>D5*E6</f>
        <v>0</v>
      </c>
      <c r="E6" s="183">
        <v>0.15</v>
      </c>
    </row>
    <row r="7" spans="2:6" x14ac:dyDescent="0.15">
      <c r="B7" s="102" t="s">
        <v>130</v>
      </c>
      <c r="C7" s="45" t="s">
        <v>93</v>
      </c>
      <c r="D7" s="101">
        <f>(D5-D6)/D4</f>
        <v>0</v>
      </c>
      <c r="E7" s="49"/>
    </row>
    <row r="8" spans="2:6" x14ac:dyDescent="0.15">
      <c r="B8" s="102"/>
      <c r="C8" s="54"/>
      <c r="D8" s="54"/>
      <c r="E8" s="49"/>
    </row>
    <row r="9" spans="2:6" x14ac:dyDescent="0.15">
      <c r="B9" s="66" t="s">
        <v>94</v>
      </c>
      <c r="C9" s="66"/>
      <c r="D9" s="66" t="s">
        <v>95</v>
      </c>
      <c r="E9" s="66" t="s">
        <v>96</v>
      </c>
    </row>
    <row r="10" spans="2:6" x14ac:dyDescent="0.15">
      <c r="B10" s="45">
        <v>0</v>
      </c>
      <c r="C10" s="53"/>
      <c r="D10" s="53"/>
      <c r="E10" s="65">
        <f>D5</f>
        <v>0</v>
      </c>
    </row>
    <row r="11" spans="2:6" x14ac:dyDescent="0.15">
      <c r="B11" s="45">
        <v>1</v>
      </c>
      <c r="C11" s="65"/>
      <c r="D11" s="65">
        <f t="shared" ref="D11:D20" si="0">$D$7</f>
        <v>0</v>
      </c>
      <c r="E11" s="65">
        <f>E10-D11</f>
        <v>0</v>
      </c>
      <c r="F11" s="68"/>
    </row>
    <row r="12" spans="2:6" x14ac:dyDescent="0.15">
      <c r="B12" s="45">
        <v>2</v>
      </c>
      <c r="C12" s="67"/>
      <c r="D12" s="65">
        <f t="shared" si="0"/>
        <v>0</v>
      </c>
      <c r="E12" s="65">
        <f t="shared" ref="E12:E20" si="1">E11-D12</f>
        <v>0</v>
      </c>
      <c r="F12" s="68"/>
    </row>
    <row r="13" spans="2:6" x14ac:dyDescent="0.15">
      <c r="B13" s="45">
        <v>3</v>
      </c>
      <c r="C13" s="67"/>
      <c r="D13" s="65">
        <f t="shared" si="0"/>
        <v>0</v>
      </c>
      <c r="E13" s="65">
        <f t="shared" si="1"/>
        <v>0</v>
      </c>
      <c r="F13" s="68"/>
    </row>
    <row r="14" spans="2:6" x14ac:dyDescent="0.15">
      <c r="B14" s="45">
        <v>4</v>
      </c>
      <c r="C14" s="67"/>
      <c r="D14" s="65">
        <f t="shared" si="0"/>
        <v>0</v>
      </c>
      <c r="E14" s="65">
        <f t="shared" si="1"/>
        <v>0</v>
      </c>
      <c r="F14" s="68"/>
    </row>
    <row r="15" spans="2:6" x14ac:dyDescent="0.15">
      <c r="B15" s="45">
        <v>5</v>
      </c>
      <c r="C15" s="67"/>
      <c r="D15" s="65">
        <f t="shared" si="0"/>
        <v>0</v>
      </c>
      <c r="E15" s="65">
        <f t="shared" si="1"/>
        <v>0</v>
      </c>
      <c r="F15" s="68"/>
    </row>
    <row r="16" spans="2:6" x14ac:dyDescent="0.15">
      <c r="B16" s="45">
        <v>6</v>
      </c>
      <c r="C16" s="67"/>
      <c r="D16" s="65">
        <f t="shared" si="0"/>
        <v>0</v>
      </c>
      <c r="E16" s="65">
        <f t="shared" si="1"/>
        <v>0</v>
      </c>
    </row>
    <row r="17" spans="2:5" x14ac:dyDescent="0.15">
      <c r="B17" s="45">
        <v>7</v>
      </c>
      <c r="C17" s="67"/>
      <c r="D17" s="65">
        <f t="shared" si="0"/>
        <v>0</v>
      </c>
      <c r="E17" s="65">
        <f t="shared" si="1"/>
        <v>0</v>
      </c>
    </row>
    <row r="18" spans="2:5" x14ac:dyDescent="0.15">
      <c r="B18" s="45">
        <v>8</v>
      </c>
      <c r="C18" s="67"/>
      <c r="D18" s="65">
        <f t="shared" si="0"/>
        <v>0</v>
      </c>
      <c r="E18" s="65">
        <f t="shared" si="1"/>
        <v>0</v>
      </c>
    </row>
    <row r="19" spans="2:5" x14ac:dyDescent="0.15">
      <c r="B19" s="45">
        <v>9</v>
      </c>
      <c r="C19" s="67"/>
      <c r="D19" s="65">
        <f t="shared" si="0"/>
        <v>0</v>
      </c>
      <c r="E19" s="65">
        <f t="shared" si="1"/>
        <v>0</v>
      </c>
    </row>
    <row r="20" spans="2:5" x14ac:dyDescent="0.15">
      <c r="B20" s="45">
        <v>10</v>
      </c>
      <c r="C20" s="67"/>
      <c r="D20" s="65">
        <f t="shared" si="0"/>
        <v>0</v>
      </c>
      <c r="E20" s="65">
        <f t="shared" si="1"/>
        <v>0</v>
      </c>
    </row>
  </sheetData>
  <mergeCells count="1">
    <mergeCell ref="B3:E3"/>
  </mergeCells>
  <phoneticPr fontId="4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5B2A-01ED-4092-891E-EFF20A1D7E04}">
  <sheetPr codeName="Hoja8">
    <tabColor indexed="10"/>
  </sheetPr>
  <dimension ref="A3:Q75"/>
  <sheetViews>
    <sheetView topLeftCell="A41" zoomScaleNormal="100" workbookViewId="0">
      <selection activeCell="D48" sqref="D48"/>
    </sheetView>
  </sheetViews>
  <sheetFormatPr baseColWidth="10" defaultColWidth="11.5" defaultRowHeight="13" x14ac:dyDescent="0.15"/>
  <cols>
    <col min="1" max="1" width="18.6640625" customWidth="1"/>
    <col min="2" max="2" width="9" style="12" customWidth="1"/>
    <col min="3" max="3" width="10.5" style="2" customWidth="1"/>
    <col min="4" max="4" width="11.83203125" style="2" customWidth="1"/>
    <col min="5" max="6" width="11" style="2" customWidth="1"/>
    <col min="7" max="7" width="11.33203125" style="2" customWidth="1"/>
    <col min="8" max="8" width="11.83203125" style="2" customWidth="1"/>
    <col min="9" max="9" width="12.1640625" style="2" customWidth="1"/>
    <col min="10" max="10" width="12" style="2" customWidth="1"/>
    <col min="11" max="11" width="10.83203125" style="2" customWidth="1"/>
    <col min="12" max="12" width="11.1640625" style="2" customWidth="1"/>
    <col min="13" max="13" width="10.6640625" style="2" customWidth="1"/>
    <col min="14" max="14" width="11.6640625" style="2" customWidth="1"/>
    <col min="15" max="15" width="15.6640625" style="3" customWidth="1"/>
    <col min="16" max="16" width="14.6640625" style="2" customWidth="1"/>
    <col min="17" max="16384" width="11.5" style="2"/>
  </cols>
  <sheetData>
    <row r="3" spans="1:15" x14ac:dyDescent="0.15">
      <c r="A3" s="314" t="s">
        <v>19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</row>
    <row r="4" spans="1:15" x14ac:dyDescent="0.15">
      <c r="A4" s="325" t="s">
        <v>22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</row>
    <row r="5" spans="1:15" x14ac:dyDescent="0.15">
      <c r="A5" s="325" t="s">
        <v>23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</row>
    <row r="6" spans="1:15" x14ac:dyDescent="0.15">
      <c r="A6" s="1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5" ht="20.25" customHeight="1" x14ac:dyDescent="0.15">
      <c r="A7" s="310" t="s">
        <v>0</v>
      </c>
      <c r="B7" s="312" t="s">
        <v>16</v>
      </c>
      <c r="C7" s="334" t="s">
        <v>18</v>
      </c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10" t="s">
        <v>17</v>
      </c>
    </row>
    <row r="8" spans="1:15" ht="20.25" customHeight="1" x14ac:dyDescent="0.15">
      <c r="A8" s="310"/>
      <c r="B8" s="312"/>
      <c r="C8" s="171" t="str">
        <f>'Plan de Ventas Y Produccion'!C26</f>
        <v>nov</v>
      </c>
      <c r="D8" s="171" t="str">
        <f>'Plan de Ventas Y Produccion'!D26</f>
        <v>dic</v>
      </c>
      <c r="E8" s="171" t="str">
        <f>'Plan de Ventas Y Produccion'!E26</f>
        <v>ene</v>
      </c>
      <c r="F8" s="171" t="str">
        <f>'Plan de Ventas Y Produccion'!F26</f>
        <v>feb</v>
      </c>
      <c r="G8" s="171" t="str">
        <f>'Plan de Ventas Y Produccion'!G26</f>
        <v>mar</v>
      </c>
      <c r="H8" s="171" t="str">
        <f>'Plan de Ventas Y Produccion'!H26</f>
        <v>abr</v>
      </c>
      <c r="I8" s="171" t="str">
        <f>'Plan de Ventas Y Produccion'!I26</f>
        <v>may</v>
      </c>
      <c r="J8" s="171" t="str">
        <f>'Plan de Ventas Y Produccion'!J26</f>
        <v>jun</v>
      </c>
      <c r="K8" s="171" t="str">
        <f>'Plan de Ventas Y Produccion'!K26</f>
        <v>jul</v>
      </c>
      <c r="L8" s="171" t="str">
        <f>'Plan de Ventas Y Produccion'!L26</f>
        <v>ago</v>
      </c>
      <c r="M8" s="171" t="str">
        <f>'Plan de Ventas Y Produccion'!M26</f>
        <v>sep</v>
      </c>
      <c r="N8" s="171" t="str">
        <f>'Plan de Ventas Y Produccion'!N26</f>
        <v>oct</v>
      </c>
      <c r="O8" s="310"/>
    </row>
    <row r="9" spans="1:15" x14ac:dyDescent="0.15">
      <c r="A9" s="330" t="s">
        <v>1</v>
      </c>
      <c r="B9" s="330"/>
      <c r="C9" s="330"/>
      <c r="D9" s="330"/>
      <c r="E9" s="330"/>
      <c r="F9" s="330"/>
      <c r="G9" s="330"/>
      <c r="H9" s="330"/>
      <c r="I9" s="330"/>
      <c r="J9" s="330"/>
      <c r="K9" s="330"/>
      <c r="L9" s="330"/>
      <c r="M9" s="330"/>
      <c r="N9" s="330"/>
      <c r="O9" s="330"/>
    </row>
    <row r="10" spans="1:15" x14ac:dyDescent="0.15">
      <c r="A10" s="18" t="s">
        <v>364</v>
      </c>
      <c r="B10" s="19">
        <f>'Plan de Ventas Y Produccion'!B11</f>
        <v>0</v>
      </c>
      <c r="C10" s="20">
        <f>'Plan de Ventas Y Produccion'!C11</f>
        <v>0</v>
      </c>
      <c r="D10" s="20">
        <f>'Plan de Ventas Y Produccion'!D11</f>
        <v>0</v>
      </c>
      <c r="E10" s="20">
        <f>'Plan de Ventas Y Produccion'!E11</f>
        <v>0</v>
      </c>
      <c r="F10" s="20">
        <f>'Plan de Ventas Y Produccion'!F11</f>
        <v>0</v>
      </c>
      <c r="G10" s="20">
        <f>'Plan de Ventas Y Produccion'!G11</f>
        <v>0</v>
      </c>
      <c r="H10" s="20">
        <f>'Plan de Ventas Y Produccion'!H11</f>
        <v>0</v>
      </c>
      <c r="I10" s="20">
        <f>'Plan de Ventas Y Produccion'!I11</f>
        <v>0</v>
      </c>
      <c r="J10" s="20">
        <f>'Plan de Ventas Y Produccion'!J11</f>
        <v>0</v>
      </c>
      <c r="K10" s="20">
        <f>'Plan de Ventas Y Produccion'!K11</f>
        <v>0</v>
      </c>
      <c r="L10" s="20">
        <f>'Plan de Ventas Y Produccion'!L11</f>
        <v>0</v>
      </c>
      <c r="M10" s="20">
        <f>'Plan de Ventas Y Produccion'!M11</f>
        <v>0</v>
      </c>
      <c r="N10" s="20">
        <f>'Plan de Ventas Y Produccion'!N11</f>
        <v>0</v>
      </c>
      <c r="O10" s="5">
        <f>SUM(C10:N10)</f>
        <v>0</v>
      </c>
    </row>
    <row r="11" spans="1:15" x14ac:dyDescent="0.15">
      <c r="A11" s="18" t="s">
        <v>359</v>
      </c>
      <c r="B11" s="19">
        <f>'Plan de Ventas Y Produccion'!B12</f>
        <v>0</v>
      </c>
      <c r="C11" s="20">
        <f>'Plan de Ventas Y Produccion'!C12</f>
        <v>0</v>
      </c>
      <c r="D11" s="20">
        <f>'Plan de Ventas Y Produccion'!D12</f>
        <v>0</v>
      </c>
      <c r="E11" s="20">
        <f>'Plan de Ventas Y Produccion'!E12</f>
        <v>0</v>
      </c>
      <c r="F11" s="20">
        <f>'Plan de Ventas Y Produccion'!F12</f>
        <v>0</v>
      </c>
      <c r="G11" s="20">
        <f>'Plan de Ventas Y Produccion'!G12</f>
        <v>0</v>
      </c>
      <c r="H11" s="20">
        <f>'Plan de Ventas Y Produccion'!H12</f>
        <v>0</v>
      </c>
      <c r="I11" s="20">
        <f>'Plan de Ventas Y Produccion'!I12</f>
        <v>0</v>
      </c>
      <c r="J11" s="20">
        <f>'Plan de Ventas Y Produccion'!J12</f>
        <v>0</v>
      </c>
      <c r="K11" s="20">
        <f>'Plan de Ventas Y Produccion'!K12</f>
        <v>0</v>
      </c>
      <c r="L11" s="20">
        <f>'Plan de Ventas Y Produccion'!L12</f>
        <v>0</v>
      </c>
      <c r="M11" s="20">
        <f>'Plan de Ventas Y Produccion'!M12</f>
        <v>0</v>
      </c>
      <c r="N11" s="20">
        <f>'Plan de Ventas Y Produccion'!N12</f>
        <v>0</v>
      </c>
      <c r="O11" s="5">
        <f>SUM(C11:N11)</f>
        <v>0</v>
      </c>
    </row>
    <row r="12" spans="1:15" x14ac:dyDescent="0.15">
      <c r="A12" s="18" t="s">
        <v>360</v>
      </c>
      <c r="B12" s="19">
        <f>'Plan de Ventas Y Produccion'!B13</f>
        <v>0</v>
      </c>
      <c r="C12" s="20">
        <f>'Plan de Ventas Y Produccion'!C13</f>
        <v>0</v>
      </c>
      <c r="D12" s="20">
        <f>'Plan de Ventas Y Produccion'!D13</f>
        <v>0</v>
      </c>
      <c r="E12" s="20">
        <f>'Plan de Ventas Y Produccion'!E13</f>
        <v>0</v>
      </c>
      <c r="F12" s="20">
        <f>'Plan de Ventas Y Produccion'!F13</f>
        <v>0</v>
      </c>
      <c r="G12" s="20">
        <f>'Plan de Ventas Y Produccion'!G13</f>
        <v>0</v>
      </c>
      <c r="H12" s="20">
        <f>'Plan de Ventas Y Produccion'!H13</f>
        <v>0</v>
      </c>
      <c r="I12" s="20">
        <f>'Plan de Ventas Y Produccion'!I13</f>
        <v>0</v>
      </c>
      <c r="J12" s="20">
        <f>'Plan de Ventas Y Produccion'!J13</f>
        <v>0</v>
      </c>
      <c r="K12" s="20">
        <f>'Plan de Ventas Y Produccion'!K13</f>
        <v>0</v>
      </c>
      <c r="L12" s="20">
        <f>'Plan de Ventas Y Produccion'!L13</f>
        <v>0</v>
      </c>
      <c r="M12" s="20">
        <f>'Plan de Ventas Y Produccion'!M13</f>
        <v>0</v>
      </c>
      <c r="N12" s="20">
        <f>'Plan de Ventas Y Produccion'!N13</f>
        <v>0</v>
      </c>
      <c r="O12" s="5">
        <f>SUM(C12:N12)</f>
        <v>0</v>
      </c>
    </row>
    <row r="13" spans="1:15" x14ac:dyDescent="0.15">
      <c r="A13" s="18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5">
        <f>SUM(C13:N13)</f>
        <v>0</v>
      </c>
    </row>
    <row r="14" spans="1:15" x14ac:dyDescent="0.15">
      <c r="A14" s="18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5"/>
    </row>
    <row r="15" spans="1:15" customFormat="1" x14ac:dyDescent="0.15">
      <c r="A15" s="329" t="s">
        <v>2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</row>
    <row r="16" spans="1:15" customFormat="1" x14ac:dyDescent="0.15">
      <c r="A16" s="18" t="s">
        <v>364</v>
      </c>
      <c r="B16" s="19">
        <f>'Plan de Ventas Y Produccion'!B28</f>
        <v>0</v>
      </c>
      <c r="C16" s="268">
        <f>'Plan de Ventas Y Produccion'!C28</f>
        <v>0</v>
      </c>
      <c r="D16" s="268">
        <f>'Plan de Ventas Y Produccion'!D28</f>
        <v>0</v>
      </c>
      <c r="E16" s="268">
        <f>'Plan de Ventas Y Produccion'!E28</f>
        <v>0</v>
      </c>
      <c r="F16" s="268">
        <f>'Plan de Ventas Y Produccion'!F28</f>
        <v>0</v>
      </c>
      <c r="G16" s="268">
        <f>'Plan de Ventas Y Produccion'!G28</f>
        <v>0</v>
      </c>
      <c r="H16" s="268">
        <f>'Plan de Ventas Y Produccion'!H28</f>
        <v>0</v>
      </c>
      <c r="I16" s="268">
        <f>'Plan de Ventas Y Produccion'!I28</f>
        <v>0</v>
      </c>
      <c r="J16" s="268">
        <f>'Plan de Ventas Y Produccion'!J28</f>
        <v>0</v>
      </c>
      <c r="K16" s="268">
        <f>'Plan de Ventas Y Produccion'!K28</f>
        <v>0</v>
      </c>
      <c r="L16" s="268">
        <f>'Plan de Ventas Y Produccion'!L28</f>
        <v>0</v>
      </c>
      <c r="M16" s="268">
        <f>'Plan de Ventas Y Produccion'!M28</f>
        <v>0</v>
      </c>
      <c r="N16" s="268">
        <f>'Plan de Ventas Y Produccion'!N28</f>
        <v>0</v>
      </c>
      <c r="O16" s="269">
        <f>SUM(C16:N16)</f>
        <v>0</v>
      </c>
    </row>
    <row r="17" spans="1:16" customFormat="1" x14ac:dyDescent="0.15">
      <c r="A17" s="18" t="s">
        <v>359</v>
      </c>
      <c r="B17" s="19">
        <f>'Plan de Ventas Y Produccion'!B29</f>
        <v>0</v>
      </c>
      <c r="C17" s="268">
        <f>'Plan de Ventas Y Produccion'!C29</f>
        <v>0</v>
      </c>
      <c r="D17" s="268">
        <f>'Plan de Ventas Y Produccion'!D29</f>
        <v>0</v>
      </c>
      <c r="E17" s="268">
        <f>'Plan de Ventas Y Produccion'!E29</f>
        <v>0</v>
      </c>
      <c r="F17" s="268">
        <f>'Plan de Ventas Y Produccion'!F29</f>
        <v>0</v>
      </c>
      <c r="G17" s="268">
        <f>'Plan de Ventas Y Produccion'!G29</f>
        <v>0</v>
      </c>
      <c r="H17" s="268">
        <f>'Plan de Ventas Y Produccion'!H29</f>
        <v>0</v>
      </c>
      <c r="I17" s="268">
        <f>'Plan de Ventas Y Produccion'!I29</f>
        <v>0</v>
      </c>
      <c r="J17" s="268">
        <f>'Plan de Ventas Y Produccion'!J29</f>
        <v>0</v>
      </c>
      <c r="K17" s="268">
        <f>'Plan de Ventas Y Produccion'!K29</f>
        <v>0</v>
      </c>
      <c r="L17" s="268">
        <f>'Plan de Ventas Y Produccion'!L29</f>
        <v>0</v>
      </c>
      <c r="M17" s="268">
        <f>'Plan de Ventas Y Produccion'!M29</f>
        <v>0</v>
      </c>
      <c r="N17" s="268">
        <f>'Plan de Ventas Y Produccion'!N29</f>
        <v>0</v>
      </c>
      <c r="O17" s="269">
        <f>SUM(C17:N17)</f>
        <v>0</v>
      </c>
    </row>
    <row r="18" spans="1:16" customFormat="1" x14ac:dyDescent="0.15">
      <c r="A18" s="18" t="s">
        <v>360</v>
      </c>
      <c r="B18" s="19">
        <v>500</v>
      </c>
      <c r="C18" s="268">
        <f>'Plan de Ventas Y Produccion'!C30</f>
        <v>0</v>
      </c>
      <c r="D18" s="268">
        <f>'Plan de Ventas Y Produccion'!D30</f>
        <v>0</v>
      </c>
      <c r="E18" s="268">
        <f>'Plan de Ventas Y Produccion'!E30</f>
        <v>0</v>
      </c>
      <c r="F18" s="268">
        <f>'Plan de Ventas Y Produccion'!F30</f>
        <v>0</v>
      </c>
      <c r="G18" s="268">
        <f>'Plan de Ventas Y Produccion'!G30</f>
        <v>0</v>
      </c>
      <c r="H18" s="268">
        <f>'Plan de Ventas Y Produccion'!H30</f>
        <v>0</v>
      </c>
      <c r="I18" s="268">
        <f>'Plan de Ventas Y Produccion'!I30</f>
        <v>0</v>
      </c>
      <c r="J18" s="268">
        <f>'Plan de Ventas Y Produccion'!J30</f>
        <v>0</v>
      </c>
      <c r="K18" s="268">
        <f>'Plan de Ventas Y Produccion'!K30</f>
        <v>0</v>
      </c>
      <c r="L18" s="268">
        <f>'Plan de Ventas Y Produccion'!L30</f>
        <v>0</v>
      </c>
      <c r="M18" s="268">
        <f>'Plan de Ventas Y Produccion'!M30</f>
        <v>0</v>
      </c>
      <c r="N18" s="268">
        <f>'Plan de Ventas Y Produccion'!N30</f>
        <v>0</v>
      </c>
      <c r="O18" s="269">
        <f t="shared" ref="O18:O41" si="0">SUM(C18:N18)</f>
        <v>0</v>
      </c>
    </row>
    <row r="19" spans="1:16" customFormat="1" x14ac:dyDescent="0.15">
      <c r="A19" s="18"/>
      <c r="B19" s="19"/>
      <c r="C19" s="270">
        <f>C13*$B$19</f>
        <v>0</v>
      </c>
      <c r="D19" s="270">
        <f t="shared" ref="D19:N19" si="1">D13*$B$19</f>
        <v>0</v>
      </c>
      <c r="E19" s="270">
        <f t="shared" si="1"/>
        <v>0</v>
      </c>
      <c r="F19" s="270">
        <f t="shared" si="1"/>
        <v>0</v>
      </c>
      <c r="G19" s="270">
        <f t="shared" si="1"/>
        <v>0</v>
      </c>
      <c r="H19" s="270">
        <f t="shared" si="1"/>
        <v>0</v>
      </c>
      <c r="I19" s="270">
        <f t="shared" si="1"/>
        <v>0</v>
      </c>
      <c r="J19" s="270">
        <f t="shared" si="1"/>
        <v>0</v>
      </c>
      <c r="K19" s="270">
        <f t="shared" si="1"/>
        <v>0</v>
      </c>
      <c r="L19" s="270">
        <f t="shared" si="1"/>
        <v>0</v>
      </c>
      <c r="M19" s="270">
        <f t="shared" si="1"/>
        <v>0</v>
      </c>
      <c r="N19" s="270">
        <f t="shared" si="1"/>
        <v>0</v>
      </c>
      <c r="O19" s="269">
        <f t="shared" si="0"/>
        <v>0</v>
      </c>
    </row>
    <row r="20" spans="1:16" customFormat="1" x14ac:dyDescent="0.15">
      <c r="A20" s="7" t="s">
        <v>3</v>
      </c>
      <c r="B20" s="10"/>
      <c r="C20" s="269">
        <f>SUM(C16:C19)</f>
        <v>0</v>
      </c>
      <c r="D20" s="269">
        <f t="shared" ref="D20:L20" si="2">SUM(D16:D19)</f>
        <v>0</v>
      </c>
      <c r="E20" s="269">
        <f t="shared" si="2"/>
        <v>0</v>
      </c>
      <c r="F20" s="269">
        <f t="shared" si="2"/>
        <v>0</v>
      </c>
      <c r="G20" s="269">
        <f t="shared" si="2"/>
        <v>0</v>
      </c>
      <c r="H20" s="269">
        <f t="shared" si="2"/>
        <v>0</v>
      </c>
      <c r="I20" s="269">
        <f t="shared" si="2"/>
        <v>0</v>
      </c>
      <c r="J20" s="269">
        <f t="shared" si="2"/>
        <v>0</v>
      </c>
      <c r="K20" s="269">
        <f t="shared" si="2"/>
        <v>0</v>
      </c>
      <c r="L20" s="269">
        <f t="shared" si="2"/>
        <v>0</v>
      </c>
      <c r="M20" s="269">
        <f>SUM(M16:M19)</f>
        <v>0</v>
      </c>
      <c r="N20" s="269">
        <f>SUM(N16:N19)</f>
        <v>0</v>
      </c>
      <c r="O20" s="269">
        <f t="shared" si="0"/>
        <v>0</v>
      </c>
    </row>
    <row r="21" spans="1:16" customFormat="1" ht="15" customHeight="1" x14ac:dyDescent="0.15">
      <c r="A21" s="331" t="s">
        <v>4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3"/>
    </row>
    <row r="22" spans="1:16" customFormat="1" ht="15" customHeight="1" x14ac:dyDescent="0.15">
      <c r="A22" s="18" t="s">
        <v>313</v>
      </c>
      <c r="B22" s="266"/>
      <c r="C22" s="271">
        <f>'Costos Fijos y Variables'!D43</f>
        <v>0</v>
      </c>
      <c r="D22" s="271">
        <f>'Costos Fijos y Variables'!E43</f>
        <v>0</v>
      </c>
      <c r="E22" s="271">
        <f>'Costos Fijos y Variables'!F43</f>
        <v>0</v>
      </c>
      <c r="F22" s="271">
        <f>'Costos Fijos y Variables'!G43</f>
        <v>0</v>
      </c>
      <c r="G22" s="271">
        <f>'Costos Fijos y Variables'!H43</f>
        <v>0</v>
      </c>
      <c r="H22" s="271">
        <f>'Costos Fijos y Variables'!I43</f>
        <v>0</v>
      </c>
      <c r="I22" s="271">
        <f>'Costos Fijos y Variables'!J43</f>
        <v>0</v>
      </c>
      <c r="J22" s="271">
        <f>'Costos Fijos y Variables'!K43</f>
        <v>0</v>
      </c>
      <c r="K22" s="271">
        <f>'Costos Fijos y Variables'!L43</f>
        <v>0</v>
      </c>
      <c r="L22" s="271">
        <f>'Costos Fijos y Variables'!M43</f>
        <v>0</v>
      </c>
      <c r="M22" s="271">
        <f>'Costos Fijos y Variables'!N43</f>
        <v>0</v>
      </c>
      <c r="N22" s="271">
        <f>'Costos Fijos y Variables'!O43</f>
        <v>0</v>
      </c>
      <c r="O22" s="287">
        <f>SUM(C22:N22)</f>
        <v>0</v>
      </c>
    </row>
    <row r="23" spans="1:16" customFormat="1" ht="15" customHeight="1" x14ac:dyDescent="0.15">
      <c r="A23" s="18" t="s">
        <v>314</v>
      </c>
      <c r="B23" s="266"/>
      <c r="C23" s="271">
        <f>'Costos Fijos y Variables'!D44</f>
        <v>0</v>
      </c>
      <c r="D23" s="271">
        <f>'Costos Fijos y Variables'!E44</f>
        <v>0</v>
      </c>
      <c r="E23" s="271">
        <f>'Costos Fijos y Variables'!F44</f>
        <v>0</v>
      </c>
      <c r="F23" s="271">
        <f>'Costos Fijos y Variables'!G44</f>
        <v>0</v>
      </c>
      <c r="G23" s="271">
        <f>'Costos Fijos y Variables'!H44</f>
        <v>0</v>
      </c>
      <c r="H23" s="271">
        <f>'Costos Fijos y Variables'!I44</f>
        <v>0</v>
      </c>
      <c r="I23" s="271">
        <f>'Costos Fijos y Variables'!J44</f>
        <v>0</v>
      </c>
      <c r="J23" s="271">
        <f>'Costos Fijos y Variables'!K44</f>
        <v>0</v>
      </c>
      <c r="K23" s="271">
        <f>'Costos Fijos y Variables'!L44</f>
        <v>0</v>
      </c>
      <c r="L23" s="271">
        <f>'Costos Fijos y Variables'!M44</f>
        <v>0</v>
      </c>
      <c r="M23" s="271">
        <f>'Costos Fijos y Variables'!N44</f>
        <v>0</v>
      </c>
      <c r="N23" s="271">
        <f>'Costos Fijos y Variables'!O44</f>
        <v>0</v>
      </c>
      <c r="O23" s="287">
        <f>SUM(C23:N23)</f>
        <v>0</v>
      </c>
    </row>
    <row r="24" spans="1:16" x14ac:dyDescent="0.15">
      <c r="A24" s="18" t="s">
        <v>315</v>
      </c>
      <c r="B24" s="19"/>
      <c r="C24" s="271">
        <f>'Costos Fijos y Variables'!D45</f>
        <v>0</v>
      </c>
      <c r="D24" s="271">
        <f>'Costos Fijos y Variables'!E45</f>
        <v>0</v>
      </c>
      <c r="E24" s="271">
        <f>'Costos Fijos y Variables'!F45</f>
        <v>0</v>
      </c>
      <c r="F24" s="271">
        <f>'Costos Fijos y Variables'!G45</f>
        <v>0</v>
      </c>
      <c r="G24" s="271">
        <f>'Costos Fijos y Variables'!H45</f>
        <v>0</v>
      </c>
      <c r="H24" s="271">
        <f>'Costos Fijos y Variables'!I45</f>
        <v>0</v>
      </c>
      <c r="I24" s="271">
        <f>'Costos Fijos y Variables'!J45</f>
        <v>0</v>
      </c>
      <c r="J24" s="271">
        <f>'Costos Fijos y Variables'!K45</f>
        <v>0</v>
      </c>
      <c r="K24" s="271">
        <f>'Costos Fijos y Variables'!L45</f>
        <v>0</v>
      </c>
      <c r="L24" s="271">
        <f>'Costos Fijos y Variables'!M45</f>
        <v>0</v>
      </c>
      <c r="M24" s="271">
        <f>'Costos Fijos y Variables'!N45</f>
        <v>0</v>
      </c>
      <c r="N24" s="271">
        <f>'Costos Fijos y Variables'!O45</f>
        <v>0</v>
      </c>
      <c r="O24" s="6">
        <f t="shared" si="0"/>
        <v>0</v>
      </c>
      <c r="P24" s="286"/>
    </row>
    <row r="25" spans="1:16" x14ac:dyDescent="0.15">
      <c r="A25" s="18" t="s">
        <v>316</v>
      </c>
      <c r="B25" s="19"/>
      <c r="C25" s="271">
        <f>'Costos Fijos y Variables'!D46</f>
        <v>0</v>
      </c>
      <c r="D25" s="271">
        <f>'Costos Fijos y Variables'!E46</f>
        <v>0</v>
      </c>
      <c r="E25" s="271">
        <f>'Costos Fijos y Variables'!F46</f>
        <v>0</v>
      </c>
      <c r="F25" s="271">
        <f>'Costos Fijos y Variables'!G46</f>
        <v>0</v>
      </c>
      <c r="G25" s="271">
        <f>'Costos Fijos y Variables'!H46</f>
        <v>0</v>
      </c>
      <c r="H25" s="271">
        <f>'Costos Fijos y Variables'!I46</f>
        <v>0</v>
      </c>
      <c r="I25" s="271">
        <f>'Costos Fijos y Variables'!J46</f>
        <v>0</v>
      </c>
      <c r="J25" s="271">
        <f>'Costos Fijos y Variables'!K46</f>
        <v>0</v>
      </c>
      <c r="K25" s="271">
        <f>'Costos Fijos y Variables'!L46</f>
        <v>0</v>
      </c>
      <c r="L25" s="271">
        <f>'Costos Fijos y Variables'!M46</f>
        <v>0</v>
      </c>
      <c r="M25" s="271">
        <f>'Costos Fijos y Variables'!N46</f>
        <v>0</v>
      </c>
      <c r="N25" s="271">
        <f>'Costos Fijos y Variables'!O46</f>
        <v>0</v>
      </c>
      <c r="O25" s="6">
        <f t="shared" si="0"/>
        <v>0</v>
      </c>
    </row>
    <row r="26" spans="1:16" x14ac:dyDescent="0.15">
      <c r="A26" s="18" t="s">
        <v>321</v>
      </c>
      <c r="B26" s="19"/>
      <c r="C26" s="271">
        <f>'Costos Fijos y Variables'!D47</f>
        <v>0</v>
      </c>
      <c r="D26" s="271">
        <f>'Costos Fijos y Variables'!E47</f>
        <v>0</v>
      </c>
      <c r="E26" s="271">
        <f>'Costos Fijos y Variables'!F47</f>
        <v>0</v>
      </c>
      <c r="F26" s="271">
        <f>'Costos Fijos y Variables'!G47</f>
        <v>0</v>
      </c>
      <c r="G26" s="271">
        <f>'Costos Fijos y Variables'!H47</f>
        <v>0</v>
      </c>
      <c r="H26" s="271">
        <f>'Costos Fijos y Variables'!I47</f>
        <v>0</v>
      </c>
      <c r="I26" s="271">
        <f>'Costos Fijos y Variables'!J47</f>
        <v>0</v>
      </c>
      <c r="J26" s="271">
        <f>'Costos Fijos y Variables'!K47</f>
        <v>0</v>
      </c>
      <c r="K26" s="271">
        <f>'Costos Fijos y Variables'!L47</f>
        <v>0</v>
      </c>
      <c r="L26" s="271">
        <f>'Costos Fijos y Variables'!M47</f>
        <v>0</v>
      </c>
      <c r="M26" s="271">
        <f>'Costos Fijos y Variables'!N47</f>
        <v>0</v>
      </c>
      <c r="N26" s="271">
        <f>'Costos Fijos y Variables'!O47</f>
        <v>0</v>
      </c>
      <c r="O26" s="6">
        <f t="shared" si="0"/>
        <v>0</v>
      </c>
      <c r="P26" s="286">
        <f>SUM(O22:O28)</f>
        <v>0</v>
      </c>
    </row>
    <row r="27" spans="1:16" x14ac:dyDescent="0.15">
      <c r="A27" s="18" t="s">
        <v>324</v>
      </c>
      <c r="B27" s="19"/>
      <c r="C27" s="271">
        <f>'Costos Fijos y Variables'!D48</f>
        <v>0</v>
      </c>
      <c r="D27" s="271">
        <f>'Costos Fijos y Variables'!E48</f>
        <v>0</v>
      </c>
      <c r="E27" s="271">
        <f>'Costos Fijos y Variables'!F48</f>
        <v>0</v>
      </c>
      <c r="F27" s="271">
        <f>'Costos Fijos y Variables'!G48</f>
        <v>0</v>
      </c>
      <c r="G27" s="271">
        <f>'Costos Fijos y Variables'!H48</f>
        <v>0</v>
      </c>
      <c r="H27" s="271">
        <f>'Costos Fijos y Variables'!I48</f>
        <v>0</v>
      </c>
      <c r="I27" s="271">
        <f>'Costos Fijos y Variables'!J48</f>
        <v>0</v>
      </c>
      <c r="J27" s="271">
        <f>'Costos Fijos y Variables'!K48</f>
        <v>0</v>
      </c>
      <c r="K27" s="271">
        <f>'Costos Fijos y Variables'!L48</f>
        <v>0</v>
      </c>
      <c r="L27" s="271">
        <f>'Costos Fijos y Variables'!M48</f>
        <v>0</v>
      </c>
      <c r="M27" s="271">
        <f>'Costos Fijos y Variables'!N48</f>
        <v>0</v>
      </c>
      <c r="N27" s="271">
        <f>'Costos Fijos y Variables'!O48</f>
        <v>0</v>
      </c>
      <c r="O27" s="6">
        <f t="shared" si="0"/>
        <v>0</v>
      </c>
    </row>
    <row r="28" spans="1:16" x14ac:dyDescent="0.15">
      <c r="A28" s="18" t="s">
        <v>325</v>
      </c>
      <c r="B28" s="19"/>
      <c r="C28" s="271">
        <f>'Costos Fijos y Variables'!D49</f>
        <v>0</v>
      </c>
      <c r="D28" s="271">
        <f>'Costos Fijos y Variables'!E49</f>
        <v>0</v>
      </c>
      <c r="E28" s="271">
        <f>'Costos Fijos y Variables'!F49</f>
        <v>0</v>
      </c>
      <c r="F28" s="271">
        <f>'Costos Fijos y Variables'!G49</f>
        <v>0</v>
      </c>
      <c r="G28" s="271">
        <f>'Costos Fijos y Variables'!H49</f>
        <v>0</v>
      </c>
      <c r="H28" s="271">
        <f>'Costos Fijos y Variables'!I49</f>
        <v>0</v>
      </c>
      <c r="I28" s="271">
        <f>'Costos Fijos y Variables'!J49</f>
        <v>0</v>
      </c>
      <c r="J28" s="271">
        <f>'Costos Fijos y Variables'!K49</f>
        <v>0</v>
      </c>
      <c r="K28" s="271">
        <f>'Costos Fijos y Variables'!L49</f>
        <v>0</v>
      </c>
      <c r="L28" s="271">
        <f>'Costos Fijos y Variables'!M49</f>
        <v>0</v>
      </c>
      <c r="M28" s="271">
        <f>'Costos Fijos y Variables'!N49</f>
        <v>0</v>
      </c>
      <c r="N28" s="271">
        <f>'Costos Fijos y Variables'!O49</f>
        <v>0</v>
      </c>
      <c r="O28" s="6">
        <f t="shared" si="0"/>
        <v>0</v>
      </c>
    </row>
    <row r="29" spans="1:16" x14ac:dyDescent="0.15">
      <c r="A29" s="205" t="s">
        <v>214</v>
      </c>
      <c r="B29" s="206"/>
      <c r="C29" s="207">
        <f>SUM(C22:C28)</f>
        <v>0</v>
      </c>
      <c r="D29" s="207">
        <f t="shared" ref="D29:N29" si="3">SUM(D22:D28)</f>
        <v>0</v>
      </c>
      <c r="E29" s="207">
        <f>SUM(E22:E28)</f>
        <v>0</v>
      </c>
      <c r="F29" s="207">
        <f t="shared" si="3"/>
        <v>0</v>
      </c>
      <c r="G29" s="207">
        <f t="shared" si="3"/>
        <v>0</v>
      </c>
      <c r="H29" s="207">
        <f t="shared" si="3"/>
        <v>0</v>
      </c>
      <c r="I29" s="207">
        <f t="shared" si="3"/>
        <v>0</v>
      </c>
      <c r="J29" s="207">
        <f t="shared" si="3"/>
        <v>0</v>
      </c>
      <c r="K29" s="207">
        <f t="shared" si="3"/>
        <v>0</v>
      </c>
      <c r="L29" s="207">
        <f t="shared" si="3"/>
        <v>0</v>
      </c>
      <c r="M29" s="207">
        <f t="shared" si="3"/>
        <v>0</v>
      </c>
      <c r="N29" s="207">
        <f t="shared" si="3"/>
        <v>0</v>
      </c>
      <c r="O29" s="208">
        <f>SUM(C29:N29)</f>
        <v>0</v>
      </c>
    </row>
    <row r="30" spans="1:16" x14ac:dyDescent="0.15">
      <c r="A30" s="18" t="s">
        <v>317</v>
      </c>
      <c r="B30" s="19"/>
      <c r="C30" s="272">
        <f>'Costos Fijos y Variables'!D24</f>
        <v>0</v>
      </c>
      <c r="D30" s="272">
        <f>'Costos Fijos y Variables'!E24</f>
        <v>0</v>
      </c>
      <c r="E30" s="272">
        <f>'Costos Fijos y Variables'!F24</f>
        <v>0</v>
      </c>
      <c r="F30" s="272">
        <f>'Costos Fijos y Variables'!G24</f>
        <v>0</v>
      </c>
      <c r="G30" s="272">
        <f>'Costos Fijos y Variables'!H24</f>
        <v>0</v>
      </c>
      <c r="H30" s="272">
        <f>'Costos Fijos y Variables'!I24</f>
        <v>0</v>
      </c>
      <c r="I30" s="272">
        <f>'Costos Fijos y Variables'!J24</f>
        <v>0</v>
      </c>
      <c r="J30" s="272">
        <f>'Costos Fijos y Variables'!K24</f>
        <v>0</v>
      </c>
      <c r="K30" s="272">
        <f>'Costos Fijos y Variables'!L24</f>
        <v>0</v>
      </c>
      <c r="L30" s="272">
        <f>'Costos Fijos y Variables'!M24</f>
        <v>0</v>
      </c>
      <c r="M30" s="272">
        <f>'Costos Fijos y Variables'!N24</f>
        <v>0</v>
      </c>
      <c r="N30" s="272">
        <f>'Costos Fijos y Variables'!O24</f>
        <v>0</v>
      </c>
      <c r="O30" s="6">
        <f t="shared" si="0"/>
        <v>0</v>
      </c>
    </row>
    <row r="31" spans="1:16" x14ac:dyDescent="0.15">
      <c r="A31" s="18" t="s">
        <v>318</v>
      </c>
      <c r="B31" s="19"/>
      <c r="C31" s="272">
        <f>'Costos Fijos y Variables'!D25</f>
        <v>0</v>
      </c>
      <c r="D31" s="272">
        <f>'Costos Fijos y Variables'!E25</f>
        <v>0</v>
      </c>
      <c r="E31" s="272">
        <f>'Costos Fijos y Variables'!F25</f>
        <v>0</v>
      </c>
      <c r="F31" s="272">
        <f>'Costos Fijos y Variables'!G25</f>
        <v>0</v>
      </c>
      <c r="G31" s="272">
        <f>'Costos Fijos y Variables'!H25</f>
        <v>0</v>
      </c>
      <c r="H31" s="272">
        <f>'Costos Fijos y Variables'!I25</f>
        <v>0</v>
      </c>
      <c r="I31" s="272">
        <f>'Costos Fijos y Variables'!J25</f>
        <v>0</v>
      </c>
      <c r="J31" s="272">
        <f>'Costos Fijos y Variables'!K25</f>
        <v>0</v>
      </c>
      <c r="K31" s="272">
        <f>'Costos Fijos y Variables'!L25</f>
        <v>0</v>
      </c>
      <c r="L31" s="272">
        <f>'Costos Fijos y Variables'!M25</f>
        <v>0</v>
      </c>
      <c r="M31" s="272">
        <f>'Costos Fijos y Variables'!N25</f>
        <v>0</v>
      </c>
      <c r="N31" s="272">
        <f>'Costos Fijos y Variables'!O25</f>
        <v>0</v>
      </c>
      <c r="O31" s="6">
        <f t="shared" si="0"/>
        <v>0</v>
      </c>
    </row>
    <row r="32" spans="1:16" x14ac:dyDescent="0.15">
      <c r="A32" s="18" t="s">
        <v>319</v>
      </c>
      <c r="B32" s="19"/>
      <c r="C32" s="272">
        <f>'Costos Fijos y Variables'!D26</f>
        <v>0</v>
      </c>
      <c r="D32" s="272">
        <f>'Costos Fijos y Variables'!E26</f>
        <v>0</v>
      </c>
      <c r="E32" s="272">
        <f>'Costos Fijos y Variables'!F26</f>
        <v>0</v>
      </c>
      <c r="F32" s="272">
        <f>'Costos Fijos y Variables'!G26</f>
        <v>0</v>
      </c>
      <c r="G32" s="272">
        <f>'Costos Fijos y Variables'!H26</f>
        <v>0</v>
      </c>
      <c r="H32" s="272">
        <f>'Costos Fijos y Variables'!I26</f>
        <v>0</v>
      </c>
      <c r="I32" s="272">
        <f>'Costos Fijos y Variables'!J26</f>
        <v>0</v>
      </c>
      <c r="J32" s="272">
        <f>'Costos Fijos y Variables'!K26</f>
        <v>0</v>
      </c>
      <c r="K32" s="272">
        <f>'Costos Fijos y Variables'!L26</f>
        <v>0</v>
      </c>
      <c r="L32" s="272">
        <f>'Costos Fijos y Variables'!M26</f>
        <v>0</v>
      </c>
      <c r="M32" s="272">
        <f>'Costos Fijos y Variables'!N26</f>
        <v>0</v>
      </c>
      <c r="N32" s="272">
        <f>'Costos Fijos y Variables'!O26</f>
        <v>0</v>
      </c>
      <c r="O32" s="6">
        <f t="shared" si="0"/>
        <v>0</v>
      </c>
    </row>
    <row r="33" spans="1:17" x14ac:dyDescent="0.15">
      <c r="A33" s="18" t="s">
        <v>320</v>
      </c>
      <c r="B33" s="19"/>
      <c r="C33" s="272">
        <f>'Costos Fijos y Variables'!D27</f>
        <v>0</v>
      </c>
      <c r="D33" s="272">
        <f>'Costos Fijos y Variables'!E27</f>
        <v>0</v>
      </c>
      <c r="E33" s="272">
        <f>'Costos Fijos y Variables'!F27</f>
        <v>0</v>
      </c>
      <c r="F33" s="272">
        <f>'Costos Fijos y Variables'!G27</f>
        <v>0</v>
      </c>
      <c r="G33" s="272">
        <f>'Costos Fijos y Variables'!H27</f>
        <v>0</v>
      </c>
      <c r="H33" s="272">
        <f>'Costos Fijos y Variables'!I27</f>
        <v>0</v>
      </c>
      <c r="I33" s="272">
        <f>'Costos Fijos y Variables'!J27</f>
        <v>0</v>
      </c>
      <c r="J33" s="272">
        <f>'Costos Fijos y Variables'!K27</f>
        <v>0</v>
      </c>
      <c r="K33" s="272">
        <f>'Costos Fijos y Variables'!L27</f>
        <v>0</v>
      </c>
      <c r="L33" s="272">
        <f>'Costos Fijos y Variables'!M27</f>
        <v>0</v>
      </c>
      <c r="M33" s="272">
        <f>'Costos Fijos y Variables'!N27</f>
        <v>0</v>
      </c>
      <c r="N33" s="272">
        <f>'Costos Fijos y Variables'!O27</f>
        <v>0</v>
      </c>
      <c r="O33" s="6">
        <f t="shared" si="0"/>
        <v>0</v>
      </c>
    </row>
    <row r="34" spans="1:17" x14ac:dyDescent="0.15">
      <c r="A34" s="18" t="s">
        <v>322</v>
      </c>
      <c r="B34" s="19"/>
      <c r="C34" s="272">
        <f>'Costos Fijos y Variables'!D28</f>
        <v>0</v>
      </c>
      <c r="D34" s="272">
        <f>'Costos Fijos y Variables'!E28</f>
        <v>0</v>
      </c>
      <c r="E34" s="272">
        <f>'Costos Fijos y Variables'!F28</f>
        <v>0</v>
      </c>
      <c r="F34" s="272">
        <f>'Costos Fijos y Variables'!G28</f>
        <v>0</v>
      </c>
      <c r="G34" s="272">
        <f>'Costos Fijos y Variables'!H28</f>
        <v>0</v>
      </c>
      <c r="H34" s="272">
        <f>'Costos Fijos y Variables'!I28</f>
        <v>0</v>
      </c>
      <c r="I34" s="272">
        <f>'Costos Fijos y Variables'!J28</f>
        <v>0</v>
      </c>
      <c r="J34" s="272">
        <f>'Costos Fijos y Variables'!K28</f>
        <v>0</v>
      </c>
      <c r="K34" s="272">
        <f>'Costos Fijos y Variables'!L28</f>
        <v>0</v>
      </c>
      <c r="L34" s="272">
        <f>'Costos Fijos y Variables'!M28</f>
        <v>0</v>
      </c>
      <c r="M34" s="272">
        <f>'Costos Fijos y Variables'!N28</f>
        <v>0</v>
      </c>
      <c r="N34" s="272">
        <f>'Costos Fijos y Variables'!O28</f>
        <v>0</v>
      </c>
      <c r="O34" s="6">
        <f t="shared" si="0"/>
        <v>0</v>
      </c>
      <c r="P34" s="9">
        <f>SUM(O30:O36)</f>
        <v>0</v>
      </c>
    </row>
    <row r="35" spans="1:17" x14ac:dyDescent="0.15">
      <c r="A35" s="18" t="s">
        <v>323</v>
      </c>
      <c r="B35" s="19"/>
      <c r="C35" s="272">
        <f>'Costos Fijos y Variables'!D29</f>
        <v>0</v>
      </c>
      <c r="D35" s="272">
        <f>'Costos Fijos y Variables'!E29</f>
        <v>0</v>
      </c>
      <c r="E35" s="272">
        <f>'Costos Fijos y Variables'!F29</f>
        <v>0</v>
      </c>
      <c r="F35" s="272">
        <f>'Costos Fijos y Variables'!G29</f>
        <v>0</v>
      </c>
      <c r="G35" s="272">
        <f>'Costos Fijos y Variables'!H29</f>
        <v>0</v>
      </c>
      <c r="H35" s="272">
        <f>'Costos Fijos y Variables'!I29</f>
        <v>0</v>
      </c>
      <c r="I35" s="272">
        <f>'Costos Fijos y Variables'!J29</f>
        <v>0</v>
      </c>
      <c r="J35" s="272">
        <f>'Costos Fijos y Variables'!K29</f>
        <v>0</v>
      </c>
      <c r="K35" s="272">
        <f>'Costos Fijos y Variables'!L29</f>
        <v>0</v>
      </c>
      <c r="L35" s="272">
        <f>'Costos Fijos y Variables'!M29</f>
        <v>0</v>
      </c>
      <c r="M35" s="272">
        <f>'Costos Fijos y Variables'!N29</f>
        <v>0</v>
      </c>
      <c r="N35" s="272">
        <f>'Costos Fijos y Variables'!O29</f>
        <v>0</v>
      </c>
      <c r="O35" s="6">
        <f t="shared" si="0"/>
        <v>0</v>
      </c>
    </row>
    <row r="36" spans="1:17" x14ac:dyDescent="0.15">
      <c r="A36" s="18" t="s">
        <v>326</v>
      </c>
      <c r="B36" s="19"/>
      <c r="C36" s="272">
        <f>'Costos Fijos y Variables'!D30</f>
        <v>0</v>
      </c>
      <c r="D36" s="272">
        <f>'Costos Fijos y Variables'!E30</f>
        <v>0</v>
      </c>
      <c r="E36" s="272">
        <f>'Costos Fijos y Variables'!F30</f>
        <v>0</v>
      </c>
      <c r="F36" s="272">
        <f>'Costos Fijos y Variables'!G30</f>
        <v>0</v>
      </c>
      <c r="G36" s="272">
        <f>'Costos Fijos y Variables'!H30</f>
        <v>0</v>
      </c>
      <c r="H36" s="272">
        <f>'Costos Fijos y Variables'!I30</f>
        <v>0</v>
      </c>
      <c r="I36" s="272">
        <f>'Costos Fijos y Variables'!J30</f>
        <v>0</v>
      </c>
      <c r="J36" s="272">
        <f>'Costos Fijos y Variables'!K30</f>
        <v>0</v>
      </c>
      <c r="K36" s="272">
        <f>'Costos Fijos y Variables'!L30</f>
        <v>0</v>
      </c>
      <c r="L36" s="272">
        <f>'Costos Fijos y Variables'!M30</f>
        <v>0</v>
      </c>
      <c r="M36" s="272">
        <f>'Costos Fijos y Variables'!N30</f>
        <v>0</v>
      </c>
      <c r="N36" s="272">
        <f>'Costos Fijos y Variables'!O30</f>
        <v>0</v>
      </c>
      <c r="O36" s="6">
        <f t="shared" si="0"/>
        <v>0</v>
      </c>
    </row>
    <row r="37" spans="1:17" x14ac:dyDescent="0.15">
      <c r="A37" s="18">
        <f>'Costos Fijos y Variables'!B31</f>
        <v>0</v>
      </c>
      <c r="B37" s="19"/>
      <c r="C37" s="272">
        <f>'Costos Fijos y Variables'!D31</f>
        <v>0</v>
      </c>
      <c r="D37" s="272">
        <f>'Costos Fijos y Variables'!E31</f>
        <v>0</v>
      </c>
      <c r="E37" s="272">
        <f>'Costos Fijos y Variables'!F31</f>
        <v>0</v>
      </c>
      <c r="F37" s="272">
        <f>'Costos Fijos y Variables'!G31</f>
        <v>0</v>
      </c>
      <c r="G37" s="272">
        <f>'Costos Fijos y Variables'!H31</f>
        <v>0</v>
      </c>
      <c r="H37" s="272">
        <f>'Costos Fijos y Variables'!I31</f>
        <v>0</v>
      </c>
      <c r="I37" s="272">
        <f>'Costos Fijos y Variables'!J31</f>
        <v>0</v>
      </c>
      <c r="J37" s="272">
        <f>'Costos Fijos y Variables'!K31</f>
        <v>0</v>
      </c>
      <c r="K37" s="272">
        <f>'Costos Fijos y Variables'!L31</f>
        <v>0</v>
      </c>
      <c r="L37" s="272">
        <f>'Costos Fijos y Variables'!M31</f>
        <v>0</v>
      </c>
      <c r="M37" s="272">
        <f>'Costos Fijos y Variables'!N31</f>
        <v>0</v>
      </c>
      <c r="N37" s="272">
        <f>'Costos Fijos y Variables'!O31</f>
        <v>0</v>
      </c>
      <c r="O37" s="6">
        <f t="shared" si="0"/>
        <v>0</v>
      </c>
    </row>
    <row r="38" spans="1:17" x14ac:dyDescent="0.15">
      <c r="A38" s="209" t="s">
        <v>215</v>
      </c>
      <c r="B38" s="210"/>
      <c r="C38" s="273">
        <f>SUM(C30:C37)</f>
        <v>0</v>
      </c>
      <c r="D38" s="273">
        <f t="shared" ref="D38:O38" si="4">SUM(D30:D37)</f>
        <v>0</v>
      </c>
      <c r="E38" s="273">
        <f t="shared" si="4"/>
        <v>0</v>
      </c>
      <c r="F38" s="273">
        <f t="shared" si="4"/>
        <v>0</v>
      </c>
      <c r="G38" s="273">
        <f t="shared" si="4"/>
        <v>0</v>
      </c>
      <c r="H38" s="273">
        <f t="shared" si="4"/>
        <v>0</v>
      </c>
      <c r="I38" s="273">
        <f t="shared" si="4"/>
        <v>0</v>
      </c>
      <c r="J38" s="273">
        <f t="shared" si="4"/>
        <v>0</v>
      </c>
      <c r="K38" s="273">
        <f t="shared" si="4"/>
        <v>0</v>
      </c>
      <c r="L38" s="273">
        <f t="shared" si="4"/>
        <v>0</v>
      </c>
      <c r="M38" s="273">
        <f t="shared" si="4"/>
        <v>0</v>
      </c>
      <c r="N38" s="273">
        <f t="shared" si="4"/>
        <v>0</v>
      </c>
      <c r="O38" s="273">
        <f t="shared" si="4"/>
        <v>0</v>
      </c>
    </row>
    <row r="39" spans="1:17" x14ac:dyDescent="0.15">
      <c r="A39" s="18"/>
      <c r="B39" s="19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6">
        <f t="shared" si="0"/>
        <v>0</v>
      </c>
    </row>
    <row r="40" spans="1:17" x14ac:dyDescent="0.15">
      <c r="A40" s="18"/>
      <c r="B40" s="19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6">
        <f t="shared" si="0"/>
        <v>0</v>
      </c>
    </row>
    <row r="41" spans="1:17" x14ac:dyDescent="0.15">
      <c r="A41" s="18"/>
      <c r="B41" s="19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6">
        <f t="shared" si="0"/>
        <v>0</v>
      </c>
    </row>
    <row r="42" spans="1:17" s="1" customFormat="1" x14ac:dyDescent="0.15">
      <c r="A42" s="274" t="s">
        <v>5</v>
      </c>
      <c r="B42" s="275"/>
      <c r="C42" s="269">
        <f t="shared" ref="C42:N42" si="5">C29+C38</f>
        <v>0</v>
      </c>
      <c r="D42" s="269">
        <f t="shared" si="5"/>
        <v>0</v>
      </c>
      <c r="E42" s="269">
        <f t="shared" si="5"/>
        <v>0</v>
      </c>
      <c r="F42" s="269">
        <f t="shared" si="5"/>
        <v>0</v>
      </c>
      <c r="G42" s="269">
        <f t="shared" si="5"/>
        <v>0</v>
      </c>
      <c r="H42" s="269">
        <f t="shared" si="5"/>
        <v>0</v>
      </c>
      <c r="I42" s="269">
        <f t="shared" si="5"/>
        <v>0</v>
      </c>
      <c r="J42" s="269">
        <f t="shared" si="5"/>
        <v>0</v>
      </c>
      <c r="K42" s="269">
        <f t="shared" si="5"/>
        <v>0</v>
      </c>
      <c r="L42" s="269">
        <f t="shared" si="5"/>
        <v>0</v>
      </c>
      <c r="M42" s="269">
        <f t="shared" si="5"/>
        <v>0</v>
      </c>
      <c r="N42" s="269">
        <f t="shared" si="5"/>
        <v>0</v>
      </c>
      <c r="O42" s="269">
        <f>SUM(C42:N42)</f>
        <v>0</v>
      </c>
    </row>
    <row r="43" spans="1:17" s="1" customFormat="1" x14ac:dyDescent="0.15">
      <c r="A43" s="274" t="s">
        <v>6</v>
      </c>
      <c r="B43" s="275"/>
      <c r="C43" s="269">
        <f t="shared" ref="C43:N43" si="6">C20-C42</f>
        <v>0</v>
      </c>
      <c r="D43" s="269">
        <f t="shared" si="6"/>
        <v>0</v>
      </c>
      <c r="E43" s="269">
        <f t="shared" si="6"/>
        <v>0</v>
      </c>
      <c r="F43" s="269">
        <f t="shared" si="6"/>
        <v>0</v>
      </c>
      <c r="G43" s="269">
        <f t="shared" si="6"/>
        <v>0</v>
      </c>
      <c r="H43" s="269">
        <f t="shared" si="6"/>
        <v>0</v>
      </c>
      <c r="I43" s="269">
        <f t="shared" si="6"/>
        <v>0</v>
      </c>
      <c r="J43" s="269">
        <f t="shared" si="6"/>
        <v>0</v>
      </c>
      <c r="K43" s="269">
        <f t="shared" si="6"/>
        <v>0</v>
      </c>
      <c r="L43" s="269">
        <f t="shared" si="6"/>
        <v>0</v>
      </c>
      <c r="M43" s="269">
        <f t="shared" si="6"/>
        <v>0</v>
      </c>
      <c r="N43" s="269">
        <f t="shared" si="6"/>
        <v>0</v>
      </c>
      <c r="O43" s="269">
        <f>SUM(C43:N43)</f>
        <v>0</v>
      </c>
    </row>
    <row r="44" spans="1:17" s="1" customFormat="1" x14ac:dyDescent="0.15">
      <c r="A44" s="276" t="s">
        <v>7</v>
      </c>
      <c r="B44" s="277"/>
      <c r="C44" s="278">
        <f>C43</f>
        <v>0</v>
      </c>
      <c r="D44" s="278">
        <f t="shared" ref="D44:I44" si="7">C44+D43</f>
        <v>0</v>
      </c>
      <c r="E44" s="278">
        <f t="shared" si="7"/>
        <v>0</v>
      </c>
      <c r="F44" s="278">
        <f t="shared" si="7"/>
        <v>0</v>
      </c>
      <c r="G44" s="278">
        <f t="shared" si="7"/>
        <v>0</v>
      </c>
      <c r="H44" s="278">
        <f t="shared" si="7"/>
        <v>0</v>
      </c>
      <c r="I44" s="278">
        <f t="shared" si="7"/>
        <v>0</v>
      </c>
      <c r="J44" s="278">
        <f>I44+J43</f>
        <v>0</v>
      </c>
      <c r="K44" s="278">
        <f>J44+K43</f>
        <v>0</v>
      </c>
      <c r="L44" s="278">
        <f>K44+L43</f>
        <v>0</v>
      </c>
      <c r="M44" s="278">
        <f>L44+M43</f>
        <v>0</v>
      </c>
      <c r="N44" s="278">
        <f>M44+N43</f>
        <v>0</v>
      </c>
      <c r="O44" s="278"/>
    </row>
    <row r="45" spans="1:17" x14ac:dyDescent="0.15">
      <c r="A45" s="326" t="s">
        <v>8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8"/>
      <c r="Q45" s="9"/>
    </row>
    <row r="46" spans="1:17" s="1" customFormat="1" x14ac:dyDescent="0.15">
      <c r="A46" s="274" t="s">
        <v>9</v>
      </c>
      <c r="B46" s="279"/>
      <c r="C46" s="280">
        <f>'Balance General'!E10</f>
        <v>0</v>
      </c>
      <c r="D46" s="269">
        <f>C55</f>
        <v>0</v>
      </c>
      <c r="E46" s="269">
        <f t="shared" ref="E46:N46" si="8">D55</f>
        <v>0</v>
      </c>
      <c r="F46" s="269">
        <f t="shared" si="8"/>
        <v>0</v>
      </c>
      <c r="G46" s="269">
        <f t="shared" si="8"/>
        <v>0</v>
      </c>
      <c r="H46" s="269">
        <f t="shared" si="8"/>
        <v>0</v>
      </c>
      <c r="I46" s="269">
        <f t="shared" si="8"/>
        <v>0</v>
      </c>
      <c r="J46" s="269">
        <f t="shared" si="8"/>
        <v>0</v>
      </c>
      <c r="K46" s="269">
        <f t="shared" si="8"/>
        <v>0</v>
      </c>
      <c r="L46" s="269">
        <f t="shared" si="8"/>
        <v>0</v>
      </c>
      <c r="M46" s="269">
        <f t="shared" si="8"/>
        <v>0</v>
      </c>
      <c r="N46" s="269">
        <f t="shared" si="8"/>
        <v>0</v>
      </c>
      <c r="O46" s="269">
        <f>SUM(C46:N46)</f>
        <v>0</v>
      </c>
      <c r="Q46" s="8"/>
    </row>
    <row r="47" spans="1:17" s="1" customFormat="1" x14ac:dyDescent="0.15">
      <c r="A47" s="274" t="s">
        <v>10</v>
      </c>
      <c r="B47" s="279"/>
      <c r="C47" s="269">
        <f>C43</f>
        <v>0</v>
      </c>
      <c r="D47" s="269">
        <f t="shared" ref="D47:N47" si="9">D43</f>
        <v>0</v>
      </c>
      <c r="E47" s="269">
        <f t="shared" si="9"/>
        <v>0</v>
      </c>
      <c r="F47" s="269">
        <f t="shared" si="9"/>
        <v>0</v>
      </c>
      <c r="G47" s="269">
        <f t="shared" si="9"/>
        <v>0</v>
      </c>
      <c r="H47" s="269">
        <f t="shared" si="9"/>
        <v>0</v>
      </c>
      <c r="I47" s="269">
        <f t="shared" si="9"/>
        <v>0</v>
      </c>
      <c r="J47" s="269">
        <f t="shared" si="9"/>
        <v>0</v>
      </c>
      <c r="K47" s="269">
        <f t="shared" si="9"/>
        <v>0</v>
      </c>
      <c r="L47" s="269">
        <f t="shared" si="9"/>
        <v>0</v>
      </c>
      <c r="M47" s="269">
        <f>M43</f>
        <v>0</v>
      </c>
      <c r="N47" s="269">
        <f t="shared" si="9"/>
        <v>0</v>
      </c>
      <c r="O47" s="269">
        <f t="shared" ref="O47:O54" si="10">SUM(C47:N47)</f>
        <v>0</v>
      </c>
    </row>
    <row r="48" spans="1:17" x14ac:dyDescent="0.15">
      <c r="A48" s="274" t="s">
        <v>11</v>
      </c>
      <c r="B48" s="279"/>
      <c r="C48" s="281">
        <v>0</v>
      </c>
      <c r="D48" s="281"/>
      <c r="E48" s="281">
        <v>0</v>
      </c>
      <c r="F48" s="281">
        <v>0</v>
      </c>
      <c r="G48" s="281">
        <v>0</v>
      </c>
      <c r="H48" s="281">
        <v>0</v>
      </c>
      <c r="I48" s="281">
        <v>0</v>
      </c>
      <c r="J48" s="281">
        <v>0</v>
      </c>
      <c r="K48" s="281">
        <v>0</v>
      </c>
      <c r="L48" s="281">
        <v>0</v>
      </c>
      <c r="M48" s="281">
        <v>0</v>
      </c>
      <c r="N48" s="281">
        <v>0</v>
      </c>
      <c r="O48" s="269">
        <f t="shared" si="10"/>
        <v>0</v>
      </c>
    </row>
    <row r="49" spans="1:15" s="1" customFormat="1" x14ac:dyDescent="0.15">
      <c r="A49" s="274" t="s">
        <v>12</v>
      </c>
      <c r="B49" s="275"/>
      <c r="C49" s="269">
        <f>SUM(C50:C51)</f>
        <v>0</v>
      </c>
      <c r="D49" s="269">
        <f t="shared" ref="D49:N49" si="11">SUM(D50:D51)</f>
        <v>0</v>
      </c>
      <c r="E49" s="269">
        <f t="shared" si="11"/>
        <v>0</v>
      </c>
      <c r="F49" s="269">
        <f t="shared" si="11"/>
        <v>0</v>
      </c>
      <c r="G49" s="269">
        <f t="shared" si="11"/>
        <v>0</v>
      </c>
      <c r="H49" s="269">
        <f t="shared" si="11"/>
        <v>0</v>
      </c>
      <c r="I49" s="269">
        <f t="shared" si="11"/>
        <v>0</v>
      </c>
      <c r="J49" s="269">
        <f t="shared" si="11"/>
        <v>0</v>
      </c>
      <c r="K49" s="269">
        <f t="shared" si="11"/>
        <v>0</v>
      </c>
      <c r="L49" s="269">
        <f t="shared" si="11"/>
        <v>0</v>
      </c>
      <c r="M49" s="269">
        <f>SUM(M50:M51)</f>
        <v>0</v>
      </c>
      <c r="N49" s="269">
        <f t="shared" si="11"/>
        <v>0</v>
      </c>
      <c r="O49" s="269">
        <f t="shared" si="10"/>
        <v>0</v>
      </c>
    </row>
    <row r="50" spans="1:15" x14ac:dyDescent="0.15">
      <c r="A50" s="282" t="s">
        <v>13</v>
      </c>
      <c r="B50" s="268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>
        <f>'Amortizacion Avio'!G11</f>
        <v>0</v>
      </c>
      <c r="O50" s="269">
        <f t="shared" si="10"/>
        <v>0</v>
      </c>
    </row>
    <row r="51" spans="1:15" x14ac:dyDescent="0.15">
      <c r="A51" s="282" t="s">
        <v>14</v>
      </c>
      <c r="B51" s="268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>
        <f>'Amortizacion Avio'!J11</f>
        <v>0</v>
      </c>
      <c r="O51" s="269">
        <f t="shared" si="10"/>
        <v>0</v>
      </c>
    </row>
    <row r="52" spans="1:15" x14ac:dyDescent="0.15">
      <c r="A52" s="274" t="s">
        <v>216</v>
      </c>
      <c r="B52" s="283"/>
      <c r="C52" s="269">
        <f>SUM(C53:C54)</f>
        <v>0</v>
      </c>
      <c r="D52" s="269">
        <f t="shared" ref="D52:N52" si="12">SUM(D53:D54)</f>
        <v>0</v>
      </c>
      <c r="E52" s="269">
        <f t="shared" si="12"/>
        <v>0</v>
      </c>
      <c r="F52" s="269">
        <f t="shared" si="12"/>
        <v>0</v>
      </c>
      <c r="G52" s="269">
        <f t="shared" si="12"/>
        <v>0</v>
      </c>
      <c r="H52" s="269">
        <f t="shared" si="12"/>
        <v>0</v>
      </c>
      <c r="I52" s="269">
        <f t="shared" si="12"/>
        <v>0</v>
      </c>
      <c r="J52" s="269">
        <f t="shared" si="12"/>
        <v>0</v>
      </c>
      <c r="K52" s="269">
        <f t="shared" si="12"/>
        <v>0</v>
      </c>
      <c r="L52" s="269">
        <f t="shared" si="12"/>
        <v>0</v>
      </c>
      <c r="M52" s="269">
        <f t="shared" si="12"/>
        <v>0</v>
      </c>
      <c r="N52" s="269">
        <f t="shared" si="12"/>
        <v>0</v>
      </c>
      <c r="O52" s="269">
        <f t="shared" si="10"/>
        <v>0</v>
      </c>
    </row>
    <row r="53" spans="1:15" x14ac:dyDescent="0.15">
      <c r="A53" s="282" t="s">
        <v>13</v>
      </c>
      <c r="B53" s="283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4"/>
      <c r="N53" s="284">
        <f>'Amortizacion Ref'!K22</f>
        <v>0</v>
      </c>
      <c r="O53" s="269">
        <f t="shared" si="10"/>
        <v>0</v>
      </c>
    </row>
    <row r="54" spans="1:15" x14ac:dyDescent="0.15">
      <c r="A54" s="22" t="s">
        <v>14</v>
      </c>
      <c r="B54" s="168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284">
        <f>'Amortizacion Ref'!N22</f>
        <v>0</v>
      </c>
      <c r="O54" s="6">
        <f t="shared" si="10"/>
        <v>0</v>
      </c>
    </row>
    <row r="55" spans="1:15" s="1" customFormat="1" x14ac:dyDescent="0.15">
      <c r="A55" s="7" t="s">
        <v>15</v>
      </c>
      <c r="B55" s="10"/>
      <c r="C55" s="269">
        <f>C46+C47-C49+C48-C52</f>
        <v>0</v>
      </c>
      <c r="D55" s="269">
        <f t="shared" ref="D55:N55" si="13">D46+D47-D49+D48-D52</f>
        <v>0</v>
      </c>
      <c r="E55" s="269">
        <f t="shared" si="13"/>
        <v>0</v>
      </c>
      <c r="F55" s="269">
        <f t="shared" si="13"/>
        <v>0</v>
      </c>
      <c r="G55" s="269">
        <f t="shared" si="13"/>
        <v>0</v>
      </c>
      <c r="H55" s="269">
        <f t="shared" si="13"/>
        <v>0</v>
      </c>
      <c r="I55" s="269">
        <f t="shared" si="13"/>
        <v>0</v>
      </c>
      <c r="J55" s="269">
        <f t="shared" si="13"/>
        <v>0</v>
      </c>
      <c r="K55" s="269">
        <f t="shared" si="13"/>
        <v>0</v>
      </c>
      <c r="L55" s="269">
        <f t="shared" si="13"/>
        <v>0</v>
      </c>
      <c r="M55" s="269">
        <f t="shared" si="13"/>
        <v>0</v>
      </c>
      <c r="N55" s="269">
        <f t="shared" si="13"/>
        <v>0</v>
      </c>
      <c r="O55" s="6"/>
    </row>
    <row r="56" spans="1:15" x14ac:dyDescent="0.15">
      <c r="A56" s="15"/>
      <c r="B56" s="16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4"/>
    </row>
    <row r="58" spans="1:15" hidden="1" x14ac:dyDescent="0.15">
      <c r="A58" s="324" t="s">
        <v>20</v>
      </c>
      <c r="B58" s="324"/>
      <c r="C58" s="11">
        <v>0.16</v>
      </c>
    </row>
    <row r="59" spans="1:15" hidden="1" x14ac:dyDescent="0.15"/>
    <row r="60" spans="1:15" hidden="1" x14ac:dyDescent="0.15">
      <c r="A60" s="324" t="s">
        <v>21</v>
      </c>
      <c r="B60" s="324"/>
      <c r="C60" s="11">
        <f>(1+C58/12)^12-1</f>
        <v>0.17227079825887714</v>
      </c>
    </row>
    <row r="61" spans="1:15" hidden="1" x14ac:dyDescent="0.15">
      <c r="C61" s="2">
        <f>C60/12</f>
        <v>1.4355899854906429E-2</v>
      </c>
    </row>
    <row r="62" spans="1:15" hidden="1" x14ac:dyDescent="0.15">
      <c r="C62" s="9">
        <f t="shared" ref="C62:N62" si="14">$C$48*$C$61</f>
        <v>0</v>
      </c>
      <c r="D62" s="9">
        <f t="shared" si="14"/>
        <v>0</v>
      </c>
      <c r="E62" s="9">
        <f t="shared" si="14"/>
        <v>0</v>
      </c>
      <c r="F62" s="9">
        <f t="shared" si="14"/>
        <v>0</v>
      </c>
      <c r="G62" s="9">
        <f t="shared" si="14"/>
        <v>0</v>
      </c>
      <c r="H62" s="9">
        <f t="shared" si="14"/>
        <v>0</v>
      </c>
      <c r="I62" s="9">
        <f t="shared" si="14"/>
        <v>0</v>
      </c>
      <c r="J62" s="9">
        <f t="shared" si="14"/>
        <v>0</v>
      </c>
      <c r="K62" s="9">
        <f t="shared" si="14"/>
        <v>0</v>
      </c>
      <c r="L62" s="9">
        <f t="shared" si="14"/>
        <v>0</v>
      </c>
      <c r="M62" s="9">
        <f t="shared" si="14"/>
        <v>0</v>
      </c>
      <c r="N62" s="9">
        <f t="shared" si="14"/>
        <v>0</v>
      </c>
    </row>
    <row r="63" spans="1:15" hidden="1" x14ac:dyDescent="0.15">
      <c r="C63" s="9"/>
      <c r="D63" s="9">
        <f t="shared" ref="D63:N63" si="15">$D$48*$C$61</f>
        <v>0</v>
      </c>
      <c r="E63" s="9">
        <f t="shared" si="15"/>
        <v>0</v>
      </c>
      <c r="F63" s="9">
        <f t="shared" si="15"/>
        <v>0</v>
      </c>
      <c r="G63" s="9">
        <f t="shared" si="15"/>
        <v>0</v>
      </c>
      <c r="H63" s="9">
        <f t="shared" si="15"/>
        <v>0</v>
      </c>
      <c r="I63" s="9">
        <f t="shared" si="15"/>
        <v>0</v>
      </c>
      <c r="J63" s="9">
        <f t="shared" si="15"/>
        <v>0</v>
      </c>
      <c r="K63" s="9">
        <f t="shared" si="15"/>
        <v>0</v>
      </c>
      <c r="L63" s="9">
        <f t="shared" si="15"/>
        <v>0</v>
      </c>
      <c r="M63" s="9">
        <f t="shared" si="15"/>
        <v>0</v>
      </c>
      <c r="N63" s="9">
        <f t="shared" si="15"/>
        <v>0</v>
      </c>
    </row>
    <row r="64" spans="1:15" hidden="1" x14ac:dyDescent="0.15">
      <c r="E64" s="9">
        <f t="shared" ref="E64:N64" si="16">$E$48*$C$61</f>
        <v>0</v>
      </c>
      <c r="F64" s="9">
        <f t="shared" si="16"/>
        <v>0</v>
      </c>
      <c r="G64" s="9">
        <f t="shared" si="16"/>
        <v>0</v>
      </c>
      <c r="H64" s="9">
        <f t="shared" si="16"/>
        <v>0</v>
      </c>
      <c r="I64" s="9">
        <f t="shared" si="16"/>
        <v>0</v>
      </c>
      <c r="J64" s="9">
        <f t="shared" si="16"/>
        <v>0</v>
      </c>
      <c r="K64" s="9">
        <f t="shared" si="16"/>
        <v>0</v>
      </c>
      <c r="L64" s="9">
        <f t="shared" si="16"/>
        <v>0</v>
      </c>
      <c r="M64" s="9">
        <f t="shared" si="16"/>
        <v>0</v>
      </c>
      <c r="N64" s="9">
        <f t="shared" si="16"/>
        <v>0</v>
      </c>
    </row>
    <row r="65" spans="3:14" hidden="1" x14ac:dyDescent="0.15">
      <c r="F65" s="9">
        <f t="shared" ref="F65:N65" si="17">$F$48*$C$61</f>
        <v>0</v>
      </c>
      <c r="G65" s="9">
        <f t="shared" si="17"/>
        <v>0</v>
      </c>
      <c r="H65" s="9">
        <f t="shared" si="17"/>
        <v>0</v>
      </c>
      <c r="I65" s="9">
        <f t="shared" si="17"/>
        <v>0</v>
      </c>
      <c r="J65" s="9">
        <f t="shared" si="17"/>
        <v>0</v>
      </c>
      <c r="K65" s="9">
        <f t="shared" si="17"/>
        <v>0</v>
      </c>
      <c r="L65" s="9">
        <f t="shared" si="17"/>
        <v>0</v>
      </c>
      <c r="M65" s="9">
        <f t="shared" si="17"/>
        <v>0</v>
      </c>
      <c r="N65" s="9">
        <f t="shared" si="17"/>
        <v>0</v>
      </c>
    </row>
    <row r="66" spans="3:14" hidden="1" x14ac:dyDescent="0.15">
      <c r="G66" s="9">
        <f t="shared" ref="G66:N66" si="18">$G$48*$C$61</f>
        <v>0</v>
      </c>
      <c r="H66" s="9">
        <f t="shared" si="18"/>
        <v>0</v>
      </c>
      <c r="I66" s="9">
        <f t="shared" si="18"/>
        <v>0</v>
      </c>
      <c r="J66" s="9">
        <f t="shared" si="18"/>
        <v>0</v>
      </c>
      <c r="K66" s="9">
        <f t="shared" si="18"/>
        <v>0</v>
      </c>
      <c r="L66" s="9">
        <f t="shared" si="18"/>
        <v>0</v>
      </c>
      <c r="M66" s="9">
        <f t="shared" si="18"/>
        <v>0</v>
      </c>
      <c r="N66" s="9">
        <f t="shared" si="18"/>
        <v>0</v>
      </c>
    </row>
    <row r="67" spans="3:14" hidden="1" x14ac:dyDescent="0.15">
      <c r="H67" s="9">
        <f t="shared" ref="H67:N67" si="19">$H$48*$C$61</f>
        <v>0</v>
      </c>
      <c r="I67" s="9">
        <f t="shared" si="19"/>
        <v>0</v>
      </c>
      <c r="J67" s="9">
        <f t="shared" si="19"/>
        <v>0</v>
      </c>
      <c r="K67" s="9">
        <f t="shared" si="19"/>
        <v>0</v>
      </c>
      <c r="L67" s="9">
        <f t="shared" si="19"/>
        <v>0</v>
      </c>
      <c r="M67" s="9">
        <f t="shared" si="19"/>
        <v>0</v>
      </c>
      <c r="N67" s="9">
        <f t="shared" si="19"/>
        <v>0</v>
      </c>
    </row>
    <row r="68" spans="3:14" hidden="1" x14ac:dyDescent="0.15">
      <c r="I68" s="9">
        <f t="shared" ref="I68:N68" si="20">$I$48*$C$61</f>
        <v>0</v>
      </c>
      <c r="J68" s="9">
        <f t="shared" si="20"/>
        <v>0</v>
      </c>
      <c r="K68" s="9">
        <f t="shared" si="20"/>
        <v>0</v>
      </c>
      <c r="L68" s="9">
        <f t="shared" si="20"/>
        <v>0</v>
      </c>
      <c r="M68" s="9">
        <f t="shared" si="20"/>
        <v>0</v>
      </c>
      <c r="N68" s="9">
        <f t="shared" si="20"/>
        <v>0</v>
      </c>
    </row>
    <row r="69" spans="3:14" hidden="1" x14ac:dyDescent="0.15">
      <c r="J69" s="9">
        <f>$J$49*$C$61</f>
        <v>0</v>
      </c>
      <c r="K69" s="9">
        <f>$J$49*$C$61</f>
        <v>0</v>
      </c>
      <c r="L69" s="9">
        <f>$J$49*$C$61</f>
        <v>0</v>
      </c>
      <c r="M69" s="9">
        <f>$J$49*$C$61</f>
        <v>0</v>
      </c>
      <c r="N69" s="9">
        <f>$J$49*$C$61</f>
        <v>0</v>
      </c>
    </row>
    <row r="70" spans="3:14" hidden="1" x14ac:dyDescent="0.15">
      <c r="K70" s="9">
        <f>$K$48*$C$61</f>
        <v>0</v>
      </c>
      <c r="L70" s="9">
        <f>$K$48*$C$61</f>
        <v>0</v>
      </c>
      <c r="M70" s="9">
        <f>$K$48*$C$61</f>
        <v>0</v>
      </c>
      <c r="N70" s="9">
        <f>$K$48*$C$61</f>
        <v>0</v>
      </c>
    </row>
    <row r="71" spans="3:14" hidden="1" x14ac:dyDescent="0.15">
      <c r="L71" s="9">
        <f>$L$48*$C$61</f>
        <v>0</v>
      </c>
      <c r="M71" s="9">
        <f>$L$48*$C$61</f>
        <v>0</v>
      </c>
      <c r="N71" s="9">
        <f>$L$48*$C$61</f>
        <v>0</v>
      </c>
    </row>
    <row r="72" spans="3:14" hidden="1" x14ac:dyDescent="0.15">
      <c r="M72" s="9">
        <f>$M$48*$C$61</f>
        <v>0</v>
      </c>
      <c r="N72" s="9">
        <f>$M$48*$C$61</f>
        <v>0</v>
      </c>
    </row>
    <row r="73" spans="3:14" hidden="1" x14ac:dyDescent="0.15">
      <c r="N73" s="9">
        <f>N48*C61</f>
        <v>0</v>
      </c>
    </row>
    <row r="74" spans="3:14" hidden="1" x14ac:dyDescent="0.15">
      <c r="C74" s="9">
        <f>SUM(C62:C73)</f>
        <v>0</v>
      </c>
      <c r="D74" s="9">
        <f t="shared" ref="D74:N74" si="21">SUM(D62:D73)</f>
        <v>0</v>
      </c>
      <c r="E74" s="9">
        <f t="shared" si="21"/>
        <v>0</v>
      </c>
      <c r="F74" s="9">
        <f t="shared" si="21"/>
        <v>0</v>
      </c>
      <c r="G74" s="9">
        <f t="shared" si="21"/>
        <v>0</v>
      </c>
      <c r="H74" s="9">
        <f t="shared" si="21"/>
        <v>0</v>
      </c>
      <c r="I74" s="9">
        <f t="shared" si="21"/>
        <v>0</v>
      </c>
      <c r="J74" s="9">
        <f t="shared" si="21"/>
        <v>0</v>
      </c>
      <c r="K74" s="9">
        <f t="shared" si="21"/>
        <v>0</v>
      </c>
      <c r="L74" s="9">
        <f t="shared" si="21"/>
        <v>0</v>
      </c>
      <c r="M74" s="9">
        <f t="shared" si="21"/>
        <v>0</v>
      </c>
      <c r="N74" s="9">
        <f t="shared" si="21"/>
        <v>0</v>
      </c>
    </row>
    <row r="75" spans="3:14" hidden="1" x14ac:dyDescent="0.15">
      <c r="C75" s="9">
        <f>C74</f>
        <v>0</v>
      </c>
      <c r="D75" s="9">
        <f>C75+D74</f>
        <v>0</v>
      </c>
      <c r="E75" s="9">
        <f t="shared" ref="E75:N75" si="22">D75+E74</f>
        <v>0</v>
      </c>
      <c r="F75" s="9">
        <f t="shared" si="22"/>
        <v>0</v>
      </c>
      <c r="G75" s="9">
        <f t="shared" si="22"/>
        <v>0</v>
      </c>
      <c r="H75" s="9">
        <f t="shared" si="22"/>
        <v>0</v>
      </c>
      <c r="I75" s="9">
        <f t="shared" si="22"/>
        <v>0</v>
      </c>
      <c r="J75" s="9">
        <f t="shared" si="22"/>
        <v>0</v>
      </c>
      <c r="K75" s="9">
        <f t="shared" si="22"/>
        <v>0</v>
      </c>
      <c r="L75" s="9">
        <f t="shared" si="22"/>
        <v>0</v>
      </c>
      <c r="M75" s="9">
        <f t="shared" si="22"/>
        <v>0</v>
      </c>
      <c r="N75" s="9">
        <f t="shared" si="22"/>
        <v>0</v>
      </c>
    </row>
  </sheetData>
  <mergeCells count="13">
    <mergeCell ref="A3:O3"/>
    <mergeCell ref="A15:O15"/>
    <mergeCell ref="A9:O9"/>
    <mergeCell ref="A21:O21"/>
    <mergeCell ref="B7:B8"/>
    <mergeCell ref="A7:A8"/>
    <mergeCell ref="O7:O8"/>
    <mergeCell ref="C7:N7"/>
    <mergeCell ref="A58:B58"/>
    <mergeCell ref="A60:B60"/>
    <mergeCell ref="A4:O4"/>
    <mergeCell ref="A5:O5"/>
    <mergeCell ref="A45:O45"/>
  </mergeCells>
  <phoneticPr fontId="0" type="noConversion"/>
  <printOptions horizontalCentered="1"/>
  <pageMargins left="0.39370078740157483" right="0.75" top="0.59055118110236227" bottom="1" header="0" footer="0"/>
  <pageSetup scale="9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4BC4-E5B1-4E68-BCC1-25F6D8079839}">
  <sheetPr>
    <tabColor indexed="18"/>
  </sheetPr>
  <dimension ref="B2:H73"/>
  <sheetViews>
    <sheetView topLeftCell="A5" workbookViewId="0">
      <selection activeCell="C63" sqref="C63"/>
    </sheetView>
  </sheetViews>
  <sheetFormatPr baseColWidth="10" defaultRowHeight="13" x14ac:dyDescent="0.15"/>
  <cols>
    <col min="1" max="1" width="7.83203125" customWidth="1"/>
    <col min="2" max="2" width="33" bestFit="1" customWidth="1"/>
    <col min="3" max="3" width="14" bestFit="1" customWidth="1"/>
    <col min="4" max="4" width="11.83203125" style="24" customWidth="1"/>
    <col min="5" max="5" width="14" bestFit="1" customWidth="1"/>
    <col min="6" max="6" width="11.6640625" bestFit="1" customWidth="1"/>
    <col min="8" max="8" width="11.6640625" style="24" bestFit="1" customWidth="1"/>
  </cols>
  <sheetData>
    <row r="2" spans="2:8" ht="24" customHeight="1" x14ac:dyDescent="0.15">
      <c r="B2" s="335" t="s">
        <v>344</v>
      </c>
      <c r="C2" s="336"/>
      <c r="D2" s="336"/>
      <c r="E2" s="336"/>
      <c r="F2" s="336"/>
      <c r="G2" s="336"/>
      <c r="H2" s="336"/>
    </row>
    <row r="6" spans="2:8" ht="14" x14ac:dyDescent="0.15">
      <c r="B6" s="184" t="s">
        <v>47</v>
      </c>
      <c r="C6" s="185" t="s">
        <v>228</v>
      </c>
      <c r="D6" s="184" t="s">
        <v>60</v>
      </c>
      <c r="E6" s="185" t="s">
        <v>229</v>
      </c>
      <c r="F6" s="184" t="s">
        <v>60</v>
      </c>
      <c r="G6" s="185" t="s">
        <v>230</v>
      </c>
      <c r="H6" s="184" t="s">
        <v>60</v>
      </c>
    </row>
    <row r="7" spans="2:8" ht="28" x14ac:dyDescent="0.15">
      <c r="B7" s="186"/>
      <c r="C7" s="185" t="s">
        <v>231</v>
      </c>
      <c r="D7" s="184" t="s">
        <v>68</v>
      </c>
      <c r="E7" s="185" t="s">
        <v>232</v>
      </c>
      <c r="F7" s="184" t="s">
        <v>68</v>
      </c>
      <c r="G7" s="185"/>
      <c r="H7" s="184" t="s">
        <v>68</v>
      </c>
    </row>
    <row r="8" spans="2:8" x14ac:dyDescent="0.15">
      <c r="B8" s="27" t="s">
        <v>48</v>
      </c>
      <c r="F8" s="24"/>
    </row>
    <row r="9" spans="2:8" x14ac:dyDescent="0.15">
      <c r="B9" t="s">
        <v>49</v>
      </c>
      <c r="C9" s="187"/>
      <c r="D9" s="188" t="e">
        <f t="shared" ref="D9:D16" si="0">C9/$C$39</f>
        <v>#DIV/0!</v>
      </c>
      <c r="E9" s="187"/>
      <c r="F9" s="188" t="e">
        <f>E9/$E$39</f>
        <v>#DIV/0!</v>
      </c>
      <c r="G9" s="187"/>
      <c r="H9" s="188" t="e">
        <f>G9/$G$39</f>
        <v>#DIV/0!</v>
      </c>
    </row>
    <row r="10" spans="2:8" x14ac:dyDescent="0.15">
      <c r="B10" t="s">
        <v>50</v>
      </c>
      <c r="C10" s="187"/>
      <c r="D10" s="188" t="e">
        <f t="shared" si="0"/>
        <v>#DIV/0!</v>
      </c>
      <c r="E10" s="187">
        <f>C10</f>
        <v>0</v>
      </c>
      <c r="F10" s="188" t="e">
        <f t="shared" ref="F10:F16" si="1">E10/$E$39</f>
        <v>#DIV/0!</v>
      </c>
      <c r="G10" s="187"/>
      <c r="H10" s="188" t="e">
        <f t="shared" ref="H10:H16" si="2">G10/$G$39</f>
        <v>#DIV/0!</v>
      </c>
    </row>
    <row r="11" spans="2:8" x14ac:dyDescent="0.15">
      <c r="B11" t="s">
        <v>51</v>
      </c>
      <c r="C11" s="187"/>
      <c r="D11" s="188" t="e">
        <f t="shared" si="0"/>
        <v>#DIV/0!</v>
      </c>
      <c r="E11" s="187"/>
      <c r="F11" s="188" t="e">
        <f t="shared" si="1"/>
        <v>#DIV/0!</v>
      </c>
      <c r="G11" s="187"/>
      <c r="H11" s="188" t="e">
        <f t="shared" si="2"/>
        <v>#DIV/0!</v>
      </c>
    </row>
    <row r="12" spans="2:8" x14ac:dyDescent="0.15">
      <c r="B12" t="s">
        <v>52</v>
      </c>
      <c r="C12" s="187"/>
      <c r="D12" s="188" t="e">
        <f t="shared" si="0"/>
        <v>#DIV/0!</v>
      </c>
      <c r="E12" s="187"/>
      <c r="F12" s="188" t="e">
        <f t="shared" si="1"/>
        <v>#DIV/0!</v>
      </c>
      <c r="G12" s="187"/>
      <c r="H12" s="188" t="e">
        <f t="shared" si="2"/>
        <v>#DIV/0!</v>
      </c>
    </row>
    <row r="13" spans="2:8" x14ac:dyDescent="0.15">
      <c r="B13" t="s">
        <v>72</v>
      </c>
      <c r="C13" s="187"/>
      <c r="D13" s="188" t="e">
        <f t="shared" si="0"/>
        <v>#DIV/0!</v>
      </c>
      <c r="E13" s="187"/>
      <c r="F13" s="188" t="e">
        <f t="shared" si="1"/>
        <v>#DIV/0!</v>
      </c>
      <c r="G13" s="187"/>
      <c r="H13" s="188" t="e">
        <f t="shared" si="2"/>
        <v>#DIV/0!</v>
      </c>
    </row>
    <row r="14" spans="2:8" x14ac:dyDescent="0.15">
      <c r="B14" t="s">
        <v>53</v>
      </c>
      <c r="C14" s="187"/>
      <c r="D14" s="188" t="e">
        <f t="shared" si="0"/>
        <v>#DIV/0!</v>
      </c>
      <c r="E14" s="187"/>
      <c r="F14" s="188" t="e">
        <f t="shared" si="1"/>
        <v>#DIV/0!</v>
      </c>
      <c r="G14" s="187"/>
      <c r="H14" s="188" t="e">
        <f t="shared" si="2"/>
        <v>#DIV/0!</v>
      </c>
    </row>
    <row r="15" spans="2:8" x14ac:dyDescent="0.15">
      <c r="B15" t="s">
        <v>54</v>
      </c>
      <c r="C15" s="187"/>
      <c r="D15" s="188" t="e">
        <f t="shared" si="0"/>
        <v>#DIV/0!</v>
      </c>
      <c r="E15" s="187"/>
      <c r="F15" s="188" t="e">
        <f t="shared" si="1"/>
        <v>#DIV/0!</v>
      </c>
      <c r="G15" s="187"/>
      <c r="H15" s="188" t="e">
        <f t="shared" si="2"/>
        <v>#DIV/0!</v>
      </c>
    </row>
    <row r="16" spans="2:8" x14ac:dyDescent="0.15">
      <c r="B16" s="27" t="s">
        <v>17</v>
      </c>
      <c r="C16" s="29">
        <f>SUM(C9:C15)</f>
        <v>0</v>
      </c>
      <c r="D16" s="188" t="e">
        <f t="shared" si="0"/>
        <v>#DIV/0!</v>
      </c>
      <c r="E16" s="29">
        <f>SUM(E9:E15)</f>
        <v>0</v>
      </c>
      <c r="F16" s="188" t="e">
        <f t="shared" si="1"/>
        <v>#DIV/0!</v>
      </c>
      <c r="G16" s="29">
        <f>SUM(G9:G15)</f>
        <v>0</v>
      </c>
      <c r="H16" s="188" t="e">
        <f t="shared" si="2"/>
        <v>#DIV/0!</v>
      </c>
    </row>
    <row r="17" spans="2:8" x14ac:dyDescent="0.15">
      <c r="D17" s="188"/>
      <c r="F17" s="188"/>
      <c r="H17" s="188"/>
    </row>
    <row r="18" spans="2:8" x14ac:dyDescent="0.15">
      <c r="B18" s="27" t="s">
        <v>55</v>
      </c>
      <c r="D18" s="188"/>
      <c r="F18" s="188"/>
      <c r="H18" s="188"/>
    </row>
    <row r="19" spans="2:8" x14ac:dyDescent="0.15">
      <c r="B19" t="s">
        <v>327</v>
      </c>
      <c r="C19" s="187"/>
      <c r="D19" s="188" t="e">
        <f t="shared" ref="D19:D26" si="3">C19/$C$39</f>
        <v>#DIV/0!</v>
      </c>
      <c r="E19" s="187">
        <f>C19</f>
        <v>0</v>
      </c>
      <c r="F19" s="188" t="e">
        <f t="shared" ref="F19:F26" si="4">E19/$E$39</f>
        <v>#DIV/0!</v>
      </c>
      <c r="G19" s="187"/>
      <c r="H19" s="188" t="e">
        <f>G19/$G$39</f>
        <v>#DIV/0!</v>
      </c>
    </row>
    <row r="20" spans="2:8" x14ac:dyDescent="0.15">
      <c r="B20" t="s">
        <v>56</v>
      </c>
      <c r="C20" s="187"/>
      <c r="D20" s="188" t="e">
        <f t="shared" si="3"/>
        <v>#DIV/0!</v>
      </c>
      <c r="E20" s="187"/>
      <c r="F20" s="188" t="e">
        <f t="shared" si="4"/>
        <v>#DIV/0!</v>
      </c>
      <c r="G20" s="187"/>
      <c r="H20" s="188" t="e">
        <f>G20/$G$39</f>
        <v>#DIV/0!</v>
      </c>
    </row>
    <row r="21" spans="2:8" x14ac:dyDescent="0.15">
      <c r="B21" t="s">
        <v>233</v>
      </c>
      <c r="C21" s="187"/>
      <c r="D21" s="188" t="e">
        <f t="shared" si="3"/>
        <v>#DIV/0!</v>
      </c>
      <c r="E21" s="187"/>
      <c r="F21" s="188" t="e">
        <f t="shared" si="4"/>
        <v>#DIV/0!</v>
      </c>
      <c r="G21" s="187"/>
      <c r="H21" s="188" t="e">
        <f>G21/$G$39</f>
        <v>#DIV/0!</v>
      </c>
    </row>
    <row r="22" spans="2:8" x14ac:dyDescent="0.15">
      <c r="B22" t="s">
        <v>45</v>
      </c>
      <c r="C22" s="187"/>
      <c r="D22" s="188" t="e">
        <f t="shared" si="3"/>
        <v>#DIV/0!</v>
      </c>
      <c r="E22" s="187"/>
      <c r="F22" s="188" t="e">
        <f t="shared" si="4"/>
        <v>#DIV/0!</v>
      </c>
      <c r="G22" s="187"/>
      <c r="H22" s="188" t="e">
        <f>G22/$G$39</f>
        <v>#DIV/0!</v>
      </c>
    </row>
    <row r="23" spans="2:8" x14ac:dyDescent="0.15">
      <c r="B23" s="15" t="s">
        <v>328</v>
      </c>
      <c r="C23" s="187"/>
      <c r="D23" s="188" t="e">
        <f t="shared" si="3"/>
        <v>#DIV/0!</v>
      </c>
      <c r="E23" s="189">
        <f>Inversiones!E18</f>
        <v>0</v>
      </c>
      <c r="F23" s="188" t="e">
        <f t="shared" si="4"/>
        <v>#DIV/0!</v>
      </c>
      <c r="G23" s="187"/>
      <c r="H23" s="188" t="e">
        <f>G23/$G$39</f>
        <v>#DIV/0!</v>
      </c>
    </row>
    <row r="24" spans="2:8" x14ac:dyDescent="0.15">
      <c r="B24" s="15"/>
      <c r="C24" s="187"/>
      <c r="D24" s="188" t="e">
        <f t="shared" si="3"/>
        <v>#DIV/0!</v>
      </c>
      <c r="E24" s="189"/>
      <c r="F24" s="188" t="e">
        <f t="shared" si="4"/>
        <v>#DIV/0!</v>
      </c>
      <c r="G24" s="187"/>
      <c r="H24" s="188"/>
    </row>
    <row r="25" spans="2:8" x14ac:dyDescent="0.15">
      <c r="B25" s="15"/>
      <c r="C25" s="187"/>
      <c r="D25" s="188" t="e">
        <f t="shared" si="3"/>
        <v>#DIV/0!</v>
      </c>
      <c r="E25" s="189"/>
      <c r="F25" s="188" t="e">
        <f t="shared" si="4"/>
        <v>#DIV/0!</v>
      </c>
      <c r="G25" s="187"/>
      <c r="H25" s="188"/>
    </row>
    <row r="26" spans="2:8" x14ac:dyDescent="0.15">
      <c r="B26" s="15"/>
      <c r="C26" s="187"/>
      <c r="D26" s="188" t="e">
        <f t="shared" si="3"/>
        <v>#DIV/0!</v>
      </c>
      <c r="E26" s="189"/>
      <c r="F26" s="188" t="e">
        <f t="shared" si="4"/>
        <v>#DIV/0!</v>
      </c>
      <c r="G26" s="187"/>
      <c r="H26" s="188"/>
    </row>
    <row r="27" spans="2:8" x14ac:dyDescent="0.15">
      <c r="B27" s="15"/>
      <c r="C27" s="187"/>
      <c r="D27" s="188"/>
      <c r="E27" s="187"/>
      <c r="F27" s="188"/>
      <c r="G27" s="187"/>
      <c r="H27" s="188"/>
    </row>
    <row r="28" spans="2:8" x14ac:dyDescent="0.15">
      <c r="B28" s="27" t="s">
        <v>17</v>
      </c>
      <c r="C28" s="29">
        <f>SUM(C19:C23)</f>
        <v>0</v>
      </c>
      <c r="D28" s="188" t="e">
        <f>C28/$C$39</f>
        <v>#DIV/0!</v>
      </c>
      <c r="E28" s="29">
        <f>SUM(E19:E26)</f>
        <v>0</v>
      </c>
      <c r="F28" s="188" t="e">
        <f>E28/$E$39</f>
        <v>#DIV/0!</v>
      </c>
      <c r="G28" s="29">
        <f>SUM(G19:G23)</f>
        <v>0</v>
      </c>
      <c r="H28" s="188" t="e">
        <f>G28/$G$39</f>
        <v>#DIV/0!</v>
      </c>
    </row>
    <row r="29" spans="2:8" x14ac:dyDescent="0.15">
      <c r="D29" s="188"/>
      <c r="F29" s="188"/>
      <c r="H29" s="188"/>
    </row>
    <row r="30" spans="2:8" x14ac:dyDescent="0.15">
      <c r="B30" s="27" t="s">
        <v>58</v>
      </c>
      <c r="D30" s="188"/>
      <c r="F30" s="188"/>
      <c r="H30" s="188"/>
    </row>
    <row r="31" spans="2:8" x14ac:dyDescent="0.15">
      <c r="B31" t="str">
        <f>[1]Inversiones!B28</f>
        <v>Capacitacion</v>
      </c>
      <c r="C31" s="187"/>
      <c r="D31" s="188" t="e">
        <f t="shared" ref="D31:D36" si="5">C31/$C$39</f>
        <v>#DIV/0!</v>
      </c>
      <c r="E31" s="189">
        <f>Inversiones!E30</f>
        <v>0</v>
      </c>
      <c r="F31" s="188" t="e">
        <f>E31/$E$39</f>
        <v>#DIV/0!</v>
      </c>
      <c r="G31" s="187"/>
      <c r="H31" s="188" t="e">
        <f>G31/$G$39</f>
        <v>#DIV/0!</v>
      </c>
    </row>
    <row r="32" spans="2:8" x14ac:dyDescent="0.15">
      <c r="B32" t="str">
        <f>[1]Inversiones!B29</f>
        <v>Proyecto</v>
      </c>
      <c r="C32" s="187"/>
      <c r="D32" s="188" t="e">
        <f t="shared" si="5"/>
        <v>#DIV/0!</v>
      </c>
      <c r="E32" s="189">
        <f>Inversiones!E27</f>
        <v>0</v>
      </c>
      <c r="F32" s="188" t="e">
        <f>E32/$E$39</f>
        <v>#DIV/0!</v>
      </c>
      <c r="G32" s="187"/>
      <c r="H32" s="188" t="e">
        <f>G32/$G$39</f>
        <v>#DIV/0!</v>
      </c>
    </row>
    <row r="33" spans="2:8" x14ac:dyDescent="0.15">
      <c r="B33" t="str">
        <f>[1]Inversiones!B30</f>
        <v>Constitucion</v>
      </c>
      <c r="C33" s="187"/>
      <c r="D33" s="188" t="e">
        <f t="shared" si="5"/>
        <v>#DIV/0!</v>
      </c>
      <c r="E33" s="189">
        <f>Inversiones!E28</f>
        <v>0</v>
      </c>
      <c r="F33" s="188" t="e">
        <f>E33/$E$39</f>
        <v>#DIV/0!</v>
      </c>
      <c r="G33" s="187"/>
      <c r="H33" s="188" t="e">
        <f>G33/$G$39</f>
        <v>#DIV/0!</v>
      </c>
    </row>
    <row r="34" spans="2:8" x14ac:dyDescent="0.15">
      <c r="B34" t="s">
        <v>329</v>
      </c>
      <c r="C34" s="187"/>
      <c r="D34" s="188" t="e">
        <f t="shared" si="5"/>
        <v>#DIV/0!</v>
      </c>
      <c r="E34" s="189">
        <f>Inversiones!E31</f>
        <v>0</v>
      </c>
      <c r="F34" s="188"/>
      <c r="G34" s="187"/>
      <c r="H34" s="188"/>
    </row>
    <row r="35" spans="2:8" x14ac:dyDescent="0.15">
      <c r="B35" t="s">
        <v>330</v>
      </c>
      <c r="C35" s="187"/>
      <c r="D35" s="188" t="e">
        <f t="shared" si="5"/>
        <v>#DIV/0!</v>
      </c>
      <c r="E35" s="189">
        <f>Inversiones!E29</f>
        <v>0</v>
      </c>
      <c r="F35" s="188"/>
      <c r="G35" s="187"/>
      <c r="H35" s="188"/>
    </row>
    <row r="36" spans="2:8" x14ac:dyDescent="0.15">
      <c r="B36" s="27" t="s">
        <v>17</v>
      </c>
      <c r="C36" s="29">
        <f>SUM(C31:C33)</f>
        <v>0</v>
      </c>
      <c r="D36" s="188" t="e">
        <f t="shared" si="5"/>
        <v>#DIV/0!</v>
      </c>
      <c r="E36" s="29">
        <f>SUM(E31:E35)</f>
        <v>0</v>
      </c>
      <c r="F36" s="188" t="e">
        <f>E36/$E$39</f>
        <v>#DIV/0!</v>
      </c>
      <c r="G36" s="29">
        <f>SUM(G31:G33)</f>
        <v>0</v>
      </c>
      <c r="H36" s="188" t="e">
        <f>G36/$G$39</f>
        <v>#DIV/0!</v>
      </c>
    </row>
    <row r="37" spans="2:8" x14ac:dyDescent="0.15">
      <c r="D37" s="188"/>
      <c r="F37" s="188"/>
      <c r="H37" s="188"/>
    </row>
    <row r="38" spans="2:8" x14ac:dyDescent="0.15">
      <c r="D38" s="188"/>
      <c r="F38" s="188"/>
      <c r="H38" s="188"/>
    </row>
    <row r="39" spans="2:8" x14ac:dyDescent="0.15">
      <c r="B39" s="184" t="s">
        <v>59</v>
      </c>
      <c r="C39" s="190">
        <f>C16+C28+C36</f>
        <v>0</v>
      </c>
      <c r="D39" s="191" t="e">
        <f>C39/$C$39</f>
        <v>#DIV/0!</v>
      </c>
      <c r="E39" s="190">
        <f>E16+E28+E36</f>
        <v>0</v>
      </c>
      <c r="F39" s="188" t="e">
        <f>E39/$E$39</f>
        <v>#DIV/0!</v>
      </c>
      <c r="G39" s="190">
        <f>G16+G28+G36</f>
        <v>0</v>
      </c>
      <c r="H39" s="188" t="e">
        <f>G39/$G$39</f>
        <v>#DIV/0!</v>
      </c>
    </row>
    <row r="40" spans="2:8" x14ac:dyDescent="0.15">
      <c r="F40" s="24"/>
    </row>
    <row r="41" spans="2:8" x14ac:dyDescent="0.15">
      <c r="F41" s="24"/>
    </row>
    <row r="42" spans="2:8" x14ac:dyDescent="0.15">
      <c r="B42" s="192" t="s">
        <v>61</v>
      </c>
      <c r="C42" s="193"/>
      <c r="D42" s="192" t="s">
        <v>60</v>
      </c>
      <c r="E42" s="193"/>
      <c r="F42" s="192" t="s">
        <v>60</v>
      </c>
      <c r="G42" s="192" t="s">
        <v>230</v>
      </c>
      <c r="H42" s="192" t="s">
        <v>60</v>
      </c>
    </row>
    <row r="43" spans="2:8" x14ac:dyDescent="0.15">
      <c r="B43" s="193"/>
      <c r="C43" s="193"/>
      <c r="D43" s="192" t="s">
        <v>68</v>
      </c>
      <c r="E43" s="193"/>
      <c r="F43" s="192" t="s">
        <v>68</v>
      </c>
      <c r="G43" s="193"/>
      <c r="H43" s="192" t="s">
        <v>68</v>
      </c>
    </row>
    <row r="44" spans="2:8" x14ac:dyDescent="0.15">
      <c r="B44" s="27" t="s">
        <v>62</v>
      </c>
      <c r="F44" s="24"/>
    </row>
    <row r="45" spans="2:8" x14ac:dyDescent="0.15">
      <c r="B45" t="s">
        <v>63</v>
      </c>
      <c r="C45" s="187"/>
      <c r="D45" s="188" t="e">
        <f>C45/$C$71</f>
        <v>#DIV/0!</v>
      </c>
      <c r="E45" s="187">
        <f>C45</f>
        <v>0</v>
      </c>
      <c r="F45" s="194" t="e">
        <f>E45/$E$71</f>
        <v>#DIV/0!</v>
      </c>
      <c r="G45" s="187"/>
      <c r="H45" s="195" t="e">
        <f>G45/$G$71</f>
        <v>#DIV/0!</v>
      </c>
    </row>
    <row r="46" spans="2:8" x14ac:dyDescent="0.15">
      <c r="B46" t="s">
        <v>54</v>
      </c>
      <c r="C46" s="187"/>
      <c r="D46" s="188" t="e">
        <f>C46/$C$71</f>
        <v>#DIV/0!</v>
      </c>
      <c r="E46" s="187"/>
      <c r="F46" s="194" t="e">
        <f>E46/$E$71</f>
        <v>#DIV/0!</v>
      </c>
      <c r="G46" s="187"/>
      <c r="H46" s="195" t="e">
        <f>G46/$G$71</f>
        <v>#DIV/0!</v>
      </c>
    </row>
    <row r="47" spans="2:8" x14ac:dyDescent="0.15">
      <c r="B47" t="s">
        <v>71</v>
      </c>
      <c r="D47" s="188" t="e">
        <f>C47/$C$71</f>
        <v>#DIV/0!</v>
      </c>
      <c r="F47" s="194" t="e">
        <f>E47/$E$71</f>
        <v>#DIV/0!</v>
      </c>
      <c r="H47" s="195" t="e">
        <f>G47/$G$71</f>
        <v>#DIV/0!</v>
      </c>
    </row>
    <row r="48" spans="2:8" x14ac:dyDescent="0.15">
      <c r="B48" t="s">
        <v>234</v>
      </c>
      <c r="C48" s="187"/>
      <c r="D48" s="188" t="e">
        <f>C48/$C$71</f>
        <v>#DIV/0!</v>
      </c>
      <c r="E48" s="288">
        <f>'Amortizacion Avio'!J11</f>
        <v>0</v>
      </c>
      <c r="F48" s="194" t="e">
        <f>E48/$E$71</f>
        <v>#DIV/0!</v>
      </c>
      <c r="G48" s="187"/>
      <c r="H48" s="195" t="e">
        <f>G48/$G$71</f>
        <v>#DIV/0!</v>
      </c>
    </row>
    <row r="49" spans="2:8" x14ac:dyDescent="0.15">
      <c r="C49" s="187"/>
      <c r="D49" s="188"/>
      <c r="E49" s="187"/>
      <c r="F49" s="194"/>
      <c r="G49" s="187"/>
      <c r="H49" s="195"/>
    </row>
    <row r="50" spans="2:8" x14ac:dyDescent="0.15">
      <c r="C50" s="187"/>
      <c r="D50" s="188"/>
      <c r="E50" s="187"/>
      <c r="F50" s="194"/>
      <c r="G50" s="187"/>
      <c r="H50" s="195"/>
    </row>
    <row r="51" spans="2:8" x14ac:dyDescent="0.15">
      <c r="C51" s="187"/>
      <c r="D51" s="188"/>
      <c r="E51" s="187"/>
      <c r="F51" s="194"/>
      <c r="G51" s="187"/>
      <c r="H51" s="195"/>
    </row>
    <row r="52" spans="2:8" x14ac:dyDescent="0.15">
      <c r="B52" s="27" t="s">
        <v>17</v>
      </c>
      <c r="C52" s="29">
        <f>SUM(C45:C51)</f>
        <v>0</v>
      </c>
      <c r="D52" s="188" t="e">
        <f>C52/$C$71</f>
        <v>#DIV/0!</v>
      </c>
      <c r="E52" s="29">
        <f>SUM(E45:E51)</f>
        <v>0</v>
      </c>
      <c r="F52" s="194" t="e">
        <f>E52/$E$71</f>
        <v>#DIV/0!</v>
      </c>
      <c r="G52" s="29">
        <f>SUM(G45:G51)</f>
        <v>0</v>
      </c>
      <c r="H52" s="195" t="e">
        <f>G52/$G$71</f>
        <v>#DIV/0!</v>
      </c>
    </row>
    <row r="53" spans="2:8" x14ac:dyDescent="0.15">
      <c r="D53" s="188"/>
      <c r="F53" s="194"/>
      <c r="H53" s="195"/>
    </row>
    <row r="54" spans="2:8" x14ac:dyDescent="0.15">
      <c r="B54" s="27" t="s">
        <v>64</v>
      </c>
      <c r="D54" s="188"/>
      <c r="F54" s="194"/>
      <c r="H54" s="195"/>
    </row>
    <row r="55" spans="2:8" x14ac:dyDescent="0.15">
      <c r="B55" t="s">
        <v>126</v>
      </c>
      <c r="C55" s="187"/>
      <c r="D55" s="188" t="e">
        <f>C55/$C$71</f>
        <v>#DIV/0!</v>
      </c>
      <c r="E55" s="187">
        <f>Inversiones!D88</f>
        <v>0</v>
      </c>
      <c r="F55" s="194" t="e">
        <f>E55/$E$71</f>
        <v>#DIV/0!</v>
      </c>
      <c r="G55" s="187"/>
      <c r="H55" s="195" t="e">
        <f>G55/$G$71</f>
        <v>#DIV/0!</v>
      </c>
    </row>
    <row r="56" spans="2:8" x14ac:dyDescent="0.15">
      <c r="B56" s="15"/>
      <c r="C56" s="187"/>
      <c r="D56" s="188" t="e">
        <f>C56/$C$71</f>
        <v>#DIV/0!</v>
      </c>
      <c r="E56" s="187"/>
      <c r="F56" s="194"/>
      <c r="G56" s="187"/>
      <c r="H56" s="195" t="e">
        <f>G56/$G$71</f>
        <v>#DIV/0!</v>
      </c>
    </row>
    <row r="57" spans="2:8" x14ac:dyDescent="0.15">
      <c r="B57" s="27" t="s">
        <v>17</v>
      </c>
      <c r="C57" s="29">
        <f>SUM(C55:C56)</f>
        <v>0</v>
      </c>
      <c r="D57" s="188" t="e">
        <f>C57/$C$71</f>
        <v>#DIV/0!</v>
      </c>
      <c r="E57" s="29">
        <f>SUM(E55:E56)</f>
        <v>0</v>
      </c>
      <c r="F57" s="194" t="e">
        <f>E57/$E$71</f>
        <v>#DIV/0!</v>
      </c>
      <c r="G57" s="29">
        <f>SUM(G55:G56)</f>
        <v>0</v>
      </c>
      <c r="H57" s="195" t="e">
        <f>G57/$G$71</f>
        <v>#DIV/0!</v>
      </c>
    </row>
    <row r="58" spans="2:8" x14ac:dyDescent="0.15">
      <c r="C58" s="187"/>
      <c r="D58" s="188"/>
      <c r="E58" s="187"/>
      <c r="F58" s="194"/>
      <c r="G58" s="187"/>
      <c r="H58" s="195"/>
    </row>
    <row r="59" spans="2:8" x14ac:dyDescent="0.15">
      <c r="B59" s="27" t="s">
        <v>66</v>
      </c>
      <c r="C59" s="29">
        <f>C52+C57</f>
        <v>0</v>
      </c>
      <c r="D59" s="188" t="e">
        <f>C59/$C$71</f>
        <v>#DIV/0!</v>
      </c>
      <c r="E59" s="29">
        <f>E52+E57</f>
        <v>0</v>
      </c>
      <c r="F59" s="194" t="e">
        <f>E59/$E$71</f>
        <v>#DIV/0!</v>
      </c>
      <c r="G59" s="29">
        <f>G52+G57</f>
        <v>0</v>
      </c>
      <c r="H59" s="195" t="e">
        <f>G59/$G$71</f>
        <v>#DIV/0!</v>
      </c>
    </row>
    <row r="60" spans="2:8" x14ac:dyDescent="0.15">
      <c r="D60" s="188"/>
      <c r="F60" s="194"/>
      <c r="H60" s="195"/>
    </row>
    <row r="61" spans="2:8" x14ac:dyDescent="0.15">
      <c r="D61" s="188"/>
      <c r="F61" s="194"/>
      <c r="H61" s="195"/>
    </row>
    <row r="62" spans="2:8" x14ac:dyDescent="0.15">
      <c r="B62" s="30" t="s">
        <v>14</v>
      </c>
      <c r="C62" s="31"/>
      <c r="D62" s="188"/>
      <c r="E62" s="31"/>
      <c r="F62" s="194"/>
      <c r="G62" s="31"/>
      <c r="H62" s="195"/>
    </row>
    <row r="63" spans="2:8" x14ac:dyDescent="0.15">
      <c r="B63" t="s">
        <v>299</v>
      </c>
      <c r="C63" s="187"/>
      <c r="D63" s="188" t="e">
        <f t="shared" ref="D63:D69" si="6">C63/$C$71</f>
        <v>#DIV/0!</v>
      </c>
      <c r="E63" s="187">
        <f>C63</f>
        <v>0</v>
      </c>
      <c r="F63" s="194" t="e">
        <f t="shared" ref="F63:F69" si="7">E63/$E$71</f>
        <v>#DIV/0!</v>
      </c>
      <c r="G63" s="187"/>
      <c r="H63" s="195" t="e">
        <f t="shared" ref="H63:H69" si="8">G63/$G$71</f>
        <v>#DIV/0!</v>
      </c>
    </row>
    <row r="64" spans="2:8" x14ac:dyDescent="0.15">
      <c r="B64" s="15" t="s">
        <v>112</v>
      </c>
      <c r="C64" s="187"/>
      <c r="D64" s="188" t="e">
        <f t="shared" si="6"/>
        <v>#DIV/0!</v>
      </c>
      <c r="E64" s="187">
        <f>Inversiones!F88</f>
        <v>0</v>
      </c>
      <c r="F64" s="194" t="e">
        <f t="shared" si="7"/>
        <v>#DIV/0!</v>
      </c>
      <c r="G64" s="187"/>
      <c r="H64" s="195" t="e">
        <f t="shared" si="8"/>
        <v>#DIV/0!</v>
      </c>
    </row>
    <row r="65" spans="2:8" x14ac:dyDescent="0.15">
      <c r="B65" t="s">
        <v>235</v>
      </c>
      <c r="C65" s="187"/>
      <c r="D65" s="188" t="e">
        <f t="shared" si="6"/>
        <v>#DIV/0!</v>
      </c>
      <c r="E65" s="187">
        <f>Inversiones!E88</f>
        <v>0</v>
      </c>
      <c r="F65" s="194" t="e">
        <f t="shared" si="7"/>
        <v>#DIV/0!</v>
      </c>
      <c r="G65" s="187"/>
      <c r="H65" s="195" t="e">
        <f t="shared" si="8"/>
        <v>#DIV/0!</v>
      </c>
    </row>
    <row r="66" spans="2:8" x14ac:dyDescent="0.15">
      <c r="B66" t="s">
        <v>296</v>
      </c>
      <c r="C66" s="187"/>
      <c r="D66" s="188" t="e">
        <f t="shared" si="6"/>
        <v>#DIV/0!</v>
      </c>
      <c r="E66" s="187"/>
      <c r="F66" s="194" t="e">
        <f t="shared" si="7"/>
        <v>#DIV/0!</v>
      </c>
      <c r="G66" s="187"/>
      <c r="H66" s="195" t="e">
        <f t="shared" si="8"/>
        <v>#DIV/0!</v>
      </c>
    </row>
    <row r="67" spans="2:8" x14ac:dyDescent="0.15">
      <c r="B67" t="s">
        <v>295</v>
      </c>
      <c r="C67" s="187"/>
      <c r="D67" s="188" t="e">
        <f t="shared" si="6"/>
        <v>#DIV/0!</v>
      </c>
      <c r="E67" s="187"/>
      <c r="F67" s="194" t="e">
        <f t="shared" si="7"/>
        <v>#DIV/0!</v>
      </c>
      <c r="G67" s="187"/>
      <c r="H67" s="195" t="e">
        <f t="shared" si="8"/>
        <v>#DIV/0!</v>
      </c>
    </row>
    <row r="68" spans="2:8" x14ac:dyDescent="0.15">
      <c r="B68" t="s">
        <v>236</v>
      </c>
      <c r="C68" s="187"/>
      <c r="D68" s="188" t="e">
        <f t="shared" si="6"/>
        <v>#DIV/0!</v>
      </c>
      <c r="E68" s="187">
        <f>C68</f>
        <v>0</v>
      </c>
      <c r="F68" s="194" t="e">
        <f t="shared" si="7"/>
        <v>#DIV/0!</v>
      </c>
      <c r="G68" s="187"/>
      <c r="H68" s="195" t="e">
        <f t="shared" si="8"/>
        <v>#DIV/0!</v>
      </c>
    </row>
    <row r="69" spans="2:8" x14ac:dyDescent="0.15">
      <c r="B69" s="27" t="s">
        <v>65</v>
      </c>
      <c r="C69" s="29">
        <f>SUM(C63:C68)</f>
        <v>0</v>
      </c>
      <c r="D69" s="188" t="e">
        <f t="shared" si="6"/>
        <v>#DIV/0!</v>
      </c>
      <c r="E69" s="29">
        <f>SUM(E63:E68)</f>
        <v>0</v>
      </c>
      <c r="F69" s="194" t="e">
        <f t="shared" si="7"/>
        <v>#DIV/0!</v>
      </c>
      <c r="G69" s="29">
        <f>SUM(G63:G68)</f>
        <v>0</v>
      </c>
      <c r="H69" s="195" t="e">
        <f t="shared" si="8"/>
        <v>#DIV/0!</v>
      </c>
    </row>
    <row r="70" spans="2:8" x14ac:dyDescent="0.15">
      <c r="D70" s="188"/>
      <c r="F70" s="188"/>
      <c r="H70" s="188"/>
    </row>
    <row r="71" spans="2:8" x14ac:dyDescent="0.15">
      <c r="B71" s="192" t="s">
        <v>67</v>
      </c>
      <c r="C71" s="196">
        <f>C59+C69</f>
        <v>0</v>
      </c>
      <c r="D71" s="197" t="e">
        <f>C71/$C$71</f>
        <v>#DIV/0!</v>
      </c>
      <c r="E71" s="196">
        <f>E59+E69</f>
        <v>0</v>
      </c>
      <c r="F71" s="197" t="e">
        <f>E71/$E$71</f>
        <v>#DIV/0!</v>
      </c>
      <c r="G71" s="196">
        <f>G59+G69</f>
        <v>0</v>
      </c>
      <c r="H71" s="197" t="e">
        <f>G71/$G$71</f>
        <v>#DIV/0!</v>
      </c>
    </row>
    <row r="72" spans="2:8" x14ac:dyDescent="0.15">
      <c r="F72" s="24"/>
    </row>
    <row r="73" spans="2:8" x14ac:dyDescent="0.15">
      <c r="B73" s="198" t="s">
        <v>237</v>
      </c>
      <c r="C73" s="75">
        <f>C39-C71</f>
        <v>0</v>
      </c>
      <c r="D73" s="77"/>
      <c r="E73" s="75">
        <f>E39-E71</f>
        <v>0</v>
      </c>
      <c r="F73" s="77"/>
      <c r="G73" s="75">
        <f>G39-G71</f>
        <v>0</v>
      </c>
      <c r="H73" s="77"/>
    </row>
  </sheetData>
  <mergeCells count="1">
    <mergeCell ref="B2:H2"/>
  </mergeCells>
  <phoneticPr fontId="4" type="noConversion"/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A0F9-7656-4227-966B-6ED0336370C3}">
  <sheetPr>
    <tabColor indexed="62"/>
  </sheetPr>
  <dimension ref="A3:R35"/>
  <sheetViews>
    <sheetView workbookViewId="0">
      <selection activeCell="B4" sqref="B4:E4"/>
    </sheetView>
  </sheetViews>
  <sheetFormatPr baseColWidth="10" defaultRowHeight="13" x14ac:dyDescent="0.15"/>
  <cols>
    <col min="2" max="2" width="23.6640625" customWidth="1"/>
    <col min="3" max="3" width="20.1640625" customWidth="1"/>
    <col min="4" max="4" width="11.6640625" bestFit="1" customWidth="1"/>
    <col min="5" max="5" width="22.33203125" customWidth="1"/>
    <col min="7" max="7" width="13.83203125" bestFit="1" customWidth="1"/>
    <col min="9" max="9" width="13.83203125" bestFit="1" customWidth="1"/>
    <col min="11" max="11" width="13.83203125" bestFit="1" customWidth="1"/>
    <col min="13" max="13" width="13.83203125" bestFit="1" customWidth="1"/>
    <col min="15" max="15" width="15.5" customWidth="1"/>
    <col min="17" max="17" width="15.1640625" customWidth="1"/>
  </cols>
  <sheetData>
    <row r="3" spans="2:18" ht="16" x14ac:dyDescent="0.2">
      <c r="B3" s="289" t="s">
        <v>365</v>
      </c>
      <c r="C3" s="289"/>
      <c r="D3" s="289"/>
      <c r="E3" s="289"/>
      <c r="F3" s="290"/>
      <c r="G3" s="290"/>
      <c r="H3" s="290"/>
      <c r="I3" s="290"/>
    </row>
    <row r="4" spans="2:18" ht="16" x14ac:dyDescent="0.2">
      <c r="B4" s="337"/>
      <c r="C4" s="337"/>
      <c r="D4" s="337"/>
      <c r="E4" s="337"/>
      <c r="F4" s="290"/>
      <c r="G4" s="290"/>
      <c r="H4" s="290"/>
      <c r="I4" s="290"/>
    </row>
    <row r="6" spans="2:18" x14ac:dyDescent="0.15">
      <c r="B6" s="32"/>
      <c r="C6" s="43" t="s">
        <v>294</v>
      </c>
      <c r="D6" s="44" t="s">
        <v>60</v>
      </c>
      <c r="E6" s="43" t="s">
        <v>340</v>
      </c>
      <c r="F6" s="44" t="s">
        <v>60</v>
      </c>
      <c r="G6" s="43">
        <v>2</v>
      </c>
      <c r="H6" s="44" t="s">
        <v>60</v>
      </c>
      <c r="I6" s="43">
        <v>3</v>
      </c>
      <c r="J6" s="44" t="s">
        <v>60</v>
      </c>
      <c r="K6" s="43">
        <v>4</v>
      </c>
      <c r="L6" s="44" t="s">
        <v>60</v>
      </c>
      <c r="M6" s="43">
        <v>5</v>
      </c>
      <c r="N6" s="44" t="s">
        <v>60</v>
      </c>
      <c r="O6" s="43">
        <v>6</v>
      </c>
      <c r="P6" s="44" t="s">
        <v>60</v>
      </c>
      <c r="Q6" s="43">
        <v>6</v>
      </c>
      <c r="R6" s="44" t="s">
        <v>60</v>
      </c>
    </row>
    <row r="8" spans="2:18" x14ac:dyDescent="0.15">
      <c r="B8" t="s">
        <v>69</v>
      </c>
      <c r="C8" s="187"/>
      <c r="D8" s="199" t="e">
        <f>C8/$C$8</f>
        <v>#DIV/0!</v>
      </c>
      <c r="E8" s="187">
        <f>'Flujo de Efectivo'!O20</f>
        <v>0</v>
      </c>
      <c r="F8" s="199" t="e">
        <f>E8/$E$8</f>
        <v>#DIV/0!</v>
      </c>
      <c r="G8" s="187">
        <f>E8</f>
        <v>0</v>
      </c>
      <c r="H8" s="199" t="e">
        <f>G8/$G$8</f>
        <v>#DIV/0!</v>
      </c>
      <c r="I8" s="187">
        <f>G8</f>
        <v>0</v>
      </c>
      <c r="J8" s="199" t="e">
        <f>I8/$G$8</f>
        <v>#DIV/0!</v>
      </c>
      <c r="K8" s="187">
        <f>I8</f>
        <v>0</v>
      </c>
      <c r="L8" s="199" t="e">
        <f>K8/$G$8</f>
        <v>#DIV/0!</v>
      </c>
      <c r="M8" s="187">
        <f>K8</f>
        <v>0</v>
      </c>
      <c r="N8" s="199" t="e">
        <f>M8/$G$8</f>
        <v>#DIV/0!</v>
      </c>
      <c r="O8" s="187">
        <f>M8</f>
        <v>0</v>
      </c>
      <c r="P8" s="199" t="e">
        <f>O8/$G$8</f>
        <v>#DIV/0!</v>
      </c>
      <c r="Q8" s="187">
        <f>O8</f>
        <v>0</v>
      </c>
      <c r="R8" s="199" t="e">
        <f>Q8/$G$8</f>
        <v>#DIV/0!</v>
      </c>
    </row>
    <row r="9" spans="2:18" x14ac:dyDescent="0.15">
      <c r="B9" s="33" t="s">
        <v>70</v>
      </c>
      <c r="C9" s="200"/>
      <c r="D9" s="199" t="e">
        <f>C9/$C$8</f>
        <v>#DIV/0!</v>
      </c>
      <c r="E9" s="187">
        <f>'Flujo de Efectivo'!O38</f>
        <v>0</v>
      </c>
      <c r="F9" s="199" t="e">
        <f>E9/$E$8</f>
        <v>#DIV/0!</v>
      </c>
      <c r="G9" s="200">
        <f>E9</f>
        <v>0</v>
      </c>
      <c r="H9" s="199" t="e">
        <f>G9/$G$8</f>
        <v>#DIV/0!</v>
      </c>
      <c r="I9" s="200">
        <f>G9</f>
        <v>0</v>
      </c>
      <c r="J9" s="199" t="e">
        <f>I9/$G$8</f>
        <v>#DIV/0!</v>
      </c>
      <c r="K9" s="200">
        <f>I9</f>
        <v>0</v>
      </c>
      <c r="L9" s="199" t="e">
        <f>K9/$G$8</f>
        <v>#DIV/0!</v>
      </c>
      <c r="M9" s="200">
        <f>K9</f>
        <v>0</v>
      </c>
      <c r="N9" s="199" t="e">
        <f>M9/$G$8</f>
        <v>#DIV/0!</v>
      </c>
      <c r="O9" s="200">
        <f>M9</f>
        <v>0</v>
      </c>
      <c r="P9" s="199" t="e">
        <f>O9/$G$8</f>
        <v>#DIV/0!</v>
      </c>
      <c r="Q9" s="200">
        <f>O9</f>
        <v>0</v>
      </c>
      <c r="R9" s="199" t="e">
        <f>Q9/$G$8</f>
        <v>#DIV/0!</v>
      </c>
    </row>
    <row r="10" spans="2:18" x14ac:dyDescent="0.15">
      <c r="B10" s="34" t="s">
        <v>73</v>
      </c>
      <c r="C10" s="35">
        <f>C8-C9</f>
        <v>0</v>
      </c>
      <c r="D10" s="199" t="e">
        <f>C10/$C$8</f>
        <v>#DIV/0!</v>
      </c>
      <c r="E10" s="35">
        <f>E8-E9</f>
        <v>0</v>
      </c>
      <c r="F10" s="199" t="e">
        <f>E10/$E$8</f>
        <v>#DIV/0!</v>
      </c>
      <c r="G10" s="35">
        <f>G8-G9</f>
        <v>0</v>
      </c>
      <c r="H10" s="199" t="e">
        <f>G10/$G$8</f>
        <v>#DIV/0!</v>
      </c>
      <c r="I10" s="35">
        <f>I8-I9</f>
        <v>0</v>
      </c>
      <c r="J10" s="199" t="e">
        <f>I10/$G$8</f>
        <v>#DIV/0!</v>
      </c>
      <c r="K10" s="35">
        <f>K8-K9</f>
        <v>0</v>
      </c>
      <c r="L10" s="199" t="e">
        <f>K10/$G$8</f>
        <v>#DIV/0!</v>
      </c>
      <c r="M10" s="35">
        <f>M8-M9</f>
        <v>0</v>
      </c>
      <c r="N10" s="199" t="e">
        <f>M10/$G$8</f>
        <v>#DIV/0!</v>
      </c>
      <c r="O10" s="35">
        <f>O8-O9</f>
        <v>0</v>
      </c>
      <c r="P10" s="199" t="e">
        <f>O10/$G$8</f>
        <v>#DIV/0!</v>
      </c>
      <c r="Q10" s="35">
        <f>Q8-Q9</f>
        <v>0</v>
      </c>
      <c r="R10" s="199" t="e">
        <f>Q10/$G$8</f>
        <v>#DIV/0!</v>
      </c>
    </row>
    <row r="11" spans="2:18" x14ac:dyDescent="0.15">
      <c r="D11" s="199"/>
      <c r="F11" s="199"/>
      <c r="H11" s="199"/>
      <c r="J11" s="199"/>
      <c r="L11" s="199"/>
      <c r="N11" s="199"/>
      <c r="P11" s="199"/>
      <c r="R11" s="199"/>
    </row>
    <row r="12" spans="2:18" x14ac:dyDescent="0.15">
      <c r="B12" s="37" t="s">
        <v>76</v>
      </c>
      <c r="C12" s="38">
        <f>C10</f>
        <v>0</v>
      </c>
      <c r="D12" s="199" t="e">
        <f>C12/$C$8</f>
        <v>#DIV/0!</v>
      </c>
      <c r="E12" s="38">
        <f>E10</f>
        <v>0</v>
      </c>
      <c r="F12" s="199" t="e">
        <f>E12/$E$8</f>
        <v>#DIV/0!</v>
      </c>
      <c r="G12" s="38">
        <f>G10</f>
        <v>0</v>
      </c>
      <c r="H12" s="199" t="e">
        <f>G12/$G$8</f>
        <v>#DIV/0!</v>
      </c>
      <c r="I12" s="38">
        <f>I10</f>
        <v>0</v>
      </c>
      <c r="J12" s="199" t="e">
        <f>I12/$G$8</f>
        <v>#DIV/0!</v>
      </c>
      <c r="K12" s="38">
        <f>K10</f>
        <v>0</v>
      </c>
      <c r="L12" s="199" t="e">
        <f>K12/$G$8</f>
        <v>#DIV/0!</v>
      </c>
      <c r="M12" s="38">
        <f>M10</f>
        <v>0</v>
      </c>
      <c r="N12" s="199" t="e">
        <f>M12/$G$8</f>
        <v>#DIV/0!</v>
      </c>
      <c r="O12" s="38">
        <f>O10</f>
        <v>0</v>
      </c>
      <c r="P12" s="199" t="e">
        <f>O12/$G$8</f>
        <v>#DIV/0!</v>
      </c>
      <c r="Q12" s="38">
        <f>Q10</f>
        <v>0</v>
      </c>
      <c r="R12" s="199" t="e">
        <f>Q12/$G$8</f>
        <v>#DIV/0!</v>
      </c>
    </row>
    <row r="13" spans="2:18" x14ac:dyDescent="0.15">
      <c r="D13" s="199"/>
      <c r="F13" s="199"/>
      <c r="H13" s="199"/>
      <c r="J13" s="199"/>
      <c r="L13" s="199"/>
      <c r="N13" s="199"/>
      <c r="P13" s="199"/>
      <c r="R13" s="199"/>
    </row>
    <row r="14" spans="2:18" x14ac:dyDescent="0.15">
      <c r="B14" t="s">
        <v>238</v>
      </c>
      <c r="C14" s="187"/>
      <c r="D14" s="199" t="e">
        <f>C14/$C$8</f>
        <v>#DIV/0!</v>
      </c>
      <c r="E14" s="187"/>
      <c r="F14" s="199" t="e">
        <f>E14/$E$8</f>
        <v>#DIV/0!</v>
      </c>
      <c r="G14" s="187"/>
      <c r="H14" s="199" t="e">
        <f>G14/$G$8</f>
        <v>#DIV/0!</v>
      </c>
      <c r="I14" s="187"/>
      <c r="J14" s="199" t="e">
        <f>I14/$G$8</f>
        <v>#DIV/0!</v>
      </c>
      <c r="K14" s="187"/>
      <c r="L14" s="199" t="e">
        <f>K14/$G$8</f>
        <v>#DIV/0!</v>
      </c>
      <c r="M14" s="187"/>
      <c r="N14" s="199" t="e">
        <f>M14/$G$8</f>
        <v>#DIV/0!</v>
      </c>
      <c r="O14" s="187"/>
      <c r="P14" s="199" t="e">
        <f>O14/$G$8</f>
        <v>#DIV/0!</v>
      </c>
      <c r="Q14" s="187"/>
      <c r="R14" s="199" t="e">
        <f>Q14/$G$8</f>
        <v>#DIV/0!</v>
      </c>
    </row>
    <row r="15" spans="2:18" x14ac:dyDescent="0.15">
      <c r="B15" t="s">
        <v>240</v>
      </c>
      <c r="C15" s="187"/>
      <c r="D15" s="199" t="e">
        <f>C15/$C$8</f>
        <v>#DIV/0!</v>
      </c>
      <c r="E15" s="187">
        <f>'Flujo de Efectivo'!O29</f>
        <v>0</v>
      </c>
      <c r="F15" s="199" t="e">
        <f>E15/$E$8</f>
        <v>#DIV/0!</v>
      </c>
      <c r="G15" s="187">
        <f>E15</f>
        <v>0</v>
      </c>
      <c r="H15" s="199" t="e">
        <f>G15/$G$8</f>
        <v>#DIV/0!</v>
      </c>
      <c r="I15" s="187">
        <f>G15</f>
        <v>0</v>
      </c>
      <c r="J15" s="199" t="e">
        <f>I15/$G$8</f>
        <v>#DIV/0!</v>
      </c>
      <c r="K15" s="187">
        <f>I15</f>
        <v>0</v>
      </c>
      <c r="L15" s="199" t="e">
        <f>K15/$G$8</f>
        <v>#DIV/0!</v>
      </c>
      <c r="M15" s="187">
        <f>K15</f>
        <v>0</v>
      </c>
      <c r="N15" s="199" t="e">
        <f>M15/$G$8</f>
        <v>#DIV/0!</v>
      </c>
      <c r="O15" s="187">
        <f>M15</f>
        <v>0</v>
      </c>
      <c r="P15" s="199" t="e">
        <f>O15/$G$8</f>
        <v>#DIV/0!</v>
      </c>
      <c r="Q15" s="187">
        <f>O15</f>
        <v>0</v>
      </c>
      <c r="R15" s="199" t="e">
        <f>Q15/$G$8</f>
        <v>#DIV/0!</v>
      </c>
    </row>
    <row r="16" spans="2:18" x14ac:dyDescent="0.15">
      <c r="B16" s="33"/>
      <c r="C16" s="200"/>
      <c r="D16" s="199" t="e">
        <f>C16/$C$8</f>
        <v>#DIV/0!</v>
      </c>
      <c r="E16" s="200"/>
      <c r="F16" s="199" t="e">
        <f>E16/$E$8</f>
        <v>#DIV/0!</v>
      </c>
      <c r="G16" s="200"/>
      <c r="H16" s="199" t="e">
        <f>G16/$G$8</f>
        <v>#DIV/0!</v>
      </c>
      <c r="I16" s="200"/>
      <c r="J16" s="199" t="e">
        <f>I16/$G$8</f>
        <v>#DIV/0!</v>
      </c>
      <c r="K16" s="200"/>
      <c r="L16" s="199" t="e">
        <f>K16/$G$8</f>
        <v>#DIV/0!</v>
      </c>
      <c r="M16" s="200"/>
      <c r="N16" s="199" t="e">
        <f>M16/$G$8</f>
        <v>#DIV/0!</v>
      </c>
      <c r="O16" s="200"/>
      <c r="P16" s="199" t="e">
        <f>O16/$G$8</f>
        <v>#DIV/0!</v>
      </c>
      <c r="Q16" s="200"/>
      <c r="R16" s="199" t="e">
        <f>Q16/$G$8</f>
        <v>#DIV/0!</v>
      </c>
    </row>
    <row r="17" spans="1:18" x14ac:dyDescent="0.15">
      <c r="B17" s="34" t="s">
        <v>75</v>
      </c>
      <c r="C17" s="36">
        <f>SUM(C14:C16)</f>
        <v>0</v>
      </c>
      <c r="D17" s="199" t="e">
        <f>C17/$C$8</f>
        <v>#DIV/0!</v>
      </c>
      <c r="E17" s="36">
        <f>SUM(E14:E16)</f>
        <v>0</v>
      </c>
      <c r="F17" s="199" t="e">
        <f>E17/$E$8</f>
        <v>#DIV/0!</v>
      </c>
      <c r="G17" s="36">
        <f>SUM(G14:G16)</f>
        <v>0</v>
      </c>
      <c r="H17" s="199" t="e">
        <f>G17/$G$8</f>
        <v>#DIV/0!</v>
      </c>
      <c r="I17" s="36">
        <f>SUM(I14:I16)</f>
        <v>0</v>
      </c>
      <c r="J17" s="199" t="e">
        <f>I17/$G$8</f>
        <v>#DIV/0!</v>
      </c>
      <c r="K17" s="36">
        <f>SUM(K14:K16)</f>
        <v>0</v>
      </c>
      <c r="L17" s="199" t="e">
        <f>K17/$G$8</f>
        <v>#DIV/0!</v>
      </c>
      <c r="M17" s="36">
        <f>SUM(M14:M16)</f>
        <v>0</v>
      </c>
      <c r="N17" s="199" t="e">
        <f>M17/$G$8</f>
        <v>#DIV/0!</v>
      </c>
      <c r="O17" s="36">
        <f>SUM(O14:O16)</f>
        <v>0</v>
      </c>
      <c r="P17" s="199" t="e">
        <f>O17/$G$8</f>
        <v>#DIV/0!</v>
      </c>
      <c r="Q17" s="36">
        <f>SUM(Q14:Q16)</f>
        <v>0</v>
      </c>
      <c r="R17" s="199" t="e">
        <f>Q17/$G$8</f>
        <v>#DIV/0!</v>
      </c>
    </row>
    <row r="18" spans="1:18" x14ac:dyDescent="0.15">
      <c r="B18" s="34"/>
      <c r="C18" s="36"/>
      <c r="D18" s="199"/>
      <c r="E18" s="36"/>
      <c r="F18" s="199"/>
      <c r="G18" s="36"/>
      <c r="H18" s="199"/>
      <c r="I18" s="36"/>
      <c r="J18" s="199"/>
      <c r="K18" s="36"/>
      <c r="L18" s="199"/>
      <c r="M18" s="36"/>
      <c r="N18" s="199"/>
      <c r="O18" s="36"/>
      <c r="P18" s="199"/>
      <c r="Q18" s="36"/>
      <c r="R18" s="199"/>
    </row>
    <row r="19" spans="1:18" x14ac:dyDescent="0.15">
      <c r="B19" s="37" t="s">
        <v>81</v>
      </c>
      <c r="C19" s="41">
        <f>C12-C17</f>
        <v>0</v>
      </c>
      <c r="D19" s="199" t="e">
        <f>C19/$C$8</f>
        <v>#DIV/0!</v>
      </c>
      <c r="E19" s="41">
        <f>E12-E17</f>
        <v>0</v>
      </c>
      <c r="F19" s="199" t="e">
        <f>E19/$E$8</f>
        <v>#DIV/0!</v>
      </c>
      <c r="G19" s="41">
        <f>G12-G17</f>
        <v>0</v>
      </c>
      <c r="H19" s="199" t="e">
        <f>G19/$G$8</f>
        <v>#DIV/0!</v>
      </c>
      <c r="I19" s="41">
        <f>I12-I17</f>
        <v>0</v>
      </c>
      <c r="J19" s="199" t="e">
        <f>I19/$G$8</f>
        <v>#DIV/0!</v>
      </c>
      <c r="K19" s="41">
        <f>K12-K17</f>
        <v>0</v>
      </c>
      <c r="L19" s="199" t="e">
        <f>K19/$G$8</f>
        <v>#DIV/0!</v>
      </c>
      <c r="M19" s="41">
        <f>M12-M17</f>
        <v>0</v>
      </c>
      <c r="N19" s="199" t="e">
        <f>M19/$G$8</f>
        <v>#DIV/0!</v>
      </c>
      <c r="O19" s="41">
        <f>O12-O17</f>
        <v>0</v>
      </c>
      <c r="P19" s="199" t="e">
        <f>O19/$G$8</f>
        <v>#DIV/0!</v>
      </c>
      <c r="Q19" s="41">
        <f>Q12-Q17</f>
        <v>0</v>
      </c>
      <c r="R19" s="199" t="e">
        <f>Q19/$G$8</f>
        <v>#DIV/0!</v>
      </c>
    </row>
    <row r="20" spans="1:18" x14ac:dyDescent="0.15">
      <c r="B20" s="34"/>
      <c r="C20" s="34"/>
      <c r="D20" s="199"/>
      <c r="E20" s="34"/>
      <c r="F20" s="199"/>
      <c r="G20" s="34"/>
      <c r="H20" s="199"/>
      <c r="I20" s="34"/>
      <c r="J20" s="199"/>
      <c r="K20" s="34"/>
      <c r="L20" s="199"/>
      <c r="M20" s="34"/>
      <c r="N20" s="199"/>
      <c r="O20" s="34"/>
      <c r="P20" s="199"/>
      <c r="Q20" s="34"/>
      <c r="R20" s="199"/>
    </row>
    <row r="21" spans="1:18" x14ac:dyDescent="0.15">
      <c r="B21" s="34" t="s">
        <v>57</v>
      </c>
      <c r="C21" s="34"/>
      <c r="D21" s="199"/>
      <c r="E21" s="34"/>
      <c r="F21" s="199"/>
      <c r="G21" s="34"/>
      <c r="H21" s="199"/>
      <c r="I21" s="34"/>
      <c r="J21" s="199"/>
      <c r="K21" s="34"/>
      <c r="L21" s="199"/>
      <c r="M21" s="34"/>
      <c r="N21" s="199"/>
      <c r="O21" s="34"/>
      <c r="P21" s="199"/>
      <c r="Q21" s="34"/>
      <c r="R21" s="199"/>
    </row>
    <row r="22" spans="1:18" x14ac:dyDescent="0.15">
      <c r="B22" t="s">
        <v>239</v>
      </c>
      <c r="C22" s="187"/>
      <c r="D22" s="199" t="e">
        <f>C22/$C$8</f>
        <v>#DIV/0!</v>
      </c>
      <c r="E22" s="187">
        <f>'Flujo de Efectivo'!N50+'Flujo de Efectivo'!N53</f>
        <v>0</v>
      </c>
      <c r="F22" s="199" t="e">
        <f>E22/$E$8</f>
        <v>#DIV/0!</v>
      </c>
      <c r="G22" s="187">
        <f>'Amortizacion Ref'!K34</f>
        <v>0</v>
      </c>
      <c r="H22" s="199" t="e">
        <f>G22/$G$8</f>
        <v>#DIV/0!</v>
      </c>
      <c r="I22" s="187">
        <f>'Amortizacion Ref'!K46</f>
        <v>0</v>
      </c>
      <c r="J22" s="199" t="e">
        <f>I22/$G$8</f>
        <v>#DIV/0!</v>
      </c>
      <c r="K22" s="187">
        <f>'Amortizacion Ref'!K58</f>
        <v>0</v>
      </c>
      <c r="L22" s="199" t="e">
        <f>K22/$G$8</f>
        <v>#DIV/0!</v>
      </c>
      <c r="M22" s="187">
        <f>'Amortizacion Ref'!K70</f>
        <v>0</v>
      </c>
      <c r="N22" s="199" t="e">
        <f>M22/$G$8</f>
        <v>#DIV/0!</v>
      </c>
      <c r="O22" s="187">
        <v>0</v>
      </c>
      <c r="P22" s="199" t="e">
        <f>O22/$G$8</f>
        <v>#DIV/0!</v>
      </c>
      <c r="Q22" s="187">
        <v>0</v>
      </c>
      <c r="R22" s="199" t="e">
        <f>Q22/$G$8</f>
        <v>#DIV/0!</v>
      </c>
    </row>
    <row r="23" spans="1:18" x14ac:dyDescent="0.15">
      <c r="B23" s="33" t="s">
        <v>74</v>
      </c>
      <c r="C23" s="200"/>
      <c r="D23" s="199" t="e">
        <f>C23/$C$8</f>
        <v>#DIV/0!</v>
      </c>
      <c r="E23" s="200"/>
      <c r="F23" s="199" t="e">
        <f>E23/$E$8</f>
        <v>#DIV/0!</v>
      </c>
      <c r="G23" s="200"/>
      <c r="H23" s="199" t="e">
        <f>G23/$G$8</f>
        <v>#DIV/0!</v>
      </c>
      <c r="I23" s="200"/>
      <c r="J23" s="199" t="e">
        <f>I23/$G$8</f>
        <v>#DIV/0!</v>
      </c>
      <c r="K23" s="200"/>
      <c r="L23" s="199" t="e">
        <f>K23/$G$8</f>
        <v>#DIV/0!</v>
      </c>
      <c r="M23" s="200"/>
      <c r="N23" s="199" t="e">
        <f>M23/$G$8</f>
        <v>#DIV/0!</v>
      </c>
      <c r="O23" s="200"/>
      <c r="P23" s="199" t="e">
        <f>O23/$G$8</f>
        <v>#DIV/0!</v>
      </c>
      <c r="Q23" s="200"/>
      <c r="R23" s="199" t="e">
        <f>Q23/$G$8</f>
        <v>#DIV/0!</v>
      </c>
    </row>
    <row r="24" spans="1:18" x14ac:dyDescent="0.15">
      <c r="B24" s="34" t="s">
        <v>75</v>
      </c>
      <c r="C24" s="36">
        <f>SUM(C21:C23)</f>
        <v>0</v>
      </c>
      <c r="D24" s="199" t="e">
        <f>C24/$C$8</f>
        <v>#DIV/0!</v>
      </c>
      <c r="E24" s="36">
        <f>SUM(E21:E23)</f>
        <v>0</v>
      </c>
      <c r="F24" s="199" t="e">
        <f>E24/$E$8</f>
        <v>#DIV/0!</v>
      </c>
      <c r="G24" s="36">
        <f>SUM(G21:G23)</f>
        <v>0</v>
      </c>
      <c r="H24" s="199" t="e">
        <f>G24/$G$8</f>
        <v>#DIV/0!</v>
      </c>
      <c r="I24" s="36">
        <f>SUM(I21:I23)</f>
        <v>0</v>
      </c>
      <c r="J24" s="199" t="e">
        <f>I24/$G$8</f>
        <v>#DIV/0!</v>
      </c>
      <c r="K24" s="36">
        <f>SUM(K21:K23)</f>
        <v>0</v>
      </c>
      <c r="L24" s="199" t="e">
        <f>K24/$G$8</f>
        <v>#DIV/0!</v>
      </c>
      <c r="M24" s="36">
        <f>SUM(M21:M23)</f>
        <v>0</v>
      </c>
      <c r="N24" s="199" t="e">
        <f>M24/$G$8</f>
        <v>#DIV/0!</v>
      </c>
      <c r="O24" s="36">
        <f>SUM(O21:O23)</f>
        <v>0</v>
      </c>
      <c r="P24" s="199" t="e">
        <f>O24/$G$8</f>
        <v>#DIV/0!</v>
      </c>
      <c r="Q24" s="36">
        <f>SUM(Q21:Q23)</f>
        <v>0</v>
      </c>
      <c r="R24" s="199" t="e">
        <f>Q24/$G$8</f>
        <v>#DIV/0!</v>
      </c>
    </row>
    <row r="25" spans="1:18" x14ac:dyDescent="0.15">
      <c r="D25" s="199"/>
      <c r="F25" s="199"/>
      <c r="H25" s="199"/>
      <c r="J25" s="199"/>
      <c r="L25" s="199"/>
      <c r="N25" s="199"/>
      <c r="P25" s="199"/>
      <c r="R25" s="199"/>
    </row>
    <row r="26" spans="1:18" x14ac:dyDescent="0.15">
      <c r="B26" s="37" t="s">
        <v>82</v>
      </c>
      <c r="C26" s="38">
        <f>C19-C24</f>
        <v>0</v>
      </c>
      <c r="D26" s="199" t="e">
        <f>C26/$C$8</f>
        <v>#DIV/0!</v>
      </c>
      <c r="E26" s="38">
        <f>E19-E24</f>
        <v>0</v>
      </c>
      <c r="F26" s="199" t="e">
        <f>E26/$E$8</f>
        <v>#DIV/0!</v>
      </c>
      <c r="G26" s="38">
        <f>G19-G24</f>
        <v>0</v>
      </c>
      <c r="H26" s="199" t="e">
        <f>G26/$G$8</f>
        <v>#DIV/0!</v>
      </c>
      <c r="I26" s="38">
        <f>I19-I24</f>
        <v>0</v>
      </c>
      <c r="J26" s="199" t="e">
        <f>I26/$G$8</f>
        <v>#DIV/0!</v>
      </c>
      <c r="K26" s="38">
        <f>K19-K24</f>
        <v>0</v>
      </c>
      <c r="L26" s="199" t="e">
        <f>K26/$G$8</f>
        <v>#DIV/0!</v>
      </c>
      <c r="M26" s="38">
        <f>M19-M24</f>
        <v>0</v>
      </c>
      <c r="N26" s="199" t="e">
        <f>M26/$G$8</f>
        <v>#DIV/0!</v>
      </c>
      <c r="O26" s="38">
        <f>O19-O24</f>
        <v>0</v>
      </c>
      <c r="P26" s="199" t="e">
        <f>O26/$G$8</f>
        <v>#DIV/0!</v>
      </c>
      <c r="Q26" s="38">
        <f>Q19-Q24</f>
        <v>0</v>
      </c>
      <c r="R26" s="199" t="e">
        <f>Q26/$G$8</f>
        <v>#DIV/0!</v>
      </c>
    </row>
    <row r="27" spans="1:18" x14ac:dyDescent="0.15">
      <c r="D27" s="199"/>
      <c r="F27" s="199"/>
      <c r="H27" s="199"/>
      <c r="J27" s="199"/>
      <c r="L27" s="199"/>
      <c r="N27" s="199"/>
      <c r="P27" s="199"/>
      <c r="R27" s="199"/>
    </row>
    <row r="28" spans="1:18" x14ac:dyDescent="0.15">
      <c r="A28" s="42">
        <v>0.28999999999999998</v>
      </c>
      <c r="B28" t="s">
        <v>78</v>
      </c>
      <c r="C28" s="187">
        <f>C26*$A$28</f>
        <v>0</v>
      </c>
      <c r="D28" s="199" t="e">
        <f>C28/$C$8</f>
        <v>#DIV/0!</v>
      </c>
      <c r="E28" s="187">
        <f>E26*$A$28</f>
        <v>0</v>
      </c>
      <c r="F28" s="199" t="e">
        <f>E28/$E$8</f>
        <v>#DIV/0!</v>
      </c>
      <c r="G28" s="187">
        <f>G26*$A$28</f>
        <v>0</v>
      </c>
      <c r="H28" s="199" t="e">
        <f>G28/$G$8</f>
        <v>#DIV/0!</v>
      </c>
      <c r="I28" s="187">
        <f>I26*$A$28</f>
        <v>0</v>
      </c>
      <c r="J28" s="199" t="e">
        <f>I28/$G$8</f>
        <v>#DIV/0!</v>
      </c>
      <c r="K28" s="187">
        <f>K26*$A$28</f>
        <v>0</v>
      </c>
      <c r="L28" s="199" t="e">
        <f>K28/$G$8</f>
        <v>#DIV/0!</v>
      </c>
      <c r="M28" s="187">
        <f>M26*$A$28</f>
        <v>0</v>
      </c>
      <c r="N28" s="199" t="e">
        <f>M28/$G$8</f>
        <v>#DIV/0!</v>
      </c>
      <c r="O28" s="187">
        <f>O26*$A$28</f>
        <v>0</v>
      </c>
      <c r="P28" s="199" t="e">
        <f>O28/$G$8</f>
        <v>#DIV/0!</v>
      </c>
      <c r="Q28" s="187">
        <f>Q26*$A$28</f>
        <v>0</v>
      </c>
      <c r="R28" s="199" t="e">
        <f>Q28/$G$8</f>
        <v>#DIV/0!</v>
      </c>
    </row>
    <row r="29" spans="1:18" x14ac:dyDescent="0.15">
      <c r="A29" s="42">
        <v>0.1</v>
      </c>
      <c r="B29" t="s">
        <v>79</v>
      </c>
      <c r="C29" s="187">
        <f>C26*$A$29</f>
        <v>0</v>
      </c>
      <c r="D29" s="199" t="e">
        <f>C29/$C$8</f>
        <v>#DIV/0!</v>
      </c>
      <c r="E29" s="187">
        <f>E26*$A$29</f>
        <v>0</v>
      </c>
      <c r="F29" s="199" t="e">
        <f>E29/$E$8</f>
        <v>#DIV/0!</v>
      </c>
      <c r="G29" s="187">
        <f>G26*$A$29</f>
        <v>0</v>
      </c>
      <c r="H29" s="199" t="e">
        <f>G29/$G$8</f>
        <v>#DIV/0!</v>
      </c>
      <c r="I29" s="187">
        <f>I26*$A$29</f>
        <v>0</v>
      </c>
      <c r="J29" s="199" t="e">
        <f>I29/$G$8</f>
        <v>#DIV/0!</v>
      </c>
      <c r="K29" s="187">
        <f>K26*$A$29</f>
        <v>0</v>
      </c>
      <c r="L29" s="199" t="e">
        <f>K29/$G$8</f>
        <v>#DIV/0!</v>
      </c>
      <c r="M29" s="187">
        <f>M26*$A$29</f>
        <v>0</v>
      </c>
      <c r="N29" s="199" t="e">
        <f>M29/$G$8</f>
        <v>#DIV/0!</v>
      </c>
      <c r="O29" s="187">
        <f>O26*$A$29</f>
        <v>0</v>
      </c>
      <c r="P29" s="199" t="e">
        <f>O29/$G$8</f>
        <v>#DIV/0!</v>
      </c>
      <c r="Q29" s="187">
        <f>Q26*$A$29</f>
        <v>0</v>
      </c>
      <c r="R29" s="199" t="e">
        <f>Q29/$G$8</f>
        <v>#DIV/0!</v>
      </c>
    </row>
    <row r="30" spans="1:18" x14ac:dyDescent="0.15">
      <c r="D30" s="199"/>
      <c r="F30" s="199"/>
      <c r="H30" s="199"/>
      <c r="J30" s="199"/>
      <c r="L30" s="199"/>
      <c r="N30" s="199"/>
      <c r="P30" s="199"/>
      <c r="R30" s="199"/>
    </row>
    <row r="31" spans="1:18" ht="14" thickBot="1" x14ac:dyDescent="0.2">
      <c r="B31" s="39" t="s">
        <v>80</v>
      </c>
      <c r="C31" s="40">
        <f>C26-C28-C29</f>
        <v>0</v>
      </c>
      <c r="D31" s="199" t="e">
        <f>C31/$C$8</f>
        <v>#DIV/0!</v>
      </c>
      <c r="E31" s="40">
        <f>E26-E28-E29</f>
        <v>0</v>
      </c>
      <c r="F31" s="199" t="e">
        <f>E31/$E$8</f>
        <v>#DIV/0!</v>
      </c>
      <c r="G31" s="40">
        <f>G26-G28-G29</f>
        <v>0</v>
      </c>
      <c r="H31" s="199" t="e">
        <f>G31/$G$8</f>
        <v>#DIV/0!</v>
      </c>
      <c r="I31" s="40">
        <f>I26-I28-I29</f>
        <v>0</v>
      </c>
      <c r="J31" s="199" t="e">
        <f>I31/$G$8</f>
        <v>#DIV/0!</v>
      </c>
      <c r="K31" s="40">
        <f>K26-K28-K29</f>
        <v>0</v>
      </c>
      <c r="L31" s="199" t="e">
        <f>K31/$G$8</f>
        <v>#DIV/0!</v>
      </c>
      <c r="M31" s="40">
        <f>M26-M28-M29</f>
        <v>0</v>
      </c>
      <c r="N31" s="199" t="e">
        <f>M31/$G$8</f>
        <v>#DIV/0!</v>
      </c>
      <c r="O31" s="40">
        <f>O26-O28-O29</f>
        <v>0</v>
      </c>
      <c r="P31" s="199" t="e">
        <f>O31/$G$8</f>
        <v>#DIV/0!</v>
      </c>
      <c r="Q31" s="40">
        <f>Q26-Q28-Q29</f>
        <v>0</v>
      </c>
      <c r="R31" s="199" t="e">
        <f>Q31/$G$8</f>
        <v>#DIV/0!</v>
      </c>
    </row>
    <row r="32" spans="1:18" ht="14" thickTop="1" x14ac:dyDescent="0.15">
      <c r="D32" s="199"/>
      <c r="F32" s="199"/>
      <c r="H32" s="199"/>
      <c r="J32" s="199"/>
      <c r="L32" s="199"/>
      <c r="N32" s="199"/>
      <c r="P32" s="199"/>
      <c r="R32" s="199"/>
    </row>
    <row r="33" spans="2:18" x14ac:dyDescent="0.15">
      <c r="B33" t="s">
        <v>297</v>
      </c>
      <c r="C33" s="69">
        <f>C31*$A$33</f>
        <v>0</v>
      </c>
      <c r="D33" s="199" t="e">
        <f>C33/$C$8</f>
        <v>#DIV/0!</v>
      </c>
      <c r="E33" s="69">
        <f>E31*$A$33</f>
        <v>0</v>
      </c>
      <c r="F33" s="199" t="e">
        <f>E33/$E$8</f>
        <v>#DIV/0!</v>
      </c>
      <c r="G33" s="69">
        <f>G31*$A$33</f>
        <v>0</v>
      </c>
      <c r="H33" s="199" t="e">
        <f>G33/$G$8</f>
        <v>#DIV/0!</v>
      </c>
      <c r="I33" s="69">
        <f>I31*$A$33</f>
        <v>0</v>
      </c>
      <c r="J33" s="199" t="e">
        <f>I33/$G$8</f>
        <v>#DIV/0!</v>
      </c>
      <c r="K33" s="69">
        <f>K31*$A$33</f>
        <v>0</v>
      </c>
      <c r="L33" s="199" t="e">
        <f>K33/$G$8</f>
        <v>#DIV/0!</v>
      </c>
      <c r="M33" s="69">
        <f>M31*$A$33</f>
        <v>0</v>
      </c>
      <c r="N33" s="199" t="e">
        <f>M33/$G$8</f>
        <v>#DIV/0!</v>
      </c>
      <c r="O33" s="69">
        <f>O31*$A$33</f>
        <v>0</v>
      </c>
      <c r="P33" s="199" t="e">
        <f>O33/$G$8</f>
        <v>#DIV/0!</v>
      </c>
      <c r="Q33" s="69">
        <f>Q31*$A$33</f>
        <v>0</v>
      </c>
      <c r="R33" s="199" t="e">
        <f>Q33/$G$8</f>
        <v>#DIV/0!</v>
      </c>
    </row>
    <row r="34" spans="2:18" x14ac:dyDescent="0.15">
      <c r="D34" s="199"/>
      <c r="F34" s="199"/>
      <c r="H34" s="199"/>
      <c r="J34" s="199"/>
      <c r="L34" s="199"/>
      <c r="N34" s="199"/>
      <c r="P34" s="199"/>
      <c r="R34" s="199"/>
    </row>
    <row r="35" spans="2:18" x14ac:dyDescent="0.15">
      <c r="B35" t="s">
        <v>298</v>
      </c>
      <c r="C35" s="69">
        <f>C31-C33</f>
        <v>0</v>
      </c>
      <c r="D35" s="199" t="e">
        <f>C35/$C$8</f>
        <v>#DIV/0!</v>
      </c>
      <c r="E35" s="69">
        <f>E31-E33</f>
        <v>0</v>
      </c>
      <c r="F35" s="199" t="e">
        <f>E35/$E$8</f>
        <v>#DIV/0!</v>
      </c>
      <c r="G35" s="69">
        <f>G31-G33</f>
        <v>0</v>
      </c>
      <c r="H35" s="199" t="e">
        <f>G35/$G$8</f>
        <v>#DIV/0!</v>
      </c>
      <c r="I35" s="69">
        <f>I31-I33</f>
        <v>0</v>
      </c>
      <c r="J35" s="199" t="e">
        <f>I35/$G$8</f>
        <v>#DIV/0!</v>
      </c>
      <c r="K35" s="69">
        <f>K31-K33</f>
        <v>0</v>
      </c>
      <c r="L35" s="199" t="e">
        <f>K35/$G$8</f>
        <v>#DIV/0!</v>
      </c>
      <c r="M35" s="69">
        <f>M31-M33</f>
        <v>0</v>
      </c>
      <c r="N35" s="199" t="e">
        <f>M35/$G$8</f>
        <v>#DIV/0!</v>
      </c>
      <c r="O35" s="69">
        <f>O31-O33</f>
        <v>0</v>
      </c>
      <c r="P35" s="199" t="e">
        <f>O35/$G$8</f>
        <v>#DIV/0!</v>
      </c>
      <c r="Q35" s="69">
        <f>Q31-Q33</f>
        <v>0</v>
      </c>
      <c r="R35" s="199" t="e">
        <f>Q35/$G$8</f>
        <v>#DIV/0!</v>
      </c>
    </row>
  </sheetData>
  <mergeCells count="1">
    <mergeCell ref="B4:E4"/>
  </mergeCells>
  <phoneticPr fontId="4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0032-A443-4570-9DC9-E4D9E299B008}">
  <sheetPr codeName="Hoja3">
    <tabColor indexed="53"/>
  </sheetPr>
  <dimension ref="B3:J24"/>
  <sheetViews>
    <sheetView workbookViewId="0">
      <selection activeCell="D7" sqref="D7"/>
    </sheetView>
  </sheetViews>
  <sheetFormatPr baseColWidth="10" defaultRowHeight="13" x14ac:dyDescent="0.15"/>
  <cols>
    <col min="4" max="4" width="12.6640625" bestFit="1" customWidth="1"/>
    <col min="8" max="8" width="12.6640625" bestFit="1" customWidth="1"/>
    <col min="10" max="10" width="12.6640625" bestFit="1" customWidth="1"/>
  </cols>
  <sheetData>
    <row r="3" spans="2:10" ht="16" x14ac:dyDescent="0.2">
      <c r="B3" s="99"/>
      <c r="C3" s="338" t="s">
        <v>127</v>
      </c>
      <c r="D3" s="338"/>
      <c r="E3" s="338"/>
      <c r="F3" s="338"/>
      <c r="G3" s="338"/>
      <c r="H3" s="338"/>
      <c r="I3" s="338"/>
      <c r="J3" s="338"/>
    </row>
    <row r="4" spans="2:10" x14ac:dyDescent="0.15">
      <c r="B4" s="82" t="s">
        <v>14</v>
      </c>
      <c r="C4" s="81" t="s">
        <v>83</v>
      </c>
      <c r="D4" s="21"/>
      <c r="E4" s="47"/>
      <c r="F4" s="47"/>
      <c r="G4" s="48"/>
      <c r="H4" s="49"/>
      <c r="I4" s="49"/>
      <c r="J4" s="49"/>
    </row>
    <row r="5" spans="2:10" x14ac:dyDescent="0.15">
      <c r="B5" s="82" t="s">
        <v>87</v>
      </c>
      <c r="C5" s="81" t="s">
        <v>123</v>
      </c>
      <c r="D5" s="84"/>
      <c r="F5" s="50"/>
      <c r="G5" s="51"/>
      <c r="H5" s="52"/>
      <c r="I5" s="52"/>
      <c r="J5" s="49"/>
    </row>
    <row r="6" spans="2:10" x14ac:dyDescent="0.15">
      <c r="B6" s="82" t="s">
        <v>121</v>
      </c>
      <c r="C6" s="81" t="s">
        <v>84</v>
      </c>
      <c r="D6" s="82">
        <v>1</v>
      </c>
      <c r="E6" s="49"/>
      <c r="F6" s="49"/>
      <c r="G6" s="49"/>
      <c r="H6" s="49"/>
      <c r="I6" s="49"/>
      <c r="J6" s="49"/>
    </row>
    <row r="7" spans="2:10" x14ac:dyDescent="0.15">
      <c r="B7" s="82" t="s">
        <v>122</v>
      </c>
      <c r="C7" s="85" t="s">
        <v>85</v>
      </c>
      <c r="D7" s="83"/>
      <c r="E7" s="55"/>
      <c r="F7" s="55"/>
      <c r="G7" s="49"/>
      <c r="H7" s="49"/>
      <c r="I7" s="49"/>
      <c r="J7" s="49"/>
    </row>
    <row r="8" spans="2:10" ht="24" x14ac:dyDescent="0.15">
      <c r="B8" s="87" t="s">
        <v>33</v>
      </c>
      <c r="C8" s="88" t="s">
        <v>86</v>
      </c>
      <c r="D8" s="88" t="s">
        <v>14</v>
      </c>
      <c r="E8" s="88" t="s">
        <v>87</v>
      </c>
      <c r="F8" s="88" t="s">
        <v>88</v>
      </c>
      <c r="G8" s="88" t="s">
        <v>89</v>
      </c>
      <c r="H8" s="88" t="s">
        <v>90</v>
      </c>
      <c r="I8" s="89" t="s">
        <v>124</v>
      </c>
      <c r="J8" s="89" t="s">
        <v>91</v>
      </c>
    </row>
    <row r="9" spans="2:10" x14ac:dyDescent="0.15">
      <c r="B9" s="56"/>
      <c r="C9" s="45"/>
      <c r="D9" s="53"/>
      <c r="E9" s="53"/>
      <c r="F9" s="53"/>
      <c r="G9" s="53"/>
      <c r="H9" s="53"/>
      <c r="I9" s="57"/>
      <c r="J9" s="57"/>
    </row>
    <row r="10" spans="2:10" x14ac:dyDescent="0.15">
      <c r="B10" s="58">
        <v>39448</v>
      </c>
      <c r="C10" s="45">
        <v>0</v>
      </c>
      <c r="D10" s="59">
        <f>D4+D7</f>
        <v>0</v>
      </c>
      <c r="E10" s="60">
        <f t="shared" ref="E10:E22" si="0">$D$5</f>
        <v>0</v>
      </c>
      <c r="F10" s="61">
        <f>(E10*30)/360</f>
        <v>0</v>
      </c>
      <c r="G10" s="59"/>
      <c r="H10" s="62"/>
      <c r="I10" s="62"/>
      <c r="J10" s="63">
        <f>H10-G10</f>
        <v>0</v>
      </c>
    </row>
    <row r="11" spans="2:10" x14ac:dyDescent="0.15">
      <c r="B11" s="58">
        <v>39479</v>
      </c>
      <c r="C11" s="45">
        <v>1</v>
      </c>
      <c r="D11" s="59">
        <f>D10-J11</f>
        <v>0</v>
      </c>
      <c r="E11" s="60">
        <f t="shared" si="0"/>
        <v>0</v>
      </c>
      <c r="F11" s="61">
        <f t="shared" ref="F11:F22" si="1">(E11*30)/360</f>
        <v>0</v>
      </c>
      <c r="G11" s="59">
        <f>D10*E11</f>
        <v>0</v>
      </c>
      <c r="H11" s="62">
        <f>PMT(E11,C11,-D10,,0)</f>
        <v>0</v>
      </c>
      <c r="I11" s="62"/>
      <c r="J11" s="63">
        <f>H11-G11+I11</f>
        <v>0</v>
      </c>
    </row>
    <row r="12" spans="2:10" x14ac:dyDescent="0.15">
      <c r="B12" s="58">
        <v>39508</v>
      </c>
      <c r="C12" s="45">
        <v>2</v>
      </c>
      <c r="D12" s="59">
        <f t="shared" ref="D12:D22" si="2">D11-J12</f>
        <v>0</v>
      </c>
      <c r="E12" s="60">
        <f t="shared" si="0"/>
        <v>0</v>
      </c>
      <c r="F12" s="61">
        <f t="shared" si="1"/>
        <v>0</v>
      </c>
      <c r="G12" s="285">
        <f t="shared" ref="G12:G22" si="3">E11*F12</f>
        <v>0</v>
      </c>
      <c r="H12" s="62">
        <f>PMT(F12,C12,-D11,,0)</f>
        <v>0</v>
      </c>
      <c r="I12" s="62"/>
      <c r="J12" s="63">
        <f t="shared" ref="J12:J22" si="4">H12-G12+I12</f>
        <v>0</v>
      </c>
    </row>
    <row r="13" spans="2:10" x14ac:dyDescent="0.15">
      <c r="B13" s="58">
        <v>39539</v>
      </c>
      <c r="C13" s="45">
        <v>3</v>
      </c>
      <c r="D13" s="59">
        <f t="shared" si="2"/>
        <v>0</v>
      </c>
      <c r="E13" s="60">
        <f t="shared" si="0"/>
        <v>0</v>
      </c>
      <c r="F13" s="61">
        <f t="shared" si="1"/>
        <v>0</v>
      </c>
      <c r="G13" s="285">
        <f t="shared" si="3"/>
        <v>0</v>
      </c>
      <c r="H13" s="62">
        <f t="shared" ref="H13:H22" si="5">PMT(F13,C13,-D12,,0)</f>
        <v>0</v>
      </c>
      <c r="I13" s="62"/>
      <c r="J13" s="63">
        <f t="shared" si="4"/>
        <v>0</v>
      </c>
    </row>
    <row r="14" spans="2:10" x14ac:dyDescent="0.15">
      <c r="B14" s="58">
        <v>39569</v>
      </c>
      <c r="C14" s="45">
        <v>4</v>
      </c>
      <c r="D14" s="59">
        <f t="shared" si="2"/>
        <v>0</v>
      </c>
      <c r="E14" s="60">
        <f t="shared" si="0"/>
        <v>0</v>
      </c>
      <c r="F14" s="61">
        <f t="shared" si="1"/>
        <v>0</v>
      </c>
      <c r="G14" s="285">
        <f t="shared" si="3"/>
        <v>0</v>
      </c>
      <c r="H14" s="62">
        <f t="shared" si="5"/>
        <v>0</v>
      </c>
      <c r="I14" s="62"/>
      <c r="J14" s="63">
        <f t="shared" si="4"/>
        <v>0</v>
      </c>
    </row>
    <row r="15" spans="2:10" x14ac:dyDescent="0.15">
      <c r="B15" s="58">
        <v>39600</v>
      </c>
      <c r="C15" s="45">
        <v>5</v>
      </c>
      <c r="D15" s="59">
        <f t="shared" si="2"/>
        <v>0</v>
      </c>
      <c r="E15" s="60">
        <f t="shared" si="0"/>
        <v>0</v>
      </c>
      <c r="F15" s="61">
        <f t="shared" si="1"/>
        <v>0</v>
      </c>
      <c r="G15" s="285">
        <f t="shared" si="3"/>
        <v>0</v>
      </c>
      <c r="H15" s="62">
        <f t="shared" si="5"/>
        <v>0</v>
      </c>
      <c r="I15" s="62"/>
      <c r="J15" s="63">
        <f t="shared" si="4"/>
        <v>0</v>
      </c>
    </row>
    <row r="16" spans="2:10" x14ac:dyDescent="0.15">
      <c r="B16" s="58">
        <v>39630</v>
      </c>
      <c r="C16" s="45">
        <v>6</v>
      </c>
      <c r="D16" s="59">
        <f t="shared" si="2"/>
        <v>0</v>
      </c>
      <c r="E16" s="60">
        <f t="shared" si="0"/>
        <v>0</v>
      </c>
      <c r="F16" s="61">
        <f t="shared" si="1"/>
        <v>0</v>
      </c>
      <c r="G16" s="285">
        <f t="shared" si="3"/>
        <v>0</v>
      </c>
      <c r="H16" s="62">
        <f t="shared" si="5"/>
        <v>0</v>
      </c>
      <c r="I16" s="62"/>
      <c r="J16" s="63">
        <f t="shared" si="4"/>
        <v>0</v>
      </c>
    </row>
    <row r="17" spans="2:10" x14ac:dyDescent="0.15">
      <c r="B17" s="58">
        <v>39661</v>
      </c>
      <c r="C17" s="45">
        <v>7</v>
      </c>
      <c r="D17" s="59">
        <f t="shared" si="2"/>
        <v>0</v>
      </c>
      <c r="E17" s="60">
        <f t="shared" si="0"/>
        <v>0</v>
      </c>
      <c r="F17" s="61">
        <f t="shared" si="1"/>
        <v>0</v>
      </c>
      <c r="G17" s="285">
        <f t="shared" si="3"/>
        <v>0</v>
      </c>
      <c r="H17" s="62">
        <f t="shared" si="5"/>
        <v>0</v>
      </c>
      <c r="I17" s="62"/>
      <c r="J17" s="63">
        <f t="shared" si="4"/>
        <v>0</v>
      </c>
    </row>
    <row r="18" spans="2:10" x14ac:dyDescent="0.15">
      <c r="B18" s="58">
        <v>39692</v>
      </c>
      <c r="C18" s="45">
        <v>8</v>
      </c>
      <c r="D18" s="59">
        <f t="shared" si="2"/>
        <v>0</v>
      </c>
      <c r="E18" s="60">
        <f t="shared" si="0"/>
        <v>0</v>
      </c>
      <c r="F18" s="61">
        <f t="shared" si="1"/>
        <v>0</v>
      </c>
      <c r="G18" s="285">
        <f t="shared" si="3"/>
        <v>0</v>
      </c>
      <c r="H18" s="62">
        <f t="shared" si="5"/>
        <v>0</v>
      </c>
      <c r="I18" s="62"/>
      <c r="J18" s="63">
        <f t="shared" si="4"/>
        <v>0</v>
      </c>
    </row>
    <row r="19" spans="2:10" x14ac:dyDescent="0.15">
      <c r="B19" s="58">
        <v>39722</v>
      </c>
      <c r="C19" s="45">
        <v>9</v>
      </c>
      <c r="D19" s="59">
        <f t="shared" si="2"/>
        <v>0</v>
      </c>
      <c r="E19" s="60">
        <f t="shared" si="0"/>
        <v>0</v>
      </c>
      <c r="F19" s="61">
        <f t="shared" si="1"/>
        <v>0</v>
      </c>
      <c r="G19" s="285">
        <f t="shared" si="3"/>
        <v>0</v>
      </c>
      <c r="H19" s="62">
        <f t="shared" si="5"/>
        <v>0</v>
      </c>
      <c r="I19" s="62"/>
      <c r="J19" s="63">
        <f t="shared" si="4"/>
        <v>0</v>
      </c>
    </row>
    <row r="20" spans="2:10" x14ac:dyDescent="0.15">
      <c r="B20" s="58">
        <v>39753</v>
      </c>
      <c r="C20" s="45">
        <v>10</v>
      </c>
      <c r="D20" s="59">
        <f t="shared" si="2"/>
        <v>0</v>
      </c>
      <c r="E20" s="60">
        <f t="shared" si="0"/>
        <v>0</v>
      </c>
      <c r="F20" s="61">
        <f t="shared" si="1"/>
        <v>0</v>
      </c>
      <c r="G20" s="285">
        <f t="shared" si="3"/>
        <v>0</v>
      </c>
      <c r="H20" s="62">
        <f t="shared" si="5"/>
        <v>0</v>
      </c>
      <c r="I20" s="62"/>
      <c r="J20" s="63">
        <f t="shared" si="4"/>
        <v>0</v>
      </c>
    </row>
    <row r="21" spans="2:10" x14ac:dyDescent="0.15">
      <c r="B21" s="58">
        <v>39783</v>
      </c>
      <c r="C21" s="45">
        <v>11</v>
      </c>
      <c r="D21" s="59">
        <f t="shared" si="2"/>
        <v>0</v>
      </c>
      <c r="E21" s="60">
        <f t="shared" si="0"/>
        <v>0</v>
      </c>
      <c r="F21" s="61">
        <f t="shared" si="1"/>
        <v>0</v>
      </c>
      <c r="G21" s="285">
        <f t="shared" si="3"/>
        <v>0</v>
      </c>
      <c r="H21" s="62">
        <f t="shared" si="5"/>
        <v>0</v>
      </c>
      <c r="I21" s="62"/>
      <c r="J21" s="63">
        <f t="shared" si="4"/>
        <v>0</v>
      </c>
    </row>
    <row r="22" spans="2:10" x14ac:dyDescent="0.15">
      <c r="B22" s="58">
        <v>39814</v>
      </c>
      <c r="C22" s="45">
        <v>12</v>
      </c>
      <c r="D22" s="59">
        <f t="shared" si="2"/>
        <v>0</v>
      </c>
      <c r="E22" s="60">
        <f t="shared" si="0"/>
        <v>0</v>
      </c>
      <c r="F22" s="61">
        <f t="shared" si="1"/>
        <v>0</v>
      </c>
      <c r="G22" s="285">
        <f t="shared" si="3"/>
        <v>0</v>
      </c>
      <c r="H22" s="62">
        <f t="shared" si="5"/>
        <v>0</v>
      </c>
      <c r="I22" s="62"/>
      <c r="J22" s="63">
        <f t="shared" si="4"/>
        <v>0</v>
      </c>
    </row>
    <row r="23" spans="2:10" x14ac:dyDescent="0.15">
      <c r="B23" s="90"/>
      <c r="C23" s="91"/>
      <c r="D23" s="55"/>
      <c r="E23" s="92"/>
      <c r="F23" s="93"/>
      <c r="G23" s="55"/>
      <c r="H23" s="94"/>
      <c r="I23" s="94"/>
      <c r="J23" s="95"/>
    </row>
    <row r="24" spans="2:10" ht="24" customHeight="1" x14ac:dyDescent="0.15">
      <c r="B24" s="64" t="s">
        <v>125</v>
      </c>
      <c r="C24" s="96"/>
      <c r="D24" s="97"/>
      <c r="E24" s="97"/>
      <c r="F24" s="97"/>
      <c r="G24" s="98">
        <f>SUM(G10:G22)</f>
        <v>0</v>
      </c>
      <c r="H24" s="98">
        <f>SUM(H10:H22)</f>
        <v>0</v>
      </c>
      <c r="I24" s="98">
        <f>SUM(I10:I22)</f>
        <v>0</v>
      </c>
      <c r="J24" s="98">
        <f>SUM(J10:J22)</f>
        <v>0</v>
      </c>
    </row>
  </sheetData>
  <mergeCells count="1">
    <mergeCell ref="C3:J3"/>
  </mergeCells>
  <phoneticPr fontId="4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4C22-4CC6-4257-AF24-1E06628067FA}">
  <sheetPr codeName="Hoja4">
    <tabColor indexed="50"/>
  </sheetPr>
  <dimension ref="B3:N72"/>
  <sheetViews>
    <sheetView topLeftCell="A5" workbookViewId="0">
      <selection activeCell="B46" sqref="B46"/>
    </sheetView>
  </sheetViews>
  <sheetFormatPr baseColWidth="10" defaultRowHeight="13" x14ac:dyDescent="0.15"/>
  <cols>
    <col min="4" max="4" width="14.83203125" bestFit="1" customWidth="1"/>
    <col min="6" max="6" width="12.83203125" bestFit="1" customWidth="1"/>
    <col min="7" max="7" width="13.83203125" bestFit="1" customWidth="1"/>
    <col min="8" max="8" width="14.6640625" customWidth="1"/>
    <col min="10" max="10" width="19" customWidth="1"/>
    <col min="11" max="11" width="13.83203125" customWidth="1"/>
  </cols>
  <sheetData>
    <row r="3" spans="2:14" ht="16" x14ac:dyDescent="0.2">
      <c r="B3" s="100"/>
      <c r="C3" s="339" t="s">
        <v>126</v>
      </c>
      <c r="D3" s="339"/>
      <c r="E3" s="339"/>
      <c r="F3" s="339"/>
      <c r="G3" s="339"/>
      <c r="H3" s="339"/>
      <c r="I3" s="339"/>
      <c r="J3" s="339"/>
    </row>
    <row r="4" spans="2:14" x14ac:dyDescent="0.15">
      <c r="B4" s="82" t="s">
        <v>14</v>
      </c>
      <c r="C4" s="81" t="s">
        <v>83</v>
      </c>
      <c r="D4" s="211">
        <f>Inversiones!D88</f>
        <v>0</v>
      </c>
      <c r="E4" s="47"/>
      <c r="F4" s="47"/>
      <c r="G4" s="48"/>
      <c r="H4" s="49"/>
      <c r="I4" s="49"/>
      <c r="J4" s="49"/>
    </row>
    <row r="5" spans="2:14" x14ac:dyDescent="0.15">
      <c r="B5" s="82" t="s">
        <v>87</v>
      </c>
      <c r="C5" s="81" t="s">
        <v>123</v>
      </c>
      <c r="D5" s="84"/>
      <c r="F5" s="50"/>
      <c r="G5" s="51"/>
      <c r="H5" s="52"/>
      <c r="I5" s="52"/>
      <c r="J5" s="49"/>
    </row>
    <row r="6" spans="2:14" x14ac:dyDescent="0.15">
      <c r="B6" s="82" t="s">
        <v>121</v>
      </c>
      <c r="C6" s="81" t="s">
        <v>84</v>
      </c>
      <c r="D6" s="82">
        <v>60</v>
      </c>
      <c r="E6" s="49"/>
      <c r="F6" s="49"/>
      <c r="G6" s="49"/>
      <c r="H6" s="49"/>
      <c r="I6" s="49"/>
      <c r="J6" s="49"/>
    </row>
    <row r="7" spans="2:14" x14ac:dyDescent="0.15">
      <c r="B7" s="82" t="s">
        <v>122</v>
      </c>
      <c r="C7" s="85" t="s">
        <v>85</v>
      </c>
      <c r="D7" s="83">
        <v>0</v>
      </c>
      <c r="E7" s="55"/>
      <c r="F7" s="55"/>
      <c r="G7" s="49"/>
      <c r="H7" s="49"/>
      <c r="I7" s="49"/>
      <c r="J7" s="49"/>
    </row>
    <row r="8" spans="2:14" s="86" customFormat="1" ht="28" x14ac:dyDescent="0.15">
      <c r="B8" s="87" t="s">
        <v>33</v>
      </c>
      <c r="C8" s="88" t="s">
        <v>86</v>
      </c>
      <c r="D8" s="88" t="s">
        <v>14</v>
      </c>
      <c r="E8" s="88" t="s">
        <v>87</v>
      </c>
      <c r="F8" s="88" t="s">
        <v>88</v>
      </c>
      <c r="G8" s="88" t="s">
        <v>89</v>
      </c>
      <c r="H8" s="88" t="s">
        <v>90</v>
      </c>
      <c r="I8" s="89" t="s">
        <v>124</v>
      </c>
      <c r="J8" s="89" t="s">
        <v>91</v>
      </c>
      <c r="K8" s="164" t="s">
        <v>213</v>
      </c>
      <c r="L8" s="164" t="s">
        <v>246</v>
      </c>
      <c r="M8" s="164" t="s">
        <v>245</v>
      </c>
      <c r="N8" s="164" t="s">
        <v>247</v>
      </c>
    </row>
    <row r="9" spans="2:14" x14ac:dyDescent="0.15">
      <c r="B9" s="56"/>
      <c r="C9" s="45"/>
      <c r="D9" s="53"/>
      <c r="E9" s="53"/>
      <c r="F9" s="53"/>
      <c r="G9" s="53"/>
      <c r="H9" s="53"/>
      <c r="I9" s="57"/>
      <c r="J9" s="57"/>
    </row>
    <row r="10" spans="2:14" x14ac:dyDescent="0.15">
      <c r="B10" s="58">
        <v>39904</v>
      </c>
      <c r="C10" s="45">
        <v>0</v>
      </c>
      <c r="D10" s="59">
        <f>D4+D7</f>
        <v>0</v>
      </c>
      <c r="E10" s="60">
        <f t="shared" ref="E10:E41" si="0">$D$5</f>
        <v>0</v>
      </c>
      <c r="F10" s="61">
        <f>(E10*30)/360</f>
        <v>0</v>
      </c>
      <c r="G10" s="59"/>
      <c r="H10" s="62"/>
      <c r="I10" s="62"/>
      <c r="J10" s="63">
        <f>H10-G10</f>
        <v>0</v>
      </c>
    </row>
    <row r="11" spans="2:14" x14ac:dyDescent="0.15">
      <c r="B11" s="58">
        <v>39934</v>
      </c>
      <c r="C11" s="45">
        <v>60</v>
      </c>
      <c r="D11" s="59">
        <f>D10-J11</f>
        <v>0</v>
      </c>
      <c r="E11" s="60">
        <f t="shared" si="0"/>
        <v>0</v>
      </c>
      <c r="F11" s="61">
        <f t="shared" ref="F11:F70" si="1">(E11*30)/360</f>
        <v>0</v>
      </c>
      <c r="G11" s="59">
        <f>D10*F11</f>
        <v>0</v>
      </c>
      <c r="H11" s="62">
        <f t="shared" ref="H11:H16" si="2">PMT(F11,C11,-D10,,0)</f>
        <v>0</v>
      </c>
      <c r="I11" s="62"/>
      <c r="J11" s="63">
        <f>H11-G11+I11</f>
        <v>0</v>
      </c>
    </row>
    <row r="12" spans="2:14" x14ac:dyDescent="0.15">
      <c r="B12" s="58">
        <v>39965</v>
      </c>
      <c r="C12" s="45">
        <v>59</v>
      </c>
      <c r="D12" s="59">
        <f t="shared" ref="D12:D70" si="3">D11-J12</f>
        <v>0</v>
      </c>
      <c r="E12" s="60">
        <f t="shared" si="0"/>
        <v>0</v>
      </c>
      <c r="F12" s="61">
        <f t="shared" si="1"/>
        <v>0</v>
      </c>
      <c r="G12" s="59">
        <f t="shared" ref="G12:G70" si="4">D11*F12</f>
        <v>0</v>
      </c>
      <c r="H12" s="62">
        <f t="shared" si="2"/>
        <v>0</v>
      </c>
      <c r="I12" s="62"/>
      <c r="J12" s="63">
        <f t="shared" ref="J12:J70" si="5">H12-G12+I12</f>
        <v>0</v>
      </c>
    </row>
    <row r="13" spans="2:14" x14ac:dyDescent="0.15">
      <c r="B13" s="58">
        <v>39995</v>
      </c>
      <c r="C13" s="45">
        <v>58</v>
      </c>
      <c r="D13" s="59">
        <f t="shared" si="3"/>
        <v>0</v>
      </c>
      <c r="E13" s="60">
        <f t="shared" si="0"/>
        <v>0</v>
      </c>
      <c r="F13" s="61">
        <f t="shared" si="1"/>
        <v>0</v>
      </c>
      <c r="G13" s="59">
        <f t="shared" si="4"/>
        <v>0</v>
      </c>
      <c r="H13" s="62">
        <f t="shared" si="2"/>
        <v>0</v>
      </c>
      <c r="I13" s="62"/>
      <c r="J13" s="63">
        <f t="shared" si="5"/>
        <v>0</v>
      </c>
    </row>
    <row r="14" spans="2:14" x14ac:dyDescent="0.15">
      <c r="B14" s="58">
        <v>40026</v>
      </c>
      <c r="C14" s="45">
        <v>57</v>
      </c>
      <c r="D14" s="59">
        <f t="shared" si="3"/>
        <v>0</v>
      </c>
      <c r="E14" s="60">
        <f t="shared" si="0"/>
        <v>0</v>
      </c>
      <c r="F14" s="61">
        <f t="shared" si="1"/>
        <v>0</v>
      </c>
      <c r="G14" s="59">
        <f t="shared" si="4"/>
        <v>0</v>
      </c>
      <c r="H14" s="62">
        <f t="shared" si="2"/>
        <v>0</v>
      </c>
      <c r="I14" s="62"/>
      <c r="J14" s="63">
        <f t="shared" si="5"/>
        <v>0</v>
      </c>
    </row>
    <row r="15" spans="2:14" x14ac:dyDescent="0.15">
      <c r="B15" s="58">
        <v>40057</v>
      </c>
      <c r="C15" s="45">
        <v>56</v>
      </c>
      <c r="D15" s="59">
        <f t="shared" si="3"/>
        <v>0</v>
      </c>
      <c r="E15" s="60">
        <f t="shared" si="0"/>
        <v>0</v>
      </c>
      <c r="F15" s="61">
        <f t="shared" si="1"/>
        <v>0</v>
      </c>
      <c r="G15" s="59">
        <f t="shared" si="4"/>
        <v>0</v>
      </c>
      <c r="H15" s="62">
        <f t="shared" si="2"/>
        <v>0</v>
      </c>
      <c r="I15" s="62"/>
      <c r="J15" s="63">
        <f t="shared" si="5"/>
        <v>0</v>
      </c>
    </row>
    <row r="16" spans="2:14" x14ac:dyDescent="0.15">
      <c r="B16" s="58">
        <v>40087</v>
      </c>
      <c r="C16" s="45">
        <v>55</v>
      </c>
      <c r="D16" s="59">
        <f t="shared" si="3"/>
        <v>0</v>
      </c>
      <c r="E16" s="60">
        <f t="shared" si="0"/>
        <v>0</v>
      </c>
      <c r="F16" s="61">
        <f t="shared" si="1"/>
        <v>0</v>
      </c>
      <c r="G16" s="59">
        <f t="shared" si="4"/>
        <v>0</v>
      </c>
      <c r="H16" s="62">
        <f t="shared" si="2"/>
        <v>0</v>
      </c>
      <c r="I16" s="62"/>
      <c r="J16" s="63">
        <f t="shared" si="5"/>
        <v>0</v>
      </c>
    </row>
    <row r="17" spans="2:14" x14ac:dyDescent="0.15">
      <c r="B17" s="58">
        <v>40118</v>
      </c>
      <c r="C17" s="45">
        <v>54</v>
      </c>
      <c r="D17" s="59">
        <f t="shared" si="3"/>
        <v>0</v>
      </c>
      <c r="E17" s="60">
        <f t="shared" si="0"/>
        <v>0</v>
      </c>
      <c r="F17" s="61">
        <f t="shared" si="1"/>
        <v>0</v>
      </c>
      <c r="G17" s="59">
        <f t="shared" si="4"/>
        <v>0</v>
      </c>
      <c r="H17" s="62">
        <f t="shared" ref="H17:H70" si="6">PMT(F17,C17,-D16,,0)</f>
        <v>0</v>
      </c>
      <c r="I17" s="62"/>
      <c r="J17" s="63">
        <f t="shared" si="5"/>
        <v>0</v>
      </c>
    </row>
    <row r="18" spans="2:14" x14ac:dyDescent="0.15">
      <c r="B18" s="58">
        <v>40148</v>
      </c>
      <c r="C18" s="45">
        <v>53</v>
      </c>
      <c r="D18" s="59">
        <f t="shared" si="3"/>
        <v>0</v>
      </c>
      <c r="E18" s="60">
        <f t="shared" si="0"/>
        <v>0</v>
      </c>
      <c r="F18" s="61">
        <f t="shared" si="1"/>
        <v>0</v>
      </c>
      <c r="G18" s="59">
        <f t="shared" si="4"/>
        <v>0</v>
      </c>
      <c r="H18" s="62">
        <f t="shared" si="6"/>
        <v>0</v>
      </c>
      <c r="I18" s="62"/>
      <c r="J18" s="63">
        <f t="shared" si="5"/>
        <v>0</v>
      </c>
    </row>
    <row r="19" spans="2:14" x14ac:dyDescent="0.15">
      <c r="B19" s="58">
        <v>40179</v>
      </c>
      <c r="C19" s="45">
        <v>52</v>
      </c>
      <c r="D19" s="59">
        <f t="shared" si="3"/>
        <v>0</v>
      </c>
      <c r="E19" s="60">
        <f t="shared" si="0"/>
        <v>0</v>
      </c>
      <c r="F19" s="61">
        <f t="shared" si="1"/>
        <v>0</v>
      </c>
      <c r="G19" s="59">
        <f t="shared" si="4"/>
        <v>0</v>
      </c>
      <c r="H19" s="62">
        <f t="shared" si="6"/>
        <v>0</v>
      </c>
      <c r="I19" s="62"/>
      <c r="J19" s="63">
        <f t="shared" si="5"/>
        <v>0</v>
      </c>
    </row>
    <row r="20" spans="2:14" x14ac:dyDescent="0.15">
      <c r="B20" s="58">
        <v>40210</v>
      </c>
      <c r="C20" s="45">
        <v>51</v>
      </c>
      <c r="D20" s="59">
        <f t="shared" si="3"/>
        <v>0</v>
      </c>
      <c r="E20" s="60">
        <f t="shared" si="0"/>
        <v>0</v>
      </c>
      <c r="F20" s="61">
        <f t="shared" si="1"/>
        <v>0</v>
      </c>
      <c r="G20" s="59">
        <f t="shared" si="4"/>
        <v>0</v>
      </c>
      <c r="H20" s="62">
        <f t="shared" si="6"/>
        <v>0</v>
      </c>
      <c r="I20" s="62"/>
      <c r="J20" s="63">
        <f t="shared" si="5"/>
        <v>0</v>
      </c>
    </row>
    <row r="21" spans="2:14" x14ac:dyDescent="0.15">
      <c r="B21" s="58">
        <v>40238</v>
      </c>
      <c r="C21" s="45">
        <v>50</v>
      </c>
      <c r="D21" s="59">
        <f t="shared" si="3"/>
        <v>0</v>
      </c>
      <c r="E21" s="60">
        <f t="shared" si="0"/>
        <v>0</v>
      </c>
      <c r="F21" s="61">
        <f t="shared" si="1"/>
        <v>0</v>
      </c>
      <c r="G21" s="59">
        <f t="shared" si="4"/>
        <v>0</v>
      </c>
      <c r="H21" s="62">
        <f t="shared" si="6"/>
        <v>0</v>
      </c>
      <c r="I21" s="62"/>
      <c r="J21" s="63">
        <f t="shared" si="5"/>
        <v>0</v>
      </c>
    </row>
    <row r="22" spans="2:14" x14ac:dyDescent="0.15">
      <c r="B22" s="58">
        <v>40269</v>
      </c>
      <c r="C22" s="45">
        <v>49</v>
      </c>
      <c r="D22" s="157">
        <f t="shared" si="3"/>
        <v>0</v>
      </c>
      <c r="E22" s="158">
        <f t="shared" si="0"/>
        <v>0</v>
      </c>
      <c r="F22" s="159">
        <f t="shared" si="1"/>
        <v>0</v>
      </c>
      <c r="G22" s="157">
        <f t="shared" si="4"/>
        <v>0</v>
      </c>
      <c r="H22" s="62">
        <f t="shared" si="6"/>
        <v>0</v>
      </c>
      <c r="I22" s="160"/>
      <c r="J22" s="161">
        <f t="shared" si="5"/>
        <v>0</v>
      </c>
      <c r="K22" s="163">
        <f>SUM(G11:G22)</f>
        <v>0</v>
      </c>
      <c r="L22" s="162">
        <f>SUM(H11:H22)</f>
        <v>0</v>
      </c>
      <c r="M22" s="162">
        <f>SUM(I11:I22)</f>
        <v>0</v>
      </c>
      <c r="N22" s="162">
        <f>SUM(J11:J22)</f>
        <v>0</v>
      </c>
    </row>
    <row r="23" spans="2:14" x14ac:dyDescent="0.15">
      <c r="B23" s="58">
        <v>40299</v>
      </c>
      <c r="C23" s="45">
        <v>48</v>
      </c>
      <c r="D23" s="59">
        <f t="shared" si="3"/>
        <v>0</v>
      </c>
      <c r="E23" s="60">
        <f t="shared" si="0"/>
        <v>0</v>
      </c>
      <c r="F23" s="61">
        <f t="shared" si="1"/>
        <v>0</v>
      </c>
      <c r="G23" s="59">
        <f t="shared" si="4"/>
        <v>0</v>
      </c>
      <c r="H23" s="62">
        <f t="shared" si="6"/>
        <v>0</v>
      </c>
      <c r="I23" s="62"/>
      <c r="J23" s="63">
        <f t="shared" si="5"/>
        <v>0</v>
      </c>
    </row>
    <row r="24" spans="2:14" x14ac:dyDescent="0.15">
      <c r="B24" s="58">
        <v>40330</v>
      </c>
      <c r="C24" s="45">
        <v>47</v>
      </c>
      <c r="D24" s="59">
        <f t="shared" si="3"/>
        <v>0</v>
      </c>
      <c r="E24" s="60">
        <f t="shared" si="0"/>
        <v>0</v>
      </c>
      <c r="F24" s="61">
        <f t="shared" si="1"/>
        <v>0</v>
      </c>
      <c r="G24" s="59">
        <f t="shared" si="4"/>
        <v>0</v>
      </c>
      <c r="H24" s="62">
        <f t="shared" si="6"/>
        <v>0</v>
      </c>
      <c r="I24" s="62"/>
      <c r="J24" s="63">
        <f t="shared" si="5"/>
        <v>0</v>
      </c>
    </row>
    <row r="25" spans="2:14" x14ac:dyDescent="0.15">
      <c r="B25" s="58">
        <v>40360</v>
      </c>
      <c r="C25" s="45">
        <v>46</v>
      </c>
      <c r="D25" s="59">
        <f t="shared" si="3"/>
        <v>0</v>
      </c>
      <c r="E25" s="60">
        <f t="shared" si="0"/>
        <v>0</v>
      </c>
      <c r="F25" s="61">
        <f t="shared" si="1"/>
        <v>0</v>
      </c>
      <c r="G25" s="59">
        <f t="shared" si="4"/>
        <v>0</v>
      </c>
      <c r="H25" s="62">
        <f t="shared" si="6"/>
        <v>0</v>
      </c>
      <c r="I25" s="62"/>
      <c r="J25" s="63">
        <f t="shared" si="5"/>
        <v>0</v>
      </c>
    </row>
    <row r="26" spans="2:14" x14ac:dyDescent="0.15">
      <c r="B26" s="58">
        <v>40391</v>
      </c>
      <c r="C26" s="45">
        <v>45</v>
      </c>
      <c r="D26" s="59">
        <f t="shared" si="3"/>
        <v>0</v>
      </c>
      <c r="E26" s="60">
        <f t="shared" si="0"/>
        <v>0</v>
      </c>
      <c r="F26" s="61">
        <f t="shared" si="1"/>
        <v>0</v>
      </c>
      <c r="G26" s="59">
        <f t="shared" si="4"/>
        <v>0</v>
      </c>
      <c r="H26" s="62">
        <f t="shared" si="6"/>
        <v>0</v>
      </c>
      <c r="I26" s="62"/>
      <c r="J26" s="63">
        <f t="shared" si="5"/>
        <v>0</v>
      </c>
    </row>
    <row r="27" spans="2:14" x14ac:dyDescent="0.15">
      <c r="B27" s="58">
        <v>40422</v>
      </c>
      <c r="C27" s="45">
        <v>44</v>
      </c>
      <c r="D27" s="59">
        <f t="shared" si="3"/>
        <v>0</v>
      </c>
      <c r="E27" s="60">
        <f t="shared" si="0"/>
        <v>0</v>
      </c>
      <c r="F27" s="61">
        <f t="shared" si="1"/>
        <v>0</v>
      </c>
      <c r="G27" s="59">
        <f t="shared" si="4"/>
        <v>0</v>
      </c>
      <c r="H27" s="62">
        <f t="shared" si="6"/>
        <v>0</v>
      </c>
      <c r="I27" s="62"/>
      <c r="J27" s="63">
        <f t="shared" si="5"/>
        <v>0</v>
      </c>
    </row>
    <row r="28" spans="2:14" x14ac:dyDescent="0.15">
      <c r="B28" s="58">
        <v>40452</v>
      </c>
      <c r="C28" s="45">
        <v>43</v>
      </c>
      <c r="D28" s="59">
        <f t="shared" si="3"/>
        <v>0</v>
      </c>
      <c r="E28" s="60">
        <f t="shared" si="0"/>
        <v>0</v>
      </c>
      <c r="F28" s="61">
        <f t="shared" si="1"/>
        <v>0</v>
      </c>
      <c r="G28" s="59">
        <f t="shared" si="4"/>
        <v>0</v>
      </c>
      <c r="H28" s="62">
        <f t="shared" si="6"/>
        <v>0</v>
      </c>
      <c r="I28" s="62"/>
      <c r="J28" s="63">
        <f t="shared" si="5"/>
        <v>0</v>
      </c>
    </row>
    <row r="29" spans="2:14" x14ac:dyDescent="0.15">
      <c r="B29" s="58">
        <v>40483</v>
      </c>
      <c r="C29" s="45">
        <v>42</v>
      </c>
      <c r="D29" s="59">
        <f t="shared" si="3"/>
        <v>0</v>
      </c>
      <c r="E29" s="60">
        <f t="shared" si="0"/>
        <v>0</v>
      </c>
      <c r="F29" s="61">
        <f t="shared" si="1"/>
        <v>0</v>
      </c>
      <c r="G29" s="59">
        <f t="shared" si="4"/>
        <v>0</v>
      </c>
      <c r="H29" s="62">
        <f t="shared" si="6"/>
        <v>0</v>
      </c>
      <c r="I29" s="62"/>
      <c r="J29" s="63">
        <f t="shared" si="5"/>
        <v>0</v>
      </c>
    </row>
    <row r="30" spans="2:14" x14ac:dyDescent="0.15">
      <c r="B30" s="58">
        <v>40513</v>
      </c>
      <c r="C30" s="45">
        <v>41</v>
      </c>
      <c r="D30" s="59">
        <f t="shared" si="3"/>
        <v>0</v>
      </c>
      <c r="E30" s="60">
        <f t="shared" si="0"/>
        <v>0</v>
      </c>
      <c r="F30" s="61">
        <f t="shared" si="1"/>
        <v>0</v>
      </c>
      <c r="G30" s="59">
        <f t="shared" si="4"/>
        <v>0</v>
      </c>
      <c r="H30" s="62">
        <f t="shared" si="6"/>
        <v>0</v>
      </c>
      <c r="I30" s="62"/>
      <c r="J30" s="63">
        <f t="shared" si="5"/>
        <v>0</v>
      </c>
    </row>
    <row r="31" spans="2:14" x14ac:dyDescent="0.15">
      <c r="B31" s="58">
        <v>40544</v>
      </c>
      <c r="C31" s="45">
        <v>40</v>
      </c>
      <c r="D31" s="59">
        <f t="shared" si="3"/>
        <v>0</v>
      </c>
      <c r="E31" s="60">
        <f t="shared" si="0"/>
        <v>0</v>
      </c>
      <c r="F31" s="61">
        <f t="shared" si="1"/>
        <v>0</v>
      </c>
      <c r="G31" s="59">
        <f t="shared" si="4"/>
        <v>0</v>
      </c>
      <c r="H31" s="62">
        <f t="shared" si="6"/>
        <v>0</v>
      </c>
      <c r="I31" s="62"/>
      <c r="J31" s="63">
        <f t="shared" si="5"/>
        <v>0</v>
      </c>
    </row>
    <row r="32" spans="2:14" x14ac:dyDescent="0.15">
      <c r="B32" s="58">
        <v>40575</v>
      </c>
      <c r="C32" s="45">
        <v>39</v>
      </c>
      <c r="D32" s="59">
        <f t="shared" si="3"/>
        <v>0</v>
      </c>
      <c r="E32" s="60">
        <f t="shared" si="0"/>
        <v>0</v>
      </c>
      <c r="F32" s="61">
        <f t="shared" si="1"/>
        <v>0</v>
      </c>
      <c r="G32" s="59">
        <f t="shared" si="4"/>
        <v>0</v>
      </c>
      <c r="H32" s="62">
        <f t="shared" si="6"/>
        <v>0</v>
      </c>
      <c r="I32" s="62"/>
      <c r="J32" s="63">
        <f t="shared" si="5"/>
        <v>0</v>
      </c>
    </row>
    <row r="33" spans="2:14" x14ac:dyDescent="0.15">
      <c r="B33" s="58">
        <v>40603</v>
      </c>
      <c r="C33" s="45">
        <v>38</v>
      </c>
      <c r="D33" s="59">
        <f t="shared" si="3"/>
        <v>0</v>
      </c>
      <c r="E33" s="60">
        <f t="shared" si="0"/>
        <v>0</v>
      </c>
      <c r="F33" s="61">
        <f t="shared" si="1"/>
        <v>0</v>
      </c>
      <c r="G33" s="59">
        <f t="shared" si="4"/>
        <v>0</v>
      </c>
      <c r="H33" s="62">
        <f t="shared" si="6"/>
        <v>0</v>
      </c>
      <c r="I33" s="62"/>
      <c r="J33" s="63">
        <f t="shared" si="5"/>
        <v>0</v>
      </c>
    </row>
    <row r="34" spans="2:14" x14ac:dyDescent="0.15">
      <c r="B34" s="58">
        <v>40634</v>
      </c>
      <c r="C34" s="45">
        <v>37</v>
      </c>
      <c r="D34" s="157">
        <f t="shared" si="3"/>
        <v>0</v>
      </c>
      <c r="E34" s="158">
        <f t="shared" si="0"/>
        <v>0</v>
      </c>
      <c r="F34" s="159">
        <f t="shared" si="1"/>
        <v>0</v>
      </c>
      <c r="G34" s="157">
        <f t="shared" si="4"/>
        <v>0</v>
      </c>
      <c r="H34" s="62">
        <f t="shared" si="6"/>
        <v>0</v>
      </c>
      <c r="I34" s="160"/>
      <c r="J34" s="161">
        <f t="shared" si="5"/>
        <v>0</v>
      </c>
      <c r="K34" s="163">
        <f>SUM(G23:G34)</f>
        <v>0</v>
      </c>
      <c r="L34" s="162">
        <f>SUM(H23:H34)</f>
        <v>0</v>
      </c>
      <c r="M34" s="162">
        <f>SUM(I23:I34)</f>
        <v>0</v>
      </c>
      <c r="N34" s="162">
        <f>SUM(J23:J34)</f>
        <v>0</v>
      </c>
    </row>
    <row r="35" spans="2:14" x14ac:dyDescent="0.15">
      <c r="B35" s="58">
        <v>40664</v>
      </c>
      <c r="C35" s="45">
        <v>36</v>
      </c>
      <c r="D35" s="59">
        <f t="shared" si="3"/>
        <v>0</v>
      </c>
      <c r="E35" s="60">
        <f t="shared" si="0"/>
        <v>0</v>
      </c>
      <c r="F35" s="61">
        <f t="shared" si="1"/>
        <v>0</v>
      </c>
      <c r="G35" s="59">
        <f t="shared" si="4"/>
        <v>0</v>
      </c>
      <c r="H35" s="62">
        <f t="shared" si="6"/>
        <v>0</v>
      </c>
      <c r="I35" s="62"/>
      <c r="J35" s="63">
        <f t="shared" si="5"/>
        <v>0</v>
      </c>
    </row>
    <row r="36" spans="2:14" x14ac:dyDescent="0.15">
      <c r="B36" s="58">
        <v>40695</v>
      </c>
      <c r="C36" s="45">
        <v>35</v>
      </c>
      <c r="D36" s="59">
        <f t="shared" si="3"/>
        <v>0</v>
      </c>
      <c r="E36" s="60">
        <f t="shared" si="0"/>
        <v>0</v>
      </c>
      <c r="F36" s="61">
        <f t="shared" si="1"/>
        <v>0</v>
      </c>
      <c r="G36" s="59">
        <f t="shared" si="4"/>
        <v>0</v>
      </c>
      <c r="H36" s="62">
        <f t="shared" si="6"/>
        <v>0</v>
      </c>
      <c r="I36" s="62"/>
      <c r="J36" s="63">
        <f t="shared" si="5"/>
        <v>0</v>
      </c>
    </row>
    <row r="37" spans="2:14" x14ac:dyDescent="0.15">
      <c r="B37" s="58">
        <v>40725</v>
      </c>
      <c r="C37" s="45">
        <v>34</v>
      </c>
      <c r="D37" s="59">
        <f t="shared" si="3"/>
        <v>0</v>
      </c>
      <c r="E37" s="60">
        <f t="shared" si="0"/>
        <v>0</v>
      </c>
      <c r="F37" s="61">
        <f t="shared" si="1"/>
        <v>0</v>
      </c>
      <c r="G37" s="59">
        <f t="shared" si="4"/>
        <v>0</v>
      </c>
      <c r="H37" s="62">
        <f t="shared" si="6"/>
        <v>0</v>
      </c>
      <c r="I37" s="62"/>
      <c r="J37" s="63">
        <f t="shared" si="5"/>
        <v>0</v>
      </c>
    </row>
    <row r="38" spans="2:14" x14ac:dyDescent="0.15">
      <c r="B38" s="58">
        <v>40756</v>
      </c>
      <c r="C38" s="45">
        <v>33</v>
      </c>
      <c r="D38" s="59">
        <f t="shared" si="3"/>
        <v>0</v>
      </c>
      <c r="E38" s="60">
        <f t="shared" si="0"/>
        <v>0</v>
      </c>
      <c r="F38" s="61">
        <f t="shared" si="1"/>
        <v>0</v>
      </c>
      <c r="G38" s="59">
        <f t="shared" si="4"/>
        <v>0</v>
      </c>
      <c r="H38" s="62">
        <f t="shared" si="6"/>
        <v>0</v>
      </c>
      <c r="I38" s="62"/>
      <c r="J38" s="63">
        <f t="shared" si="5"/>
        <v>0</v>
      </c>
    </row>
    <row r="39" spans="2:14" x14ac:dyDescent="0.15">
      <c r="B39" s="58">
        <v>40787</v>
      </c>
      <c r="C39" s="45">
        <v>32</v>
      </c>
      <c r="D39" s="59">
        <f t="shared" si="3"/>
        <v>0</v>
      </c>
      <c r="E39" s="60">
        <f t="shared" si="0"/>
        <v>0</v>
      </c>
      <c r="F39" s="61">
        <f t="shared" si="1"/>
        <v>0</v>
      </c>
      <c r="G39" s="59">
        <f t="shared" si="4"/>
        <v>0</v>
      </c>
      <c r="H39" s="62">
        <f t="shared" si="6"/>
        <v>0</v>
      </c>
      <c r="I39" s="62"/>
      <c r="J39" s="63">
        <f t="shared" si="5"/>
        <v>0</v>
      </c>
    </row>
    <row r="40" spans="2:14" x14ac:dyDescent="0.15">
      <c r="B40" s="58">
        <v>40817</v>
      </c>
      <c r="C40" s="45">
        <v>31</v>
      </c>
      <c r="D40" s="59">
        <f t="shared" si="3"/>
        <v>0</v>
      </c>
      <c r="E40" s="60">
        <f t="shared" si="0"/>
        <v>0</v>
      </c>
      <c r="F40" s="61">
        <f t="shared" si="1"/>
        <v>0</v>
      </c>
      <c r="G40" s="59">
        <f t="shared" si="4"/>
        <v>0</v>
      </c>
      <c r="H40" s="62">
        <f t="shared" si="6"/>
        <v>0</v>
      </c>
      <c r="I40" s="62"/>
      <c r="J40" s="63">
        <f t="shared" si="5"/>
        <v>0</v>
      </c>
    </row>
    <row r="41" spans="2:14" x14ac:dyDescent="0.15">
      <c r="B41" s="58">
        <v>40848</v>
      </c>
      <c r="C41" s="45">
        <v>30</v>
      </c>
      <c r="D41" s="59">
        <f t="shared" si="3"/>
        <v>0</v>
      </c>
      <c r="E41" s="60">
        <f t="shared" si="0"/>
        <v>0</v>
      </c>
      <c r="F41" s="61">
        <f t="shared" si="1"/>
        <v>0</v>
      </c>
      <c r="G41" s="59">
        <f t="shared" si="4"/>
        <v>0</v>
      </c>
      <c r="H41" s="62">
        <f t="shared" si="6"/>
        <v>0</v>
      </c>
      <c r="I41" s="62"/>
      <c r="J41" s="63">
        <f t="shared" si="5"/>
        <v>0</v>
      </c>
    </row>
    <row r="42" spans="2:14" x14ac:dyDescent="0.15">
      <c r="B42" s="58">
        <v>40878</v>
      </c>
      <c r="C42" s="45">
        <v>29</v>
      </c>
      <c r="D42" s="59">
        <f t="shared" si="3"/>
        <v>0</v>
      </c>
      <c r="E42" s="60">
        <f t="shared" ref="E42:E70" si="7">$D$5</f>
        <v>0</v>
      </c>
      <c r="F42" s="61">
        <f t="shared" si="1"/>
        <v>0</v>
      </c>
      <c r="G42" s="59">
        <f t="shared" si="4"/>
        <v>0</v>
      </c>
      <c r="H42" s="62">
        <f t="shared" si="6"/>
        <v>0</v>
      </c>
      <c r="I42" s="62"/>
      <c r="J42" s="63">
        <f t="shared" si="5"/>
        <v>0</v>
      </c>
    </row>
    <row r="43" spans="2:14" x14ac:dyDescent="0.15">
      <c r="B43" s="58">
        <v>40909</v>
      </c>
      <c r="C43" s="45">
        <v>28</v>
      </c>
      <c r="D43" s="59">
        <f t="shared" si="3"/>
        <v>0</v>
      </c>
      <c r="E43" s="60">
        <f t="shared" si="7"/>
        <v>0</v>
      </c>
      <c r="F43" s="61">
        <f t="shared" si="1"/>
        <v>0</v>
      </c>
      <c r="G43" s="59">
        <f t="shared" si="4"/>
        <v>0</v>
      </c>
      <c r="H43" s="62">
        <f t="shared" si="6"/>
        <v>0</v>
      </c>
      <c r="I43" s="62"/>
      <c r="J43" s="63">
        <f t="shared" si="5"/>
        <v>0</v>
      </c>
    </row>
    <row r="44" spans="2:14" x14ac:dyDescent="0.15">
      <c r="B44" s="58">
        <v>40940</v>
      </c>
      <c r="C44" s="45">
        <v>27</v>
      </c>
      <c r="D44" s="59">
        <f t="shared" si="3"/>
        <v>0</v>
      </c>
      <c r="E44" s="60">
        <f t="shared" si="7"/>
        <v>0</v>
      </c>
      <c r="F44" s="61">
        <f t="shared" si="1"/>
        <v>0</v>
      </c>
      <c r="G44" s="59">
        <f t="shared" si="4"/>
        <v>0</v>
      </c>
      <c r="H44" s="62">
        <f t="shared" si="6"/>
        <v>0</v>
      </c>
      <c r="I44" s="62"/>
      <c r="J44" s="63">
        <f t="shared" si="5"/>
        <v>0</v>
      </c>
    </row>
    <row r="45" spans="2:14" x14ac:dyDescent="0.15">
      <c r="B45" s="58">
        <v>40969</v>
      </c>
      <c r="C45" s="45">
        <v>26</v>
      </c>
      <c r="D45" s="59">
        <f t="shared" si="3"/>
        <v>0</v>
      </c>
      <c r="E45" s="60">
        <f t="shared" si="7"/>
        <v>0</v>
      </c>
      <c r="F45" s="61">
        <f t="shared" si="1"/>
        <v>0</v>
      </c>
      <c r="G45" s="59">
        <f t="shared" si="4"/>
        <v>0</v>
      </c>
      <c r="H45" s="62">
        <f t="shared" si="6"/>
        <v>0</v>
      </c>
      <c r="I45" s="62"/>
      <c r="J45" s="63">
        <f t="shared" si="5"/>
        <v>0</v>
      </c>
    </row>
    <row r="46" spans="2:14" x14ac:dyDescent="0.15">
      <c r="B46" s="58">
        <v>41000</v>
      </c>
      <c r="C46" s="45">
        <v>25</v>
      </c>
      <c r="D46" s="157">
        <f t="shared" si="3"/>
        <v>0</v>
      </c>
      <c r="E46" s="158">
        <f t="shared" si="7"/>
        <v>0</v>
      </c>
      <c r="F46" s="159">
        <f t="shared" si="1"/>
        <v>0</v>
      </c>
      <c r="G46" s="157">
        <f t="shared" si="4"/>
        <v>0</v>
      </c>
      <c r="H46" s="62">
        <f t="shared" si="6"/>
        <v>0</v>
      </c>
      <c r="I46" s="160"/>
      <c r="J46" s="161">
        <f t="shared" si="5"/>
        <v>0</v>
      </c>
      <c r="K46" s="163">
        <f>SUM(G35:G46)</f>
        <v>0</v>
      </c>
      <c r="L46" s="162">
        <f>SUM(H35:H46)</f>
        <v>0</v>
      </c>
      <c r="M46" s="162">
        <f>SUM(I35:I46)</f>
        <v>0</v>
      </c>
      <c r="N46" s="162">
        <f>SUM(J35:J46)</f>
        <v>0</v>
      </c>
    </row>
    <row r="47" spans="2:14" x14ac:dyDescent="0.15">
      <c r="B47" s="58">
        <v>41030</v>
      </c>
      <c r="C47" s="45">
        <v>24</v>
      </c>
      <c r="D47" s="59">
        <f t="shared" si="3"/>
        <v>0</v>
      </c>
      <c r="E47" s="60">
        <f t="shared" si="7"/>
        <v>0</v>
      </c>
      <c r="F47" s="61">
        <f t="shared" si="1"/>
        <v>0</v>
      </c>
      <c r="G47" s="59">
        <f t="shared" si="4"/>
        <v>0</v>
      </c>
      <c r="H47" s="62">
        <f t="shared" si="6"/>
        <v>0</v>
      </c>
      <c r="I47" s="62"/>
      <c r="J47" s="63">
        <f t="shared" si="5"/>
        <v>0</v>
      </c>
    </row>
    <row r="48" spans="2:14" x14ac:dyDescent="0.15">
      <c r="B48" s="58">
        <v>41061</v>
      </c>
      <c r="C48" s="45">
        <v>23</v>
      </c>
      <c r="D48" s="59">
        <f t="shared" si="3"/>
        <v>0</v>
      </c>
      <c r="E48" s="60">
        <f t="shared" si="7"/>
        <v>0</v>
      </c>
      <c r="F48" s="61">
        <f t="shared" si="1"/>
        <v>0</v>
      </c>
      <c r="G48" s="59">
        <f t="shared" si="4"/>
        <v>0</v>
      </c>
      <c r="H48" s="62">
        <f t="shared" si="6"/>
        <v>0</v>
      </c>
      <c r="I48" s="62"/>
      <c r="J48" s="63">
        <f t="shared" si="5"/>
        <v>0</v>
      </c>
    </row>
    <row r="49" spans="2:14" x14ac:dyDescent="0.15">
      <c r="B49" s="58">
        <v>41091</v>
      </c>
      <c r="C49" s="45">
        <v>22</v>
      </c>
      <c r="D49" s="59">
        <f t="shared" si="3"/>
        <v>0</v>
      </c>
      <c r="E49" s="60">
        <f t="shared" si="7"/>
        <v>0</v>
      </c>
      <c r="F49" s="61">
        <f t="shared" si="1"/>
        <v>0</v>
      </c>
      <c r="G49" s="59">
        <f t="shared" si="4"/>
        <v>0</v>
      </c>
      <c r="H49" s="62">
        <f t="shared" si="6"/>
        <v>0</v>
      </c>
      <c r="I49" s="62"/>
      <c r="J49" s="63">
        <f t="shared" si="5"/>
        <v>0</v>
      </c>
    </row>
    <row r="50" spans="2:14" x14ac:dyDescent="0.15">
      <c r="B50" s="58">
        <v>41122</v>
      </c>
      <c r="C50" s="45">
        <v>21</v>
      </c>
      <c r="D50" s="59">
        <f t="shared" si="3"/>
        <v>0</v>
      </c>
      <c r="E50" s="60">
        <f t="shared" si="7"/>
        <v>0</v>
      </c>
      <c r="F50" s="61">
        <f t="shared" si="1"/>
        <v>0</v>
      </c>
      <c r="G50" s="59">
        <f t="shared" si="4"/>
        <v>0</v>
      </c>
      <c r="H50" s="62">
        <f t="shared" si="6"/>
        <v>0</v>
      </c>
      <c r="I50" s="62"/>
      <c r="J50" s="63">
        <f t="shared" si="5"/>
        <v>0</v>
      </c>
    </row>
    <row r="51" spans="2:14" x14ac:dyDescent="0.15">
      <c r="B51" s="58">
        <v>41153</v>
      </c>
      <c r="C51" s="45">
        <v>20</v>
      </c>
      <c r="D51" s="59">
        <f t="shared" si="3"/>
        <v>0</v>
      </c>
      <c r="E51" s="60">
        <f t="shared" si="7"/>
        <v>0</v>
      </c>
      <c r="F51" s="61">
        <f t="shared" si="1"/>
        <v>0</v>
      </c>
      <c r="G51" s="59">
        <f t="shared" si="4"/>
        <v>0</v>
      </c>
      <c r="H51" s="62">
        <f t="shared" si="6"/>
        <v>0</v>
      </c>
      <c r="I51" s="62"/>
      <c r="J51" s="63">
        <f t="shared" si="5"/>
        <v>0</v>
      </c>
    </row>
    <row r="52" spans="2:14" x14ac:dyDescent="0.15">
      <c r="B52" s="58">
        <v>41183</v>
      </c>
      <c r="C52" s="45">
        <v>19</v>
      </c>
      <c r="D52" s="59">
        <f t="shared" si="3"/>
        <v>0</v>
      </c>
      <c r="E52" s="60">
        <f t="shared" si="7"/>
        <v>0</v>
      </c>
      <c r="F52" s="61">
        <f t="shared" si="1"/>
        <v>0</v>
      </c>
      <c r="G52" s="59">
        <f t="shared" si="4"/>
        <v>0</v>
      </c>
      <c r="H52" s="62">
        <f t="shared" si="6"/>
        <v>0</v>
      </c>
      <c r="I52" s="62"/>
      <c r="J52" s="63">
        <f t="shared" si="5"/>
        <v>0</v>
      </c>
    </row>
    <row r="53" spans="2:14" x14ac:dyDescent="0.15">
      <c r="B53" s="58">
        <v>41214</v>
      </c>
      <c r="C53" s="45">
        <v>18</v>
      </c>
      <c r="D53" s="59">
        <f t="shared" si="3"/>
        <v>0</v>
      </c>
      <c r="E53" s="60">
        <f t="shared" si="7"/>
        <v>0</v>
      </c>
      <c r="F53" s="61">
        <f t="shared" si="1"/>
        <v>0</v>
      </c>
      <c r="G53" s="59">
        <f t="shared" si="4"/>
        <v>0</v>
      </c>
      <c r="H53" s="62">
        <f t="shared" si="6"/>
        <v>0</v>
      </c>
      <c r="I53" s="62"/>
      <c r="J53" s="63">
        <f t="shared" si="5"/>
        <v>0</v>
      </c>
    </row>
    <row r="54" spans="2:14" x14ac:dyDescent="0.15">
      <c r="B54" s="58">
        <v>41244</v>
      </c>
      <c r="C54" s="45">
        <v>17</v>
      </c>
      <c r="D54" s="59">
        <f t="shared" si="3"/>
        <v>0</v>
      </c>
      <c r="E54" s="60">
        <f t="shared" si="7"/>
        <v>0</v>
      </c>
      <c r="F54" s="61">
        <f t="shared" si="1"/>
        <v>0</v>
      </c>
      <c r="G54" s="59">
        <f t="shared" si="4"/>
        <v>0</v>
      </c>
      <c r="H54" s="62">
        <f t="shared" si="6"/>
        <v>0</v>
      </c>
      <c r="I54" s="62"/>
      <c r="J54" s="63">
        <f t="shared" si="5"/>
        <v>0</v>
      </c>
    </row>
    <row r="55" spans="2:14" x14ac:dyDescent="0.15">
      <c r="B55" s="58">
        <v>41275</v>
      </c>
      <c r="C55" s="45">
        <v>16</v>
      </c>
      <c r="D55" s="59">
        <f t="shared" si="3"/>
        <v>0</v>
      </c>
      <c r="E55" s="60">
        <f t="shared" si="7"/>
        <v>0</v>
      </c>
      <c r="F55" s="61">
        <f t="shared" si="1"/>
        <v>0</v>
      </c>
      <c r="G55" s="59">
        <f t="shared" si="4"/>
        <v>0</v>
      </c>
      <c r="H55" s="62">
        <f t="shared" si="6"/>
        <v>0</v>
      </c>
      <c r="I55" s="62"/>
      <c r="J55" s="63">
        <f t="shared" si="5"/>
        <v>0</v>
      </c>
    </row>
    <row r="56" spans="2:14" x14ac:dyDescent="0.15">
      <c r="B56" s="58">
        <v>41306</v>
      </c>
      <c r="C56" s="45">
        <v>15</v>
      </c>
      <c r="D56" s="59">
        <f t="shared" si="3"/>
        <v>0</v>
      </c>
      <c r="E56" s="60">
        <f t="shared" si="7"/>
        <v>0</v>
      </c>
      <c r="F56" s="61">
        <f t="shared" si="1"/>
        <v>0</v>
      </c>
      <c r="G56" s="59">
        <f t="shared" si="4"/>
        <v>0</v>
      </c>
      <c r="H56" s="62">
        <f t="shared" si="6"/>
        <v>0</v>
      </c>
      <c r="I56" s="62"/>
      <c r="J56" s="63">
        <f t="shared" si="5"/>
        <v>0</v>
      </c>
    </row>
    <row r="57" spans="2:14" x14ac:dyDescent="0.15">
      <c r="B57" s="58">
        <v>41334</v>
      </c>
      <c r="C57" s="45">
        <v>14</v>
      </c>
      <c r="D57" s="59">
        <f t="shared" si="3"/>
        <v>0</v>
      </c>
      <c r="E57" s="60">
        <f t="shared" si="7"/>
        <v>0</v>
      </c>
      <c r="F57" s="61">
        <f t="shared" si="1"/>
        <v>0</v>
      </c>
      <c r="G57" s="59">
        <f t="shared" si="4"/>
        <v>0</v>
      </c>
      <c r="H57" s="62">
        <f t="shared" si="6"/>
        <v>0</v>
      </c>
      <c r="I57" s="62"/>
      <c r="J57" s="63">
        <f t="shared" si="5"/>
        <v>0</v>
      </c>
    </row>
    <row r="58" spans="2:14" x14ac:dyDescent="0.15">
      <c r="B58" s="58">
        <v>41365</v>
      </c>
      <c r="C58" s="45">
        <v>13</v>
      </c>
      <c r="D58" s="157">
        <f t="shared" si="3"/>
        <v>0</v>
      </c>
      <c r="E58" s="158">
        <f t="shared" si="7"/>
        <v>0</v>
      </c>
      <c r="F58" s="159">
        <f t="shared" si="1"/>
        <v>0</v>
      </c>
      <c r="G58" s="157">
        <f t="shared" si="4"/>
        <v>0</v>
      </c>
      <c r="H58" s="62">
        <f t="shared" si="6"/>
        <v>0</v>
      </c>
      <c r="I58" s="160"/>
      <c r="J58" s="161">
        <f t="shared" si="5"/>
        <v>0</v>
      </c>
      <c r="K58" s="163">
        <f>SUM(G47:G58)</f>
        <v>0</v>
      </c>
      <c r="L58" s="162">
        <f>SUM(H47:H58)</f>
        <v>0</v>
      </c>
      <c r="M58" s="162">
        <f>SUM(I47:I58)</f>
        <v>0</v>
      </c>
      <c r="N58" s="162">
        <f>SUM(J47:J58)</f>
        <v>0</v>
      </c>
    </row>
    <row r="59" spans="2:14" x14ac:dyDescent="0.15">
      <c r="B59" s="58">
        <v>41395</v>
      </c>
      <c r="C59" s="45">
        <v>12</v>
      </c>
      <c r="D59" s="59">
        <f t="shared" si="3"/>
        <v>0</v>
      </c>
      <c r="E59" s="60">
        <f t="shared" si="7"/>
        <v>0</v>
      </c>
      <c r="F59" s="61">
        <f t="shared" si="1"/>
        <v>0</v>
      </c>
      <c r="G59" s="59">
        <f t="shared" si="4"/>
        <v>0</v>
      </c>
      <c r="H59" s="62">
        <f t="shared" si="6"/>
        <v>0</v>
      </c>
      <c r="I59" s="62"/>
      <c r="J59" s="63">
        <f t="shared" si="5"/>
        <v>0</v>
      </c>
    </row>
    <row r="60" spans="2:14" x14ac:dyDescent="0.15">
      <c r="B60" s="58">
        <v>41426</v>
      </c>
      <c r="C60" s="45">
        <v>11</v>
      </c>
      <c r="D60" s="59">
        <f t="shared" si="3"/>
        <v>0</v>
      </c>
      <c r="E60" s="60">
        <f t="shared" si="7"/>
        <v>0</v>
      </c>
      <c r="F60" s="61">
        <f t="shared" si="1"/>
        <v>0</v>
      </c>
      <c r="G60" s="59">
        <f t="shared" si="4"/>
        <v>0</v>
      </c>
      <c r="H60" s="62">
        <f t="shared" si="6"/>
        <v>0</v>
      </c>
      <c r="I60" s="62"/>
      <c r="J60" s="63">
        <f t="shared" si="5"/>
        <v>0</v>
      </c>
    </row>
    <row r="61" spans="2:14" x14ac:dyDescent="0.15">
      <c r="B61" s="58">
        <v>41456</v>
      </c>
      <c r="C61" s="45">
        <v>10</v>
      </c>
      <c r="D61" s="59">
        <f t="shared" si="3"/>
        <v>0</v>
      </c>
      <c r="E61" s="60">
        <f t="shared" si="7"/>
        <v>0</v>
      </c>
      <c r="F61" s="61">
        <f t="shared" si="1"/>
        <v>0</v>
      </c>
      <c r="G61" s="59">
        <f t="shared" si="4"/>
        <v>0</v>
      </c>
      <c r="H61" s="62">
        <f t="shared" si="6"/>
        <v>0</v>
      </c>
      <c r="I61" s="62"/>
      <c r="J61" s="63">
        <f t="shared" si="5"/>
        <v>0</v>
      </c>
    </row>
    <row r="62" spans="2:14" x14ac:dyDescent="0.15">
      <c r="B62" s="58">
        <v>41487</v>
      </c>
      <c r="C62" s="45">
        <v>9</v>
      </c>
      <c r="D62" s="59">
        <f t="shared" si="3"/>
        <v>0</v>
      </c>
      <c r="E62" s="60">
        <f t="shared" si="7"/>
        <v>0</v>
      </c>
      <c r="F62" s="61">
        <f t="shared" si="1"/>
        <v>0</v>
      </c>
      <c r="G62" s="59">
        <f t="shared" si="4"/>
        <v>0</v>
      </c>
      <c r="H62" s="62">
        <f t="shared" si="6"/>
        <v>0</v>
      </c>
      <c r="I62" s="62"/>
      <c r="J62" s="63">
        <f t="shared" si="5"/>
        <v>0</v>
      </c>
    </row>
    <row r="63" spans="2:14" x14ac:dyDescent="0.15">
      <c r="B63" s="58">
        <v>41518</v>
      </c>
      <c r="C63" s="45">
        <v>8</v>
      </c>
      <c r="D63" s="59">
        <f t="shared" si="3"/>
        <v>0</v>
      </c>
      <c r="E63" s="60">
        <f t="shared" si="7"/>
        <v>0</v>
      </c>
      <c r="F63" s="61">
        <f t="shared" si="1"/>
        <v>0</v>
      </c>
      <c r="G63" s="59">
        <f t="shared" si="4"/>
        <v>0</v>
      </c>
      <c r="H63" s="62">
        <f t="shared" si="6"/>
        <v>0</v>
      </c>
      <c r="I63" s="62"/>
      <c r="J63" s="63">
        <f t="shared" si="5"/>
        <v>0</v>
      </c>
    </row>
    <row r="64" spans="2:14" x14ac:dyDescent="0.15">
      <c r="B64" s="58">
        <v>41548</v>
      </c>
      <c r="C64" s="45">
        <v>7</v>
      </c>
      <c r="D64" s="59">
        <f t="shared" si="3"/>
        <v>0</v>
      </c>
      <c r="E64" s="60">
        <f t="shared" si="7"/>
        <v>0</v>
      </c>
      <c r="F64" s="61">
        <f t="shared" si="1"/>
        <v>0</v>
      </c>
      <c r="G64" s="59">
        <f t="shared" si="4"/>
        <v>0</v>
      </c>
      <c r="H64" s="62">
        <f t="shared" si="6"/>
        <v>0</v>
      </c>
      <c r="I64" s="62"/>
      <c r="J64" s="63">
        <f t="shared" si="5"/>
        <v>0</v>
      </c>
    </row>
    <row r="65" spans="2:14" x14ac:dyDescent="0.15">
      <c r="B65" s="58">
        <v>41579</v>
      </c>
      <c r="C65" s="45">
        <v>6</v>
      </c>
      <c r="D65" s="59">
        <f t="shared" si="3"/>
        <v>0</v>
      </c>
      <c r="E65" s="60">
        <f t="shared" si="7"/>
        <v>0</v>
      </c>
      <c r="F65" s="61">
        <f t="shared" si="1"/>
        <v>0</v>
      </c>
      <c r="G65" s="59">
        <f t="shared" si="4"/>
        <v>0</v>
      </c>
      <c r="H65" s="62">
        <f t="shared" si="6"/>
        <v>0</v>
      </c>
      <c r="I65" s="62"/>
      <c r="J65" s="63">
        <f t="shared" si="5"/>
        <v>0</v>
      </c>
    </row>
    <row r="66" spans="2:14" x14ac:dyDescent="0.15">
      <c r="B66" s="58">
        <v>41609</v>
      </c>
      <c r="C66" s="45">
        <v>5</v>
      </c>
      <c r="D66" s="59">
        <f t="shared" si="3"/>
        <v>0</v>
      </c>
      <c r="E66" s="60">
        <f t="shared" si="7"/>
        <v>0</v>
      </c>
      <c r="F66" s="61">
        <f t="shared" si="1"/>
        <v>0</v>
      </c>
      <c r="G66" s="59">
        <f t="shared" si="4"/>
        <v>0</v>
      </c>
      <c r="H66" s="62">
        <f t="shared" si="6"/>
        <v>0</v>
      </c>
      <c r="I66" s="62"/>
      <c r="J66" s="63">
        <f t="shared" si="5"/>
        <v>0</v>
      </c>
    </row>
    <row r="67" spans="2:14" x14ac:dyDescent="0.15">
      <c r="B67" s="58">
        <v>41640</v>
      </c>
      <c r="C67" s="45">
        <v>4</v>
      </c>
      <c r="D67" s="59">
        <f t="shared" si="3"/>
        <v>0</v>
      </c>
      <c r="E67" s="60">
        <f t="shared" si="7"/>
        <v>0</v>
      </c>
      <c r="F67" s="61">
        <f>(E67*30)/360</f>
        <v>0</v>
      </c>
      <c r="G67" s="59">
        <f t="shared" si="4"/>
        <v>0</v>
      </c>
      <c r="H67" s="62">
        <f t="shared" si="6"/>
        <v>0</v>
      </c>
      <c r="I67" s="62"/>
      <c r="J67" s="63">
        <f t="shared" si="5"/>
        <v>0</v>
      </c>
    </row>
    <row r="68" spans="2:14" x14ac:dyDescent="0.15">
      <c r="B68" s="58">
        <v>41671</v>
      </c>
      <c r="C68" s="45">
        <v>3</v>
      </c>
      <c r="D68" s="59">
        <f t="shared" si="3"/>
        <v>0</v>
      </c>
      <c r="E68" s="60">
        <f t="shared" si="7"/>
        <v>0</v>
      </c>
      <c r="F68" s="61">
        <f t="shared" si="1"/>
        <v>0</v>
      </c>
      <c r="G68" s="59">
        <f t="shared" si="4"/>
        <v>0</v>
      </c>
      <c r="H68" s="62">
        <f t="shared" si="6"/>
        <v>0</v>
      </c>
      <c r="I68" s="62"/>
      <c r="J68" s="63">
        <f t="shared" si="5"/>
        <v>0</v>
      </c>
    </row>
    <row r="69" spans="2:14" x14ac:dyDescent="0.15">
      <c r="B69" s="58">
        <v>41699</v>
      </c>
      <c r="C69" s="45">
        <v>2</v>
      </c>
      <c r="D69" s="59">
        <f t="shared" si="3"/>
        <v>0</v>
      </c>
      <c r="E69" s="60">
        <f t="shared" si="7"/>
        <v>0</v>
      </c>
      <c r="F69" s="61">
        <f t="shared" si="1"/>
        <v>0</v>
      </c>
      <c r="G69" s="59">
        <f t="shared" si="4"/>
        <v>0</v>
      </c>
      <c r="H69" s="62">
        <f t="shared" si="6"/>
        <v>0</v>
      </c>
      <c r="I69" s="62"/>
      <c r="J69" s="63">
        <f t="shared" si="5"/>
        <v>0</v>
      </c>
    </row>
    <row r="70" spans="2:14" x14ac:dyDescent="0.15">
      <c r="B70" s="58">
        <v>41730</v>
      </c>
      <c r="C70" s="45">
        <v>1</v>
      </c>
      <c r="D70" s="157">
        <f t="shared" si="3"/>
        <v>0</v>
      </c>
      <c r="E70" s="158">
        <f t="shared" si="7"/>
        <v>0</v>
      </c>
      <c r="F70" s="159">
        <f t="shared" si="1"/>
        <v>0</v>
      </c>
      <c r="G70" s="157">
        <f t="shared" si="4"/>
        <v>0</v>
      </c>
      <c r="H70" s="62">
        <f t="shared" si="6"/>
        <v>0</v>
      </c>
      <c r="I70" s="160"/>
      <c r="J70" s="161">
        <f t="shared" si="5"/>
        <v>0</v>
      </c>
      <c r="K70" s="163">
        <f>SUM(G59:G70)</f>
        <v>0</v>
      </c>
      <c r="L70" s="162">
        <f>SUM(H59:H70)</f>
        <v>0</v>
      </c>
      <c r="M70" s="162">
        <f>SUM(I59:I70)</f>
        <v>0</v>
      </c>
      <c r="N70" s="162">
        <f>SUM(J59:J70)</f>
        <v>0</v>
      </c>
    </row>
    <row r="71" spans="2:14" x14ac:dyDescent="0.15">
      <c r="B71" s="90"/>
      <c r="C71" s="91"/>
      <c r="D71" s="55"/>
      <c r="E71" s="92"/>
      <c r="F71" s="93"/>
      <c r="G71" s="55"/>
      <c r="H71" s="94"/>
      <c r="I71" s="94"/>
      <c r="J71" s="95"/>
    </row>
    <row r="72" spans="2:14" ht="26.25" customHeight="1" x14ac:dyDescent="0.15">
      <c r="B72" s="64" t="s">
        <v>125</v>
      </c>
      <c r="C72" s="96"/>
      <c r="D72" s="97"/>
      <c r="E72" s="97"/>
      <c r="F72" s="97"/>
      <c r="G72" s="98">
        <f>SUM(G10:G70)</f>
        <v>0</v>
      </c>
      <c r="H72" s="98">
        <f>SUM(H10:H70)</f>
        <v>0</v>
      </c>
      <c r="I72" s="98">
        <f>SUM(I10:I70)</f>
        <v>0</v>
      </c>
      <c r="J72" s="98">
        <f>SUM(J10:J70)</f>
        <v>0</v>
      </c>
    </row>
  </sheetData>
  <mergeCells count="1">
    <mergeCell ref="C3:J3"/>
  </mergeCells>
  <phoneticPr fontId="4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Inversiones</vt:lpstr>
      <vt:lpstr>Costos Fijos y Variables</vt:lpstr>
      <vt:lpstr>Plan de Ventas Y Produccion</vt:lpstr>
      <vt:lpstr>Depreciaión</vt:lpstr>
      <vt:lpstr>Flujo de Efectivo</vt:lpstr>
      <vt:lpstr>Balance General</vt:lpstr>
      <vt:lpstr>Estado de Resultados </vt:lpstr>
      <vt:lpstr>Amortizacion Avio</vt:lpstr>
      <vt:lpstr>Amortizacion Ref</vt:lpstr>
      <vt:lpstr>Razones Financieras</vt:lpstr>
      <vt:lpstr>Proyeccion Fin.</vt:lpstr>
      <vt:lpstr>Determinacion TIR y VAN</vt:lpstr>
    </vt:vector>
  </TitlesOfParts>
  <Company>INF. SAGITARIO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Jesus Espinoza</dc:creator>
  <cp:lastModifiedBy>CESAR DUDLEY CASTELLANOS NIETO</cp:lastModifiedBy>
  <cp:lastPrinted>2008-02-07T01:52:28Z</cp:lastPrinted>
  <dcterms:created xsi:type="dcterms:W3CDTF">2001-11-13T02:16:30Z</dcterms:created>
  <dcterms:modified xsi:type="dcterms:W3CDTF">2025-04-26T22:48:57Z</dcterms:modified>
</cp:coreProperties>
</file>