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cesareo\Desktop\"/>
    </mc:Choice>
  </mc:AlternateContent>
  <xr:revisionPtr revIDLastSave="0" documentId="8_{0A75F0B0-DDFC-465E-8187-A1F1C22B7127}" xr6:coauthVersionLast="40" xr6:coauthVersionMax="40" xr10:uidLastSave="{00000000-0000-0000-0000-000000000000}"/>
  <bookViews>
    <workbookView xWindow="0" yWindow="0" windowWidth="14310" windowHeight="4920" activeTab="2" xr2:uid="{00000000-000D-0000-FFFF-FFFF00000000}"/>
  </bookViews>
  <sheets>
    <sheet name="1plantaExterna" sheetId="4" r:id="rId1"/>
    <sheet name="2plantaInterna" sheetId="5" r:id="rId2"/>
    <sheet name="material" sheetId="6" r:id="rId3"/>
  </sheets>
  <definedNames>
    <definedName name="tipoCambio">material!$B$1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3" i="4" l="1"/>
  <c r="G19" i="6" l="1"/>
  <c r="G18" i="6"/>
  <c r="E17" i="6"/>
  <c r="G17" i="6" s="1"/>
  <c r="G16" i="6"/>
  <c r="G15" i="6"/>
  <c r="E14" i="6"/>
  <c r="G14" i="6" s="1"/>
  <c r="G13" i="6"/>
  <c r="G12" i="6"/>
  <c r="G11" i="6"/>
  <c r="G10" i="6"/>
  <c r="G9" i="6"/>
  <c r="E8" i="6"/>
  <c r="G8" i="6" s="1"/>
  <c r="G21" i="6" l="1"/>
  <c r="G23" i="6" s="1"/>
  <c r="G25" i="6" s="1"/>
  <c r="G10" i="4" l="1"/>
  <c r="H31" i="5" l="1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33" i="5" l="1"/>
  <c r="H34" i="5" l="1"/>
  <c r="H35" i="5" s="1"/>
  <c r="G12" i="4" l="1"/>
  <c r="H31" i="4" l="1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1" i="4"/>
  <c r="H8" i="4"/>
  <c r="H6" i="4"/>
  <c r="H13" i="4" l="1"/>
  <c r="H10" i="4"/>
  <c r="G9" i="4" l="1"/>
  <c r="H9" i="4" s="1"/>
  <c r="H12" i="4" l="1"/>
  <c r="H7" i="4"/>
  <c r="H34" i="4" l="1"/>
  <c r="H35" i="4" s="1"/>
</calcChain>
</file>

<file path=xl/sharedStrings.xml><?xml version="1.0" encoding="utf-8"?>
<sst xmlns="http://schemas.openxmlformats.org/spreadsheetml/2006/main" count="258" uniqueCount="88">
  <si>
    <t>N°</t>
  </si>
  <si>
    <t>SERVICIO</t>
  </si>
  <si>
    <t>DESCRIPCIÓN DEL SERVICIO</t>
  </si>
  <si>
    <t>UNIDAD</t>
  </si>
  <si>
    <t>P. UNITARIO</t>
  </si>
  <si>
    <t>CANTIDAD</t>
  </si>
  <si>
    <t>TOTAL S/</t>
  </si>
  <si>
    <t>1</t>
  </si>
  <si>
    <t>TENDIDO</t>
  </si>
  <si>
    <t>Tendido de Fibra Optica Externa Aerea o Subterranea (Incluye inst. de ferretería y etiquetado o pasado de rola )</t>
  </si>
  <si>
    <t>MTS</t>
  </si>
  <si>
    <t>2</t>
  </si>
  <si>
    <t>Gpeado de poste en caja</t>
  </si>
  <si>
    <t>UND</t>
  </si>
  <si>
    <t>3</t>
  </si>
  <si>
    <t>PLANTA INTERNA</t>
  </si>
  <si>
    <t>Tendido de Fibra Optica en interior de local (libre)</t>
  </si>
  <si>
    <t>4</t>
  </si>
  <si>
    <t>Tendido de Fibra Optica interior de local (dentro de ductos)</t>
  </si>
  <si>
    <t>5</t>
  </si>
  <si>
    <t>FUSION</t>
  </si>
  <si>
    <t>Preparación de Extremos de Cable de F.O</t>
  </si>
  <si>
    <t>Empalme por fusion  de Fibra Óptica</t>
  </si>
  <si>
    <t>7</t>
  </si>
  <si>
    <t>Manipulación de Caja /Bandeja  de Empalme de FO</t>
  </si>
  <si>
    <t>8</t>
  </si>
  <si>
    <t>Instalación de Caja de Empalme de FO ( 48,64, 96 y 128 hilos)</t>
  </si>
  <si>
    <t>9</t>
  </si>
  <si>
    <t>Instalación de Bandeja de Empalme de FO (12 y 24 hilos)</t>
  </si>
  <si>
    <t>10</t>
  </si>
  <si>
    <t>Cambio de Bandeja Existente en servicio por caja de Empalme  (incluye preparacion de FO)</t>
  </si>
  <si>
    <t>11</t>
  </si>
  <si>
    <t>Inst. De Caja OTS en Cliente Incluye Preparación Interna</t>
  </si>
  <si>
    <t>12</t>
  </si>
  <si>
    <t>Inst. de Bandeja Metalica hasta 2 RU o brakets metalicos</t>
  </si>
  <si>
    <t>13</t>
  </si>
  <si>
    <t>Inst. de Gabinete o Rack de 2RU hasta 12 RU</t>
  </si>
  <si>
    <t>14</t>
  </si>
  <si>
    <t>Pruebas Reflectrometrica en cliente Bidireccional</t>
  </si>
  <si>
    <t>15</t>
  </si>
  <si>
    <t>Retiro de Fibra Optica externa aerea o subterranea</t>
  </si>
  <si>
    <t>16</t>
  </si>
  <si>
    <t>Retiro de Fibra Optica Interna (Incluye ducteria)</t>
  </si>
  <si>
    <t>17</t>
  </si>
  <si>
    <t>Empalme por fusion de Fibra Optica en Patch Panel ( incluye la preparacion del pig tail e instalacion de acoplador )</t>
  </si>
  <si>
    <t>18</t>
  </si>
  <si>
    <t>Instalación de Patch Panel / Incluye preparación de cable de Fibra Optica y etiquetado</t>
  </si>
  <si>
    <t>19</t>
  </si>
  <si>
    <t>Preparacion Sangrado de Cable de F.O  en Manga de Empalme o Patch
Panel</t>
  </si>
  <si>
    <t>20</t>
  </si>
  <si>
    <t>Instalación de Cable Acometida</t>
  </si>
  <si>
    <t>21</t>
  </si>
  <si>
    <t>Instalación de Crucetas - Mantenimiento</t>
  </si>
  <si>
    <t>Und.</t>
  </si>
  <si>
    <t>22</t>
  </si>
  <si>
    <t>Inst. de Mástil/Pedestal Hasta 3 mts</t>
  </si>
  <si>
    <t>23</t>
  </si>
  <si>
    <t>Inst. o reemplazo de ferreteria en poste</t>
  </si>
  <si>
    <t>24</t>
  </si>
  <si>
    <t>Soldar/ desoldar Tapa de Cámara de comunicaciones *inc materiales</t>
  </si>
  <si>
    <t>25</t>
  </si>
  <si>
    <t>Instalación de patch cords de Fibra o Patch Cords Cobre</t>
  </si>
  <si>
    <t>26</t>
  </si>
  <si>
    <t>Trabajos de emergencia, trabajos extenporanios por hora</t>
  </si>
  <si>
    <t>HORA/PERSONA</t>
  </si>
  <si>
    <t>Total Neto</t>
  </si>
  <si>
    <t>Impuesto IGV 18%</t>
  </si>
  <si>
    <t>Total liquido a pagar</t>
  </si>
  <si>
    <t xml:space="preserve">PROFORMA DE PAGO N°1       EMPRESA CONTRATISTA RIMAPA </t>
  </si>
  <si>
    <t>tc:</t>
  </si>
  <si>
    <t>MATERIALES A VALORIZAR</t>
  </si>
  <si>
    <t>DESCRIPCION</t>
  </si>
  <si>
    <t>COSTO UNITARIO</t>
  </si>
  <si>
    <t>COSTO PARCIAL</t>
  </si>
  <si>
    <t>PROTECTOR EMPALME</t>
  </si>
  <si>
    <t>TIPO DE MANGA</t>
  </si>
  <si>
    <t>CINTA AISLANTE</t>
  </si>
  <si>
    <t>JEBE VIRGEN</t>
  </si>
  <si>
    <t>M</t>
  </si>
  <si>
    <t>CINTILLO 10 CM</t>
  </si>
  <si>
    <t>ETIQUETA</t>
  </si>
  <si>
    <t>CINTILLO ROTULADOR</t>
  </si>
  <si>
    <t>CABLES DE FIBRA 256 FIBRAS</t>
  </si>
  <si>
    <t>CLEVIS (AISLADOR / HERRAJE TIPO C)</t>
  </si>
  <si>
    <t>CABLE ACOMETIDA TELEPREN</t>
  </si>
  <si>
    <t>TOTAL</t>
  </si>
  <si>
    <t>IGV 18%</t>
  </si>
  <si>
    <t>TOTAL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</si>
</sst>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&quot;S/&quot;* #,##0.00_-;\-&quot;S/&quot;* #,##0.00_-;_-&quot;S/&quot;* &quot;-&quot;??_-;_-@_-"/>
    <numFmt numFmtId="165" formatCode="_ &quot;$&quot;* #,##0.00_ ;_ &quot;$&quot;* \-#,##0.00_ ;_ &quot;$&quot;* &quot;-&quot;??_ ;_ @_ "/>
    <numFmt numFmtId="166" formatCode="[$S/-280A]#,##0.00"/>
    <numFmt numFmtId="167" formatCode="_-&quot;$&quot;\ * #,##0_-;\-&quot;$&quot;\ * #,##0_-;_-&quot;$&quot;\ * &quot;-&quot;??_-;_-@_-"/>
    <numFmt numFmtId="168" formatCode="&quot;S/&quot;#,##0.00"/>
  </numFmts>
  <fonts count="1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rgb="FF000000"/>
      <name val="Calibri"/>
      <family val="2"/>
    </font>
    <font>
      <b/>
      <sz val="9"/>
      <color rgb="FF000000"/>
      <name val="Calibri"/>
      <family val="2"/>
    </font>
    <font>
      <sz val="9"/>
      <color rgb="FF000000"/>
      <name val="Calibri"/>
      <family val="2"/>
    </font>
    <font>
      <sz val="12"/>
      <name val="Century Gothic"/>
      <family val="2"/>
    </font>
    <font>
      <sz val="12"/>
      <color indexed="8"/>
      <name val="Century Gothic"/>
      <family val="2"/>
    </font>
    <font>
      <b/>
      <sz val="12"/>
      <name val="Century Gothic"/>
      <family val="2"/>
    </font>
    <font>
      <b/>
      <sz val="12"/>
      <color indexed="8"/>
      <name val="Century Gothic"/>
      <family val="2"/>
    </font>
    <font>
      <sz val="10"/>
      <name val="Arial"/>
      <family val="2"/>
    </font>
    <font>
      <sz val="10"/>
      <name val="Frutiger-Light"/>
    </font>
    <font>
      <sz val="10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4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0" fontId="9" fillId="0" borderId="0"/>
  </cellStyleXfs>
  <cellXfs count="105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/>
    </xf>
    <xf numFmtId="166" fontId="3" fillId="0" borderId="3" xfId="0" applyNumberFormat="1" applyFont="1" applyBorder="1" applyAlignment="1">
      <alignment horizontal="righ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/>
    </xf>
    <xf numFmtId="167" fontId="5" fillId="0" borderId="0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164" fontId="6" fillId="0" borderId="0" xfId="1" applyNumberFormat="1" applyFont="1"/>
    <xf numFmtId="0" fontId="0" fillId="3" borderId="5" xfId="0" applyFill="1" applyBorder="1" applyAlignment="1">
      <alignment vertical="center"/>
    </xf>
    <xf numFmtId="0" fontId="0" fillId="3" borderId="6" xfId="0" applyFill="1" applyBorder="1" applyAlignment="1">
      <alignment vertical="center"/>
    </xf>
    <xf numFmtId="0" fontId="7" fillId="3" borderId="7" xfId="0" applyFont="1" applyFill="1" applyBorder="1" applyAlignment="1">
      <alignment horizontal="right" vertical="center"/>
    </xf>
    <xf numFmtId="164" fontId="8" fillId="3" borderId="8" xfId="1" applyNumberFormat="1" applyFont="1" applyFill="1" applyBorder="1" applyAlignment="1">
      <alignment vertical="center"/>
    </xf>
    <xf numFmtId="0" fontId="0" fillId="0" borderId="0" xfId="0" applyAlignment="1">
      <alignment vertical="center"/>
    </xf>
    <xf numFmtId="166" fontId="0" fillId="0" borderId="4" xfId="0" applyNumberFormat="1" applyBorder="1"/>
    <xf numFmtId="0" fontId="9" fillId="4" borderId="0" xfId="2" applyFont="1" applyFill="1" applyProtection="1">
      <protection locked="0" hidden="1"/>
    </xf>
    <xf numFmtId="2" fontId="10" fillId="4" borderId="0" xfId="2" applyNumberFormat="1" applyFont="1" applyFill="1" applyProtection="1"/>
    <xf numFmtId="0" fontId="9" fillId="4" borderId="0" xfId="2" applyFont="1" applyFill="1" applyBorder="1" applyProtection="1">
      <protection locked="0" hidden="1"/>
    </xf>
    <xf numFmtId="4" fontId="0" fillId="0" borderId="0" xfId="0" applyNumberFormat="1" applyFill="1" applyBorder="1" applyAlignment="1">
      <alignment horizontal="center"/>
    </xf>
    <xf numFmtId="4" fontId="0" fillId="0" borderId="4" xfId="0" applyNumberFormat="1" applyFill="1" applyBorder="1" applyAlignment="1">
      <alignment horizontal="center"/>
    </xf>
    <xf numFmtId="166" fontId="5" fillId="0" borderId="0" xfId="0" applyNumberFormat="1" applyFont="1" applyFill="1" applyBorder="1"/>
    <xf numFmtId="0" fontId="9" fillId="4" borderId="0" xfId="2" applyFont="1" applyFill="1" applyBorder="1" applyAlignment="1" applyProtection="1">
      <alignment horizontal="left"/>
      <protection locked="0" hidden="1"/>
    </xf>
    <xf numFmtId="0" fontId="0" fillId="0" borderId="0" xfId="0" quotePrefix="1" applyAlignment="1">
      <alignment vertical="center"/>
    </xf>
    <xf numFmtId="0" fontId="0" fillId="0" borderId="0" xfId="0" quotePrefix="1" applyAlignment="1">
      <alignment horizontal="right" vertical="center"/>
    </xf>
    <xf numFmtId="0" fontId="0" fillId="0" borderId="0" xfId="0" applyAlignment="1">
      <alignment horizontal="right" vertical="center"/>
    </xf>
    <xf numFmtId="0" fontId="9" fillId="4" borderId="0" xfId="2" applyFont="1" applyFill="1" applyBorder="1" applyAlignment="1" applyProtection="1">
      <alignment horizontal="right" vertical="center"/>
      <protection locked="0" hidden="1"/>
    </xf>
    <xf numFmtId="0" fontId="0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4" fontId="0" fillId="0" borderId="0" xfId="0" applyNumberFormat="1"/>
    <xf numFmtId="0" fontId="11" fillId="0" borderId="0" xfId="0" applyFont="1"/>
    <xf numFmtId="0" fontId="11" fillId="0" borderId="0" xfId="0" applyFont="1" applyAlignment="1">
      <alignment horizontal="left"/>
    </xf>
    <xf numFmtId="0" fontId="12" fillId="0" borderId="0" xfId="0" applyFont="1"/>
    <xf numFmtId="0" fontId="13" fillId="0" borderId="6" xfId="0" applyFont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168" fontId="11" fillId="0" borderId="14" xfId="0" applyNumberFormat="1" applyFont="1" applyBorder="1"/>
    <xf numFmtId="168" fontId="11" fillId="0" borderId="11" xfId="0" applyNumberFormat="1" applyFont="1" applyBorder="1"/>
    <xf numFmtId="0" fontId="11" fillId="6" borderId="16" xfId="0" applyFont="1" applyFill="1" applyBorder="1" applyAlignment="1">
      <alignment horizontal="center" vertical="center"/>
    </xf>
    <xf numFmtId="0" fontId="11" fillId="6" borderId="17" xfId="0" applyFont="1" applyFill="1" applyBorder="1" applyAlignment="1">
      <alignment horizontal="center" vertical="center"/>
    </xf>
    <xf numFmtId="0" fontId="11" fillId="6" borderId="18" xfId="0" applyFont="1" applyFill="1" applyBorder="1" applyAlignment="1">
      <alignment horizontal="center" vertical="center"/>
    </xf>
    <xf numFmtId="168" fontId="11" fillId="6" borderId="19" xfId="0" applyNumberFormat="1" applyFont="1" applyFill="1" applyBorder="1"/>
    <xf numFmtId="168" fontId="11" fillId="6" borderId="16" xfId="0" applyNumberFormat="1" applyFont="1" applyFill="1" applyBorder="1"/>
    <xf numFmtId="0" fontId="11" fillId="6" borderId="21" xfId="0" applyFont="1" applyFill="1" applyBorder="1" applyAlignment="1">
      <alignment horizontal="center" vertical="center"/>
    </xf>
    <xf numFmtId="0" fontId="11" fillId="6" borderId="22" xfId="0" applyFont="1" applyFill="1" applyBorder="1" applyAlignment="1">
      <alignment horizontal="center" vertical="center"/>
    </xf>
    <xf numFmtId="0" fontId="11" fillId="6" borderId="23" xfId="0" applyFont="1" applyFill="1" applyBorder="1" applyAlignment="1">
      <alignment horizontal="center" vertical="center"/>
    </xf>
    <xf numFmtId="168" fontId="11" fillId="6" borderId="24" xfId="0" applyNumberFormat="1" applyFont="1" applyFill="1" applyBorder="1"/>
    <xf numFmtId="168" fontId="11" fillId="6" borderId="21" xfId="0" applyNumberFormat="1" applyFont="1" applyFill="1" applyBorder="1"/>
    <xf numFmtId="0" fontId="11" fillId="6" borderId="26" xfId="0" applyFont="1" applyFill="1" applyBorder="1" applyAlignment="1">
      <alignment horizontal="center" vertical="center"/>
    </xf>
    <xf numFmtId="0" fontId="11" fillId="6" borderId="27" xfId="0" applyFont="1" applyFill="1" applyBorder="1" applyAlignment="1">
      <alignment horizontal="center" vertical="center"/>
    </xf>
    <xf numFmtId="0" fontId="11" fillId="6" borderId="28" xfId="0" applyFont="1" applyFill="1" applyBorder="1" applyAlignment="1">
      <alignment horizontal="center" vertical="center"/>
    </xf>
    <xf numFmtId="168" fontId="11" fillId="6" borderId="29" xfId="0" applyNumberFormat="1" applyFont="1" applyFill="1" applyBorder="1"/>
    <xf numFmtId="168" fontId="11" fillId="6" borderId="26" xfId="0" applyNumberFormat="1" applyFont="1" applyFill="1" applyBorder="1"/>
    <xf numFmtId="0" fontId="11" fillId="0" borderId="32" xfId="0" applyFont="1" applyBorder="1" applyAlignment="1">
      <alignment horizontal="center" vertical="center"/>
    </xf>
    <xf numFmtId="0" fontId="11" fillId="0" borderId="33" xfId="0" applyFont="1" applyBorder="1" applyAlignment="1">
      <alignment horizontal="center" vertical="center"/>
    </xf>
    <xf numFmtId="168" fontId="11" fillId="5" borderId="34" xfId="0" applyNumberFormat="1" applyFont="1" applyFill="1" applyBorder="1"/>
    <xf numFmtId="168" fontId="11" fillId="0" borderId="31" xfId="0" applyNumberFormat="1" applyFont="1" applyBorder="1"/>
    <xf numFmtId="0" fontId="11" fillId="0" borderId="37" xfId="0" applyFont="1" applyBorder="1" applyAlignment="1">
      <alignment horizontal="center" vertical="center"/>
    </xf>
    <xf numFmtId="0" fontId="11" fillId="0" borderId="38" xfId="0" applyFont="1" applyBorder="1" applyAlignment="1">
      <alignment horizontal="center" vertical="center"/>
    </xf>
    <xf numFmtId="168" fontId="11" fillId="0" borderId="39" xfId="0" applyNumberFormat="1" applyFont="1" applyBorder="1"/>
    <xf numFmtId="168" fontId="11" fillId="0" borderId="36" xfId="0" applyNumberFormat="1" applyFont="1" applyBorder="1"/>
    <xf numFmtId="0" fontId="11" fillId="6" borderId="6" xfId="0" applyFont="1" applyFill="1" applyBorder="1" applyAlignment="1">
      <alignment horizontal="center" vertical="center"/>
    </xf>
    <xf numFmtId="0" fontId="11" fillId="6" borderId="9" xfId="0" applyFont="1" applyFill="1" applyBorder="1" applyAlignment="1">
      <alignment horizontal="center" vertical="center"/>
    </xf>
    <xf numFmtId="168" fontId="11" fillId="6" borderId="40" xfId="0" applyNumberFormat="1" applyFont="1" applyFill="1" applyBorder="1"/>
    <xf numFmtId="168" fontId="11" fillId="6" borderId="41" xfId="0" applyNumberFormat="1" applyFont="1" applyFill="1" applyBorder="1"/>
    <xf numFmtId="168" fontId="11" fillId="0" borderId="34" xfId="0" applyNumberFormat="1" applyFont="1" applyBorder="1"/>
    <xf numFmtId="0" fontId="11" fillId="0" borderId="27" xfId="0" applyFont="1" applyBorder="1" applyAlignment="1">
      <alignment horizontal="center" vertical="center"/>
    </xf>
    <xf numFmtId="0" fontId="11" fillId="0" borderId="28" xfId="0" applyFont="1" applyBorder="1" applyAlignment="1">
      <alignment horizontal="center"/>
    </xf>
    <xf numFmtId="168" fontId="11" fillId="0" borderId="29" xfId="0" applyNumberFormat="1" applyFont="1" applyBorder="1"/>
    <xf numFmtId="168" fontId="11" fillId="0" borderId="26" xfId="0" applyNumberFormat="1" applyFont="1" applyBorder="1"/>
    <xf numFmtId="0" fontId="11" fillId="0" borderId="0" xfId="0" applyFont="1" applyBorder="1" applyAlignment="1">
      <alignment horizontal="left"/>
    </xf>
    <xf numFmtId="0" fontId="11" fillId="0" borderId="0" xfId="0" applyFont="1" applyBorder="1"/>
    <xf numFmtId="0" fontId="14" fillId="0" borderId="5" xfId="0" applyFont="1" applyBorder="1" applyAlignment="1">
      <alignment horizontal="center" vertical="center"/>
    </xf>
    <xf numFmtId="0" fontId="15" fillId="0" borderId="6" xfId="0" applyFont="1" applyBorder="1" applyAlignment="1">
      <alignment horizontal="center" vertical="center"/>
    </xf>
    <xf numFmtId="168" fontId="14" fillId="0" borderId="8" xfId="0" applyNumberFormat="1" applyFont="1" applyBorder="1" applyAlignment="1">
      <alignment horizontal="center" vertical="center"/>
    </xf>
    <xf numFmtId="0" fontId="14" fillId="0" borderId="0" xfId="0" applyFont="1"/>
    <xf numFmtId="168" fontId="14" fillId="0" borderId="0" xfId="0" applyNumberFormat="1" applyFont="1"/>
    <xf numFmtId="0" fontId="15" fillId="0" borderId="5" xfId="0" applyFont="1" applyBorder="1" applyAlignment="1">
      <alignment vertical="center"/>
    </xf>
    <xf numFmtId="0" fontId="11" fillId="6" borderId="5" xfId="0" applyFont="1" applyFill="1" applyBorder="1" applyAlignment="1">
      <alignment horizontal="center" vertical="center"/>
    </xf>
    <xf numFmtId="0" fontId="11" fillId="6" borderId="8" xfId="0" applyFont="1" applyFill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 wrapText="1"/>
    </xf>
    <xf numFmtId="0" fontId="11" fillId="0" borderId="11" xfId="0" applyFont="1" applyBorder="1" applyAlignment="1">
      <alignment horizontal="center" vertical="center" wrapText="1"/>
    </xf>
    <xf numFmtId="0" fontId="11" fillId="6" borderId="15" xfId="0" applyFont="1" applyFill="1" applyBorder="1" applyAlignment="1">
      <alignment horizontal="center" vertical="center"/>
    </xf>
    <xf numFmtId="0" fontId="11" fillId="6" borderId="20" xfId="0" applyFont="1" applyFill="1" applyBorder="1" applyAlignment="1">
      <alignment horizontal="center" vertical="center"/>
    </xf>
    <xf numFmtId="0" fontId="11" fillId="6" borderId="25" xfId="0" applyFont="1" applyFill="1" applyBorder="1" applyAlignment="1">
      <alignment horizontal="center" vertical="center"/>
    </xf>
    <xf numFmtId="0" fontId="11" fillId="0" borderId="30" xfId="0" applyFont="1" applyBorder="1" applyAlignment="1">
      <alignment horizontal="center" vertical="center" wrapText="1"/>
    </xf>
    <xf numFmtId="0" fontId="11" fillId="0" borderId="31" xfId="0" applyFont="1" applyBorder="1" applyAlignment="1">
      <alignment horizontal="center" vertical="center" wrapText="1"/>
    </xf>
    <xf numFmtId="0" fontId="11" fillId="0" borderId="35" xfId="0" applyFont="1" applyBorder="1" applyAlignment="1">
      <alignment horizontal="center" vertical="center" wrapText="1"/>
    </xf>
    <xf numFmtId="0" fontId="11" fillId="0" borderId="36" xfId="0" applyFont="1" applyBorder="1" applyAlignment="1">
      <alignment horizontal="center" vertical="center" wrapText="1"/>
    </xf>
    <xf numFmtId="0" fontId="11" fillId="0" borderId="30" xfId="0" applyFont="1" applyFill="1" applyBorder="1" applyAlignment="1">
      <alignment horizontal="center" vertical="center" wrapText="1"/>
    </xf>
    <xf numFmtId="0" fontId="11" fillId="0" borderId="31" xfId="0" applyFont="1" applyFill="1" applyBorder="1" applyAlignment="1">
      <alignment horizontal="center" vertical="center" wrapText="1"/>
    </xf>
    <xf numFmtId="0" fontId="11" fillId="0" borderId="35" xfId="0" applyFont="1" applyFill="1" applyBorder="1" applyAlignment="1">
      <alignment horizontal="center" vertical="center" wrapText="1"/>
    </xf>
    <xf numFmtId="0" fontId="11" fillId="0" borderId="36" xfId="0" applyFont="1" applyFill="1" applyBorder="1" applyAlignment="1">
      <alignment horizontal="center" vertical="center" wrapText="1"/>
    </xf>
    <xf numFmtId="0" fontId="11" fillId="6" borderId="42" xfId="0" applyFont="1" applyFill="1" applyBorder="1" applyAlignment="1">
      <alignment horizontal="center" vertical="center" wrapText="1"/>
    </xf>
    <xf numFmtId="0" fontId="11" fillId="6" borderId="41" xfId="0" applyFont="1" applyFill="1" applyBorder="1" applyAlignment="1">
      <alignment horizontal="center" vertical="center" wrapText="1"/>
    </xf>
    <xf numFmtId="0" fontId="11" fillId="0" borderId="43" xfId="0" applyFont="1" applyBorder="1" applyAlignment="1">
      <alignment horizontal="center" vertical="center" wrapText="1"/>
    </xf>
    <xf numFmtId="0" fontId="11" fillId="0" borderId="44" xfId="0" applyFont="1" applyBorder="1" applyAlignment="1">
      <alignment horizontal="center" vertical="center" wrapText="1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</cellXfs>
  <cellStyles count="3">
    <cellStyle name="Diseño 2" xfId="2" xr:uid="{00000000-0005-0000-0000-000000000000}"/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161925</xdr:colOff>
      <xdr:row>0</xdr:row>
      <xdr:rowOff>57150</xdr:rowOff>
    </xdr:from>
    <xdr:to>
      <xdr:col>3</xdr:col>
      <xdr:colOff>685800</xdr:colOff>
      <xdr:row>3</xdr:row>
      <xdr:rowOff>161925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57150"/>
          <a:ext cx="1419225" cy="752475"/>
        </a:xfrm>
        <a:prstGeom prst="rect">
          <a:avLst/>
        </a:prstGeom>
      </xdr:spPr>
    </xdr:pic>
    <xdr:clientData/>
  </xdr:twoCellAnchor>
  <xdr:twoCellAnchor editAs="oneCell">
    <xdr:from>
      <xdr:col>6</xdr:col>
      <xdr:colOff>600075</xdr:colOff>
      <xdr:row>0</xdr:row>
      <xdr:rowOff>57150</xdr:rowOff>
    </xdr:from>
    <xdr:to>
      <xdr:col>7</xdr:col>
      <xdr:colOff>1134613</xdr:colOff>
      <xdr:row>3</xdr:row>
      <xdr:rowOff>133350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82075" y="57150"/>
          <a:ext cx="1296538" cy="7239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161925</xdr:colOff>
      <xdr:row>0</xdr:row>
      <xdr:rowOff>57150</xdr:rowOff>
    </xdr:from>
    <xdr:to>
      <xdr:col>3</xdr:col>
      <xdr:colOff>685800</xdr:colOff>
      <xdr:row>3</xdr:row>
      <xdr:rowOff>161925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57150"/>
          <a:ext cx="1419225" cy="752475"/>
        </a:xfrm>
        <a:prstGeom prst="rect">
          <a:avLst/>
        </a:prstGeom>
      </xdr:spPr>
    </xdr:pic>
    <xdr:clientData/>
  </xdr:twoCellAnchor>
  <xdr:twoCellAnchor editAs="oneCell">
    <xdr:from>
      <xdr:col>6</xdr:col>
      <xdr:colOff>600075</xdr:colOff>
      <xdr:row>0</xdr:row>
      <xdr:rowOff>57150</xdr:rowOff>
    </xdr:from>
    <xdr:to>
      <xdr:col>7</xdr:col>
      <xdr:colOff>1134613</xdr:colOff>
      <xdr:row>3</xdr:row>
      <xdr:rowOff>133350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81975" y="57150"/>
          <a:ext cx="1296538" cy="723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2">
    <tabColor theme="4"/>
  </sheetPr>
  <dimension ref="A2:HI41"/>
  <sheetViews>
    <sheetView showGridLines="0" showZeros="0" topLeftCell="A19" workbookViewId="0">
      <selection activeCell="H24" sqref="H24"/>
    </sheetView>
  </sheetViews>
  <sheetFormatPr baseColWidth="10" defaultRowHeight="15"/>
  <cols>
    <col min="1" max="1" width="2.85546875" customWidth="1"/>
    <col min="2" max="2" width="2.7109375" bestFit="1" customWidth="1"/>
    <col min="3" max="3" width="7.85546875" bestFit="1" customWidth="1"/>
    <col min="4" max="4" width="78.140625" customWidth="1"/>
    <col min="5" max="5" width="10.7109375" bestFit="1" customWidth="1"/>
    <col min="8" max="8" width="17.42578125" customWidth="1"/>
  </cols>
  <sheetData>
    <row r="2" spans="2:8" ht="21">
      <c r="D2" s="30" t="s">
        <v>68</v>
      </c>
      <c r="H2" s="21"/>
    </row>
    <row r="5" spans="2:8">
      <c r="B5" s="1" t="s">
        <v>0</v>
      </c>
      <c r="C5" s="1" t="s">
        <v>1</v>
      </c>
      <c r="D5" s="1" t="s">
        <v>2</v>
      </c>
      <c r="E5" s="1" t="s">
        <v>3</v>
      </c>
      <c r="F5" s="1" t="s">
        <v>4</v>
      </c>
      <c r="G5" s="2" t="s">
        <v>5</v>
      </c>
      <c r="H5" s="2" t="s">
        <v>6</v>
      </c>
    </row>
    <row r="6" spans="2:8">
      <c r="B6" s="3" t="s">
        <v>7</v>
      </c>
      <c r="C6" s="4" t="s">
        <v>8</v>
      </c>
      <c r="D6" s="5" t="s">
        <v>9</v>
      </c>
      <c r="E6" s="4" t="s">
        <v>10</v>
      </c>
      <c r="F6" s="6">
        <v>1.5</v>
      </c>
      <c r="G6" s="22">
        <v>55539</v>
      </c>
      <c r="H6" s="17">
        <f>+F6*G6</f>
        <v>83308.5</v>
      </c>
    </row>
    <row r="7" spans="2:8">
      <c r="B7" s="3" t="s">
        <v>11</v>
      </c>
      <c r="C7" s="4" t="s">
        <v>8</v>
      </c>
      <c r="D7" s="7" t="s">
        <v>12</v>
      </c>
      <c r="E7" s="4" t="s">
        <v>13</v>
      </c>
      <c r="F7" s="6">
        <v>6</v>
      </c>
      <c r="G7" s="22"/>
      <c r="H7" s="17">
        <f t="shared" ref="H7:H31" si="0">+F7*G7</f>
        <v>0</v>
      </c>
    </row>
    <row r="8" spans="2:8" ht="24">
      <c r="B8" s="3" t="s">
        <v>14</v>
      </c>
      <c r="C8" s="4" t="s">
        <v>15</v>
      </c>
      <c r="D8" s="7" t="s">
        <v>16</v>
      </c>
      <c r="E8" s="4" t="s">
        <v>10</v>
      </c>
      <c r="F8" s="6">
        <v>2.5</v>
      </c>
      <c r="G8" s="22"/>
      <c r="H8" s="17">
        <f t="shared" si="0"/>
        <v>0</v>
      </c>
    </row>
    <row r="9" spans="2:8" ht="24">
      <c r="B9" s="3" t="s">
        <v>17</v>
      </c>
      <c r="C9" s="4" t="s">
        <v>15</v>
      </c>
      <c r="D9" s="7" t="s">
        <v>18</v>
      </c>
      <c r="E9" s="4" t="s">
        <v>10</v>
      </c>
      <c r="F9" s="6">
        <v>4</v>
      </c>
      <c r="G9" s="22">
        <f>200+300</f>
        <v>500</v>
      </c>
      <c r="H9" s="17">
        <f t="shared" si="0"/>
        <v>2000</v>
      </c>
    </row>
    <row r="10" spans="2:8">
      <c r="B10" s="3" t="s">
        <v>19</v>
      </c>
      <c r="C10" s="4" t="s">
        <v>20</v>
      </c>
      <c r="D10" s="7" t="s">
        <v>21</v>
      </c>
      <c r="E10" s="4" t="s">
        <v>13</v>
      </c>
      <c r="F10" s="6">
        <v>70</v>
      </c>
      <c r="G10" s="22">
        <f>354-1</f>
        <v>353</v>
      </c>
      <c r="H10" s="17">
        <f t="shared" si="0"/>
        <v>24710</v>
      </c>
    </row>
    <row r="11" spans="2:8">
      <c r="B11" s="29">
        <v>6</v>
      </c>
      <c r="C11" s="4" t="s">
        <v>20</v>
      </c>
      <c r="D11" s="7" t="s">
        <v>22</v>
      </c>
      <c r="E11" s="4" t="s">
        <v>13</v>
      </c>
      <c r="F11" s="6">
        <v>20</v>
      </c>
      <c r="G11" s="22">
        <v>2825</v>
      </c>
      <c r="H11" s="17">
        <f t="shared" si="0"/>
        <v>56500</v>
      </c>
    </row>
    <row r="12" spans="2:8">
      <c r="B12" s="3" t="s">
        <v>23</v>
      </c>
      <c r="C12" s="4" t="s">
        <v>20</v>
      </c>
      <c r="D12" s="7" t="s">
        <v>24</v>
      </c>
      <c r="E12" s="4" t="s">
        <v>13</v>
      </c>
      <c r="F12" s="6">
        <v>70</v>
      </c>
      <c r="G12" s="22">
        <f>6+3</f>
        <v>9</v>
      </c>
      <c r="H12" s="17">
        <f t="shared" si="0"/>
        <v>630</v>
      </c>
    </row>
    <row r="13" spans="2:8">
      <c r="B13" s="3" t="s">
        <v>25</v>
      </c>
      <c r="C13" s="4" t="s">
        <v>20</v>
      </c>
      <c r="D13" s="7" t="s">
        <v>26</v>
      </c>
      <c r="E13" s="4" t="s">
        <v>13</v>
      </c>
      <c r="F13" s="6">
        <v>50</v>
      </c>
      <c r="G13" s="22">
        <v>181</v>
      </c>
      <c r="H13" s="17">
        <f t="shared" si="0"/>
        <v>9050</v>
      </c>
    </row>
    <row r="14" spans="2:8">
      <c r="B14" s="3" t="s">
        <v>27</v>
      </c>
      <c r="C14" s="4" t="s">
        <v>20</v>
      </c>
      <c r="D14" s="7" t="s">
        <v>28</v>
      </c>
      <c r="E14" s="4" t="s">
        <v>13</v>
      </c>
      <c r="F14" s="6">
        <v>35</v>
      </c>
      <c r="G14" s="22"/>
      <c r="H14" s="17">
        <f t="shared" si="0"/>
        <v>0</v>
      </c>
    </row>
    <row r="15" spans="2:8">
      <c r="B15" s="3" t="s">
        <v>29</v>
      </c>
      <c r="C15" s="4" t="s">
        <v>20</v>
      </c>
      <c r="D15" s="5" t="s">
        <v>30</v>
      </c>
      <c r="E15" s="4" t="s">
        <v>13</v>
      </c>
      <c r="F15" s="6">
        <v>150</v>
      </c>
      <c r="G15" s="22"/>
      <c r="H15" s="17">
        <f t="shared" si="0"/>
        <v>0</v>
      </c>
    </row>
    <row r="16" spans="2:8">
      <c r="B16" s="3" t="s">
        <v>31</v>
      </c>
      <c r="C16" s="4" t="s">
        <v>20</v>
      </c>
      <c r="D16" s="7" t="s">
        <v>32</v>
      </c>
      <c r="E16" s="4" t="s">
        <v>13</v>
      </c>
      <c r="F16" s="6">
        <v>30</v>
      </c>
      <c r="G16" s="22">
        <v>1</v>
      </c>
      <c r="H16" s="17">
        <f t="shared" si="0"/>
        <v>30</v>
      </c>
    </row>
    <row r="17" spans="2:8" ht="24">
      <c r="B17" s="3" t="s">
        <v>33</v>
      </c>
      <c r="C17" s="4" t="s">
        <v>15</v>
      </c>
      <c r="D17" s="7" t="s">
        <v>34</v>
      </c>
      <c r="E17" s="4" t="s">
        <v>13</v>
      </c>
      <c r="F17" s="6">
        <v>40</v>
      </c>
      <c r="G17" s="22"/>
      <c r="H17" s="17">
        <f t="shared" si="0"/>
        <v>0</v>
      </c>
    </row>
    <row r="18" spans="2:8" ht="24">
      <c r="B18" s="3" t="s">
        <v>35</v>
      </c>
      <c r="C18" s="4" t="s">
        <v>15</v>
      </c>
      <c r="D18" s="7" t="s">
        <v>36</v>
      </c>
      <c r="E18" s="4" t="s">
        <v>13</v>
      </c>
      <c r="F18" s="6">
        <v>100</v>
      </c>
      <c r="G18" s="22"/>
      <c r="H18" s="17">
        <f t="shared" si="0"/>
        <v>0</v>
      </c>
    </row>
    <row r="19" spans="2:8">
      <c r="B19" s="3" t="s">
        <v>37</v>
      </c>
      <c r="C19" s="4" t="s">
        <v>8</v>
      </c>
      <c r="D19" s="7" t="s">
        <v>38</v>
      </c>
      <c r="E19" s="4" t="s">
        <v>13</v>
      </c>
      <c r="F19" s="6">
        <v>70</v>
      </c>
      <c r="G19" s="22">
        <v>2</v>
      </c>
      <c r="H19" s="17">
        <f t="shared" si="0"/>
        <v>140</v>
      </c>
    </row>
    <row r="20" spans="2:8">
      <c r="B20" s="3" t="s">
        <v>39</v>
      </c>
      <c r="C20" s="4" t="s">
        <v>8</v>
      </c>
      <c r="D20" s="7" t="s">
        <v>40</v>
      </c>
      <c r="E20" s="4" t="s">
        <v>10</v>
      </c>
      <c r="F20" s="6">
        <v>1</v>
      </c>
      <c r="G20" s="22">
        <v>109</v>
      </c>
      <c r="H20" s="17">
        <f t="shared" si="0"/>
        <v>109</v>
      </c>
    </row>
    <row r="21" spans="2:8" ht="24">
      <c r="B21" s="3" t="s">
        <v>41</v>
      </c>
      <c r="C21" s="4" t="s">
        <v>15</v>
      </c>
      <c r="D21" s="7" t="s">
        <v>42</v>
      </c>
      <c r="E21" s="4" t="s">
        <v>10</v>
      </c>
      <c r="F21" s="6">
        <v>1.5</v>
      </c>
      <c r="G21" s="22"/>
      <c r="H21" s="17">
        <f t="shared" si="0"/>
        <v>0</v>
      </c>
    </row>
    <row r="22" spans="2:8">
      <c r="B22" s="3" t="s">
        <v>43</v>
      </c>
      <c r="C22" s="4" t="s">
        <v>20</v>
      </c>
      <c r="D22" s="5" t="s">
        <v>44</v>
      </c>
      <c r="E22" s="4" t="s">
        <v>13</v>
      </c>
      <c r="F22" s="6">
        <v>30</v>
      </c>
      <c r="G22" s="22"/>
      <c r="H22" s="17">
        <f t="shared" si="0"/>
        <v>0</v>
      </c>
    </row>
    <row r="23" spans="2:8">
      <c r="B23" s="3" t="s">
        <v>45</v>
      </c>
      <c r="C23" s="4" t="s">
        <v>20</v>
      </c>
      <c r="D23" s="5" t="s">
        <v>46</v>
      </c>
      <c r="E23" s="4" t="s">
        <v>13</v>
      </c>
      <c r="F23" s="6">
        <v>100</v>
      </c>
      <c r="G23" s="22"/>
      <c r="H23" s="17">
        <f t="shared" si="0"/>
        <v>0</v>
      </c>
    </row>
    <row r="24" spans="2:8" ht="24">
      <c r="B24" s="3" t="s">
        <v>47</v>
      </c>
      <c r="C24" s="4" t="s">
        <v>20</v>
      </c>
      <c r="D24" s="7" t="s">
        <v>48</v>
      </c>
      <c r="E24" s="4" t="s">
        <v>13</v>
      </c>
      <c r="F24" s="6">
        <v>120</v>
      </c>
      <c r="G24" s="22">
        <v>1</v>
      </c>
      <c r="H24" s="17">
        <f t="shared" si="0"/>
        <v>120</v>
      </c>
    </row>
    <row r="25" spans="2:8" ht="24" hidden="1">
      <c r="B25" s="3" t="s">
        <v>49</v>
      </c>
      <c r="C25" s="4" t="s">
        <v>15</v>
      </c>
      <c r="D25" s="7" t="s">
        <v>50</v>
      </c>
      <c r="E25" s="4" t="s">
        <v>10</v>
      </c>
      <c r="F25" s="6">
        <v>1</v>
      </c>
      <c r="G25" s="22"/>
      <c r="H25" s="17">
        <f t="shared" si="0"/>
        <v>0</v>
      </c>
    </row>
    <row r="26" spans="2:8" hidden="1">
      <c r="B26" s="3" t="s">
        <v>51</v>
      </c>
      <c r="C26" s="4" t="s">
        <v>8</v>
      </c>
      <c r="D26" s="7" t="s">
        <v>52</v>
      </c>
      <c r="E26" s="4" t="s">
        <v>53</v>
      </c>
      <c r="F26" s="6">
        <v>30</v>
      </c>
      <c r="G26" s="22"/>
      <c r="H26" s="17">
        <f t="shared" si="0"/>
        <v>0</v>
      </c>
    </row>
    <row r="27" spans="2:8" ht="24" hidden="1">
      <c r="B27" s="3" t="s">
        <v>54</v>
      </c>
      <c r="C27" s="4" t="s">
        <v>15</v>
      </c>
      <c r="D27" s="7" t="s">
        <v>55</v>
      </c>
      <c r="E27" s="4" t="s">
        <v>13</v>
      </c>
      <c r="F27" s="6">
        <v>350</v>
      </c>
      <c r="G27" s="22"/>
      <c r="H27" s="17">
        <f t="shared" si="0"/>
        <v>0</v>
      </c>
    </row>
    <row r="28" spans="2:8">
      <c r="B28" s="3" t="s">
        <v>56</v>
      </c>
      <c r="C28" s="4" t="s">
        <v>8</v>
      </c>
      <c r="D28" s="7" t="s">
        <v>57</v>
      </c>
      <c r="E28" s="4" t="s">
        <v>13</v>
      </c>
      <c r="F28" s="6">
        <v>8</v>
      </c>
      <c r="G28" s="22"/>
      <c r="H28" s="17">
        <f t="shared" si="0"/>
        <v>0</v>
      </c>
    </row>
    <row r="29" spans="2:8" hidden="1">
      <c r="B29" s="3" t="s">
        <v>58</v>
      </c>
      <c r="C29" s="4" t="s">
        <v>8</v>
      </c>
      <c r="D29" s="7" t="s">
        <v>59</v>
      </c>
      <c r="E29" s="4" t="s">
        <v>13</v>
      </c>
      <c r="F29" s="6">
        <v>100</v>
      </c>
      <c r="G29" s="22"/>
      <c r="H29" s="17">
        <f t="shared" si="0"/>
        <v>0</v>
      </c>
    </row>
    <row r="30" spans="2:8" ht="24">
      <c r="B30" s="3" t="s">
        <v>60</v>
      </c>
      <c r="C30" s="4" t="s">
        <v>15</v>
      </c>
      <c r="D30" s="7" t="s">
        <v>61</v>
      </c>
      <c r="E30" s="4" t="s">
        <v>10</v>
      </c>
      <c r="F30" s="6">
        <v>15</v>
      </c>
      <c r="G30" s="22"/>
      <c r="H30" s="17">
        <f t="shared" si="0"/>
        <v>0</v>
      </c>
    </row>
    <row r="31" spans="2:8" ht="24">
      <c r="B31" s="3" t="s">
        <v>62</v>
      </c>
      <c r="C31" s="8"/>
      <c r="D31" s="7" t="s">
        <v>63</v>
      </c>
      <c r="E31" s="4" t="s">
        <v>64</v>
      </c>
      <c r="F31" s="6">
        <v>20</v>
      </c>
      <c r="G31" s="22"/>
      <c r="H31" s="17">
        <f t="shared" si="0"/>
        <v>0</v>
      </c>
    </row>
    <row r="33" spans="1:217" ht="17.25">
      <c r="G33" s="9" t="s">
        <v>65</v>
      </c>
      <c r="H33" s="23">
        <f>SUM(H6:H32)</f>
        <v>176597.5</v>
      </c>
    </row>
    <row r="34" spans="1:217" ht="18" thickBot="1">
      <c r="G34" s="10" t="s">
        <v>66</v>
      </c>
      <c r="H34" s="11">
        <f>+H33*(0.18)</f>
        <v>31787.55</v>
      </c>
    </row>
    <row r="35" spans="1:217" s="16" customFormat="1" ht="23.25" customHeight="1" thickBot="1">
      <c r="E35" s="12"/>
      <c r="F35" s="13"/>
      <c r="G35" s="14" t="s">
        <v>67</v>
      </c>
      <c r="H35" s="15">
        <f>+H33+H34</f>
        <v>208385.05</v>
      </c>
    </row>
    <row r="36" spans="1:217">
      <c r="D36" s="16"/>
    </row>
    <row r="37" spans="1:217">
      <c r="D37" s="16"/>
    </row>
    <row r="38" spans="1:217" s="19" customFormat="1">
      <c r="A38" s="18"/>
      <c r="C38" s="25"/>
      <c r="E38" s="20"/>
      <c r="F38"/>
      <c r="G38" s="20"/>
      <c r="I38"/>
      <c r="J38" s="26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</row>
    <row r="39" spans="1:217">
      <c r="F39" s="19"/>
      <c r="J39" s="27"/>
    </row>
    <row r="40" spans="1:217">
      <c r="C40" s="24"/>
      <c r="J40" s="28"/>
    </row>
    <row r="41" spans="1:217">
      <c r="J41" s="27"/>
    </row>
  </sheetData>
  <pageMargins left="0.19685039370078741" right="0.19685039370078741" top="0.19685039370078741" bottom="0.19685039370078741" header="0.11811023622047245" footer="0.11811023622047245"/>
  <pageSetup paperSize="9" scale="80" orientation="landscape" horizontalDpi="4294967293" verticalDpi="0" r:id="rId1"/>
  <headerFooter>
    <oddFooter>&amp;R&amp;"-,Cursiva"&amp;8&amp;F /&amp;A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1">
    <tabColor rgb="FF92D050"/>
  </sheetPr>
  <dimension ref="B2:H38"/>
  <sheetViews>
    <sheetView showGridLines="0" showZeros="0" topLeftCell="A16" workbookViewId="0">
      <selection activeCell="H35" sqref="H35"/>
    </sheetView>
  </sheetViews>
  <sheetFormatPr baseColWidth="10" defaultRowHeight="15"/>
  <cols>
    <col min="1" max="1" width="2.85546875" customWidth="1"/>
    <col min="2" max="2" width="2.7109375" bestFit="1" customWidth="1"/>
    <col min="3" max="3" width="7.85546875" bestFit="1" customWidth="1"/>
    <col min="4" max="4" width="78.140625" customWidth="1"/>
    <col min="5" max="5" width="13.42578125" bestFit="1" customWidth="1"/>
    <col min="8" max="8" width="17.42578125" customWidth="1"/>
  </cols>
  <sheetData>
    <row r="2" spans="2:8" ht="21">
      <c r="D2" s="30" t="s">
        <v>68</v>
      </c>
      <c r="H2" s="21"/>
    </row>
    <row r="5" spans="2:8">
      <c r="B5" s="1" t="s">
        <v>0</v>
      </c>
      <c r="C5" s="1" t="s">
        <v>1</v>
      </c>
      <c r="D5" s="1" t="s">
        <v>2</v>
      </c>
      <c r="E5" s="1" t="s">
        <v>3</v>
      </c>
      <c r="F5" s="1" t="s">
        <v>4</v>
      </c>
      <c r="G5" s="2" t="s">
        <v>5</v>
      </c>
      <c r="H5" s="2" t="s">
        <v>6</v>
      </c>
    </row>
    <row r="6" spans="2:8">
      <c r="B6" s="3" t="s">
        <v>7</v>
      </c>
      <c r="C6" s="4" t="s">
        <v>8</v>
      </c>
      <c r="D6" s="5" t="s">
        <v>9</v>
      </c>
      <c r="E6" s="4" t="s">
        <v>10</v>
      </c>
      <c r="F6" s="6">
        <v>1.5</v>
      </c>
      <c r="G6" s="22"/>
      <c r="H6" s="17">
        <f>+F6*G6</f>
        <v>0</v>
      </c>
    </row>
    <row r="7" spans="2:8">
      <c r="B7" s="3" t="s">
        <v>11</v>
      </c>
      <c r="C7" s="4" t="s">
        <v>8</v>
      </c>
      <c r="D7" s="7" t="s">
        <v>12</v>
      </c>
      <c r="E7" s="4" t="s">
        <v>13</v>
      </c>
      <c r="F7" s="6">
        <v>6</v>
      </c>
      <c r="G7" s="22"/>
      <c r="H7" s="17">
        <f t="shared" ref="H7:H31" si="0">+F7*G7</f>
        <v>0</v>
      </c>
    </row>
    <row r="8" spans="2:8" ht="24">
      <c r="B8" s="3" t="s">
        <v>14</v>
      </c>
      <c r="C8" s="4" t="s">
        <v>15</v>
      </c>
      <c r="D8" s="7" t="s">
        <v>16</v>
      </c>
      <c r="E8" s="4" t="s">
        <v>10</v>
      </c>
      <c r="F8" s="6">
        <v>2.5</v>
      </c>
      <c r="G8" s="22"/>
      <c r="H8" s="17">
        <f t="shared" si="0"/>
        <v>0</v>
      </c>
    </row>
    <row r="9" spans="2:8" ht="24">
      <c r="B9" s="3" t="s">
        <v>17</v>
      </c>
      <c r="C9" s="4" t="s">
        <v>15</v>
      </c>
      <c r="D9" s="7" t="s">
        <v>18</v>
      </c>
      <c r="E9" s="4" t="s">
        <v>10</v>
      </c>
      <c r="F9" s="6">
        <v>4</v>
      </c>
      <c r="G9" s="22"/>
      <c r="H9" s="17">
        <f t="shared" si="0"/>
        <v>0</v>
      </c>
    </row>
    <row r="10" spans="2:8">
      <c r="B10" s="3" t="s">
        <v>19</v>
      </c>
      <c r="C10" s="4" t="s">
        <v>20</v>
      </c>
      <c r="D10" s="7" t="s">
        <v>21</v>
      </c>
      <c r="E10" s="4" t="s">
        <v>13</v>
      </c>
      <c r="F10" s="6">
        <v>70</v>
      </c>
      <c r="G10" s="22">
        <v>1</v>
      </c>
      <c r="H10" s="17">
        <f t="shared" si="0"/>
        <v>70</v>
      </c>
    </row>
    <row r="11" spans="2:8">
      <c r="B11" s="29">
        <v>6</v>
      </c>
      <c r="C11" s="4" t="s">
        <v>20</v>
      </c>
      <c r="D11" s="7" t="s">
        <v>22</v>
      </c>
      <c r="E11" s="4" t="s">
        <v>13</v>
      </c>
      <c r="F11" s="6">
        <v>20</v>
      </c>
      <c r="G11" s="22"/>
      <c r="H11" s="17">
        <f t="shared" si="0"/>
        <v>0</v>
      </c>
    </row>
    <row r="12" spans="2:8">
      <c r="B12" s="3" t="s">
        <v>23</v>
      </c>
      <c r="C12" s="4" t="s">
        <v>20</v>
      </c>
      <c r="D12" s="7" t="s">
        <v>24</v>
      </c>
      <c r="E12" s="4" t="s">
        <v>13</v>
      </c>
      <c r="F12" s="6">
        <v>70</v>
      </c>
      <c r="G12" s="22"/>
      <c r="H12" s="17">
        <f t="shared" si="0"/>
        <v>0</v>
      </c>
    </row>
    <row r="13" spans="2:8">
      <c r="B13" s="3" t="s">
        <v>25</v>
      </c>
      <c r="C13" s="4" t="s">
        <v>20</v>
      </c>
      <c r="D13" s="7" t="s">
        <v>26</v>
      </c>
      <c r="E13" s="4" t="s">
        <v>13</v>
      </c>
      <c r="F13" s="6">
        <v>50</v>
      </c>
      <c r="G13" s="22"/>
      <c r="H13" s="17">
        <f t="shared" si="0"/>
        <v>0</v>
      </c>
    </row>
    <row r="14" spans="2:8">
      <c r="B14" s="3" t="s">
        <v>27</v>
      </c>
      <c r="C14" s="4" t="s">
        <v>20</v>
      </c>
      <c r="D14" s="7" t="s">
        <v>28</v>
      </c>
      <c r="E14" s="4" t="s">
        <v>13</v>
      </c>
      <c r="F14" s="6">
        <v>35</v>
      </c>
      <c r="G14" s="22"/>
      <c r="H14" s="17">
        <f t="shared" si="0"/>
        <v>0</v>
      </c>
    </row>
    <row r="15" spans="2:8">
      <c r="B15" s="3" t="s">
        <v>29</v>
      </c>
      <c r="C15" s="4" t="s">
        <v>20</v>
      </c>
      <c r="D15" s="5" t="s">
        <v>30</v>
      </c>
      <c r="E15" s="4" t="s">
        <v>13</v>
      </c>
      <c r="F15" s="6">
        <v>150</v>
      </c>
      <c r="G15" s="22"/>
      <c r="H15" s="17">
        <f t="shared" si="0"/>
        <v>0</v>
      </c>
    </row>
    <row r="16" spans="2:8">
      <c r="B16" s="3" t="s">
        <v>31</v>
      </c>
      <c r="C16" s="4" t="s">
        <v>20</v>
      </c>
      <c r="D16" s="7" t="s">
        <v>32</v>
      </c>
      <c r="E16" s="4" t="s">
        <v>13</v>
      </c>
      <c r="F16" s="6">
        <v>30</v>
      </c>
      <c r="G16" s="22"/>
      <c r="H16" s="17">
        <f t="shared" si="0"/>
        <v>0</v>
      </c>
    </row>
    <row r="17" spans="2:8" ht="24">
      <c r="B17" s="3" t="s">
        <v>33</v>
      </c>
      <c r="C17" s="4" t="s">
        <v>15</v>
      </c>
      <c r="D17" s="7" t="s">
        <v>34</v>
      </c>
      <c r="E17" s="4" t="s">
        <v>13</v>
      </c>
      <c r="F17" s="6">
        <v>40</v>
      </c>
      <c r="G17" s="22"/>
      <c r="H17" s="17">
        <f t="shared" si="0"/>
        <v>0</v>
      </c>
    </row>
    <row r="18" spans="2:8" ht="24">
      <c r="B18" s="3" t="s">
        <v>35</v>
      </c>
      <c r="C18" s="4" t="s">
        <v>15</v>
      </c>
      <c r="D18" s="7" t="s">
        <v>36</v>
      </c>
      <c r="E18" s="4" t="s">
        <v>13</v>
      </c>
      <c r="F18" s="6">
        <v>100</v>
      </c>
      <c r="G18" s="22"/>
      <c r="H18" s="17">
        <f t="shared" si="0"/>
        <v>0</v>
      </c>
    </row>
    <row r="19" spans="2:8">
      <c r="B19" s="3" t="s">
        <v>37</v>
      </c>
      <c r="C19" s="4" t="s">
        <v>8</v>
      </c>
      <c r="D19" s="7" t="s">
        <v>38</v>
      </c>
      <c r="E19" s="4" t="s">
        <v>13</v>
      </c>
      <c r="F19" s="6">
        <v>70</v>
      </c>
      <c r="G19" s="22">
        <v>256</v>
      </c>
      <c r="H19" s="17">
        <f t="shared" si="0"/>
        <v>17920</v>
      </c>
    </row>
    <row r="20" spans="2:8">
      <c r="B20" s="3" t="s">
        <v>39</v>
      </c>
      <c r="C20" s="4" t="s">
        <v>8</v>
      </c>
      <c r="D20" s="7" t="s">
        <v>40</v>
      </c>
      <c r="E20" s="4" t="s">
        <v>10</v>
      </c>
      <c r="F20" s="6">
        <v>1</v>
      </c>
      <c r="G20" s="22"/>
      <c r="H20" s="17">
        <f t="shared" si="0"/>
        <v>0</v>
      </c>
    </row>
    <row r="21" spans="2:8" ht="24">
      <c r="B21" s="3" t="s">
        <v>41</v>
      </c>
      <c r="C21" s="4" t="s">
        <v>15</v>
      </c>
      <c r="D21" s="7" t="s">
        <v>42</v>
      </c>
      <c r="E21" s="4" t="s">
        <v>10</v>
      </c>
      <c r="F21" s="6">
        <v>1.5</v>
      </c>
      <c r="G21" s="22"/>
      <c r="H21" s="17">
        <f t="shared" si="0"/>
        <v>0</v>
      </c>
    </row>
    <row r="22" spans="2:8">
      <c r="B22" s="3" t="s">
        <v>43</v>
      </c>
      <c r="C22" s="4" t="s">
        <v>20</v>
      </c>
      <c r="D22" s="5" t="s">
        <v>44</v>
      </c>
      <c r="E22" s="4" t="s">
        <v>13</v>
      </c>
      <c r="F22" s="6">
        <v>30</v>
      </c>
      <c r="G22" s="22">
        <v>256</v>
      </c>
      <c r="H22" s="17">
        <f t="shared" si="0"/>
        <v>7680</v>
      </c>
    </row>
    <row r="23" spans="2:8">
      <c r="B23" s="3" t="s">
        <v>45</v>
      </c>
      <c r="C23" s="4" t="s">
        <v>20</v>
      </c>
      <c r="D23" s="5" t="s">
        <v>46</v>
      </c>
      <c r="E23" s="4" t="s">
        <v>13</v>
      </c>
      <c r="F23" s="6">
        <v>100</v>
      </c>
      <c r="G23" s="22">
        <v>2</v>
      </c>
      <c r="H23" s="17">
        <f t="shared" si="0"/>
        <v>200</v>
      </c>
    </row>
    <row r="24" spans="2:8" ht="24">
      <c r="B24" s="3" t="s">
        <v>47</v>
      </c>
      <c r="C24" s="4" t="s">
        <v>20</v>
      </c>
      <c r="D24" s="7" t="s">
        <v>48</v>
      </c>
      <c r="E24" s="4" t="s">
        <v>13</v>
      </c>
      <c r="F24" s="6">
        <v>120</v>
      </c>
      <c r="G24" s="22"/>
      <c r="H24" s="17">
        <f t="shared" si="0"/>
        <v>0</v>
      </c>
    </row>
    <row r="25" spans="2:8" ht="24" hidden="1">
      <c r="B25" s="3" t="s">
        <v>49</v>
      </c>
      <c r="C25" s="4" t="s">
        <v>15</v>
      </c>
      <c r="D25" s="7" t="s">
        <v>50</v>
      </c>
      <c r="E25" s="4" t="s">
        <v>10</v>
      </c>
      <c r="F25" s="6">
        <v>1</v>
      </c>
      <c r="G25" s="22"/>
      <c r="H25" s="17">
        <f t="shared" si="0"/>
        <v>0</v>
      </c>
    </row>
    <row r="26" spans="2:8" hidden="1">
      <c r="B26" s="3" t="s">
        <v>51</v>
      </c>
      <c r="C26" s="4" t="s">
        <v>8</v>
      </c>
      <c r="D26" s="7" t="s">
        <v>52</v>
      </c>
      <c r="E26" s="4" t="s">
        <v>53</v>
      </c>
      <c r="F26" s="6">
        <v>30</v>
      </c>
      <c r="G26" s="22"/>
      <c r="H26" s="17">
        <f t="shared" si="0"/>
        <v>0</v>
      </c>
    </row>
    <row r="27" spans="2:8" ht="24" hidden="1">
      <c r="B27" s="3" t="s">
        <v>54</v>
      </c>
      <c r="C27" s="4" t="s">
        <v>15</v>
      </c>
      <c r="D27" s="7" t="s">
        <v>55</v>
      </c>
      <c r="E27" s="4" t="s">
        <v>13</v>
      </c>
      <c r="F27" s="6">
        <v>350</v>
      </c>
      <c r="G27" s="22"/>
      <c r="H27" s="17">
        <f t="shared" si="0"/>
        <v>0</v>
      </c>
    </row>
    <row r="28" spans="2:8">
      <c r="B28" s="3" t="s">
        <v>56</v>
      </c>
      <c r="C28" s="4" t="s">
        <v>8</v>
      </c>
      <c r="D28" s="7" t="s">
        <v>57</v>
      </c>
      <c r="E28" s="4" t="s">
        <v>13</v>
      </c>
      <c r="F28" s="6">
        <v>8</v>
      </c>
      <c r="G28" s="22"/>
      <c r="H28" s="17">
        <f t="shared" si="0"/>
        <v>0</v>
      </c>
    </row>
    <row r="29" spans="2:8" hidden="1">
      <c r="B29" s="3" t="s">
        <v>58</v>
      </c>
      <c r="C29" s="4" t="s">
        <v>8</v>
      </c>
      <c r="D29" s="7" t="s">
        <v>59</v>
      </c>
      <c r="E29" s="4" t="s">
        <v>13</v>
      </c>
      <c r="F29" s="6">
        <v>100</v>
      </c>
      <c r="G29" s="22"/>
      <c r="H29" s="17">
        <f t="shared" si="0"/>
        <v>0</v>
      </c>
    </row>
    <row r="30" spans="2:8" ht="24">
      <c r="B30" s="3" t="s">
        <v>60</v>
      </c>
      <c r="C30" s="4" t="s">
        <v>15</v>
      </c>
      <c r="D30" s="7" t="s">
        <v>61</v>
      </c>
      <c r="E30" s="4" t="s">
        <v>10</v>
      </c>
      <c r="F30" s="6">
        <v>15</v>
      </c>
      <c r="G30" s="22">
        <v>64</v>
      </c>
      <c r="H30" s="17">
        <f t="shared" si="0"/>
        <v>960</v>
      </c>
    </row>
    <row r="31" spans="2:8">
      <c r="B31" s="3" t="s">
        <v>62</v>
      </c>
      <c r="C31" s="8"/>
      <c r="D31" s="7" t="s">
        <v>63</v>
      </c>
      <c r="E31" s="4" t="s">
        <v>64</v>
      </c>
      <c r="F31" s="6">
        <v>20</v>
      </c>
      <c r="G31" s="22"/>
      <c r="H31" s="17">
        <f t="shared" si="0"/>
        <v>0</v>
      </c>
    </row>
    <row r="33" spans="4:8" ht="17.25">
      <c r="G33" s="9" t="s">
        <v>65</v>
      </c>
      <c r="H33" s="23">
        <f>SUM(H6:H32)</f>
        <v>26830</v>
      </c>
    </row>
    <row r="34" spans="4:8" ht="18" thickBot="1">
      <c r="G34" s="10" t="s">
        <v>66</v>
      </c>
      <c r="H34" s="11">
        <f>+H33*(0.18)</f>
        <v>4829.3999999999996</v>
      </c>
    </row>
    <row r="35" spans="4:8" s="16" customFormat="1" ht="23.25" customHeight="1" thickBot="1">
      <c r="E35" s="12"/>
      <c r="F35" s="13"/>
      <c r="G35" s="14" t="s">
        <v>67</v>
      </c>
      <c r="H35" s="15">
        <f>+H33+H34</f>
        <v>31659.4</v>
      </c>
    </row>
    <row r="36" spans="4:8">
      <c r="D36" s="16"/>
    </row>
    <row r="37" spans="4:8">
      <c r="D37" s="16"/>
      <c r="E37" s="31"/>
    </row>
    <row r="38" spans="4:8">
      <c r="D38" s="16"/>
    </row>
  </sheetData>
  <pageMargins left="0.19685039370078741" right="0.19685039370078741" top="0.19685039370078741" bottom="0.19685039370078741" header="0.11811023622047245" footer="0.11811023622047245"/>
  <pageSetup paperSize="9" scale="80" orientation="landscape" horizontalDpi="4294967293" verticalDpi="0" r:id="rId1"/>
  <headerFooter>
    <oddFooter>&amp;R&amp;8 &amp;F/&amp;A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A1:G25"/>
  <sheetViews>
    <sheetView tabSelected="1" topLeftCell="A2" workbookViewId="0">
      <selection activeCell="J8" sqref="J8"/>
    </sheetView>
  </sheetViews>
  <sheetFormatPr baseColWidth="10" defaultRowHeight="12.75"/>
  <cols>
    <col min="1" max="1" width="11.42578125" style="32"/>
    <col min="2" max="2" width="13.42578125" style="33" bestFit="1" customWidth="1"/>
    <col min="3" max="3" width="7.85546875" style="32" customWidth="1"/>
    <col min="4" max="4" width="10" style="32" customWidth="1"/>
    <col min="5" max="6" width="14.28515625" style="32" bestFit="1" customWidth="1"/>
    <col min="7" max="7" width="15" style="32" bestFit="1" customWidth="1"/>
    <col min="8" max="8" width="9.7109375" style="32" bestFit="1" customWidth="1"/>
    <col min="9" max="9" width="8.140625" style="32" bestFit="1" customWidth="1"/>
    <col min="10" max="10" width="6.7109375" style="32" bestFit="1" customWidth="1"/>
    <col min="11" max="11" width="5" style="32" bestFit="1" customWidth="1"/>
    <col min="12" max="13" width="4.28515625" style="32" customWidth="1"/>
    <col min="14" max="14" width="9.5703125" style="32" bestFit="1" customWidth="1"/>
    <col min="15" max="15" width="10.42578125" style="32" bestFit="1" customWidth="1"/>
    <col min="16" max="16" width="10.42578125" style="32" customWidth="1"/>
    <col min="17" max="17" width="9.140625" style="32" customWidth="1"/>
    <col min="18" max="18" width="12.42578125" style="32" bestFit="1" customWidth="1"/>
    <col min="19" max="19" width="12.42578125" style="32" customWidth="1"/>
    <col min="20" max="20" width="13.42578125" style="32" customWidth="1"/>
    <col min="21" max="16384" width="11.42578125" style="32"/>
  </cols>
  <sheetData>
    <row r="1" spans="1:7" hidden="1">
      <c r="A1" s="32" t="s">
        <v>69</v>
      </c>
      <c r="B1" s="33">
        <v>3.27</v>
      </c>
    </row>
    <row r="4" spans="1:7" ht="18.75">
      <c r="C4" s="34" t="s">
        <v>70</v>
      </c>
    </row>
    <row r="6" spans="1:7" ht="13.5" thickBot="1"/>
    <row r="7" spans="1:7" ht="28.5" customHeight="1" thickBot="1">
      <c r="B7" s="84" t="s">
        <v>71</v>
      </c>
      <c r="C7" s="85"/>
      <c r="D7" s="35" t="s">
        <v>3</v>
      </c>
      <c r="E7" s="36" t="s">
        <v>5</v>
      </c>
      <c r="F7" s="37" t="s">
        <v>72</v>
      </c>
      <c r="G7" s="37" t="s">
        <v>73</v>
      </c>
    </row>
    <row r="8" spans="1:7" ht="24" customHeight="1" thickBot="1">
      <c r="B8" s="86" t="s">
        <v>74</v>
      </c>
      <c r="C8" s="87"/>
      <c r="D8" s="38" t="s">
        <v>13</v>
      </c>
      <c r="E8" s="39">
        <f>3208-163*16</f>
        <v>600</v>
      </c>
      <c r="F8" s="40">
        <v>2</v>
      </c>
      <c r="G8" s="41">
        <f>+F8*E8</f>
        <v>1200</v>
      </c>
    </row>
    <row r="9" spans="1:7" ht="24" customHeight="1">
      <c r="B9" s="88" t="s">
        <v>75</v>
      </c>
      <c r="C9" s="42">
        <v>256</v>
      </c>
      <c r="D9" s="43" t="s">
        <v>13</v>
      </c>
      <c r="E9" s="44">
        <v>1</v>
      </c>
      <c r="F9" s="45">
        <v>720</v>
      </c>
      <c r="G9" s="46">
        <f t="shared" ref="G9:G19" si="0">+F9*E9</f>
        <v>720</v>
      </c>
    </row>
    <row r="10" spans="1:7" ht="24" customHeight="1">
      <c r="B10" s="89"/>
      <c r="C10" s="47">
        <v>64</v>
      </c>
      <c r="D10" s="48" t="s">
        <v>13</v>
      </c>
      <c r="E10" s="49">
        <v>65</v>
      </c>
      <c r="F10" s="50">
        <v>400</v>
      </c>
      <c r="G10" s="51">
        <f t="shared" si="0"/>
        <v>26000</v>
      </c>
    </row>
    <row r="11" spans="1:7" ht="24" customHeight="1" thickBot="1">
      <c r="B11" s="90"/>
      <c r="C11" s="52">
        <v>128</v>
      </c>
      <c r="D11" s="53" t="s">
        <v>13</v>
      </c>
      <c r="E11" s="54">
        <v>4</v>
      </c>
      <c r="F11" s="55">
        <v>650</v>
      </c>
      <c r="G11" s="56">
        <f t="shared" si="0"/>
        <v>2600</v>
      </c>
    </row>
    <row r="12" spans="1:7" ht="24" customHeight="1">
      <c r="B12" s="91" t="s">
        <v>76</v>
      </c>
      <c r="C12" s="92"/>
      <c r="D12" s="57" t="s">
        <v>13</v>
      </c>
      <c r="E12" s="58">
        <v>128</v>
      </c>
      <c r="F12" s="59">
        <v>5</v>
      </c>
      <c r="G12" s="60">
        <f t="shared" si="0"/>
        <v>640</v>
      </c>
    </row>
    <row r="13" spans="1:7" ht="24" customHeight="1" thickBot="1">
      <c r="B13" s="93" t="s">
        <v>77</v>
      </c>
      <c r="C13" s="94"/>
      <c r="D13" s="61" t="s">
        <v>78</v>
      </c>
      <c r="E13" s="62">
        <v>188.2</v>
      </c>
      <c r="F13" s="63">
        <v>3</v>
      </c>
      <c r="G13" s="64">
        <f t="shared" si="0"/>
        <v>564.59999999999991</v>
      </c>
    </row>
    <row r="14" spans="1:7" ht="24" customHeight="1" thickBot="1">
      <c r="B14" s="82" t="s">
        <v>79</v>
      </c>
      <c r="C14" s="83"/>
      <c r="D14" s="65" t="s">
        <v>13</v>
      </c>
      <c r="E14" s="66">
        <f>838+172</f>
        <v>1010</v>
      </c>
      <c r="F14" s="67">
        <v>0.3</v>
      </c>
      <c r="G14" s="68">
        <f t="shared" si="0"/>
        <v>303</v>
      </c>
    </row>
    <row r="15" spans="1:7" ht="24" customHeight="1">
      <c r="B15" s="95" t="s">
        <v>80</v>
      </c>
      <c r="C15" s="96"/>
      <c r="D15" s="57" t="s">
        <v>13</v>
      </c>
      <c r="E15" s="58">
        <v>523</v>
      </c>
      <c r="F15" s="69">
        <v>3</v>
      </c>
      <c r="G15" s="60">
        <f t="shared" si="0"/>
        <v>1569</v>
      </c>
    </row>
    <row r="16" spans="1:7" ht="24" customHeight="1" thickBot="1">
      <c r="B16" s="97" t="s">
        <v>81</v>
      </c>
      <c r="C16" s="98"/>
      <c r="D16" s="61" t="s">
        <v>13</v>
      </c>
      <c r="E16" s="62">
        <v>419</v>
      </c>
      <c r="F16" s="63">
        <v>0.5</v>
      </c>
      <c r="G16" s="64">
        <f t="shared" si="0"/>
        <v>209.5</v>
      </c>
    </row>
    <row r="17" spans="2:7" ht="24" customHeight="1" thickBot="1">
      <c r="B17" s="99" t="s">
        <v>82</v>
      </c>
      <c r="C17" s="100"/>
      <c r="D17" s="65" t="s">
        <v>78</v>
      </c>
      <c r="E17" s="66">
        <f>180*3</f>
        <v>540</v>
      </c>
      <c r="F17" s="67">
        <v>10</v>
      </c>
      <c r="G17" s="68">
        <f t="shared" si="0"/>
        <v>5400</v>
      </c>
    </row>
    <row r="18" spans="2:7" ht="24" customHeight="1">
      <c r="B18" s="101" t="s">
        <v>83</v>
      </c>
      <c r="C18" s="102"/>
      <c r="D18" s="57" t="s">
        <v>13</v>
      </c>
      <c r="E18" s="58">
        <v>649</v>
      </c>
      <c r="F18" s="69">
        <v>6</v>
      </c>
      <c r="G18" s="60">
        <f t="shared" si="0"/>
        <v>3894</v>
      </c>
    </row>
    <row r="19" spans="2:7" ht="24" customHeight="1" thickBot="1">
      <c r="B19" s="103" t="s">
        <v>84</v>
      </c>
      <c r="C19" s="104"/>
      <c r="D19" s="70" t="s">
        <v>78</v>
      </c>
      <c r="E19" s="71">
        <v>1132</v>
      </c>
      <c r="F19" s="72">
        <v>0.5</v>
      </c>
      <c r="G19" s="73">
        <f t="shared" si="0"/>
        <v>566</v>
      </c>
    </row>
    <row r="20" spans="2:7" ht="24" customHeight="1" thickBot="1"/>
    <row r="21" spans="2:7" ht="24" customHeight="1" thickBot="1">
      <c r="B21" s="74"/>
      <c r="C21" s="75"/>
      <c r="D21" s="75"/>
      <c r="E21" s="76"/>
      <c r="F21" s="77" t="s">
        <v>85</v>
      </c>
      <c r="G21" s="78">
        <f>+SUM(G8:G19)</f>
        <v>43666.1</v>
      </c>
    </row>
    <row r="22" spans="2:7" ht="24" customHeight="1" thickBot="1">
      <c r="E22" s="79"/>
      <c r="F22" s="79"/>
      <c r="G22" s="80"/>
    </row>
    <row r="23" spans="2:7" ht="24" customHeight="1" thickBot="1">
      <c r="B23" s="74"/>
      <c r="C23" s="75"/>
      <c r="D23" s="75"/>
      <c r="E23" s="76"/>
      <c r="F23" s="77" t="s">
        <v>86</v>
      </c>
      <c r="G23" s="78">
        <f>+G21*0.18</f>
        <v>7859.8979999999992</v>
      </c>
    </row>
    <row r="24" spans="2:7" ht="24" customHeight="1" thickBot="1">
      <c r="E24" s="79"/>
      <c r="F24" s="79"/>
      <c r="G24" s="80"/>
    </row>
    <row r="25" spans="2:7" ht="24" customHeight="1" thickBot="1">
      <c r="B25" s="74"/>
      <c r="C25" s="75"/>
      <c r="D25" s="75"/>
      <c r="E25" s="81" t="s">
        <v>87</v>
      </c>
      <c r="F25" s="77"/>
      <c r="G25" s="78">
        <f>+G23+G21</f>
        <v>51525.998</v>
      </c>
    </row>
  </sheetData>
  <mergeCells count="11">
    <mergeCell ref="B15:C15"/>
    <mergeCell ref="B16:C16"/>
    <mergeCell ref="B17:C17"/>
    <mergeCell ref="B18:C18"/>
    <mergeCell ref="B19:C19"/>
    <mergeCell ref="B14:C14"/>
    <mergeCell ref="B7:C7"/>
    <mergeCell ref="B8:C8"/>
    <mergeCell ref="B9:B11"/>
    <mergeCell ref="B12:C12"/>
    <mergeCell ref="B13:C13"/>
  </mergeCells>
  <pageMargins left="0.19685039370078741" right="0.23622047244094491" top="0.27559055118110237" bottom="0.23622047244094491" header="0.19685039370078741" footer="0.11811023622047245"/>
  <pageSetup paperSize="9" scale="80" orientation="portrait" horizontalDpi="4294967293" r:id="rId1"/>
  <headerFooter>
    <oddFooter>&amp;R&amp;"-,Cursiva"&amp;8&amp;F /&amp;A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1plantaExterna</vt:lpstr>
      <vt:lpstr>2plantaInterna</vt:lpstr>
      <vt:lpstr>material</vt:lpstr>
      <vt:lpstr>tipoCambio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Dante Tapia</dc:creator>
  <cp:lastModifiedBy>cesareo</cp:lastModifiedBy>
  <cp:lastPrinted>2018-07-23T14:13:43Z</cp:lastPrinted>
  <dcterms:created xsi:type="dcterms:W3CDTF">2018-05-31T20:53:36Z</dcterms:created>
  <dcterms:modified xsi:type="dcterms:W3CDTF">2018-12-25T21:45:23Z</dcterms:modified>
</cp:coreProperties>
</file>