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grama" sheetId="1" state="visible" r:id="rId2"/>
    <sheet name="BG" sheetId="2" state="visible" r:id="rId3"/>
    <sheet name="ER" sheetId="3" state="visible" r:id="rId4"/>
    <sheet name="ESF21" sheetId="4" state="visible" r:id="rId5"/>
    <sheet name="ERI21" sheetId="5" state="visible" r:id="rId6"/>
    <sheet name="ESF20" sheetId="6" state="visible" r:id="rId7"/>
    <sheet name="ERI20" sheetId="7" state="visible" r:id="rId8"/>
    <sheet name="BC18" sheetId="8" state="hidden" r:id="rId9"/>
  </sheets>
  <externalReferences>
    <externalReference r:id="rId10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<sst xmlns="http://schemas.openxmlformats.org/spreadsheetml/2006/main" count="1698" uniqueCount="1059">
  <si>
    <t xml:space="preserve">REVISIÓN ANALÍTICA DE LOS ESTADOS FINANCIEROS</t>
  </si>
  <si>
    <t xml:space="preserve">Cliente:</t>
  </si>
  <si>
    <t xml:space="preserve">LINKOTEL S.A.</t>
  </si>
  <si>
    <t xml:space="preserve">P/T:</t>
  </si>
  <si>
    <t xml:space="preserve">Sección:</t>
  </si>
  <si>
    <t xml:space="preserve">Fase 1 – Planeación y Riesgos</t>
  </si>
  <si>
    <t xml:space="preserve">Preparado por:</t>
  </si>
  <si>
    <t xml:space="preserve">Cesar León</t>
  </si>
  <si>
    <t xml:space="preserve">Fecha:</t>
  </si>
  <si>
    <t xml:space="preserve">Revisado por:</t>
  </si>
  <si>
    <t xml:space="preserve">Carlos Almeida</t>
  </si>
  <si>
    <t xml:space="preserve">Con corte al:</t>
  </si>
  <si>
    <t xml:space="preserve">Al 31 de Agosto del 2020</t>
  </si>
  <si>
    <t xml:space="preserve">Objetivos</t>
  </si>
  <si>
    <t xml:space="preserve">a)</t>
  </si>
  <si>
    <t xml:space="preserve">Analizar las relaciones entre la información financiera enfocándonos es variaciones materiales o relaciones incongruentes</t>
  </si>
  <si>
    <t xml:space="preserve">b)</t>
  </si>
  <si>
    <t xml:space="preserve">Determinar la causa de tales variaciones o relaciones incongruentes y obtener explicación satisfactoria de las mismas</t>
  </si>
  <si>
    <t xml:space="preserve">c)</t>
  </si>
  <si>
    <t xml:space="preserve">Obtener información para efectos de planeación de la auditoria</t>
  </si>
  <si>
    <t xml:space="preserve">Fuente de información</t>
  </si>
  <si>
    <t xml:space="preserve">La información de las pestañas adjuntas fue obtenida directamente de los estados financieros proporcionados por el cliente</t>
  </si>
  <si>
    <t xml:space="preserve">Procedimientos de auditoria</t>
  </si>
  <si>
    <t xml:space="preserve">Revisamos todas las variaciones por un monto mayor o menos a la materialidad de desempeno US$11,550</t>
  </si>
  <si>
    <t xml:space="preserve">También analizamos aquellas variaciones que en porcentaje exceden el 10%</t>
  </si>
  <si>
    <t xml:space="preserve">Marcamos con amarillo las celdas correspondientes a las variaciones analizadas</t>
  </si>
  <si>
    <t xml:space="preserve">d)</t>
  </si>
  <si>
    <t xml:space="preserve">Finalmente, también consideramos en nuestro análisis aquellas variaciones que representan relaciones incongruentes en la información financiera</t>
  </si>
  <si>
    <t xml:space="preserve">e)</t>
  </si>
  <si>
    <t xml:space="preserve">Discutimos con la Gerencia General y con el Contador de la compania respecto de las desviaciones analizadas</t>
  </si>
  <si>
    <t xml:space="preserve">f)</t>
  </si>
  <si>
    <t xml:space="preserve">Revisamos documentación soporte de las transacciones que originan las variaciones analizadas en aquellos casos en que lo consideramos necesario</t>
  </si>
  <si>
    <t xml:space="preserve">g)</t>
  </si>
  <si>
    <t xml:space="preserve">Luego del examen realizado de la forma descrita abajo expresamos las conclusiones alcanzadas</t>
  </si>
  <si>
    <t xml:space="preserve">CONCLUSIONES DE LA REVISIÓN ANALÍTICA PRELIMINAR:</t>
  </si>
  <si>
    <t xml:space="preserve">Ê</t>
  </si>
  <si>
    <t xml:space="preserve">Solicitar autorización para revisión de bodega y comprobar si los elementos han recibido daño o si se estan amortizando correctamente</t>
  </si>
  <si>
    <t xml:space="preserve">Ë</t>
  </si>
  <si>
    <t xml:space="preserve">Revisar si los seguros adquiridos para vehiculos o personales estan siendo correctamente amortizados</t>
  </si>
  <si>
    <t xml:space="preserve">Ì</t>
  </si>
  <si>
    <t xml:space="preserve">Revisión si los proyectores se están depreciando correctamente y en cuanto tiempo plazo</t>
  </si>
  <si>
    <t xml:space="preserve">Í</t>
  </si>
  <si>
    <t xml:space="preserve">Pedir a los contadores los comprobantes de pago sobre las inversiones realizadas por los accionistas</t>
  </si>
  <si>
    <t xml:space="preserve">Î</t>
  </si>
  <si>
    <t xml:space="preserve">Actualmente estos valores de Retenciones, no encuentro soporte de estos valores, según lo declarado es de $ 80.524 y de retenciones efectuadas por $ 34.000.</t>
  </si>
  <si>
    <t xml:space="preserve">GRAFIMPAC S.A.</t>
  </si>
  <si>
    <t xml:space="preserve">REVISION ANALITICA PRELIMINAR</t>
  </si>
  <si>
    <t xml:space="preserve">Al 31 de diciembre del 2021</t>
  </si>
  <si>
    <t xml:space="preserve">ACTIVOS</t>
  </si>
  <si>
    <t xml:space="preserve">Variacion</t>
  </si>
  <si>
    <t xml:space="preserve">%</t>
  </si>
  <si>
    <t xml:space="preserve">Comentarios</t>
  </si>
  <si>
    <t xml:space="preserve">Activos corrientes:</t>
  </si>
  <si>
    <t xml:space="preserve">…Efectivos y equivalentes de efectivo</t>
  </si>
  <si>
    <t xml:space="preserve">...Cuentas por cobrar comerciales</t>
  </si>
  <si>
    <t xml:space="preserve">…Cuentas por cobrar, partes relacionadas</t>
  </si>
  <si>
    <t xml:space="preserve">…Otras cuentas por cobrar</t>
  </si>
  <si>
    <t xml:space="preserve">…Activos por impuestos corrientes</t>
  </si>
  <si>
    <t xml:space="preserve">…Inventarios</t>
  </si>
  <si>
    <t xml:space="preserve">…Otros activos corrientes</t>
  </si>
  <si>
    <t xml:space="preserve">Total Activos Corrientes</t>
  </si>
  <si>
    <t xml:space="preserve">Propiedades, planta y equipos</t>
  </si>
  <si>
    <t xml:space="preserve">Depreciacion acumulada</t>
  </si>
  <si>
    <t xml:space="preserve">Impuesto diferido y otros </t>
  </si>
  <si>
    <t xml:space="preserve">Total Activos no Corrrientes</t>
  </si>
  <si>
    <t xml:space="preserve">TOTAL ACTIVOS</t>
  </si>
  <si>
    <t xml:space="preserve">PASIVOS Y PATRIMONIO</t>
  </si>
  <si>
    <t xml:space="preserve">Pasivos corrientes:</t>
  </si>
  <si>
    <t xml:space="preserve">…Proveedores   </t>
  </si>
  <si>
    <t xml:space="preserve">…Otras cuentas por pagar</t>
  </si>
  <si>
    <t xml:space="preserve">…Obligaciones acumuladas</t>
  </si>
  <si>
    <t xml:space="preserve">…Impuestos por pagar</t>
  </si>
  <si>
    <t xml:space="preserve">…Otros pasivos corrientes</t>
  </si>
  <si>
    <t xml:space="preserve">Total Pasivos Corrientes</t>
  </si>
  <si>
    <t xml:space="preserve">Cuentas por pagar a Accionista</t>
  </si>
  <si>
    <t xml:space="preserve">Jubilacion patronal y desahucio</t>
  </si>
  <si>
    <t xml:space="preserve">Total Pasivos no Corrientes</t>
  </si>
  <si>
    <t xml:space="preserve">TOTAL PASIVOS   </t>
  </si>
  <si>
    <t xml:space="preserve">Patrimonio:</t>
  </si>
  <si>
    <t xml:space="preserve">Capital social</t>
  </si>
  <si>
    <t xml:space="preserve">Reservas</t>
  </si>
  <si>
    <t xml:space="preserve">Resultado del ejercicio</t>
  </si>
  <si>
    <t xml:space="preserve">Resultados acumulados</t>
  </si>
  <si>
    <t xml:space="preserve">Total Patrimonio</t>
  </si>
  <si>
    <t xml:space="preserve">TOTAL PASIVOS Y PATRIMONIO</t>
  </si>
  <si>
    <t xml:space="preserve">Indice de liquidez</t>
  </si>
  <si>
    <t xml:space="preserve">Pasivos totales / Patrimonio</t>
  </si>
  <si>
    <t xml:space="preserve">Días de cartera</t>
  </si>
  <si>
    <t xml:space="preserve">Días de cuentas por pagar (proveedores)</t>
  </si>
  <si>
    <t xml:space="preserve">Al 31 de diciembre del 2020</t>
  </si>
  <si>
    <t xml:space="preserve">Real</t>
  </si>
  <si>
    <t xml:space="preserve">Proyección</t>
  </si>
  <si>
    <t xml:space="preserve">Variación</t>
  </si>
  <si>
    <t xml:space="preserve">ESTADO DE RESULTADOS</t>
  </si>
  <si>
    <t xml:space="preserve">US$</t>
  </si>
  <si>
    <t xml:space="preserve">Ventas locales</t>
  </si>
  <si>
    <t xml:space="preserve">Exportaciones</t>
  </si>
  <si>
    <t xml:space="preserve">Ingresos totales</t>
  </si>
  <si>
    <t xml:space="preserve">Costo de fabricacion y ventas:</t>
  </si>
  <si>
    <t xml:space="preserve">…Variacion de inventarios</t>
  </si>
  <si>
    <t xml:space="preserve">…Materiales directos</t>
  </si>
  <si>
    <t xml:space="preserve">…Mano de obra total</t>
  </si>
  <si>
    <t xml:space="preserve">…Otros costos indirectos</t>
  </si>
  <si>
    <t xml:space="preserve">Costos totales</t>
  </si>
  <si>
    <t xml:space="preserve">Margen bruto</t>
  </si>
  <si>
    <t xml:space="preserve">Gastos de administracion </t>
  </si>
  <si>
    <t xml:space="preserve">Gastos de ventas</t>
  </si>
  <si>
    <t xml:space="preserve">Utilidad operacional</t>
  </si>
  <si>
    <t xml:space="preserve">Gastos financieros</t>
  </si>
  <si>
    <t xml:space="preserve">Otros ingresos (egresos)</t>
  </si>
  <si>
    <t xml:space="preserve">Utilidad antes de IR</t>
  </si>
  <si>
    <t xml:space="preserve">15% PT</t>
  </si>
  <si>
    <t xml:space="preserve">Impuesto a la renta</t>
  </si>
  <si>
    <t xml:space="preserve">Sistema Integrado LUCAS</t>
  </si>
  <si>
    <t xml:space="preserve">Fecha Imp 2021.11.18</t>
  </si>
  <si>
    <t xml:space="preserve">GRAFIMPAC 2014                                                                                      </t>
  </si>
  <si>
    <t xml:space="preserve">Estado Financiero </t>
  </si>
  <si>
    <t xml:space="preserve">Estado de Situación Financiera</t>
  </si>
  <si>
    <t xml:space="preserve">Al   30 de Septiembre de 2021</t>
  </si>
  <si>
    <t xml:space="preserve">Cuenta Contable</t>
  </si>
  <si>
    <t xml:space="preserve">Nombre de la Cuenta</t>
  </si>
  <si>
    <t xml:space="preserve">Saldo</t>
  </si>
  <si>
    <t xml:space="preserve">Saldo Auxiliar</t>
  </si>
  <si>
    <t xml:space="preserve">ACTIVO                                                                </t>
  </si>
  <si>
    <t xml:space="preserve">ACTIVO CORRIENTE                                                      </t>
  </si>
  <si>
    <t xml:space="preserve">EFECTIVO Y EQUIVALENTES AL EFECTIVO                                   </t>
  </si>
  <si>
    <t xml:space="preserve">CAJA                                                                  </t>
  </si>
  <si>
    <t xml:space="preserve">CAJA CHICA                                                            </t>
  </si>
  <si>
    <t xml:space="preserve">Caja Chica Administracion                                             </t>
  </si>
  <si>
    <t xml:space="preserve">Caja Eventual                                                         </t>
  </si>
  <si>
    <t xml:space="preserve">BANCOS                                                                </t>
  </si>
  <si>
    <t xml:space="preserve">BANCOS NACIONALES                                                     </t>
  </si>
  <si>
    <t xml:space="preserve">Banco de Guayaquil cta cte 263005-2                                   </t>
  </si>
  <si>
    <t xml:space="preserve">Banco Pichincha cta cte. 3504483604                                   </t>
  </si>
  <si>
    <t xml:space="preserve">Banco del Pacifico cta. cte. 0007736517                               </t>
  </si>
  <si>
    <t xml:space="preserve">Banco Procredit Cta. Cte 009030138187                                 </t>
  </si>
  <si>
    <t xml:space="preserve">Banco Procredit Cta. Ahorro  00901011725643                           </t>
  </si>
  <si>
    <t xml:space="preserve">BANCOS DEL EXTERIOR                                                   </t>
  </si>
  <si>
    <t xml:space="preserve">Banco del Exterior.- Terrabank N.A.                                   </t>
  </si>
  <si>
    <t xml:space="preserve">CUENTAS Y DOCUMENTOS POR COBRAR                                       </t>
  </si>
  <si>
    <t xml:space="preserve">DOCUMENTOS Y CUENTAS POR COBRAR CLIENTES NO RELACIONADOS              </t>
  </si>
  <si>
    <t xml:space="preserve">CUENTAS POR COBRAR CLIENTES                                           </t>
  </si>
  <si>
    <t xml:space="preserve">Cuentas por Cobrar Clientes                                           </t>
  </si>
  <si>
    <t xml:space="preserve">Documentos de clientes (Ch P/F)                                       </t>
  </si>
  <si>
    <t xml:space="preserve">OTROS VALORES POR COBRAR A CLIENTES                                   </t>
  </si>
  <si>
    <t xml:space="preserve">Otras Cuentas por cobrar                                              </t>
  </si>
  <si>
    <t xml:space="preserve">OTRAS CUENTAS POR COBRAR RELACIONADAS                                 </t>
  </si>
  <si>
    <t xml:space="preserve">CUENTAS POR COBRAR COMPAÑÍAS RELACIONADAS                             </t>
  </si>
  <si>
    <t xml:space="preserve">Cuentas por Cobrar Sabella S. A.                                      </t>
  </si>
  <si>
    <t xml:space="preserve">CUENTAS POR COBRAR EMPLEADOS                                          </t>
  </si>
  <si>
    <t xml:space="preserve">Prestamos Empleados                                                   </t>
  </si>
  <si>
    <t xml:space="preserve">Anticipos a Decimo Tercero                                            </t>
  </si>
  <si>
    <t xml:space="preserve">Anticipos utilidades                                                  </t>
  </si>
  <si>
    <t xml:space="preserve">Otros Descuentos a Empleados                                          </t>
  </si>
  <si>
    <t xml:space="preserve">Otros Cargos x Multas                                                 </t>
  </si>
  <si>
    <t xml:space="preserve">OTRAS CUENTAS POR COBRAR                                              </t>
  </si>
  <si>
    <t xml:space="preserve">ANTICIPOS A PROVEEDORES                                               </t>
  </si>
  <si>
    <t xml:space="preserve">Anticipo proveedores locales                                          </t>
  </si>
  <si>
    <t xml:space="preserve">Anticipo proveedores  exterior                                        </t>
  </si>
  <si>
    <t xml:space="preserve">OTRAS CUENTAS POR COBRAR VARIAS                                       </t>
  </si>
  <si>
    <t xml:space="preserve">Anticipo gastos de viaje                                              </t>
  </si>
  <si>
    <t xml:space="preserve">Cuentas por cobrar IESS                                               </t>
  </si>
  <si>
    <t xml:space="preserve">Cuentas por liquidar                                                  </t>
  </si>
  <si>
    <t xml:space="preserve">Anticipo cuentas por rendir                                           </t>
  </si>
  <si>
    <t xml:space="preserve">Deudores varios                                                       </t>
  </si>
  <si>
    <t xml:space="preserve">(-) PROVISIÓN CUENTAS INCOBRABLES                                     </t>
  </si>
  <si>
    <t xml:space="preserve">(-) Provisión Cuentas Incobrables                                     </t>
  </si>
  <si>
    <t xml:space="preserve">INVENTARIOS                                                           </t>
  </si>
  <si>
    <t xml:space="preserve">INVENTARIOS DE MATERIA PRIMA                                          </t>
  </si>
  <si>
    <t xml:space="preserve">INVENTARIO DE MATERIA PRIMA BRUTA                                     </t>
  </si>
  <si>
    <t xml:space="preserve">Inventario Bobinas                                                    </t>
  </si>
  <si>
    <t xml:space="preserve">INVENTARIO DE MATERIA PRIMA PARA PRODUCCION                           </t>
  </si>
  <si>
    <t xml:space="preserve">Inventario Materia Prima                                              </t>
  </si>
  <si>
    <t xml:space="preserve">INVENTARIO DE PRODUCTOS EN PROCESO                                    </t>
  </si>
  <si>
    <t xml:space="preserve">INVENTARIOS DE PRODUCTOS EN PROCESO                                   </t>
  </si>
  <si>
    <t xml:space="preserve">Inventario de Productos en Proceso                                    </t>
  </si>
  <si>
    <t xml:space="preserve">INVENTARIO DE PRODUCTOS TERMINADOS                                    </t>
  </si>
  <si>
    <t xml:space="preserve">Inventario Productos Terminados                                       </t>
  </si>
  <si>
    <t xml:space="preserve">Inventario Productos Terminados Adquirido                             </t>
  </si>
  <si>
    <t xml:space="preserve">INVENTARIOS DE EMPAQUES                                               </t>
  </si>
  <si>
    <t xml:space="preserve">Inventario de Empaques                                                </t>
  </si>
  <si>
    <t xml:space="preserve">INVENTARIOS DE SUMINISTROS INDUSTRIALES                               </t>
  </si>
  <si>
    <t xml:space="preserve">Inventarios de Suministros Industriales                               </t>
  </si>
  <si>
    <t xml:space="preserve">INVENTARIOS DE REPUESTOS, HERRAMIENTAS Y ACCESORIOS                   </t>
  </si>
  <si>
    <t xml:space="preserve">INVENTARIOS DE REPUESTOS Y OTROS                                      </t>
  </si>
  <si>
    <t xml:space="preserve">Inventario de Repuestos                                               </t>
  </si>
  <si>
    <t xml:space="preserve">IMPORTACIONES EN TRANSITO                                             </t>
  </si>
  <si>
    <t xml:space="preserve">Importaciones en Transito                                             </t>
  </si>
  <si>
    <t xml:space="preserve">MOV. DE INVENTARIO EN TRANSITO                                        </t>
  </si>
  <si>
    <t xml:space="preserve">Mov. de Inventario en Transito                                        </t>
  </si>
  <si>
    <t xml:space="preserve">SERVICIOS Y OTROS GASTOS ANTICIPADOS                                  </t>
  </si>
  <si>
    <t xml:space="preserve">SEGUROS PAGADOS POR  ANTICIPADOS                                      </t>
  </si>
  <si>
    <t xml:space="preserve">Seguros Pagado por Anticipado                                         </t>
  </si>
  <si>
    <t xml:space="preserve">Servicios pagados por anticipado                                      </t>
  </si>
  <si>
    <t xml:space="preserve">ACTIVOS POR IMPUESTOS CORRIENTES                                      </t>
  </si>
  <si>
    <t xml:space="preserve">CRÉDITO TRIBUTARIO A/F DE LA EMPRESA (I.V.A.)                         </t>
  </si>
  <si>
    <t xml:space="preserve">I.VA. PAGADO POR COMPRAS                                              </t>
  </si>
  <si>
    <t xml:space="preserve">IVA pagado 12%- Credito Tributario                                    </t>
  </si>
  <si>
    <t xml:space="preserve">CRÉDITO TRIBUTARIO A/F DE LA EMPRESA  (I.R.)                          </t>
  </si>
  <si>
    <t xml:space="preserve">Retención en la Fuente I.R.1%                                         </t>
  </si>
  <si>
    <t xml:space="preserve">Retención en la Fuente I.R.2%                                         </t>
  </si>
  <si>
    <t xml:space="preserve">Retencion en la fuente ISD                                            </t>
  </si>
  <si>
    <t xml:space="preserve">Reclamos al SRI                                                       </t>
  </si>
  <si>
    <t xml:space="preserve">Retencion en la fuente rendimientos financ.                           </t>
  </si>
  <si>
    <t xml:space="preserve">Remanente Ret Fte. Años Anteriores                                    </t>
  </si>
  <si>
    <t xml:space="preserve">ANTICIPOS DE IMPUESTO A LA RENTA                                      </t>
  </si>
  <si>
    <t xml:space="preserve">Credito tributario por adquisiciones e importaciones                  </t>
  </si>
  <si>
    <t xml:space="preserve">Credito tributario por retenciones en la fuente de iva                </t>
  </si>
  <si>
    <t xml:space="preserve">OTROS ACTIVOS CORRIENTES                                              </t>
  </si>
  <si>
    <t xml:space="preserve">Nota de Credito SRI Ecuador                                           </t>
  </si>
  <si>
    <t xml:space="preserve">ACTIVO FIIJO                                                          </t>
  </si>
  <si>
    <t xml:space="preserve">PROPIEDADES, PLANTA Y EQUIPO                                          </t>
  </si>
  <si>
    <t xml:space="preserve">ACTIVOS NO DEPRECIABLES                                               </t>
  </si>
  <si>
    <t xml:space="preserve">NO DEPRECIABLES                                                       </t>
  </si>
  <si>
    <t xml:space="preserve">Terrenos                                                              </t>
  </si>
  <si>
    <t xml:space="preserve">Construcciones en Curso y Montajes                                    </t>
  </si>
  <si>
    <t xml:space="preserve">ACTIVOS DEPRECIABLES                                                  </t>
  </si>
  <si>
    <t xml:space="preserve">DEPRECIABLES                                                          </t>
  </si>
  <si>
    <t xml:space="preserve">Edificios                                                             </t>
  </si>
  <si>
    <t xml:space="preserve">Muebles y Enseres                                                     </t>
  </si>
  <si>
    <t xml:space="preserve">Maquinarias y Equipos                                                 </t>
  </si>
  <si>
    <t xml:space="preserve">Equipo de Seguridad                                                   </t>
  </si>
  <si>
    <t xml:space="preserve">Equipos de Computación                                                </t>
  </si>
  <si>
    <t xml:space="preserve">Vehiculos                                                             </t>
  </si>
  <si>
    <t xml:space="preserve">(-) DEPRECIACIÓN ACUMULADA DE PROPIEDADES, PLANTAS Y EQUIPOS          </t>
  </si>
  <si>
    <t xml:space="preserve">(-) DEPRECIACIÓN ACUMULADA DE ACTIVOS FIJOS                           </t>
  </si>
  <si>
    <t xml:space="preserve">Depreciación Acumulada Edificios                                      </t>
  </si>
  <si>
    <t xml:space="preserve">Depreciación Acumulada Muebles y Enseres                              </t>
  </si>
  <si>
    <t xml:space="preserve">Depreciación Acumulada Maquinarias y Equipos                          </t>
  </si>
  <si>
    <t xml:space="preserve">Depreciación Acumulada Equipo de Seguridad                            </t>
  </si>
  <si>
    <t xml:space="preserve">Depreciaciión Acumulada Equipos de Computación                        </t>
  </si>
  <si>
    <t xml:space="preserve">Depreciacion Acumulada Vehiculos                                      </t>
  </si>
  <si>
    <t xml:space="preserve">ACTIVOS INTANGIBLE                                                    </t>
  </si>
  <si>
    <t xml:space="preserve">INTANGIBLES AMORTIZABLE                                               </t>
  </si>
  <si>
    <t xml:space="preserve">MARCAS, PATENTES, LICENCIAS, DERECHOS DE LLAVE, CUOTAS PATRIMONIALES Y</t>
  </si>
  <si>
    <t xml:space="preserve">Software                                                              </t>
  </si>
  <si>
    <t xml:space="preserve">(-) AMORTIZACION ACUMULADA DE ACTIVOS INTANGIBLES                     </t>
  </si>
  <si>
    <t xml:space="preserve">(-) Amortizacion acumulada de activos intangibles                     </t>
  </si>
  <si>
    <t xml:space="preserve">Intereses ganados por cobrar                                          </t>
  </si>
  <si>
    <t xml:space="preserve">ACTIVOS POR IMPUESTOS DIFERIDOS                                       </t>
  </si>
  <si>
    <t xml:space="preserve">Por Diferencias Temporales                                            </t>
  </si>
  <si>
    <t xml:space="preserve">PASIVO                                                                </t>
  </si>
  <si>
    <t xml:space="preserve">PASIVO CORRIENTE                                                      </t>
  </si>
  <si>
    <t xml:space="preserve">CUENTAS Y DOCUMENTOS POR PAGAR                                        </t>
  </si>
  <si>
    <t xml:space="preserve">PROVEEDORES LOCALES                                                   </t>
  </si>
  <si>
    <t xml:space="preserve">Proveedores de Bienes   Locales                                       </t>
  </si>
  <si>
    <t xml:space="preserve">Proveedores de Servicios  Locales                                     </t>
  </si>
  <si>
    <t xml:space="preserve">PROVEEDORES DEL EXTERIOR                                              </t>
  </si>
  <si>
    <t xml:space="preserve">Proveedores de Bienes del Exterior                                    </t>
  </si>
  <si>
    <t xml:space="preserve">Proveedores de Servicios del Exterior                                 </t>
  </si>
  <si>
    <t xml:space="preserve">OTRAS CUENTAS POR PAGAR                                               </t>
  </si>
  <si>
    <t xml:space="preserve">Cuenta por Pagar American Express                                     </t>
  </si>
  <si>
    <t xml:space="preserve">Reembolsos por Pagar                                                  </t>
  </si>
  <si>
    <t xml:space="preserve">Otras cuentas por Pagar                                               </t>
  </si>
  <si>
    <t xml:space="preserve">Consignaciones recibidas por pagar                                    </t>
  </si>
  <si>
    <t xml:space="preserve">Cuenta por Pagar Diners Club                                          </t>
  </si>
  <si>
    <t xml:space="preserve">Intereses por pagar Bco. Procredit                                    </t>
  </si>
  <si>
    <t xml:space="preserve">Intereses por pagar Proveedores                                       </t>
  </si>
  <si>
    <t xml:space="preserve">OTRAS OBLIGACIONES CORRIENTES                                         </t>
  </si>
  <si>
    <t xml:space="preserve">CON LA ADMINISTRACIÓN TRIBUTARIA                                      </t>
  </si>
  <si>
    <t xml:space="preserve">RETENCIONES EN LA FUENTE DEL IMPUESTO AL VALOR AGREGADO I.V.A.        </t>
  </si>
  <si>
    <t xml:space="preserve">PAGO DE IMPUESTOS                                                     </t>
  </si>
  <si>
    <t xml:space="preserve">OBLIGACIONES CON EL IESS                                              </t>
  </si>
  <si>
    <t xml:space="preserve">OBLIGACIONES CORRIENTES CON EL IESS                                   </t>
  </si>
  <si>
    <t xml:space="preserve">Aportes Individual por pagar                                          </t>
  </si>
  <si>
    <t xml:space="preserve">Aporte Patronal por Pagar                                             </t>
  </si>
  <si>
    <t xml:space="preserve">Fondos de Reserva IESS                                                </t>
  </si>
  <si>
    <t xml:space="preserve">Prestamos Quirografarios                                              </t>
  </si>
  <si>
    <t xml:space="preserve">Prestamos Hipotecarios                                                </t>
  </si>
  <si>
    <t xml:space="preserve">Retencion pension alimenticia                                         </t>
  </si>
  <si>
    <t xml:space="preserve">Aporte Extension de Salud                                             </t>
  </si>
  <si>
    <t xml:space="preserve">POR BENEFICIOS DE LEY A EMPLEADOS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</si>
  <si>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</si>
  <si>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</si>
  <si>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</si>
  <si>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Nomina por pagar                                                      </t>
  </si>
  <si>
    <t xml:space="preserve">Liquidaciones de Haberes                                              </t>
  </si>
  <si>
    <t xml:space="preserve">Reduccion Jornada emergente Art. 47-1                                 </t>
  </si>
  <si>
    <t xml:space="preserve">PARTICIPACIÓN TRABAJADORES POR PAGAR DEL EJERCICIO                    </t>
  </si>
  <si>
    <t xml:space="preserve">Participaciones de utilidades a empleados                             </t>
  </si>
  <si>
    <t xml:space="preserve">ANTICIPO CLIENTES                                                     </t>
  </si>
  <si>
    <t xml:space="preserve">ANTICIPOS DE CLIENTES                                                 </t>
  </si>
  <si>
    <t xml:space="preserve">Anticipos de clientes                                                 </t>
  </si>
  <si>
    <t xml:space="preserve">Deposito en garantia clientes                                         </t>
  </si>
  <si>
    <t xml:space="preserve">PC</t>
  </si>
  <si>
    <t xml:space="preserve">PNC</t>
  </si>
  <si>
    <t xml:space="preserve">PASIVO NO CORRIENTE                                                   </t>
  </si>
  <si>
    <t xml:space="preserve">Patrimonio</t>
  </si>
  <si>
    <t xml:space="preserve">CUENTAS POR PAGAR DIVERSAS/RELACIONADAS                               </t>
  </si>
  <si>
    <t xml:space="preserve">CUENTAS POR PAGAR DIVERSAS/RELACIONADAS LOCALES                       </t>
  </si>
  <si>
    <t xml:space="preserve">Cuentas por Pagar accionistas                                         </t>
  </si>
  <si>
    <t xml:space="preserve">PROVISION POR BENEFICIOS A EMPLEADOS                                  </t>
  </si>
  <si>
    <t xml:space="preserve">JUBILACIÓN PATRONAL                                                   </t>
  </si>
  <si>
    <t xml:space="preserve">Jubiliación Patronal                                                  </t>
  </si>
  <si>
    <t xml:space="preserve">Desahucio                                                             </t>
  </si>
  <si>
    <t xml:space="preserve">PATRIMONIO NETO                                                       </t>
  </si>
  <si>
    <t xml:space="preserve">CAPITAL                                                               </t>
  </si>
  <si>
    <t xml:space="preserve">CAPITAL SOCIAL                                                        </t>
  </si>
  <si>
    <t xml:space="preserve">Captial Social                                                        </t>
  </si>
  <si>
    <t xml:space="preserve">RESERVAS:                                                             </t>
  </si>
  <si>
    <t xml:space="preserve">RESERVA LEGAL                                                         </t>
  </si>
  <si>
    <t xml:space="preserve">Reserva Legal                                                         </t>
  </si>
  <si>
    <t xml:space="preserve">RESERVAS FACULTATIVA Y ESTATUTARIA                                    </t>
  </si>
  <si>
    <t xml:space="preserve">RESERVA FACULTATIVA Y ESTATUTARIA                                     </t>
  </si>
  <si>
    <t xml:space="preserve">RESEVA FACULTATIVA Y ESTATUTARIA                                      </t>
  </si>
  <si>
    <t xml:space="preserve">Reserva Facultativa y Estatutaria                                     </t>
  </si>
  <si>
    <t xml:space="preserve">OTROS RESULTADOS INTEGRALES                                           </t>
  </si>
  <si>
    <t xml:space="preserve">Ganancias y perdidas actuariales</t>
  </si>
  <si>
    <t xml:space="preserve">ok</t>
  </si>
  <si>
    <t xml:space="preserve">SUPERAVIT POR REVALUACIÓN DE PROPIEDADES, PLANTA Y EQUIPO             </t>
  </si>
  <si>
    <t xml:space="preserve">Superavit x revalorizacion</t>
  </si>
  <si>
    <t xml:space="preserve">Ganancia por impuesto diferido</t>
  </si>
  <si>
    <t xml:space="preserve">Ganancia acumulada periodos ant.</t>
  </si>
  <si>
    <t xml:space="preserve">superavit por revaluacion de propiedades, planta y equipos            </t>
  </si>
  <si>
    <t xml:space="preserve">Resultados adopion NIIF</t>
  </si>
  <si>
    <t xml:space="preserve">GANANCIAS Y PÉRDIDAS ACTUARIALES ACUMULADAS                           </t>
  </si>
  <si>
    <t xml:space="preserve">Correccion anios anteriores</t>
  </si>
  <si>
    <t xml:space="preserve">Total resultados acumulados</t>
  </si>
  <si>
    <t xml:space="preserve">Perdidas y ganacias Actuariales reconocidas ORI                       </t>
  </si>
  <si>
    <t xml:space="preserve">Cifras según informe</t>
  </si>
  <si>
    <t xml:space="preserve">Gasto por Impuesto a la Ganancia Diferido                             </t>
  </si>
  <si>
    <t xml:space="preserve">DIF</t>
  </si>
  <si>
    <t xml:space="preserve">RESULTADOS ACUMULADOS                                                 </t>
  </si>
  <si>
    <t xml:space="preserve">UTILIDADES Y/O PERDIDAS DE EJERCICIOS ANTERIORES                      </t>
  </si>
  <si>
    <t xml:space="preserve">Ganancia Acumulada de Periodo anteriores                              </t>
  </si>
  <si>
    <t xml:space="preserve">Correccion de Resultados años anteriores                              </t>
  </si>
  <si>
    <t xml:space="preserve">RESULTADOS ACUMULADOS PROVENIENTES DE LA ADOPCIÓN POR PRIMERA VEZ DE L</t>
  </si>
  <si>
    <t xml:space="preserve">Resultados Acumulados Provenientes de la Adopción por Primera Vez de l</t>
  </si>
  <si>
    <t xml:space="preserve">RESULTADO DEL EJERCICIO                                               </t>
  </si>
  <si>
    <t xml:space="preserve">Utilidad del Ejercicio Economico Actual                               </t>
  </si>
  <si>
    <t xml:space="preserve">CUENTAS DE ORDEN DEUDORAS                                             </t>
  </si>
  <si>
    <t xml:space="preserve">Cheques recibidos en garantía                                         </t>
  </si>
  <si>
    <t xml:space="preserve">CUENTAS DE ORDEN ACREEDORAS                                           </t>
  </si>
  <si>
    <t xml:space="preserve">Acreedores por cheques recibidos en garantía                          </t>
  </si>
  <si>
    <t xml:space="preserve">RESUMEN</t>
  </si>
  <si>
    <t xml:space="preserve">Fecha Imp 2021.11.30</t>
  </si>
  <si>
    <t xml:space="preserve">Ventas</t>
  </si>
  <si>
    <t xml:space="preserve">Costo de ventas</t>
  </si>
  <si>
    <t xml:space="preserve">GAV</t>
  </si>
  <si>
    <t xml:space="preserve">Estado de Resultado Integral</t>
  </si>
  <si>
    <t xml:space="preserve">Resultado operacional</t>
  </si>
  <si>
    <t xml:space="preserve">Otros ingresos y egresos</t>
  </si>
  <si>
    <t xml:space="preserve">Resultado antes de impuestos</t>
  </si>
  <si>
    <t xml:space="preserve">Saldo Anterior</t>
  </si>
  <si>
    <t xml:space="preserve">Saldo Período</t>
  </si>
  <si>
    <t xml:space="preserve">Saldo Actual</t>
  </si>
  <si>
    <t xml:space="preserve">INGRESOS                                                              </t>
  </si>
  <si>
    <t xml:space="preserve">INGRESOS OPERACIONALES                                                </t>
  </si>
  <si>
    <t xml:space="preserve">INGRESO POR VENTAS DE BIENES Y SERVICIOS                              </t>
  </si>
  <si>
    <t xml:space="preserve">VENTAS DE BIENES                                                      </t>
  </si>
  <si>
    <t xml:space="preserve">VENTA DE BIENES LOCALES                                               </t>
  </si>
  <si>
    <t xml:space="preserve">Venta Etiquetas                                                       </t>
  </si>
  <si>
    <t xml:space="preserve">Venta Cajas                                                           </t>
  </si>
  <si>
    <t xml:space="preserve">Venta Material POP                                                    </t>
  </si>
  <si>
    <t xml:space="preserve">Venta Papeleria                                                       </t>
  </si>
  <si>
    <t xml:space="preserve">Venta Folletos                                                        </t>
  </si>
  <si>
    <t xml:space="preserve">Venta Cajas Camaron                                                   </t>
  </si>
  <si>
    <t xml:space="preserve">Ventas Corrugado                                                      </t>
  </si>
  <si>
    <t xml:space="preserve">Venta Mat. Prima, Empaq, Suministros                                  </t>
  </si>
  <si>
    <t xml:space="preserve">Venta Cajas de Segunda                                                </t>
  </si>
  <si>
    <t xml:space="preserve">Venta Congelados Canastillas                                          </t>
  </si>
  <si>
    <t xml:space="preserve">Venta Congelados Otros                                                </t>
  </si>
  <si>
    <t xml:space="preserve">EXPORTACIONES                                                         </t>
  </si>
  <si>
    <t xml:space="preserve">Venta Caja de Camaron Exportacion                                     </t>
  </si>
  <si>
    <t xml:space="preserve">Venta Prod. de Terceros Exportación                                   </t>
  </si>
  <si>
    <t xml:space="preserve">Venta Fletes y Otros Servicios de Exportacion                         </t>
  </si>
  <si>
    <t xml:space="preserve">Venta Export de Productos Reciclaje                                   </t>
  </si>
  <si>
    <t xml:space="preserve">VENTA DE ACTIVO FIJO                                                  </t>
  </si>
  <si>
    <t xml:space="preserve">Ventas de activos fijos                                               </t>
  </si>
  <si>
    <t xml:space="preserve">VENTAS DE SERVICIO                                                    </t>
  </si>
  <si>
    <t xml:space="preserve">VENTAS DE SERVICIOS                                                   </t>
  </si>
  <si>
    <t xml:space="preserve">Venta por Reembolso de Gastos                                         </t>
  </si>
  <si>
    <t xml:space="preserve">INGRESOS FINANCIERO                                                   </t>
  </si>
  <si>
    <t xml:space="preserve">INGRESOS FINANCIEROS                                                  </t>
  </si>
  <si>
    <t xml:space="preserve">INGRESOS FINANCIEROS Y OTROS                                          </t>
  </si>
  <si>
    <t xml:space="preserve">Ingresos Financieros                                                  </t>
  </si>
  <si>
    <t xml:space="preserve">COSTOS Y GASTOS                                                       </t>
  </si>
  <si>
    <t xml:space="preserve">COSTOS DE VENTA Y PRODUCCIÓN                                          </t>
  </si>
  <si>
    <t xml:space="preserve">COSTO DE VENTA                                                        </t>
  </si>
  <si>
    <t xml:space="preserve">COSTO DE VENTA DE PRODUCTOS VENDIDOS                                  </t>
  </si>
  <si>
    <t xml:space="preserve">COSTO DE VENTA DE PRODUCTOS TERMINADOS                                </t>
  </si>
  <si>
    <t xml:space="preserve">Costo de Venta Etiquetas                                              </t>
  </si>
  <si>
    <t xml:space="preserve">Costo de Venta Cajas                                                  </t>
  </si>
  <si>
    <t xml:space="preserve">Costo de Venta Material POP                                           </t>
  </si>
  <si>
    <t xml:space="preserve">Costo Venta Papeleria                                                 </t>
  </si>
  <si>
    <t xml:space="preserve">Costo Venta Folletos                                                  </t>
  </si>
  <si>
    <t xml:space="preserve">Costo Venta Cajas Camarón                                             </t>
  </si>
  <si>
    <t xml:space="preserve">Costo Venta Cajas Camaron Exportación                                 </t>
  </si>
  <si>
    <t xml:space="preserve">Costo Venta Corrugados                                                </t>
  </si>
  <si>
    <t xml:space="preserve">Costo de Venta Mat. Prima, Empaq, Suministros                         </t>
  </si>
  <si>
    <t xml:space="preserve">Costo de Venta Prod y serv. Terceros  al Exterior                     </t>
  </si>
  <si>
    <t xml:space="preserve">Costo de Venta Congelados Canastilla                                  </t>
  </si>
  <si>
    <t xml:space="preserve">Costo de Venta Fletes y Otros Servicios de Exportacion                </t>
  </si>
  <si>
    <t xml:space="preserve">Costo de Venta Congelados Otros                                       </t>
  </si>
  <si>
    <t xml:space="preserve">COSTO DE FABRICACION                                                  </t>
  </si>
  <si>
    <t xml:space="preserve">COSTOS DIRECTOS DE FABRICACION                                        </t>
  </si>
  <si>
    <t xml:space="preserve">MANO DE OBRA                                                          </t>
  </si>
  <si>
    <t xml:space="preserve">Sueldos                                                               </t>
  </si>
  <si>
    <t xml:space="preserve">Sobretiempo                                                           </t>
  </si>
  <si>
    <t xml:space="preserve">Aporte Patronal 12.15%                                                </t>
  </si>
  <si>
    <t xml:space="preserve">Fondo de Reserva                                                      </t>
  </si>
  <si>
    <t xml:space="preserve">Decimo Tercer Sueldo                                                  </t>
  </si>
  <si>
    <t xml:space="preserve">Desahucio Planta Directos                                             </t>
  </si>
  <si>
    <t xml:space="preserve">Indemnización Planta Directos                                         </t>
  </si>
  <si>
    <t xml:space="preserve">Jubilación Patronal Planta Directos                                   </t>
  </si>
  <si>
    <t xml:space="preserve">DEPRECIACIONES DE PLANTAS Y EQUIPOS                                   </t>
  </si>
  <si>
    <t xml:space="preserve">Costo de Depreciación Maquinarias y Equipos                           </t>
  </si>
  <si>
    <t xml:space="preserve">Costo de Depreciación Muebles y Enseres                               </t>
  </si>
  <si>
    <t xml:space="preserve">OTROS COSTOS DIRECTOS DE FABRICACION                                  </t>
  </si>
  <si>
    <t xml:space="preserve">Mantenimiento de Maq y Equipos Directos                               </t>
  </si>
  <si>
    <t xml:space="preserve">Suministros, Materiales y Repuestos Directos                          </t>
  </si>
  <si>
    <t xml:space="preserve">Servicio de Manufactura Directos                                      </t>
  </si>
  <si>
    <t xml:space="preserve">TRANSFERENCIA DE GASTOS DIRECTOS A COSTO PRODUCCION                   </t>
  </si>
  <si>
    <t xml:space="preserve">Transferencia Costos Directos a Costo Producción                      </t>
  </si>
  <si>
    <t xml:space="preserve">COSTOS INDIRECTOS DE FABRICACION                                      </t>
  </si>
  <si>
    <t xml:space="preserve">Iece y Secap                                                          </t>
  </si>
  <si>
    <t xml:space="preserve">Desahucio Planta Indirectos                                           </t>
  </si>
  <si>
    <t xml:space="preserve">Indemnización Planta Indirectos                                       </t>
  </si>
  <si>
    <t xml:space="preserve">Jubilación Patronal Planta Indirectos                                 </t>
  </si>
  <si>
    <t xml:space="preserve">Aporte Seguro Salud - Tiempo Parcial                                  </t>
  </si>
  <si>
    <t xml:space="preserve">OTROS BENEFICIOS DEL PERSONAL                                         </t>
  </si>
  <si>
    <t xml:space="preserve">Alimentación Planta                                                   </t>
  </si>
  <si>
    <t xml:space="preserve">Movilización planta                                                   </t>
  </si>
  <si>
    <t xml:space="preserve">Gastos Médicos Planta                                                 </t>
  </si>
  <si>
    <t xml:space="preserve">Uniformes personal planta                                             </t>
  </si>
  <si>
    <t xml:space="preserve">Capacitación y Seminarios Planta                                      </t>
  </si>
  <si>
    <t xml:space="preserve">Otros gastos del personal Planta                                      </t>
  </si>
  <si>
    <t xml:space="preserve">Utiles de limpieza, cafeteria y varios planta                         </t>
  </si>
  <si>
    <t xml:space="preserve">Costo de Depreciacion Maquinarias y Equipos                           </t>
  </si>
  <si>
    <t xml:space="preserve">Costo de Depreciación Equipos de Computación                          </t>
  </si>
  <si>
    <t xml:space="preserve">Costo de Depreciación de Vehículos                                    </t>
  </si>
  <si>
    <t xml:space="preserve">Costo de Depreciación Equipos de seguridad                            </t>
  </si>
  <si>
    <t xml:space="preserve">OTROS COSTOS INDIRECTOS DE FABRICACION                                </t>
  </si>
  <si>
    <t xml:space="preserve">Mantenimiento de Maq y Equipos Indirectos                             </t>
  </si>
  <si>
    <t xml:space="preserve">Mantenimiento de Muebles y Equipo Planta                              </t>
  </si>
  <si>
    <t xml:space="preserve">Combustibles Bodega                                                   </t>
  </si>
  <si>
    <t xml:space="preserve">Artículos de Seguridad                                                </t>
  </si>
  <si>
    <t xml:space="preserve">Agua Planta                                                           </t>
  </si>
  <si>
    <t xml:space="preserve">Energía Eléctrica Planta                                              </t>
  </si>
  <si>
    <t xml:space="preserve">Fletes                                                                </t>
  </si>
  <si>
    <t xml:space="preserve">Servicio de Corte                                                     </t>
  </si>
  <si>
    <t xml:space="preserve">Servicio de Manufactura Indirectos                                    </t>
  </si>
  <si>
    <t xml:space="preserve">Mant.  Vehiculos Bodega                                               </t>
  </si>
  <si>
    <t xml:space="preserve">Suministros, Materiales y Repuestos Indirectos                        </t>
  </si>
  <si>
    <t xml:space="preserve">Servicio de Afilada de Cuchillas                                      </t>
  </si>
  <si>
    <t xml:space="preserve">Seguro de Vehiculos                                                   </t>
  </si>
  <si>
    <t xml:space="preserve">Seguro SENAE                                                          </t>
  </si>
  <si>
    <t xml:space="preserve">Asesorías                                                             </t>
  </si>
  <si>
    <t xml:space="preserve">Suministros de seguridad industrial (EPP Y OTROS )                    </t>
  </si>
  <si>
    <t xml:space="preserve">Gastos movilizacion planta                                            </t>
  </si>
  <si>
    <t xml:space="preserve">Honorarios profesionales planta                                       </t>
  </si>
  <si>
    <t xml:space="preserve">Mantenimiento de instalaciones planta                                 </t>
  </si>
  <si>
    <t xml:space="preserve">Alquiler maquinarias y otros                                          </t>
  </si>
  <si>
    <t xml:space="preserve">Destrucción desechos - medio ambiente                                 </t>
  </si>
  <si>
    <t xml:space="preserve">Iva costo                                                             </t>
  </si>
  <si>
    <t xml:space="preserve">Matrícula e impuestos Vehicular bodega                                </t>
  </si>
  <si>
    <t xml:space="preserve">Otros pagos bienes y servicios planta                                 </t>
  </si>
  <si>
    <t xml:space="preserve">Tasa de recolección de basura                                         </t>
  </si>
  <si>
    <t xml:space="preserve">Gastos de licencias - software y mant  ERP                            </t>
  </si>
  <si>
    <t xml:space="preserve">Servicios de fumigación y control de plagas                           </t>
  </si>
  <si>
    <t xml:space="preserve">Mant equipos de computo                                               </t>
  </si>
  <si>
    <t xml:space="preserve">suministros y otros  (autoconsumo)                                    </t>
  </si>
  <si>
    <t xml:space="preserve">Suministros deoficina y computación planta                            </t>
  </si>
  <si>
    <t xml:space="preserve">Seguro ambiental                                                      </t>
  </si>
  <si>
    <t xml:space="preserve">Analisis y Costo de Gestion Ambiental                                 </t>
  </si>
  <si>
    <t xml:space="preserve">Telefonia Celular                                                     </t>
  </si>
  <si>
    <t xml:space="preserve">Rastreo Satelital                                                     </t>
  </si>
  <si>
    <t xml:space="preserve">ARRIENDOS                                                             </t>
  </si>
  <si>
    <t xml:space="preserve">TRANSFERENCIA COSTOS INDIRECTOS A COSTO PROD.                         </t>
  </si>
  <si>
    <t xml:space="preserve">Transferencia Costos Indirectos a Costo Producción                    </t>
  </si>
  <si>
    <t xml:space="preserve">COSTO DE PRODUCCION                                                   </t>
  </si>
  <si>
    <t xml:space="preserve">COSTO DE PRODUCCION PROD TERMINADO                                    </t>
  </si>
  <si>
    <t xml:space="preserve">Costo de Producción Prod. Terminado                                   </t>
  </si>
  <si>
    <t xml:space="preserve">COSTO DE PRODUCCION CONVERSION                                        </t>
  </si>
  <si>
    <t xml:space="preserve">Consumo de MP bobinas para conversion                                 </t>
  </si>
  <si>
    <t xml:space="preserve">Transferencia Costo Produccion Materia Prima                          </t>
  </si>
  <si>
    <t xml:space="preserve">GASTOS DE ADMINISTRACION &amp; VENTAS                                     </t>
  </si>
  <si>
    <t xml:space="preserve">GASTOS DE VENTA                                                       </t>
  </si>
  <si>
    <t xml:space="preserve">SUELDOS, SALARIOS Y DEMÁS REMUNERACIONES                              </t>
  </si>
  <si>
    <t xml:space="preserve">GASTOS DE NOMINA DE VENTAS                                            </t>
  </si>
  <si>
    <t xml:space="preserve">Sobretiempos                                                          </t>
  </si>
  <si>
    <t xml:space="preserve">Comisiones                                                            </t>
  </si>
  <si>
    <t xml:space="preserve">Desahucio Ventas                                                      </t>
  </si>
  <si>
    <t xml:space="preserve">Jubilación Patronal Ventas                                            </t>
  </si>
  <si>
    <t xml:space="preserve">OTRAS GASTOS DE PERSONAL                                              </t>
  </si>
  <si>
    <t xml:space="preserve">Alimentacion Ventas                                                   </t>
  </si>
  <si>
    <t xml:space="preserve">Capacitación y Seminarios Ventas                                      </t>
  </si>
  <si>
    <t xml:space="preserve">Otros gastos de personal Ventas                                       </t>
  </si>
  <si>
    <t xml:space="preserve">GASTOS  GENERALES  DE VENTA                                           </t>
  </si>
  <si>
    <t xml:space="preserve">Promoción y Publicidad                                                </t>
  </si>
  <si>
    <t xml:space="preserve">Gastos de Viaje Ventas                                                </t>
  </si>
  <si>
    <t xml:space="preserve">Mant. Vehiculos Ventas                                                </t>
  </si>
  <si>
    <t xml:space="preserve">Combustibles Ventas                                                   </t>
  </si>
  <si>
    <t xml:space="preserve">Atención a clientes                                                   </t>
  </si>
  <si>
    <t xml:space="preserve">Gastos Viaticos                                                       </t>
  </si>
  <si>
    <t xml:space="preserve">Telefonía celular ventas                                              </t>
  </si>
  <si>
    <t xml:space="preserve">Suministros de oficina y comput ventas y diseño                       </t>
  </si>
  <si>
    <t xml:space="preserve">Movilizacion Ventas                                                   </t>
  </si>
  <si>
    <t xml:space="preserve">Obsequios y muestras a clientes (autoconsumo)                         </t>
  </si>
  <si>
    <t xml:space="preserve">Gastos de depreciación de equipos de computación                      </t>
  </si>
  <si>
    <t xml:space="preserve">Seguros vehículos ventas                                              </t>
  </si>
  <si>
    <t xml:space="preserve">Mantenimiento  Instalaciones                                          </t>
  </si>
  <si>
    <t xml:space="preserve">Mantenimiento Muebles y equipos                                       </t>
  </si>
  <si>
    <t xml:space="preserve">Gasto de Depreciacion Muebles y Enseres                               </t>
  </si>
  <si>
    <t xml:space="preserve">Otros pagos bienes y servicios ventas                                 </t>
  </si>
  <si>
    <t xml:space="preserve">Correo y Courrier                                                     </t>
  </si>
  <si>
    <t xml:space="preserve">Iva No aplicado ( Gasto)                                              </t>
  </si>
  <si>
    <t xml:space="preserve">Seguros de Exportación                                                </t>
  </si>
  <si>
    <t xml:space="preserve">GASTOS DE ADMINISTRATIVOS                                             </t>
  </si>
  <si>
    <t xml:space="preserve">GASTOS DE NOMINA DE ADMINISTRACION                                    </t>
  </si>
  <si>
    <t xml:space="preserve">Desahucio Administración                                              </t>
  </si>
  <si>
    <t xml:space="preserve">Jubilación Patronal Administración                                    </t>
  </si>
  <si>
    <t xml:space="preserve">Alimentacion Administración                                           </t>
  </si>
  <si>
    <t xml:space="preserve">Movilizacion/Transp de Personal Administración                        </t>
  </si>
  <si>
    <t xml:space="preserve">Gastos Médicos ventas y administración                                </t>
  </si>
  <si>
    <t xml:space="preserve">Capacitación y Seminarios Administración                              </t>
  </si>
  <si>
    <t xml:space="preserve">HONORARIOS, COMISIONES Y DIETAS                                       </t>
  </si>
  <si>
    <t xml:space="preserve">HONORARIOS                                                            </t>
  </si>
  <si>
    <t xml:space="preserve">Honorarios Profesionales                                              </t>
  </si>
  <si>
    <t xml:space="preserve">Auditorías                                                            </t>
  </si>
  <si>
    <t xml:space="preserve">MANTENIMIENTO Y REPARACIONES                                          </t>
  </si>
  <si>
    <t xml:space="preserve">MANTENIMIENTO                                                         </t>
  </si>
  <si>
    <t xml:space="preserve">Mantenimiento de Edificios y oficinas Administración                  </t>
  </si>
  <si>
    <t xml:space="preserve">Mantenimiento Instalaciones                                           </t>
  </si>
  <si>
    <t xml:space="preserve">Mant. Vehiculos Administracion                                        </t>
  </si>
  <si>
    <t xml:space="preserve">Mantenimiento Muebles y Equipos Administración                        </t>
  </si>
  <si>
    <t xml:space="preserve">Combustibles Administración                                           </t>
  </si>
  <si>
    <t xml:space="preserve">Matricula e impuestos  vehicular  Adm                                 </t>
  </si>
  <si>
    <t xml:space="preserve">SEGUROS Y REASEGUROS                                                  </t>
  </si>
  <si>
    <t xml:space="preserve">Seguro Contra Asalto y Robos                                          </t>
  </si>
  <si>
    <t xml:space="preserve">Otros seguros                                                         </t>
  </si>
  <si>
    <t xml:space="preserve">OTROS GASTOS DE ADMINISTRACION                                        </t>
  </si>
  <si>
    <t xml:space="preserve">OTROS GASTOS                                                          </t>
  </si>
  <si>
    <t xml:space="preserve">Gastos de Viaje Administración                                        </t>
  </si>
  <si>
    <t xml:space="preserve">Gastos de Gestión                                                     </t>
  </si>
  <si>
    <t xml:space="preserve">Telefonía Celular                                                     </t>
  </si>
  <si>
    <t xml:space="preserve">Suministros de Oficina y Computación                                  </t>
  </si>
  <si>
    <t xml:space="preserve">Energía Eléctrica Administración                                      </t>
  </si>
  <si>
    <t xml:space="preserve">Agua Administración                                                   </t>
  </si>
  <si>
    <t xml:space="preserve">Telefonía Convencional                                                </t>
  </si>
  <si>
    <t xml:space="preserve">Internet                                                              </t>
  </si>
  <si>
    <t xml:space="preserve">Utiles de Limpieza/Cafeteria                                          </t>
  </si>
  <si>
    <t xml:space="preserve">Gastos Menores de activos Administración                              </t>
  </si>
  <si>
    <t xml:space="preserve">Donaciones                                                            </t>
  </si>
  <si>
    <t xml:space="preserve">Cuotas y Suscripciones                                                </t>
  </si>
  <si>
    <t xml:space="preserve">IVA no aplicado (gasto)                                               </t>
  </si>
  <si>
    <t xml:space="preserve">Suministros, materiales y repuestos Administración                    </t>
  </si>
  <si>
    <t xml:space="preserve">Arriendo                                                              </t>
  </si>
  <si>
    <t xml:space="preserve">Multas e Intereses                                                    </t>
  </si>
  <si>
    <t xml:space="preserve">Ajustes de centavos                                                   </t>
  </si>
  <si>
    <t xml:space="preserve">Seguridad                                                             </t>
  </si>
  <si>
    <t xml:space="preserve">Gastos no Deducibles                                                  </t>
  </si>
  <si>
    <t xml:space="preserve">Gastos de licencias -software y mant ERP                              </t>
  </si>
  <si>
    <t xml:space="preserve">Iva Facrtor de Proporcionalidad                                       </t>
  </si>
  <si>
    <t xml:space="preserve">Promocion y Publicidad Administracion                                 </t>
  </si>
  <si>
    <t xml:space="preserve">Gasto Movilizacion Administración                                     </t>
  </si>
  <si>
    <t xml:space="preserve">Otros pagos bienes y servicios administración                         </t>
  </si>
  <si>
    <t xml:space="preserve">IMPUESTOS, CONTRIBUCIONES Y OTROS                                     </t>
  </si>
  <si>
    <t xml:space="preserve">IMPUESTOS Y CONTRIBUCIONES                                            </t>
  </si>
  <si>
    <t xml:space="preserve">Impuestos  municipales                                                </t>
  </si>
  <si>
    <t xml:space="preserve">Impuesto Cuerpo de Bomberos                                           </t>
  </si>
  <si>
    <t xml:space="preserve">Contribuciones  Super de Compania                                     </t>
  </si>
  <si>
    <t xml:space="preserve">Contribucion Solca                                                    </t>
  </si>
  <si>
    <t xml:space="preserve">Impuesto salida de divisa                                             </t>
  </si>
  <si>
    <t xml:space="preserve">Tasa de recoleccion de basura                                         </t>
  </si>
  <si>
    <t xml:space="preserve">DEPRECIACIONES:                                                       </t>
  </si>
  <si>
    <t xml:space="preserve">Gastos de Depreciación de Edificios                                   </t>
  </si>
  <si>
    <t xml:space="preserve">Gastos de Depreciaciones de Muebles y Enseres                         </t>
  </si>
  <si>
    <t xml:space="preserve">Gastos de Depreciación de Equipos de computacion                      </t>
  </si>
  <si>
    <t xml:space="preserve">Gastos de Depreciación de Vehiculos                                   </t>
  </si>
  <si>
    <t xml:space="preserve">Gastos depreciacion equipos de seguridad                              </t>
  </si>
  <si>
    <t xml:space="preserve">GASTOS  FINANCIEROS                                                   </t>
  </si>
  <si>
    <t xml:space="preserve">GASTOS FINANCIEROS                                                    </t>
  </si>
  <si>
    <t xml:space="preserve">INTERESES                                                             </t>
  </si>
  <si>
    <t xml:space="preserve">Intereses Bancarios                                                   </t>
  </si>
  <si>
    <t xml:space="preserve">OTROS GASTOS FINANCIEROS                                              </t>
  </si>
  <si>
    <t xml:space="preserve">Gastos Bancarios                                                      </t>
  </si>
  <si>
    <t xml:space="preserve">Diferencia en Cambio                                                  </t>
  </si>
  <si>
    <t xml:space="preserve">OTROS INGRESOS Y EGRESOS                                              </t>
  </si>
  <si>
    <t xml:space="preserve">OTROS INGRESOS                                                        </t>
  </si>
  <si>
    <t xml:space="preserve">Otros Intereses ganados                                               </t>
  </si>
  <si>
    <t xml:space="preserve">Intereses ganados en bancos                                           </t>
  </si>
  <si>
    <t xml:space="preserve">Otros ingresos                                                        </t>
  </si>
  <si>
    <t xml:space="preserve">Otros Ingresos  excento -Seguro                                       </t>
  </si>
  <si>
    <t xml:space="preserve">OTROS EGRESOS                                                         </t>
  </si>
  <si>
    <t xml:space="preserve">Otros egresos                                                         </t>
  </si>
  <si>
    <t xml:space="preserve">Dada de baja de invetarios                                            </t>
  </si>
  <si>
    <t xml:space="preserve">Fecha Imp 2021.09.21</t>
  </si>
  <si>
    <t xml:space="preserve">Al   31 de Diciembre de 2020</t>
  </si>
  <si>
    <t xml:space="preserve">Caja Chica Ventas                                                     </t>
  </si>
  <si>
    <t xml:space="preserve">Banco Procredit cta. cte.  09-0301-28953                              </t>
  </si>
  <si>
    <t xml:space="preserve">OTROS ANTICIPOS ENTREGADOS                                            </t>
  </si>
  <si>
    <t xml:space="preserve">DEPOSITOS EN GARANTIA                                                 </t>
  </si>
  <si>
    <t xml:space="preserve">Garantias a proveedores                                               </t>
  </si>
  <si>
    <t xml:space="preserve">Cred. tribut. para prox mes por ret en la fuente de iva               </t>
  </si>
  <si>
    <t xml:space="preserve">Crédito Tributario Anticipo de Impuesto a la Renta                    </t>
  </si>
  <si>
    <t xml:space="preserve">OBLIGACIONES CON INSTITUCIONES FINANCIERAS                            </t>
  </si>
  <si>
    <t xml:space="preserve">INSTITUCIONES FINANCIERAS LOCALES                                     </t>
  </si>
  <si>
    <t xml:space="preserve">Sobregiro Bancario                                                    </t>
  </si>
  <si>
    <t xml:space="preserve">Prestamo Bancario - Bco. Procredit                                    </t>
  </si>
  <si>
    <t xml:space="preserve">OBLIGACIONES CON INSTITUCIONES FINANCIERAS LOCALES                    </t>
  </si>
  <si>
    <t xml:space="preserve">Prestamo Bancario Bco Procredit L/P                                   </t>
  </si>
  <si>
    <t xml:space="preserve">INICIO</t>
  </si>
  <si>
    <t xml:space="preserve">Relacionadas</t>
  </si>
  <si>
    <t xml:space="preserve">Fecha Imp 2021.03.15</t>
  </si>
  <si>
    <t xml:space="preserve">Ing Jose Orbea</t>
  </si>
  <si>
    <t xml:space="preserve">AJV</t>
  </si>
  <si>
    <t xml:space="preserve">Base Imponible</t>
  </si>
  <si>
    <t xml:space="preserve">Limite</t>
  </si>
  <si>
    <t xml:space="preserve">TD</t>
  </si>
  <si>
    <t xml:space="preserve">Casillero 101</t>
  </si>
  <si>
    <t xml:space="preserve">Venta Revistas                                                        </t>
  </si>
  <si>
    <t xml:space="preserve">Venta Libros                                                          </t>
  </si>
  <si>
    <t xml:space="preserve">Venta Agendas                                                         </t>
  </si>
  <si>
    <t xml:space="preserve">Venta Productos Reciclaje                                             </t>
  </si>
  <si>
    <t xml:space="preserve">Venta Productos de Terceros                                           </t>
  </si>
  <si>
    <t xml:space="preserve">Venta Fletes locales y otros servicios                                </t>
  </si>
  <si>
    <t xml:space="preserve">Costo Venta Revistas                                                  </t>
  </si>
  <si>
    <t xml:space="preserve">Costo Venta Libros                                                    </t>
  </si>
  <si>
    <t xml:space="preserve">Costo Venta Agendas                                                   </t>
  </si>
  <si>
    <t xml:space="preserve">Costo de venta  Prod. de Terceros                                     </t>
  </si>
  <si>
    <t xml:space="preserve">Troqueles                                                             </t>
  </si>
  <si>
    <t xml:space="preserve">Bonificaciones Voluntarias Planta Indirectos                          </t>
  </si>
  <si>
    <t xml:space="preserve">Agasajo al Personal Planta                                            </t>
  </si>
  <si>
    <t xml:space="preserve">Mantenimiento de Edificio Planta                                      </t>
  </si>
  <si>
    <t xml:space="preserve">Otros Costo de Producción                                             </t>
  </si>
  <si>
    <t xml:space="preserve">Gastos de control de calidad                                          </t>
  </si>
  <si>
    <t xml:space="preserve">Seguro contra incendios                                               </t>
  </si>
  <si>
    <t xml:space="preserve">Gastos viaticos planta                                                </t>
  </si>
  <si>
    <t xml:space="preserve">Accesorios y herramientas                                             </t>
  </si>
  <si>
    <t xml:space="preserve">Seguro Rotura Maquinaria                                              </t>
  </si>
  <si>
    <t xml:space="preserve">Bonificaciones Voluntarias Ventas                                     </t>
  </si>
  <si>
    <t xml:space="preserve">Agasajo al Personal Ventas                                            </t>
  </si>
  <si>
    <t xml:space="preserve">Gastos de Exportación                                                 </t>
  </si>
  <si>
    <t xml:space="preserve">Suministros, materiales y repuestos Ventas                            </t>
  </si>
  <si>
    <t xml:space="preserve">Gasto de Depreciacion de Vehiculos                                    </t>
  </si>
  <si>
    <t xml:space="preserve">Bonificaciones Voluntarias Administración                             </t>
  </si>
  <si>
    <t xml:space="preserve">Agasajo al Personal Administración                                    </t>
  </si>
  <si>
    <t xml:space="preserve">Servicios de Contabilidad - Asesorias                                 </t>
  </si>
  <si>
    <t xml:space="preserve">Seguro Responsabilidad Civil                                          </t>
  </si>
  <si>
    <t xml:space="preserve">Seguro de Contra Incendios                                            </t>
  </si>
  <si>
    <t xml:space="preserve">Otros costos de importación y producción                              </t>
  </si>
  <si>
    <t xml:space="preserve">Gastos Legales                                                        </t>
  </si>
  <si>
    <t xml:space="preserve">sri</t>
  </si>
  <si>
    <t xml:space="preserve">cnel</t>
  </si>
  <si>
    <t xml:space="preserve">jose x eeuu</t>
  </si>
  <si>
    <t xml:space="preserve">Provision Ctas incobrables                                            </t>
  </si>
  <si>
    <t xml:space="preserve">Gastos de viaticos administración                                     </t>
  </si>
  <si>
    <t xml:space="preserve">Retenciones Asumidas                                                  </t>
  </si>
  <si>
    <t xml:space="preserve">Sistema de circuito cerrado                                           </t>
  </si>
  <si>
    <t xml:space="preserve">Registros y derechos                                                  </t>
  </si>
  <si>
    <t xml:space="preserve">Gastos de embarque por reexportacion                                  </t>
  </si>
  <si>
    <t xml:space="preserve">Otros Impuestos                                                       </t>
  </si>
  <si>
    <t xml:space="preserve">Gastos de Depreciación de Otras propiedades, plantas y Equipos        </t>
  </si>
  <si>
    <t xml:space="preserve">Ajustes                                                               </t>
  </si>
  <si>
    <t xml:space="preserve">Ingresos por Reembolso                                                </t>
  </si>
  <si>
    <t xml:space="preserve">TELSOTERRA S.A.</t>
  </si>
  <si>
    <t xml:space="preserve">ESTADO  DE  SITUACION</t>
  </si>
  <si>
    <t xml:space="preserve">CORTE  AL  31  DICIEMBRE 2018</t>
  </si>
  <si>
    <t xml:space="preserve"> ACTIVOS</t>
  </si>
  <si>
    <t xml:space="preserve">1</t>
  </si>
  <si>
    <t xml:space="preserve">  ACTIVO CORRIENTE FINANCIERO</t>
  </si>
  <si>
    <t xml:space="preserve">1-1</t>
  </si>
  <si>
    <t xml:space="preserve">   ACTIVO CORRIENTE FINANCIERO</t>
  </si>
  <si>
    <t xml:space="preserve">1-1-1</t>
  </si>
  <si>
    <t xml:space="preserve">    ACTIVO DISPONIBLE - EXIGIBLE</t>
  </si>
  <si>
    <t xml:space="preserve">1-1-1-01</t>
  </si>
  <si>
    <t xml:space="preserve">     CAJA  CHICA </t>
  </si>
  <si>
    <t xml:space="preserve">1-1-1-01-02</t>
  </si>
  <si>
    <t xml:space="preserve">      CAJA CHICA GUAYAQUIL</t>
  </si>
  <si>
    <t xml:space="preserve">1-1-1-01-02-001</t>
  </si>
  <si>
    <t xml:space="preserve">     INSTITUCIONES FINANCIERAS</t>
  </si>
  <si>
    <t xml:space="preserve">1-1-1-01-03</t>
  </si>
  <si>
    <t xml:space="preserve">      BANCO INTERNACIONAL #1500617151</t>
  </si>
  <si>
    <t xml:space="preserve">1-1-1-01-03-002</t>
  </si>
  <si>
    <t xml:space="preserve">      BANCO MACHALA # 1070987682</t>
  </si>
  <si>
    <t xml:space="preserve">1-1-1-01-03-003</t>
  </si>
  <si>
    <t xml:space="preserve">    CUENTAS POR COBRAR </t>
  </si>
  <si>
    <t xml:space="preserve">1-1-1-03</t>
  </si>
  <si>
    <t xml:space="preserve">     CUENTAS POR COBRAR NO RELACIONADAS</t>
  </si>
  <si>
    <t xml:space="preserve">1-1-1-03-01</t>
  </si>
  <si>
    <t xml:space="preserve">      CLIENTES POR COBRAR</t>
  </si>
  <si>
    <t xml:space="preserve">1-1-1-03-01-001</t>
  </si>
  <si>
    <t xml:space="preserve">    CTA X COBRAR EMPLEADOS-ACCIONISTAS</t>
  </si>
  <si>
    <t xml:space="preserve">1-1-1-04</t>
  </si>
  <si>
    <t xml:space="preserve">     CUENTAS POR COBRAR EMPLEADOS</t>
  </si>
  <si>
    <t xml:space="preserve">1-1-1-04-01</t>
  </si>
  <si>
    <t xml:space="preserve">      PRESTAMOS A EMPLEADOS</t>
  </si>
  <si>
    <t xml:space="preserve">1-1-1-04-01-001</t>
  </si>
  <si>
    <t xml:space="preserve">    CREDITO TRIBUTARIO</t>
  </si>
  <si>
    <t xml:space="preserve">1-1-1-05</t>
  </si>
  <si>
    <t xml:space="preserve">     CREDITO TRIBUTARIO</t>
  </si>
  <si>
    <t xml:space="preserve">1-1-1-05-01</t>
  </si>
  <si>
    <t xml:space="preserve">      1% RETENCION SOBRE VENTAS</t>
  </si>
  <si>
    <t xml:space="preserve">1-1-1-05-01-001</t>
  </si>
  <si>
    <t xml:space="preserve">      2% RETENCION SOBRE VENTAS</t>
  </si>
  <si>
    <t xml:space="preserve">1-1-1-05-01-002</t>
  </si>
  <si>
    <t xml:space="preserve">      CREDITO TRIBUTARIO RENTA</t>
  </si>
  <si>
    <t xml:space="preserve">1-1-1-05-01-003</t>
  </si>
  <si>
    <t xml:space="preserve">      ANTICIPO IMPUESTO A  LA RENTA</t>
  </si>
  <si>
    <t xml:space="preserve">1-1-1-05-01-004</t>
  </si>
  <si>
    <t xml:space="preserve">     CREDITO TRIBUTARIO IVA</t>
  </si>
  <si>
    <t xml:space="preserve">1-1-1-05-02</t>
  </si>
  <si>
    <t xml:space="preserve">      14% IVA COMPRA SERVICIOS</t>
  </si>
  <si>
    <t xml:space="preserve">1-1-1-05-02-002</t>
  </si>
  <si>
    <t xml:space="preserve">      30% RETENCION IVA</t>
  </si>
  <si>
    <t xml:space="preserve">1-1-1-05-02-004</t>
  </si>
  <si>
    <t xml:space="preserve">      70% RETENCION IVA</t>
  </si>
  <si>
    <t xml:space="preserve">1-1-1-05-02-005</t>
  </si>
  <si>
    <t xml:space="preserve">      CREDITO TRIBUTARIO I.V.A.</t>
  </si>
  <si>
    <t xml:space="preserve">1-1-1-05-02-006</t>
  </si>
  <si>
    <t xml:space="preserve">      12% IVA COMPRA BIENES</t>
  </si>
  <si>
    <t xml:space="preserve">1-1-1-05-02-007</t>
  </si>
  <si>
    <t xml:space="preserve">      12% IVA COMPRA SERVICIOS</t>
  </si>
  <si>
    <t xml:space="preserve">1-1-1-05-02-008</t>
  </si>
  <si>
    <t xml:space="preserve">    SERV Y OTROS CONTRATOS ANTIC.</t>
  </si>
  <si>
    <t xml:space="preserve">1-1-1-07</t>
  </si>
  <si>
    <t xml:space="preserve">     ANTICIPO A PROVEEDORES</t>
  </si>
  <si>
    <t xml:space="preserve">1-1-1-07-01</t>
  </si>
  <si>
    <t xml:space="preserve">      WILLIAN HERNAN MERO MEZA</t>
  </si>
  <si>
    <t xml:space="preserve">1-1-1-07-01-012</t>
  </si>
  <si>
    <t xml:space="preserve">      COMERCIAL KYWI S.A.</t>
  </si>
  <si>
    <t xml:space="preserve">1-1-1-07-01-013</t>
  </si>
  <si>
    <t xml:space="preserve">      NARCISA JOSEFIN CHONG VILLEGAS</t>
  </si>
  <si>
    <t xml:space="preserve">1-1-1-07-01-018</t>
  </si>
  <si>
    <t xml:space="preserve">      OYEMPAQUES C.A.</t>
  </si>
  <si>
    <t xml:space="preserve">1-1-1-07-01-022</t>
  </si>
  <si>
    <t xml:space="preserve">      JANETH AMERICA CHUNGA LOPEZ</t>
  </si>
  <si>
    <t xml:space="preserve">1-1-1-07-01-028</t>
  </si>
  <si>
    <t xml:space="preserve">      SANTIAGO ANDRES MORA CABEZAS</t>
  </si>
  <si>
    <t xml:space="preserve">1-1-1-07-01-035</t>
  </si>
  <si>
    <t xml:space="preserve">      FATIMA NARCISA MOREIRA ZAMBRANO</t>
  </si>
  <si>
    <t xml:space="preserve">1-1-1-07-01-040</t>
  </si>
  <si>
    <t xml:space="preserve">      SUKER S.A.</t>
  </si>
  <si>
    <t xml:space="preserve">1-1-1-07-01-044</t>
  </si>
  <si>
    <t xml:space="preserve">      JOSE LUIS MIÑO BRIONES</t>
  </si>
  <si>
    <t xml:space="preserve">1-1-1-07-01-047</t>
  </si>
  <si>
    <t xml:space="preserve">     ANTICIPO GASTOS DE VIAJE</t>
  </si>
  <si>
    <t xml:space="preserve">1-1-1-07-02</t>
  </si>
  <si>
    <t xml:space="preserve">      DOUGLAS XAVIER MORAN MAZZINI</t>
  </si>
  <si>
    <t xml:space="preserve">1-1-1-07-02-001</t>
  </si>
  <si>
    <t xml:space="preserve">      FRANCISCO XAVIER MONTIEL GARCIA</t>
  </si>
  <si>
    <t xml:space="preserve">1-1-1-07-02-002</t>
  </si>
  <si>
    <t xml:space="preserve">      JAVIER PAUL CORNEJO ESPINOZA</t>
  </si>
  <si>
    <t xml:space="preserve">1-1-1-07-02-003</t>
  </si>
  <si>
    <t xml:space="preserve">      TEODORO FERNANDO LINO TUBAY</t>
  </si>
  <si>
    <t xml:space="preserve">1-1-1-07-02-004</t>
  </si>
  <si>
    <t xml:space="preserve">      WILMITON ENRIQUE PINCAY GUTIERRES</t>
  </si>
  <si>
    <t xml:space="preserve">1-1-1-07-02-005</t>
  </si>
  <si>
    <t xml:space="preserve">      ALEJANDRO RAUL CACURRI GARCIA</t>
  </si>
  <si>
    <t xml:space="preserve">1-1-1-07-02-007</t>
  </si>
  <si>
    <t xml:space="preserve">  ACTIVO CORRIENTE REALIZABLE</t>
  </si>
  <si>
    <t xml:space="preserve">1-2</t>
  </si>
  <si>
    <t xml:space="preserve">   ACTIVO CORRIENTE REALIZABLE</t>
  </si>
  <si>
    <t xml:space="preserve">1-2-1</t>
  </si>
  <si>
    <t xml:space="preserve">    INVENTARIO </t>
  </si>
  <si>
    <t xml:space="preserve">1-2-1-01</t>
  </si>
  <si>
    <t xml:space="preserve">     INVENTARIO BODEGA</t>
  </si>
  <si>
    <t xml:space="preserve">1-2-1-01-01</t>
  </si>
  <si>
    <t xml:space="preserve">      INVENTARIO EN TRANSITO LOCAL</t>
  </si>
  <si>
    <t xml:space="preserve">1-2-1-01-01-001</t>
  </si>
  <si>
    <t xml:space="preserve">      MATERIALES Y EQUIPOS ATENCION A CLI</t>
  </si>
  <si>
    <t xml:space="preserve">1-2-1-01-01-002</t>
  </si>
  <si>
    <t xml:space="preserve">  ACTIVOS  NO CORRIENTES</t>
  </si>
  <si>
    <t xml:space="preserve">1-3</t>
  </si>
  <si>
    <t xml:space="preserve">   ACTIVO FIJO</t>
  </si>
  <si>
    <t xml:space="preserve">1-3-2</t>
  </si>
  <si>
    <t xml:space="preserve">    PROPIEDAD PLANTA Y EQUIPO</t>
  </si>
  <si>
    <t xml:space="preserve">1-3-2-01</t>
  </si>
  <si>
    <t xml:space="preserve">     PROPIEDAD PLANTA Y EQUIPO</t>
  </si>
  <si>
    <t xml:space="preserve">1-3-2-01-01</t>
  </si>
  <si>
    <t xml:space="preserve">      MAQUINARIAS  AF</t>
  </si>
  <si>
    <t xml:space="preserve">1-3-2-01-01-002</t>
  </si>
  <si>
    <t xml:space="preserve">      HERRAMIENTAS AF</t>
  </si>
  <si>
    <t xml:space="preserve">1-3-2-01-01-004</t>
  </si>
  <si>
    <t xml:space="preserve">    DEPRECIACION ACUMULADA</t>
  </si>
  <si>
    <t xml:space="preserve">1-3-2-02</t>
  </si>
  <si>
    <t xml:space="preserve">     DEPRECIACION ACUMULADA</t>
  </si>
  <si>
    <t xml:space="preserve">1-3-2-02-01</t>
  </si>
  <si>
    <t xml:space="preserve">      DEPREC. ACUM MAQUINARIA -EQUIPOS</t>
  </si>
  <si>
    <t xml:space="preserve">1-3-2-02-01-001</t>
  </si>
  <si>
    <t xml:space="preserve">      DEPREC. ACUM. HERRAMIENTAS</t>
  </si>
  <si>
    <t xml:space="preserve">1-3-2-02-01-003</t>
  </si>
  <si>
    <t xml:space="preserve">  OTROS ACTIVOS   </t>
  </si>
  <si>
    <t xml:space="preserve">1-4</t>
  </si>
  <si>
    <t xml:space="preserve">   OTROS ACTIVOS   </t>
  </si>
  <si>
    <t xml:space="preserve">1-4-1</t>
  </si>
  <si>
    <t xml:space="preserve">    OTROS ACTIVOS   </t>
  </si>
  <si>
    <t xml:space="preserve">1-4-1-01</t>
  </si>
  <si>
    <t xml:space="preserve">     ACTIVOS  LARGO  PLAZO</t>
  </si>
  <si>
    <t xml:space="preserve">1-4-1-01-03</t>
  </si>
  <si>
    <t xml:space="preserve">      PROYECTO SOTERRAMIENTO METROPOLITAN</t>
  </si>
  <si>
    <t xml:space="preserve">1-4-1-01-03-001</t>
  </si>
  <si>
    <t xml:space="preserve"> PASIVOS </t>
  </si>
  <si>
    <t xml:space="preserve">2</t>
  </si>
  <si>
    <t xml:space="preserve">  PASIVO CORRIENTE</t>
  </si>
  <si>
    <t xml:space="preserve">2-1</t>
  </si>
  <si>
    <t xml:space="preserve">   PASIVO CORRIENTE</t>
  </si>
  <si>
    <t xml:space="preserve">2-1-1</t>
  </si>
  <si>
    <t xml:space="preserve">    OBLIGACIONES TRIBUTARIAS</t>
  </si>
  <si>
    <t xml:space="preserve">2-1-1-01</t>
  </si>
  <si>
    <t xml:space="preserve">     IVA POR PAGAR</t>
  </si>
  <si>
    <t xml:space="preserve">2-1-1-01-01</t>
  </si>
  <si>
    <t xml:space="preserve">      30% IVA  RETENIDO PROVEEDORES</t>
  </si>
  <si>
    <t xml:space="preserve">2-1-1-01-01-002</t>
  </si>
  <si>
    <t xml:space="preserve">      70% IVA RETENIDO PROVEEDORES</t>
  </si>
  <si>
    <t xml:space="preserve">2-1-1-01-01-003</t>
  </si>
  <si>
    <t xml:space="preserve">      100% IVA RETENCION PROVEEDORES</t>
  </si>
  <si>
    <t xml:space="preserve">2-1-1-01-01-004</t>
  </si>
  <si>
    <t xml:space="preserve">      I.V.A. POR PAGAR</t>
  </si>
  <si>
    <t xml:space="preserve">2-1-1-01-01-005</t>
  </si>
  <si>
    <t xml:space="preserve">      12 % I.V.A. EN VENTAS</t>
  </si>
  <si>
    <t xml:space="preserve">2-1-1-01-01-006</t>
  </si>
  <si>
    <t xml:space="preserve">     RETENCIONES EN FUENTE X PAGAR</t>
  </si>
  <si>
    <t xml:space="preserve">2-1-1-01-02</t>
  </si>
  <si>
    <t xml:space="preserve">      1% RETENCIONES FUENTE</t>
  </si>
  <si>
    <t xml:space="preserve">2-1-1-01-02-001</t>
  </si>
  <si>
    <t xml:space="preserve">      2% RETENCIONE FUENTE</t>
  </si>
  <si>
    <t xml:space="preserve">2-1-1-01-02-002</t>
  </si>
  <si>
    <t xml:space="preserve">      8% RETENCIONES FUENTE</t>
  </si>
  <si>
    <t xml:space="preserve">2-1-1-01-02-003</t>
  </si>
  <si>
    <t xml:space="preserve">      10% RETENCION FUENTE</t>
  </si>
  <si>
    <t xml:space="preserve">2-1-1-01-02-004</t>
  </si>
  <si>
    <t xml:space="preserve">      RETENCIONES EN LA FUENTE POR PAGAR</t>
  </si>
  <si>
    <t xml:space="preserve">2-1-1-01-02-006</t>
  </si>
  <si>
    <t xml:space="preserve">    OBLIGACIONES PATRONALES</t>
  </si>
  <si>
    <t xml:space="preserve">2-1-1-02</t>
  </si>
  <si>
    <t xml:space="preserve">     OBLIGACIONES PATRONALES</t>
  </si>
  <si>
    <t xml:space="preserve">2-1-1-02-01</t>
  </si>
  <si>
    <t xml:space="preserve">      SUELDO POR PAGAR</t>
  </si>
  <si>
    <t xml:space="preserve">2-1-1-02-01-001</t>
  </si>
  <si>
    <t xml:space="preserve">      DECIMO 13RO POR PAGAR</t>
  </si>
  <si>
    <t xml:space="preserve">2-1-1-02-01-002</t>
  </si>
  <si>
    <t xml:space="preserve">      DECIMO 14TO POR PAGAR</t>
  </si>
  <si>
    <t xml:space="preserve">2-1-1-02-01-003</t>
  </si>
  <si>
    <t xml:space="preserve">      VACACIONES POR PAGAR</t>
  </si>
  <si>
    <t xml:space="preserve">2-1-1-02-01-004</t>
  </si>
  <si>
    <t xml:space="preserve">      APORTES  PATRONAL POR PAGAR</t>
  </si>
  <si>
    <t xml:space="preserve">2-1-1-02-01-005</t>
  </si>
  <si>
    <t xml:space="preserve">      FONDO RESERVA POR PAGAR</t>
  </si>
  <si>
    <t xml:space="preserve">2-1-1-02-01-006</t>
  </si>
  <si>
    <t xml:space="preserve">      PRESTAMOS QUIROGRAFARIOS</t>
  </si>
  <si>
    <t xml:space="preserve">2-1-1-02-01-007</t>
  </si>
  <si>
    <t xml:space="preserve">    CUENTAS POR  PAGAR</t>
  </si>
  <si>
    <t xml:space="preserve">2-1-1-03</t>
  </si>
  <si>
    <t xml:space="preserve">     CUENTAS POR  PAGAR LOCALES</t>
  </si>
  <si>
    <t xml:space="preserve">2-1-1-03-01</t>
  </si>
  <si>
    <t xml:space="preserve">      PROVEEDORES LOCALES</t>
  </si>
  <si>
    <t xml:space="preserve">2-1-1-03-01-001</t>
  </si>
  <si>
    <t xml:space="preserve">    CUENTAS POR PAGAR DIVERSAS </t>
  </si>
  <si>
    <t xml:space="preserve">2-1-1-07</t>
  </si>
  <si>
    <t xml:space="preserve">     CTA X PAGAR DIVERSAS - RELACIONADAS</t>
  </si>
  <si>
    <t xml:space="preserve">2-1-1-07-02</t>
  </si>
  <si>
    <t xml:space="preserve">      TELCONET S.A.</t>
  </si>
  <si>
    <t xml:space="preserve">2-1-1-07-02-001</t>
  </si>
  <si>
    <t xml:space="preserve">    PASIVOS DIFERIDOS</t>
  </si>
  <si>
    <t xml:space="preserve">2-1-1-09</t>
  </si>
  <si>
    <t xml:space="preserve">     ANTICIPOS DE CLIENTES</t>
  </si>
  <si>
    <t xml:space="preserve">2-1-1-09-01</t>
  </si>
  <si>
    <t xml:space="preserve">      ANTICIPOS DE CLIENTES</t>
  </si>
  <si>
    <t xml:space="preserve">2-1-1-09-01-001</t>
  </si>
  <si>
    <t xml:space="preserve">  PASIVO LARGO PLAZO</t>
  </si>
  <si>
    <t xml:space="preserve">2-2</t>
  </si>
  <si>
    <t xml:space="preserve">   PASIVO LARGO PLAZO</t>
  </si>
  <si>
    <t xml:space="preserve">2-2-1</t>
  </si>
  <si>
    <t xml:space="preserve">    CUENTAS POR PAGAR RELACIONADAS</t>
  </si>
  <si>
    <t xml:space="preserve">2-2-1-04</t>
  </si>
  <si>
    <t xml:space="preserve">     POR PAGAR RELACIONADAS L.P.</t>
  </si>
  <si>
    <t xml:space="preserve">2-2-1-04-01</t>
  </si>
  <si>
    <t xml:space="preserve">      TELCONET S.A. RELACIONADA L/P</t>
  </si>
  <si>
    <t xml:space="preserve">2-2-1-04-01-001</t>
  </si>
  <si>
    <t xml:space="preserve"> PATRIMONIO </t>
  </si>
  <si>
    <t xml:space="preserve">3</t>
  </si>
  <si>
    <t xml:space="preserve">  CAPITAL</t>
  </si>
  <si>
    <t xml:space="preserve">3-1</t>
  </si>
  <si>
    <t xml:space="preserve">   CAPITAL</t>
  </si>
  <si>
    <t xml:space="preserve">3-1-1</t>
  </si>
  <si>
    <t xml:space="preserve">    CAPITAL</t>
  </si>
  <si>
    <t xml:space="preserve">3-1-1-01</t>
  </si>
  <si>
    <t xml:space="preserve">     CAPITAL</t>
  </si>
  <si>
    <t xml:space="preserve">3-1-1-01-01</t>
  </si>
  <si>
    <t xml:space="preserve">      CAPITAL SUSCRITO Y PAGADO</t>
  </si>
  <si>
    <t xml:space="preserve">3-1-1-01-01-001</t>
  </si>
  <si>
    <t xml:space="preserve">     APORTES  FUTURAS CAPITALIZACIONES</t>
  </si>
  <si>
    <t xml:space="preserve">3-1-1-01-02</t>
  </si>
  <si>
    <t xml:space="preserve">      ACCIONISTA TELCONET</t>
  </si>
  <si>
    <t xml:space="preserve">3-1-1-01-02-001</t>
  </si>
  <si>
    <t xml:space="preserve">  RESULTADOS</t>
  </si>
  <si>
    <t xml:space="preserve">3-3</t>
  </si>
  <si>
    <t xml:space="preserve">   RESULTADOS</t>
  </si>
  <si>
    <t xml:space="preserve">3-3-1</t>
  </si>
  <si>
    <t xml:space="preserve">    RESULTADOS</t>
  </si>
  <si>
    <t xml:space="preserve">3-3-1-01</t>
  </si>
  <si>
    <t xml:space="preserve">     RESULTADOS</t>
  </si>
  <si>
    <t xml:space="preserve">3-3-1-01-01</t>
  </si>
  <si>
    <t xml:space="preserve">      UTILIDAD O PERDIDA ACUMULADA AÑO AN</t>
  </si>
  <si>
    <t xml:space="preserve">3-3-1-01-01-002</t>
  </si>
  <si>
    <t xml:space="preserve">PERDIDA  DEL  EJERCICIO</t>
  </si>
  <si>
    <t xml:space="preserve">ESTADO  DE  RESULTADO</t>
  </si>
  <si>
    <t xml:space="preserve"> INGRESOS</t>
  </si>
  <si>
    <t xml:space="preserve">4</t>
  </si>
  <si>
    <t xml:space="preserve">  VENTAS</t>
  </si>
  <si>
    <t xml:space="preserve">4-1</t>
  </si>
  <si>
    <t xml:space="preserve">   VENTAS</t>
  </si>
  <si>
    <t xml:space="preserve">4-1-1</t>
  </si>
  <si>
    <t xml:space="preserve">    VENTAS</t>
  </si>
  <si>
    <t xml:space="preserve">4-1-1-01</t>
  </si>
  <si>
    <t xml:space="preserve">     VENTAS GUAYAQUIL</t>
  </si>
  <si>
    <t xml:space="preserve">4-1-1-01-01</t>
  </si>
  <si>
    <t xml:space="preserve">      VENTAS GUAYAQUIL</t>
  </si>
  <si>
    <t xml:space="preserve">4-1-1-01-01-001</t>
  </si>
  <si>
    <t xml:space="preserve"> COSTOS</t>
  </si>
  <si>
    <t xml:space="preserve">5</t>
  </si>
  <si>
    <t xml:space="preserve">  COSTO</t>
  </si>
  <si>
    <t xml:space="preserve">5-1</t>
  </si>
  <si>
    <t xml:space="preserve">   COSTO</t>
  </si>
  <si>
    <t xml:space="preserve">5-1-1</t>
  </si>
  <si>
    <t xml:space="preserve">    COSTO</t>
  </si>
  <si>
    <t xml:space="preserve">5-1-1-01</t>
  </si>
  <si>
    <t xml:space="preserve">     COSTO</t>
  </si>
  <si>
    <t xml:space="preserve">5-1-1-01-01</t>
  </si>
  <si>
    <t xml:space="preserve">      COSTO  VENTA  MATERIALES - EQUIPOS</t>
  </si>
  <si>
    <t xml:space="preserve">5-1-1-01-01-001</t>
  </si>
  <si>
    <t xml:space="preserve">     COSTO  MANO DE  OBRA</t>
  </si>
  <si>
    <t xml:space="preserve">5-1-1-01-02</t>
  </si>
  <si>
    <t xml:space="preserve">      COSTO SERVICIO  OBRA LOCAL</t>
  </si>
  <si>
    <t xml:space="preserve">5-1-1-01-02-001</t>
  </si>
  <si>
    <t xml:space="preserve">     COSTO MANTENIMIENTO</t>
  </si>
  <si>
    <t xml:space="preserve">5-1-1-01-03</t>
  </si>
  <si>
    <t xml:space="preserve">      MANTENIMIENTO  DE  EQUIPOS</t>
  </si>
  <si>
    <t xml:space="preserve">5-1-1-01-03-001</t>
  </si>
  <si>
    <t xml:space="preserve">     COSTO RENTA DE EQUIPOS</t>
  </si>
  <si>
    <t xml:space="preserve">5-1-1-01-04</t>
  </si>
  <si>
    <t xml:space="preserve">      ALQUILER  EQUIPOS DE CONSTRUCCION</t>
  </si>
  <si>
    <t xml:space="preserve">5-1-1-01-04-001</t>
  </si>
  <si>
    <t xml:space="preserve">  USAR</t>
  </si>
  <si>
    <t xml:space="preserve">5-3</t>
  </si>
  <si>
    <t xml:space="preserve">   USAR</t>
  </si>
  <si>
    <t xml:space="preserve">5-3-1</t>
  </si>
  <si>
    <t xml:space="preserve">    USAR</t>
  </si>
  <si>
    <t xml:space="preserve">5-3-1-01</t>
  </si>
  <si>
    <t xml:space="preserve">     USAR</t>
  </si>
  <si>
    <t xml:space="preserve">5-3-1-01-01</t>
  </si>
  <si>
    <t xml:space="preserve">      DEPRECIACION AF AL COSTO</t>
  </si>
  <si>
    <t xml:space="preserve">5-3-1-01-01-001</t>
  </si>
  <si>
    <t xml:space="preserve"> GASTOS GENERALES</t>
  </si>
  <si>
    <t xml:space="preserve">6</t>
  </si>
  <si>
    <t xml:space="preserve">  GASTOS GENERALES</t>
  </si>
  <si>
    <t xml:space="preserve">6-1</t>
  </si>
  <si>
    <t xml:space="preserve">6-1-1</t>
  </si>
  <si>
    <t xml:space="preserve">    GASTOS DE PERSONAL</t>
  </si>
  <si>
    <t xml:space="preserve">6-1-1-01</t>
  </si>
  <si>
    <t xml:space="preserve">     SUELDOS Y OTROS INGRESOS</t>
  </si>
  <si>
    <t xml:space="preserve">6-1-1-01-01</t>
  </si>
  <si>
    <t xml:space="preserve">      SUELDOS</t>
  </si>
  <si>
    <t xml:space="preserve">6-1-1-01-01-001</t>
  </si>
  <si>
    <t xml:space="preserve">      HORAS EXTRAS</t>
  </si>
  <si>
    <t xml:space="preserve">6-1-1-01-01-002</t>
  </si>
  <si>
    <t xml:space="preserve">      BONO ADICIONALES</t>
  </si>
  <si>
    <t xml:space="preserve">6-1-1-01-01-005</t>
  </si>
  <si>
    <t xml:space="preserve">     BENEFICIOS SOCIALES</t>
  </si>
  <si>
    <t xml:space="preserve">6-1-1-01-02</t>
  </si>
  <si>
    <t xml:space="preserve">      DECIMO TERCER  SUELDO</t>
  </si>
  <si>
    <t xml:space="preserve">6-1-1-01-02-001</t>
  </si>
  <si>
    <t xml:space="preserve">      DECIMO 14TO SUELDO</t>
  </si>
  <si>
    <t xml:space="preserve">6-1-1-01-02-002</t>
  </si>
  <si>
    <t xml:space="preserve">      APORTES AL IESS</t>
  </si>
  <si>
    <t xml:space="preserve">6-1-1-01-02-003</t>
  </si>
  <si>
    <t xml:space="preserve">      IECE -  SECAP</t>
  </si>
  <si>
    <t xml:space="preserve">6-1-1-01-02-004</t>
  </si>
  <si>
    <t xml:space="preserve">      VACACIONES DEL  PERSONAL</t>
  </si>
  <si>
    <t xml:space="preserve">6-1-1-01-02-005</t>
  </si>
  <si>
    <t xml:space="preserve">      FONDO DE RESERVA</t>
  </si>
  <si>
    <t xml:space="preserve">6-1-1-01-02-006</t>
  </si>
  <si>
    <t xml:space="preserve">      INDEMNIZACIÓN, DESAHUCIO Y JUBILACI</t>
  </si>
  <si>
    <t xml:space="preserve">6-1-1-01-02-007</t>
  </si>
  <si>
    <t xml:space="preserve">     OTROS BENEFICIOS EMPRESARIALES</t>
  </si>
  <si>
    <t xml:space="preserve">6-1-1-01-03</t>
  </si>
  <si>
    <t xml:space="preserve">      GASTOS  MEDICOS  EMPLEADOS</t>
  </si>
  <si>
    <t xml:space="preserve">6-1-1-01-03-001</t>
  </si>
  <si>
    <t xml:space="preserve">      ALIMENTACION - REFRIGERIOS</t>
  </si>
  <si>
    <t xml:space="preserve">6-1-1-01-03-002</t>
  </si>
  <si>
    <t xml:space="preserve">    GASTOS GENERALES</t>
  </si>
  <si>
    <t xml:space="preserve">6-1-1-02</t>
  </si>
  <si>
    <t xml:space="preserve">     GASTOS GENERALES</t>
  </si>
  <si>
    <t xml:space="preserve">6-1-1-02-01</t>
  </si>
  <si>
    <t xml:space="preserve">      AGUA POTABLE</t>
  </si>
  <si>
    <t xml:space="preserve">6-1-1-02-01-001</t>
  </si>
  <si>
    <t xml:space="preserve">      ALQUILER DE VEHICULO</t>
  </si>
  <si>
    <t xml:space="preserve">6-1-1-02-01-002</t>
  </si>
  <si>
    <t xml:space="preserve">      ARRIENDO PERSONAS  NATURALES</t>
  </si>
  <si>
    <t xml:space="preserve">6-1-1-02-01-004</t>
  </si>
  <si>
    <t xml:space="preserve">      ARRIENDO  SOCIEDADES</t>
  </si>
  <si>
    <t xml:space="preserve">6-1-1-02-01-005</t>
  </si>
  <si>
    <t xml:space="preserve">      MANTENIMIENTO DE VEHICULO</t>
  </si>
  <si>
    <t xml:space="preserve">6-1-1-02-01-008</t>
  </si>
  <si>
    <t xml:space="preserve">      CELULAR  Y  OTROS</t>
  </si>
  <si>
    <t xml:space="preserve">6-1-1-02-01-009</t>
  </si>
  <si>
    <t xml:space="preserve">      COMBUSTIBLE</t>
  </si>
  <si>
    <t xml:space="preserve">6-1-1-02-01-010</t>
  </si>
  <si>
    <t xml:space="preserve">      COMISIONES Y SERVICIOS BANCARIOS</t>
  </si>
  <si>
    <t xml:space="preserve">6-1-1-02-01-012</t>
  </si>
  <si>
    <t xml:space="preserve">      FLETES  Y  ACARREOS</t>
  </si>
  <si>
    <t xml:space="preserve">6-1-1-02-01-016</t>
  </si>
  <si>
    <t xml:space="preserve">      GASTOS DE  VIAJE</t>
  </si>
  <si>
    <t xml:space="preserve">6-1-1-02-01-018</t>
  </si>
  <si>
    <t xml:space="preserve">      GASTOS LEGALES</t>
  </si>
  <si>
    <t xml:space="preserve">6-1-1-02-01-019</t>
  </si>
  <si>
    <t xml:space="preserve">      SERVICIOS DE SEGURIDAD - VIGILANCIA</t>
  </si>
  <si>
    <t xml:space="preserve">6-1-1-02-01-020</t>
  </si>
  <si>
    <t xml:space="preserve">      SERVICIOS PROFESIONALES SOCIEDADES</t>
  </si>
  <si>
    <t xml:space="preserve">6-1-1-02-01-021</t>
  </si>
  <si>
    <t xml:space="preserve">      MATERIALES  Y  REPUESTOS</t>
  </si>
  <si>
    <t xml:space="preserve">6-1-1-02-01-028</t>
  </si>
  <si>
    <t xml:space="preserve">      MISCELANEOS</t>
  </si>
  <si>
    <t xml:space="preserve">6-1-1-02-01-029</t>
  </si>
  <si>
    <t xml:space="preserve">      MOVILIZACION DEL PERSONAL</t>
  </si>
  <si>
    <t xml:space="preserve">6-1-1-02-01-030</t>
  </si>
  <si>
    <t xml:space="preserve">      MULTAS E INTERESES SRI.</t>
  </si>
  <si>
    <t xml:space="preserve">6-1-1-02-01-031</t>
  </si>
  <si>
    <t xml:space="preserve">      SEGUROS CONTRATADOS</t>
  </si>
  <si>
    <t xml:space="preserve">6-1-1-02-01-036</t>
  </si>
  <si>
    <t xml:space="preserve">      SERVIC. PROFESIONAL PERSONA NATURAL</t>
  </si>
  <si>
    <t xml:space="preserve">6-1-1-02-01-037</t>
  </si>
  <si>
    <t xml:space="preserve">      SUMINISTROS Y SERVICIOS DE LIMPIEZA</t>
  </si>
  <si>
    <t xml:space="preserve">6-1-1-02-01-038</t>
  </si>
  <si>
    <t xml:space="preserve">      SUMINISTRO  DE  OFICINA.</t>
  </si>
  <si>
    <t xml:space="preserve">6-1-1-02-01-039</t>
  </si>
  <si>
    <t xml:space="preserve">      TASA Y CONTRIBUCION ORGANISMO DE CO</t>
  </si>
  <si>
    <t xml:space="preserve">6-1-1-02-01-042</t>
  </si>
  <si>
    <t xml:space="preserve">      INTERESES  A  DOCUMENTOS</t>
  </si>
  <si>
    <t xml:space="preserve">6-1-1-02-01-047</t>
  </si>
  <si>
    <t xml:space="preserve">      CANASTA - FESTEJOS NAVIDEÑOS</t>
  </si>
  <si>
    <t xml:space="preserve">6-1-1-02-01-050</t>
  </si>
  <si>
    <t xml:space="preserve">      CAPACITACION DEL PERSONAL</t>
  </si>
  <si>
    <t xml:space="preserve">6-1-1-02-01-051</t>
  </si>
  <si>
    <t xml:space="preserve">      MULTAS ORGANISMOS DE CONTROL</t>
  </si>
  <si>
    <t xml:space="preserve">6-1-1-02-01-052</t>
  </si>
  <si>
    <t xml:space="preserve"> OTROS INGRESOS Y GASTOS</t>
  </si>
  <si>
    <t xml:space="preserve">7</t>
  </si>
  <si>
    <t xml:space="preserve">  INGRESOS NO OPERATIVOS</t>
  </si>
  <si>
    <t xml:space="preserve">7-1</t>
  </si>
  <si>
    <t xml:space="preserve">   OTROS INGRESOS</t>
  </si>
  <si>
    <t xml:space="preserve">7-1-1</t>
  </si>
  <si>
    <t xml:space="preserve">    OTROS INGRESOS</t>
  </si>
  <si>
    <t xml:space="preserve">7-1-1-01</t>
  </si>
  <si>
    <t xml:space="preserve">     OTROS NO OPERACIONALES</t>
  </si>
  <si>
    <t xml:space="preserve">7-1-1-01-02</t>
  </si>
  <si>
    <t xml:space="preserve">      OTROS INGRESOS</t>
  </si>
  <si>
    <t xml:space="preserve">7-1-1-01-02-003</t>
  </si>
  <si>
    <t xml:space="preserve">     OTROS GASTOS</t>
  </si>
  <si>
    <t xml:space="preserve">7-2-0-00-00</t>
  </si>
  <si>
    <t xml:space="preserve">   OTROS GASTOS</t>
  </si>
  <si>
    <t xml:space="preserve">7-2-1</t>
  </si>
  <si>
    <t xml:space="preserve">    OTROS GASTOS</t>
  </si>
  <si>
    <t xml:space="preserve">7-2-1-01</t>
  </si>
  <si>
    <t xml:space="preserve">7-2-1-01-02</t>
  </si>
  <si>
    <t xml:space="preserve">      OTROS EGRESOS NO OPERACIONALES</t>
  </si>
  <si>
    <t xml:space="preserve">7-2-1-01-02-001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</si>
</sst>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_(* #,##0.00_);_(* \(#,##0.00\);_(* \-??_);_(@_)"/>
    <numFmt numFmtId="166" formatCode="_-* #,##0.00\ _€_-;\-* #,##0.00\ _€_-;_-* \-??\ _€_-;_-@_-"/>
    <numFmt numFmtId="167" formatCode="0.00\ %"/>
    <numFmt numFmtId="168" formatCode="@"/>
    <numFmt numFmtId="169" formatCode="dd/mm/yyyy"/>
    <numFmt numFmtId="170" formatCode="_ * #,##0_ ;_ * \-#,##0_ ;_ * \-??_ ;_ @_ "/>
    <numFmt numFmtId="171" formatCode="mmm\-yy"/>
    <numFmt numFmtId="172" formatCode="_ * #,##0.00_ ;_ * \-#,##0.00_ ;_ * \-??_ ;_ @_ "/>
    <numFmt numFmtId="173" formatCode="0\ %"/>
    <numFmt numFmtId="174" formatCode="0.0%"/>
    <numFmt numFmtId="175" formatCode="#,##0"/>
    <numFmt numFmtId="176" formatCode="0"/>
    <numFmt numFmtId="177" formatCode="_ \$* #,##0.00_ ;_ \$* \-#,##0.00_ ;_ \$* \-??_ ;_ @_ "/>
    <numFmt numFmtId="178" formatCode="#,##0.00"/>
  </numFmts>
  <fonts count="3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1"/>
      <family val="0"/>
      <charset val="1"/>
    </font>
    <font>
      <b val="true"/>
      <sz val="10"/>
      <color rgb="FF000000"/>
      <name val="Arial1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sz val="13"/>
      <color rgb="FFC9211E"/>
      <name val="D050000L"/>
      <family val="0"/>
      <charset val="1"/>
    </font>
    <font>
      <sz val="11"/>
      <color rgb="FFC9211E"/>
      <name val="Arial"/>
      <family val="0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9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000000"/>
      <name val="Comic Sans MS"/>
      <family val="4"/>
      <charset val="1"/>
    </font>
    <font>
      <sz val="11"/>
      <color rgb="FF000000"/>
      <name val="TAHOMA"/>
      <family val="2"/>
      <charset val="1"/>
    </font>
    <font>
      <b val="true"/>
      <sz val="8"/>
      <color rgb="FF000000"/>
      <name val="Comic Sans MS"/>
      <family val="4"/>
      <charset val="1"/>
    </font>
    <font>
      <b val="true"/>
      <sz val="16"/>
      <color rgb="FF000000"/>
      <name val="Comic Sans MS"/>
      <family val="4"/>
      <charset val="1"/>
    </font>
    <font>
      <b val="true"/>
      <sz val="12"/>
      <color rgb="FF000000"/>
      <name val="TAHOMA"/>
      <family val="2"/>
      <charset val="1"/>
    </font>
    <font>
      <b val="true"/>
      <sz val="8"/>
      <color rgb="FF000000"/>
      <name val="TAHOMA"/>
      <family val="2"/>
      <charset val="1"/>
    </font>
    <font>
      <sz val="11"/>
      <color rgb="FF000000"/>
      <name val="Calibri    "/>
      <family val="0"/>
      <charset val="1"/>
    </font>
    <font>
      <sz val="11"/>
      <color rgb="FF000000"/>
      <name val="Arial   "/>
      <family val="0"/>
      <charset val="1"/>
    </font>
    <font>
      <b val="true"/>
      <sz val="9"/>
      <color rgb="FF000000"/>
      <name val="Comic Sans MS"/>
      <family val="4"/>
      <charset val="1"/>
    </font>
    <font>
      <sz val="9"/>
      <color rgb="FF000000"/>
      <name val="TAHOMA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7"/>
      <color rgb="FF000000"/>
      <name val="TAHOMA"/>
      <family val="2"/>
      <charset val="1"/>
    </font>
    <font>
      <sz val="7"/>
      <color rgb="FFFF0000"/>
      <name val="TAHOMA"/>
      <family val="2"/>
      <charset val="1"/>
    </font>
    <font>
      <sz val="9"/>
      <color rgb="FFFF0000"/>
      <name val="TAHOMA"/>
      <family val="2"/>
      <charset val="1"/>
    </font>
    <font>
      <b val="true"/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9211E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5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2" fillId="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3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2" fillId="0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3" fillId="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2" fillId="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3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3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6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2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2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4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3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ares 10" xfId="21"/>
    <cellStyle name="Millares 11" xfId="22"/>
    <cellStyle name="Millares 2" xfId="23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1.xml"/><Relationship Id="rId11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Carlos%20Almeida/Documents/GitHub/Grafimpac/Fase%20II%20-%20Ejecucion/8000%20Pruebas%20de%20cumplimiento%20tributario/Conciliacion%20Tributaria%202020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TE2020"/>
      <sheetName val="Credito Tributario Renta 2020"/>
      <sheetName val="Instalaciones"/>
      <sheetName val="Honorarios"/>
      <sheetName val="Publicidad"/>
      <sheetName val="Migrante"/>
      <sheetName val="Inversion"/>
      <sheetName val="ER"/>
      <sheetName val="GND Relacionadas"/>
    </sheetNames>
    <sheetDataSet>
      <sheetData sheetId="0">
        <row r="48">
          <cell r="F48">
            <v>314793.19143195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7" min="2" style="1" width="12.14"/>
    <col collapsed="false" customWidth="true" hidden="false" outlineLevel="0" max="8" min="8" style="1" width="8"/>
    <col collapsed="false" customWidth="true" hidden="false" outlineLevel="0" max="64" min="9" style="1" width="12.14"/>
    <col collapsed="false" customWidth="true" hidden="false" outlineLevel="0" max="257" min="257" style="0" width="4.14"/>
    <col collapsed="false" customWidth="true" hidden="false" outlineLevel="0" max="263" min="258" style="0" width="12.14"/>
    <col collapsed="false" customWidth="true" hidden="false" outlineLevel="0" max="264" min="264" style="0" width="8"/>
    <col collapsed="false" customWidth="true" hidden="false" outlineLevel="0" max="320" min="265" style="0" width="12.14"/>
    <col collapsed="false" customWidth="true" hidden="false" outlineLevel="0" max="513" min="513" style="0" width="4.14"/>
    <col collapsed="false" customWidth="true" hidden="false" outlineLevel="0" max="519" min="514" style="0" width="12.14"/>
    <col collapsed="false" customWidth="true" hidden="false" outlineLevel="0" max="520" min="520" style="0" width="8"/>
    <col collapsed="false" customWidth="true" hidden="false" outlineLevel="0" max="576" min="521" style="0" width="12.14"/>
    <col collapsed="false" customWidth="true" hidden="false" outlineLevel="0" max="769" min="769" style="0" width="4.14"/>
    <col collapsed="false" customWidth="true" hidden="false" outlineLevel="0" max="775" min="770" style="0" width="12.14"/>
    <col collapsed="false" customWidth="true" hidden="false" outlineLevel="0" max="776" min="776" style="0" width="8"/>
    <col collapsed="false" customWidth="true" hidden="false" outlineLevel="0" max="832" min="777" style="0" width="12.14"/>
  </cols>
  <sheetData>
    <row r="1" customFormat="false" ht="15" hidden="false" customHeight="false" outlineLevel="0" collapsed="false">
      <c r="N1" s="2"/>
    </row>
    <row r="2" customFormat="false" ht="15" hidden="false" customHeight="false" outlineLevel="0" collapsed="false">
      <c r="A2" s="3"/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3"/>
    </row>
    <row r="3" customFormat="false" ht="15" hidden="false" customHeight="false" outlineLevel="0" collapsed="false">
      <c r="A3" s="3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3"/>
      <c r="P3" s="3"/>
    </row>
    <row r="4" customFormat="false" ht="15" hidden="false" customHeight="false" outlineLevel="0" collapsed="false">
      <c r="A4" s="7"/>
      <c r="B4" s="8" t="s">
        <v>1</v>
      </c>
      <c r="C4" s="9" t="s">
        <v>2</v>
      </c>
      <c r="D4" s="9"/>
      <c r="E4" s="9"/>
      <c r="F4" s="9"/>
      <c r="G4" s="9"/>
      <c r="H4" s="9"/>
      <c r="I4" s="9"/>
      <c r="J4" s="9"/>
      <c r="K4" s="10" t="s">
        <v>3</v>
      </c>
      <c r="L4" s="10"/>
      <c r="M4" s="10"/>
      <c r="N4" s="11"/>
      <c r="O4" s="11"/>
      <c r="P4" s="7"/>
    </row>
    <row r="5" customFormat="false" ht="15" hidden="false" customHeight="false" outlineLevel="0" collapsed="false">
      <c r="A5" s="7"/>
      <c r="B5" s="8" t="s">
        <v>4</v>
      </c>
      <c r="C5" s="9" t="s">
        <v>5</v>
      </c>
      <c r="D5" s="9"/>
      <c r="E5" s="9"/>
      <c r="F5" s="9"/>
      <c r="G5" s="9"/>
      <c r="H5" s="9"/>
      <c r="I5" s="9"/>
      <c r="J5" s="9"/>
      <c r="K5" s="10" t="s">
        <v>6</v>
      </c>
      <c r="L5" s="10"/>
      <c r="M5" s="10"/>
      <c r="N5" s="12" t="s">
        <v>7</v>
      </c>
      <c r="O5" s="12"/>
      <c r="P5" s="7"/>
    </row>
    <row r="6" customFormat="false" ht="15" hidden="false" customHeight="false" outlineLevel="0" collapsed="false">
      <c r="A6" s="7"/>
      <c r="B6" s="13"/>
      <c r="C6" s="13"/>
      <c r="D6" s="13"/>
      <c r="E6" s="13"/>
      <c r="F6" s="13"/>
      <c r="G6" s="13"/>
      <c r="H6" s="13"/>
      <c r="I6" s="13"/>
      <c r="J6" s="13"/>
      <c r="K6" s="10" t="s">
        <v>8</v>
      </c>
      <c r="L6" s="10"/>
      <c r="M6" s="10"/>
      <c r="N6" s="14" t="n">
        <v>44134</v>
      </c>
      <c r="O6" s="14"/>
      <c r="P6" s="7"/>
    </row>
    <row r="7" customFormat="false" ht="15" hidden="false" customHeight="false" outlineLevel="0" collapsed="false">
      <c r="A7" s="7"/>
      <c r="B7" s="13"/>
      <c r="C7" s="13"/>
      <c r="D7" s="13"/>
      <c r="E7" s="13"/>
      <c r="F7" s="13"/>
      <c r="G7" s="13"/>
      <c r="H7" s="13"/>
      <c r="I7" s="13"/>
      <c r="J7" s="13"/>
      <c r="K7" s="10" t="s">
        <v>9</v>
      </c>
      <c r="L7" s="10"/>
      <c r="M7" s="10"/>
      <c r="N7" s="12" t="s">
        <v>10</v>
      </c>
      <c r="O7" s="12"/>
      <c r="P7" s="7"/>
    </row>
    <row r="8" customFormat="false" ht="15" hidden="false" customHeight="false" outlineLevel="0" collapsed="false">
      <c r="A8" s="7"/>
      <c r="B8" s="8" t="s">
        <v>11</v>
      </c>
      <c r="C8" s="9" t="s">
        <v>12</v>
      </c>
      <c r="D8" s="9"/>
      <c r="E8" s="9"/>
      <c r="F8" s="9"/>
      <c r="G8" s="9"/>
      <c r="H8" s="9"/>
      <c r="I8" s="9"/>
      <c r="J8" s="9"/>
      <c r="K8" s="10" t="s">
        <v>8</v>
      </c>
      <c r="L8" s="10"/>
      <c r="M8" s="10"/>
      <c r="N8" s="11"/>
      <c r="O8" s="11"/>
      <c r="P8" s="7"/>
    </row>
    <row r="9" customFormat="false" ht="15" hidden="false" customHeight="false" outlineLevel="0" collapsed="false">
      <c r="A9" s="3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8"/>
      <c r="P9" s="3"/>
    </row>
    <row r="10" customFormat="false" ht="15" hidden="false" customHeight="false" outlineLevel="0" collapsed="false">
      <c r="B10" s="19" t="s">
        <v>13</v>
      </c>
      <c r="C10" s="20"/>
      <c r="D10" s="20"/>
      <c r="E10" s="20"/>
      <c r="F10" s="20"/>
      <c r="G10" s="20"/>
      <c r="H10" s="20"/>
      <c r="I10" s="20"/>
      <c r="J10" s="20"/>
      <c r="K10" s="20"/>
      <c r="O10" s="21"/>
    </row>
    <row r="11" customFormat="false" ht="15" hidden="false" customHeight="false" outlineLevel="0" collapsed="false">
      <c r="B11" s="22" t="s">
        <v>14</v>
      </c>
      <c r="C11" s="20" t="s">
        <v>15</v>
      </c>
      <c r="D11" s="20"/>
      <c r="E11" s="20"/>
      <c r="F11" s="20"/>
      <c r="G11" s="20"/>
      <c r="H11" s="20"/>
      <c r="I11" s="20"/>
      <c r="J11" s="20"/>
      <c r="K11" s="20"/>
      <c r="O11" s="21"/>
    </row>
    <row r="12" customFormat="false" ht="15" hidden="false" customHeight="false" outlineLevel="0" collapsed="false">
      <c r="B12" s="22" t="s">
        <v>16</v>
      </c>
      <c r="C12" s="20" t="s">
        <v>17</v>
      </c>
      <c r="D12" s="20"/>
      <c r="E12" s="20"/>
      <c r="F12" s="20"/>
      <c r="G12" s="20"/>
      <c r="H12" s="20"/>
      <c r="I12" s="20"/>
      <c r="J12" s="20"/>
      <c r="K12" s="20"/>
      <c r="O12" s="21"/>
    </row>
    <row r="13" customFormat="false" ht="15" hidden="false" customHeight="false" outlineLevel="0" collapsed="false">
      <c r="B13" s="22" t="s">
        <v>18</v>
      </c>
      <c r="C13" s="20" t="s">
        <v>19</v>
      </c>
      <c r="D13" s="20"/>
      <c r="E13" s="20"/>
      <c r="F13" s="20"/>
      <c r="G13" s="20"/>
      <c r="H13" s="20"/>
      <c r="I13" s="20"/>
      <c r="J13" s="20"/>
      <c r="K13" s="20"/>
      <c r="O13" s="21"/>
    </row>
    <row r="14" customFormat="false" ht="15" hidden="false" customHeight="false" outlineLevel="0" collapsed="false">
      <c r="B14" s="23"/>
      <c r="C14" s="20"/>
      <c r="D14" s="20"/>
      <c r="E14" s="20"/>
      <c r="F14" s="20"/>
      <c r="G14" s="20"/>
      <c r="H14" s="20"/>
      <c r="I14" s="20"/>
      <c r="J14" s="20"/>
      <c r="K14" s="20"/>
      <c r="O14" s="21"/>
    </row>
    <row r="15" customFormat="false" ht="15" hidden="false" customHeight="false" outlineLevel="0" collapsed="false">
      <c r="B15" s="19" t="s">
        <v>20</v>
      </c>
      <c r="C15" s="20"/>
      <c r="D15" s="20"/>
      <c r="E15" s="20"/>
      <c r="F15" s="20"/>
      <c r="G15" s="20"/>
      <c r="H15" s="20"/>
      <c r="I15" s="20"/>
      <c r="J15" s="20"/>
      <c r="K15" s="20"/>
      <c r="O15" s="21"/>
    </row>
    <row r="16" customFormat="false" ht="15" hidden="false" customHeight="false" outlineLevel="0" collapsed="false">
      <c r="B16" s="23"/>
      <c r="C16" s="20" t="s">
        <v>21</v>
      </c>
      <c r="D16" s="20"/>
      <c r="E16" s="20"/>
      <c r="F16" s="20"/>
      <c r="G16" s="20"/>
      <c r="H16" s="20"/>
      <c r="I16" s="20"/>
      <c r="J16" s="20"/>
      <c r="K16" s="20"/>
      <c r="O16" s="21"/>
    </row>
    <row r="17" customFormat="false" ht="15" hidden="false" customHeight="false" outlineLevel="0" collapsed="false">
      <c r="B17" s="23"/>
      <c r="C17" s="20"/>
      <c r="D17" s="20"/>
      <c r="E17" s="20"/>
      <c r="F17" s="20"/>
      <c r="G17" s="20"/>
      <c r="H17" s="20"/>
      <c r="I17" s="20"/>
      <c r="J17" s="20"/>
      <c r="K17" s="20"/>
      <c r="O17" s="21"/>
    </row>
    <row r="18" customFormat="false" ht="15" hidden="false" customHeight="false" outlineLevel="0" collapsed="false">
      <c r="B18" s="19" t="s">
        <v>22</v>
      </c>
      <c r="C18" s="20"/>
      <c r="D18" s="20"/>
      <c r="E18" s="20"/>
      <c r="F18" s="20"/>
      <c r="G18" s="20"/>
      <c r="H18" s="20"/>
      <c r="I18" s="20"/>
      <c r="J18" s="20"/>
      <c r="K18" s="20"/>
      <c r="O18" s="21"/>
    </row>
    <row r="19" customFormat="false" ht="15" hidden="false" customHeight="false" outlineLevel="0" collapsed="false">
      <c r="B19" s="22" t="s">
        <v>14</v>
      </c>
      <c r="C19" s="20" t="s">
        <v>23</v>
      </c>
      <c r="D19" s="20"/>
      <c r="E19" s="20"/>
      <c r="F19" s="20"/>
      <c r="G19" s="20"/>
      <c r="H19" s="20"/>
      <c r="I19" s="20"/>
      <c r="J19" s="20"/>
      <c r="K19" s="20"/>
      <c r="O19" s="21"/>
    </row>
    <row r="20" customFormat="false" ht="15" hidden="false" customHeight="false" outlineLevel="0" collapsed="false">
      <c r="B20" s="22" t="s">
        <v>16</v>
      </c>
      <c r="C20" s="20" t="s">
        <v>24</v>
      </c>
      <c r="D20" s="20"/>
      <c r="E20" s="20"/>
      <c r="F20" s="20"/>
      <c r="G20" s="20"/>
      <c r="H20" s="20"/>
      <c r="I20" s="20"/>
      <c r="J20" s="20"/>
      <c r="K20" s="20"/>
      <c r="O20" s="21"/>
    </row>
    <row r="21" customFormat="false" ht="15" hidden="false" customHeight="false" outlineLevel="0" collapsed="false">
      <c r="B21" s="22" t="s">
        <v>18</v>
      </c>
      <c r="C21" s="20" t="s">
        <v>25</v>
      </c>
      <c r="D21" s="20"/>
      <c r="E21" s="20"/>
      <c r="F21" s="20"/>
      <c r="G21" s="20"/>
      <c r="H21" s="20"/>
      <c r="I21" s="24"/>
      <c r="K21" s="20"/>
      <c r="O21" s="21"/>
    </row>
    <row r="22" customFormat="false" ht="15" hidden="false" customHeight="false" outlineLevel="0" collapsed="false">
      <c r="B22" s="22" t="s">
        <v>26</v>
      </c>
      <c r="C22" s="20" t="s">
        <v>27</v>
      </c>
      <c r="D22" s="20"/>
      <c r="E22" s="20"/>
      <c r="F22" s="20"/>
      <c r="G22" s="20"/>
      <c r="H22" s="20"/>
      <c r="I22" s="20"/>
      <c r="J22" s="20"/>
      <c r="K22" s="20"/>
      <c r="O22" s="21"/>
    </row>
    <row r="23" customFormat="false" ht="15" hidden="false" customHeight="false" outlineLevel="0" collapsed="false">
      <c r="B23" s="22" t="s">
        <v>28</v>
      </c>
      <c r="C23" s="20" t="s">
        <v>29</v>
      </c>
      <c r="D23" s="20"/>
      <c r="E23" s="20"/>
      <c r="F23" s="20"/>
      <c r="G23" s="20"/>
      <c r="H23" s="20"/>
      <c r="I23" s="20"/>
      <c r="J23" s="20"/>
      <c r="K23" s="20"/>
      <c r="O23" s="21"/>
    </row>
    <row r="24" customFormat="false" ht="15" hidden="false" customHeight="false" outlineLevel="0" collapsed="false">
      <c r="B24" s="22" t="s">
        <v>30</v>
      </c>
      <c r="C24" s="20" t="s">
        <v>31</v>
      </c>
      <c r="D24" s="20"/>
      <c r="E24" s="20"/>
      <c r="F24" s="20"/>
      <c r="G24" s="20"/>
      <c r="H24" s="20"/>
      <c r="I24" s="20"/>
      <c r="J24" s="20"/>
      <c r="K24" s="20"/>
      <c r="O24" s="21"/>
    </row>
    <row r="25" customFormat="false" ht="15" hidden="false" customHeight="false" outlineLevel="0" collapsed="false">
      <c r="B25" s="22" t="s">
        <v>32</v>
      </c>
      <c r="C25" s="20" t="s">
        <v>33</v>
      </c>
      <c r="D25" s="20"/>
      <c r="E25" s="20"/>
      <c r="F25" s="20"/>
      <c r="G25" s="20"/>
      <c r="H25" s="20"/>
      <c r="I25" s="20"/>
      <c r="J25" s="20"/>
      <c r="K25" s="20"/>
      <c r="O25" s="21"/>
    </row>
    <row r="26" customFormat="false" ht="15" hidden="false" customHeight="false" outlineLevel="0" collapsed="false">
      <c r="B26" s="23"/>
      <c r="C26" s="20"/>
      <c r="D26" s="20"/>
      <c r="E26" s="20"/>
      <c r="F26" s="20"/>
      <c r="G26" s="20"/>
      <c r="H26" s="20"/>
      <c r="I26" s="20"/>
      <c r="J26" s="20"/>
      <c r="K26" s="20"/>
      <c r="O26" s="21"/>
    </row>
    <row r="27" customFormat="false" ht="15" hidden="false" customHeight="false" outlineLevel="0" collapsed="false">
      <c r="B27" s="19" t="s">
        <v>34</v>
      </c>
      <c r="C27" s="20"/>
      <c r="D27" s="20"/>
      <c r="E27" s="20"/>
      <c r="F27" s="20"/>
      <c r="G27" s="20"/>
      <c r="H27" s="20"/>
      <c r="I27" s="20"/>
      <c r="J27" s="20"/>
      <c r="K27" s="20"/>
      <c r="O27" s="21"/>
    </row>
    <row r="28" customFormat="false" ht="16.5" hidden="false" customHeight="false" outlineLevel="0" collapsed="false">
      <c r="B28" s="25" t="s">
        <v>35</v>
      </c>
      <c r="C28" s="26" t="s">
        <v>36</v>
      </c>
      <c r="D28" s="20"/>
      <c r="E28" s="20"/>
      <c r="F28" s="20"/>
      <c r="G28" s="20"/>
      <c r="H28" s="20"/>
      <c r="I28" s="20"/>
      <c r="J28" s="20"/>
      <c r="K28" s="20"/>
      <c r="O28" s="21"/>
    </row>
    <row r="29" customFormat="false" ht="16.5" hidden="false" customHeight="false" outlineLevel="0" collapsed="false">
      <c r="B29" s="25" t="s">
        <v>37</v>
      </c>
      <c r="C29" s="1" t="s">
        <v>38</v>
      </c>
      <c r="D29" s="20"/>
      <c r="E29" s="20"/>
      <c r="F29" s="20"/>
      <c r="G29" s="20"/>
      <c r="H29" s="20"/>
      <c r="I29" s="20"/>
      <c r="J29" s="20"/>
      <c r="K29" s="20"/>
      <c r="O29" s="21"/>
    </row>
    <row r="30" customFormat="false" ht="16.5" hidden="false" customHeight="false" outlineLevel="0" collapsed="false">
      <c r="B30" s="25" t="s">
        <v>39</v>
      </c>
      <c r="C30" s="26" t="s">
        <v>40</v>
      </c>
      <c r="D30" s="20"/>
      <c r="E30" s="20"/>
      <c r="F30" s="20"/>
      <c r="G30" s="20"/>
      <c r="H30" s="20"/>
      <c r="I30" s="20"/>
      <c r="J30" s="20"/>
      <c r="K30" s="20"/>
      <c r="O30" s="21"/>
    </row>
    <row r="31" customFormat="false" ht="16.5" hidden="false" customHeight="false" outlineLevel="0" collapsed="false">
      <c r="B31" s="25" t="s">
        <v>41</v>
      </c>
      <c r="C31" s="26" t="s">
        <v>42</v>
      </c>
      <c r="O31" s="21"/>
    </row>
    <row r="32" customFormat="false" ht="16.5" hidden="false" customHeight="false" outlineLevel="0" collapsed="false">
      <c r="B32" s="27" t="s">
        <v>43</v>
      </c>
      <c r="C32" s="28" t="s">
        <v>44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9"/>
    </row>
  </sheetData>
  <mergeCells count="14">
    <mergeCell ref="B2:O2"/>
    <mergeCell ref="C4:J4"/>
    <mergeCell ref="K4:M4"/>
    <mergeCell ref="N4:O4"/>
    <mergeCell ref="C5:J5"/>
    <mergeCell ref="K5:M5"/>
    <mergeCell ref="N5:O5"/>
    <mergeCell ref="K6:M6"/>
    <mergeCell ref="N6:O6"/>
    <mergeCell ref="K7:M7"/>
    <mergeCell ref="N7:O7"/>
    <mergeCell ref="C8:J8"/>
    <mergeCell ref="K8:M8"/>
    <mergeCell ref="N8:O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pane xSplit="0" ySplit="4" topLeftCell="A6" activePane="bottomLeft" state="frozen"/>
      <selection pane="topLeft" activeCell="A2" activeCellId="0" sqref="A2"/>
      <selection pane="bottomLeft" activeCell="C36" activeCellId="0" sqref="C36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38.14"/>
    <col collapsed="false" customWidth="true" hidden="false" outlineLevel="0" max="4" min="4" style="0" width="12.71"/>
    <col collapsed="false" customWidth="true" hidden="false" outlineLevel="0" max="6" min="6" style="0" width="9.28"/>
    <col collapsed="false" customWidth="true" hidden="false" outlineLevel="0" max="7" min="7" style="0" width="58.72"/>
  </cols>
  <sheetData>
    <row r="1" customFormat="false" ht="15" hidden="false" customHeight="false" outlineLevel="0" collapsed="false">
      <c r="A1" s="30" t="s">
        <v>45</v>
      </c>
    </row>
    <row r="2" customFormat="false" ht="15" hidden="false" customHeight="false" outlineLevel="0" collapsed="false">
      <c r="A2" s="31" t="s">
        <v>46</v>
      </c>
    </row>
    <row r="3" customFormat="false" ht="15" hidden="false" customHeight="false" outlineLevel="0" collapsed="false">
      <c r="A3" s="31" t="s">
        <v>47</v>
      </c>
    </row>
    <row r="4" customFormat="false" ht="15" hidden="false" customHeight="false" outlineLevel="0" collapsed="false">
      <c r="C4" s="32" t="n">
        <f aca="false">+C14-ESF21!C11</f>
        <v>0</v>
      </c>
    </row>
    <row r="5" customFormat="false" ht="15" hidden="false" customHeight="false" outlineLevel="0" collapsed="false">
      <c r="B5" s="33" t="s">
        <v>48</v>
      </c>
      <c r="C5" s="34" t="n">
        <v>44440</v>
      </c>
      <c r="D5" s="34" t="n">
        <v>44166</v>
      </c>
      <c r="E5" s="35" t="s">
        <v>49</v>
      </c>
      <c r="F5" s="35" t="s">
        <v>50</v>
      </c>
      <c r="G5" s="35" t="s">
        <v>51</v>
      </c>
    </row>
    <row r="6" customFormat="false" ht="15" hidden="false" customHeight="false" outlineLevel="0" collapsed="false">
      <c r="B6" s="36" t="s">
        <v>52</v>
      </c>
      <c r="C6" s="36"/>
      <c r="D6" s="36"/>
      <c r="E6" s="36"/>
      <c r="F6" s="36"/>
      <c r="G6" s="36"/>
    </row>
    <row r="7" customFormat="false" ht="15" hidden="false" customHeight="false" outlineLevel="0" collapsed="false">
      <c r="B7" s="36" t="s">
        <v>53</v>
      </c>
      <c r="C7" s="37" t="n">
        <f aca="false">+ESF21!C12</f>
        <v>1722300.75</v>
      </c>
      <c r="D7" s="37" t="n">
        <v>777264</v>
      </c>
      <c r="E7" s="37" t="n">
        <f aca="false">+C7-D7</f>
        <v>945036.75</v>
      </c>
      <c r="F7" s="38" t="n">
        <f aca="false">+E7/D7</f>
        <v>1.21585040603965</v>
      </c>
      <c r="G7" s="36"/>
    </row>
    <row r="8" customFormat="false" ht="15" hidden="false" customHeight="false" outlineLevel="0" collapsed="false">
      <c r="B8" s="36" t="s">
        <v>54</v>
      </c>
      <c r="C8" s="37" t="n">
        <f aca="false">+ESF21!C27+ESF21!C69</f>
        <v>6242602.88</v>
      </c>
      <c r="D8" s="37" t="n">
        <v>4266845</v>
      </c>
      <c r="E8" s="37" t="n">
        <f aca="false">+C8-D8</f>
        <v>1975757.88</v>
      </c>
      <c r="F8" s="38" t="n">
        <f aca="false">+E8/D8</f>
        <v>0.463048899128044</v>
      </c>
      <c r="G8" s="36"/>
    </row>
    <row r="9" customFormat="false" ht="15" hidden="false" customHeight="false" outlineLevel="0" collapsed="false">
      <c r="B9" s="36" t="s">
        <v>55</v>
      </c>
      <c r="C9" s="37" t="n">
        <f aca="false">+ESF21!C38</f>
        <v>105408.18</v>
      </c>
      <c r="D9" s="37" t="n">
        <v>155431</v>
      </c>
      <c r="E9" s="37" t="n">
        <f aca="false">+C9-D9</f>
        <v>-50022.82</v>
      </c>
      <c r="F9" s="38" t="n">
        <f aca="false">+E9/D9</f>
        <v>-0.321832967683409</v>
      </c>
      <c r="G9" s="36"/>
    </row>
    <row r="10" customFormat="false" ht="15" hidden="false" customHeight="false" outlineLevel="0" collapsed="false">
      <c r="B10" s="36" t="s">
        <v>56</v>
      </c>
      <c r="C10" s="37" t="n">
        <f aca="false">+ESF21!C45+ESF21!C39</f>
        <v>1659426.73</v>
      </c>
      <c r="D10" s="37" t="n">
        <f aca="false">422041-155431</f>
        <v>266610</v>
      </c>
      <c r="E10" s="37" t="n">
        <f aca="false">+C10-D10</f>
        <v>1392816.73</v>
      </c>
      <c r="F10" s="38" t="n">
        <f aca="false">+E10/D10</f>
        <v>5.22417287423578</v>
      </c>
      <c r="G10" s="36"/>
    </row>
    <row r="11" customFormat="false" ht="15" hidden="false" customHeight="false" outlineLevel="0" collapsed="false">
      <c r="B11" s="36" t="s">
        <v>57</v>
      </c>
      <c r="C11" s="37" t="n">
        <f aca="false">+ESF21!C120</f>
        <v>690681.51</v>
      </c>
      <c r="D11" s="37" t="n">
        <v>49446</v>
      </c>
      <c r="E11" s="37" t="n">
        <f aca="false">+C11-D11</f>
        <v>641235.51</v>
      </c>
      <c r="F11" s="38" t="n">
        <f aca="false">+E11/D11</f>
        <v>12.9684000728067</v>
      </c>
      <c r="G11" s="36"/>
    </row>
    <row r="12" customFormat="false" ht="15" hidden="false" customHeight="false" outlineLevel="0" collapsed="false">
      <c r="B12" s="36" t="s">
        <v>58</v>
      </c>
      <c r="C12" s="37" t="n">
        <f aca="false">+ESF21!C72</f>
        <v>5410050.67</v>
      </c>
      <c r="D12" s="37" t="n">
        <v>6463705</v>
      </c>
      <c r="E12" s="37" t="n">
        <f aca="false">+C12-D12</f>
        <v>-1053654.33</v>
      </c>
      <c r="F12" s="38" t="n">
        <f aca="false">+E12/D12</f>
        <v>-0.163010893906823</v>
      </c>
      <c r="G12" s="36"/>
    </row>
    <row r="13" customFormat="false" ht="15" hidden="false" customHeight="false" outlineLevel="0" collapsed="false">
      <c r="B13" s="36" t="s">
        <v>59</v>
      </c>
      <c r="C13" s="37" t="n">
        <f aca="false">+ESF21!C113+ESF21!C137</f>
        <v>1734.7</v>
      </c>
      <c r="D13" s="37" t="n">
        <v>20360</v>
      </c>
      <c r="E13" s="37" t="n">
        <f aca="false">+C13-D13</f>
        <v>-18625.3</v>
      </c>
      <c r="F13" s="38" t="n">
        <f aca="false">+E13/D13</f>
        <v>-0.91479862475442</v>
      </c>
      <c r="G13" s="36"/>
    </row>
    <row r="14" customFormat="false" ht="15" hidden="false" customHeight="false" outlineLevel="0" collapsed="false">
      <c r="B14" s="39" t="s">
        <v>60</v>
      </c>
      <c r="C14" s="40" t="n">
        <f aca="false">SUM(C7:C13)</f>
        <v>15832205.42</v>
      </c>
      <c r="D14" s="40" t="n">
        <f aca="false">SUM(D7:D13)</f>
        <v>11999661</v>
      </c>
      <c r="E14" s="40" t="n">
        <f aca="false">+C14-D14</f>
        <v>3832544.42</v>
      </c>
      <c r="F14" s="38" t="n">
        <f aca="false">+E14/D14</f>
        <v>0.31938772436988</v>
      </c>
      <c r="G14" s="36"/>
    </row>
    <row r="15" customFormat="false" ht="15" hidden="false" customHeight="false" outlineLevel="0" collapsed="false">
      <c r="B15" s="41" t="s">
        <v>61</v>
      </c>
      <c r="C15" s="42" t="n">
        <f aca="false">+ESF21!C142+ESF21!C146</f>
        <v>12322614.38</v>
      </c>
      <c r="D15" s="42" t="n">
        <v>11324535</v>
      </c>
      <c r="E15" s="42" t="n">
        <f aca="false">+C15-D15</f>
        <v>998079.379999999</v>
      </c>
      <c r="F15" s="38" t="n">
        <f aca="false">+E15/D15</f>
        <v>0.0881342483377904</v>
      </c>
      <c r="G15" s="36"/>
    </row>
    <row r="16" customFormat="false" ht="15" hidden="false" customHeight="false" outlineLevel="0" collapsed="false">
      <c r="B16" s="36" t="s">
        <v>62</v>
      </c>
      <c r="C16" s="37" t="n">
        <f aca="false">+ESF21!C156</f>
        <v>-4417437.57</v>
      </c>
      <c r="D16" s="37" t="n">
        <f aca="false">+ESF20!E124</f>
        <v>-4638410.72</v>
      </c>
      <c r="E16" s="37" t="n">
        <f aca="false">+C16-D16</f>
        <v>220973.149999999</v>
      </c>
      <c r="F16" s="38" t="n">
        <f aca="false">+E16/D16</f>
        <v>-0.0476398411738751</v>
      </c>
      <c r="G16" s="36"/>
    </row>
    <row r="17" customFormat="false" ht="15" hidden="false" customHeight="false" outlineLevel="0" collapsed="false">
      <c r="B17" s="43" t="s">
        <v>63</v>
      </c>
      <c r="C17" s="44" t="n">
        <f aca="false">+ESF21!C174</f>
        <v>38708.81</v>
      </c>
      <c r="D17" s="44" t="n">
        <f aca="false">38709+1525</f>
        <v>40234</v>
      </c>
      <c r="E17" s="44" t="n">
        <f aca="false">+C17-D17</f>
        <v>-1525.19</v>
      </c>
      <c r="F17" s="38" t="n">
        <f aca="false">+E17/D17</f>
        <v>-0.0379079882686286</v>
      </c>
      <c r="G17" s="36"/>
    </row>
    <row r="18" customFormat="false" ht="15" hidden="false" customHeight="false" outlineLevel="0" collapsed="false">
      <c r="B18" s="39" t="s">
        <v>64</v>
      </c>
      <c r="C18" s="40" t="n">
        <f aca="false">+C15+C17+C16</f>
        <v>7943885.62</v>
      </c>
      <c r="D18" s="40" t="n">
        <f aca="false">+D15+D17+D16</f>
        <v>6726358.28</v>
      </c>
      <c r="E18" s="42" t="n">
        <f aca="false">+C18-D18</f>
        <v>1217527.34</v>
      </c>
      <c r="F18" s="38" t="n">
        <f aca="false">+E18/D18</f>
        <v>0.181008398499998</v>
      </c>
      <c r="G18" s="36"/>
    </row>
    <row r="19" customFormat="false" ht="15" hidden="false" customHeight="false" outlineLevel="0" collapsed="false">
      <c r="B19" s="39" t="s">
        <v>65</v>
      </c>
      <c r="C19" s="40" t="n">
        <f aca="false">+C14+C18</f>
        <v>23776091.04</v>
      </c>
      <c r="D19" s="40" t="n">
        <f aca="false">+D14+D18</f>
        <v>18726019.28</v>
      </c>
      <c r="E19" s="40" t="n">
        <f aca="false">+C19-D19</f>
        <v>5050071.76</v>
      </c>
      <c r="F19" s="38" t="n">
        <f aca="false">+E19/D19</f>
        <v>0.269682076285889</v>
      </c>
      <c r="G19" s="36"/>
    </row>
    <row r="20" customFormat="false" ht="15" hidden="false" customHeight="false" outlineLevel="0" collapsed="false">
      <c r="B20" s="36"/>
      <c r="C20" s="37"/>
      <c r="D20" s="37"/>
      <c r="E20" s="37"/>
      <c r="F20" s="45"/>
      <c r="G20" s="36"/>
    </row>
    <row r="21" customFormat="false" ht="15" hidden="false" customHeight="false" outlineLevel="0" collapsed="false">
      <c r="B21" s="46" t="s">
        <v>66</v>
      </c>
      <c r="C21" s="37"/>
      <c r="D21" s="47"/>
      <c r="E21" s="37"/>
      <c r="F21" s="37"/>
      <c r="G21" s="36"/>
    </row>
    <row r="22" customFormat="false" ht="15" hidden="false" customHeight="false" outlineLevel="0" collapsed="false">
      <c r="B22" s="36" t="s">
        <v>67</v>
      </c>
      <c r="C22" s="37"/>
      <c r="D22" s="37"/>
      <c r="E22" s="37"/>
      <c r="F22" s="37"/>
      <c r="G22" s="36"/>
    </row>
    <row r="23" customFormat="false" ht="13.8" hidden="false" customHeight="false" outlineLevel="0" collapsed="false">
      <c r="B23" s="36" t="s">
        <v>68</v>
      </c>
      <c r="C23" s="37" t="n">
        <v>5112347</v>
      </c>
      <c r="D23" s="37" t="n">
        <v>3911661</v>
      </c>
      <c r="E23" s="37" t="n">
        <f aca="false">+C23-D23</f>
        <v>1200686</v>
      </c>
      <c r="F23" s="38" t="n">
        <f aca="false">+E23/D23</f>
        <v>0.306950423362352</v>
      </c>
      <c r="G23" s="36"/>
    </row>
    <row r="24" customFormat="false" ht="13.8" hidden="false" customHeight="false" outlineLevel="0" collapsed="false">
      <c r="B24" s="36" t="s">
        <v>69</v>
      </c>
      <c r="C24" s="37" t="n">
        <v>4831442</v>
      </c>
      <c r="D24" s="37" t="n">
        <f aca="false">3593245-306510</f>
        <v>3286735</v>
      </c>
      <c r="E24" s="37" t="n">
        <f aca="false">+C24-D24</f>
        <v>1544707</v>
      </c>
      <c r="F24" s="38" t="n">
        <f aca="false">+E24/D24</f>
        <v>0.469982216394081</v>
      </c>
      <c r="G24" s="36"/>
    </row>
    <row r="25" customFormat="false" ht="15" hidden="false" customHeight="false" outlineLevel="0" collapsed="false">
      <c r="B25" s="36" t="s">
        <v>70</v>
      </c>
      <c r="C25" s="37" t="n">
        <v>327775</v>
      </c>
      <c r="D25" s="37" t="n">
        <v>532104</v>
      </c>
      <c r="E25" s="37" t="n">
        <f aca="false">+C25-D25</f>
        <v>-204329</v>
      </c>
      <c r="F25" s="38" t="n">
        <f aca="false">+E25/D25</f>
        <v>-0.384001999609099</v>
      </c>
      <c r="G25" s="36"/>
    </row>
    <row r="26" customFormat="false" ht="13.8" hidden="false" customHeight="false" outlineLevel="0" collapsed="false">
      <c r="B26" s="36" t="s">
        <v>71</v>
      </c>
      <c r="C26" s="37" t="n">
        <v>25114</v>
      </c>
      <c r="D26" s="37" t="n">
        <v>75784</v>
      </c>
      <c r="E26" s="37" t="n">
        <f aca="false">+C26-D26</f>
        <v>-50670</v>
      </c>
      <c r="F26" s="38" t="n">
        <f aca="false">+E26/D26</f>
        <v>-0.668610788556951</v>
      </c>
      <c r="G26" s="36"/>
    </row>
    <row r="27" customFormat="false" ht="13.8" hidden="false" customHeight="false" outlineLevel="0" collapsed="false">
      <c r="B27" s="36" t="s">
        <v>72</v>
      </c>
      <c r="C27" s="37" t="n">
        <f aca="false">129028+24371</f>
        <v>153399</v>
      </c>
      <c r="D27" s="37" t="n">
        <v>98117</v>
      </c>
      <c r="E27" s="37" t="n">
        <f aca="false">+C27-D27</f>
        <v>55282</v>
      </c>
      <c r="F27" s="38" t="n">
        <f aca="false">+E27/D27</f>
        <v>0.563429375133769</v>
      </c>
      <c r="G27" s="36"/>
    </row>
    <row r="28" customFormat="false" ht="15" hidden="false" customHeight="false" outlineLevel="0" collapsed="false">
      <c r="B28" s="39" t="s">
        <v>73</v>
      </c>
      <c r="C28" s="40" t="n">
        <f aca="false">SUM(C23:C27)</f>
        <v>10450077</v>
      </c>
      <c r="D28" s="40" t="n">
        <f aca="false">SUM(D23:D27)</f>
        <v>7904401</v>
      </c>
      <c r="E28" s="40" t="n">
        <f aca="false">+C28-D28</f>
        <v>2545676</v>
      </c>
      <c r="F28" s="37"/>
      <c r="G28" s="36"/>
    </row>
    <row r="29" customFormat="false" ht="15" hidden="false" customHeight="false" outlineLevel="0" collapsed="false">
      <c r="B29" s="36"/>
      <c r="C29" s="37"/>
      <c r="D29" s="37"/>
      <c r="E29" s="37" t="n">
        <f aca="false">+C29-D29</f>
        <v>0</v>
      </c>
      <c r="F29" s="37"/>
      <c r="G29" s="36"/>
    </row>
    <row r="30" customFormat="false" ht="13.8" hidden="false" customHeight="false" outlineLevel="0" collapsed="false">
      <c r="B30" s="36" t="s">
        <v>74</v>
      </c>
      <c r="C30" s="37" t="n">
        <v>294124</v>
      </c>
      <c r="D30" s="37" t="n">
        <v>306510</v>
      </c>
      <c r="E30" s="37" t="n">
        <f aca="false">+C30-D30</f>
        <v>-12386</v>
      </c>
      <c r="F30" s="38" t="n">
        <f aca="false">+E30/D30</f>
        <v>-0.040409774558742</v>
      </c>
      <c r="G30" s="36"/>
    </row>
    <row r="31" customFormat="false" ht="15" hidden="false" customHeight="false" outlineLevel="0" collapsed="false">
      <c r="B31" s="36" t="s">
        <v>75</v>
      </c>
      <c r="C31" s="37" t="n">
        <f aca="false">+ESF21!C264</f>
        <v>494754.2</v>
      </c>
      <c r="D31" s="37" t="n">
        <v>445540</v>
      </c>
      <c r="E31" s="37" t="n">
        <f aca="false">+C31-D31</f>
        <v>49214.2</v>
      </c>
      <c r="F31" s="38" t="n">
        <f aca="false">+E31/D31</f>
        <v>0.11045966692104</v>
      </c>
      <c r="G31" s="36"/>
    </row>
    <row r="32" customFormat="false" ht="15" hidden="false" customHeight="false" outlineLevel="0" collapsed="false">
      <c r="B32" s="39" t="s">
        <v>76</v>
      </c>
      <c r="C32" s="40" t="n">
        <f aca="false">+C30+C31</f>
        <v>788878.2</v>
      </c>
      <c r="D32" s="40" t="n">
        <f aca="false">+D30+D31</f>
        <v>752050</v>
      </c>
      <c r="E32" s="40" t="n">
        <f aca="false">+C32-D32</f>
        <v>36828.2</v>
      </c>
      <c r="F32" s="38" t="n">
        <f aca="false">+E32/D32</f>
        <v>0.0489704142011834</v>
      </c>
      <c r="G32" s="36"/>
    </row>
    <row r="33" customFormat="false" ht="15" hidden="false" customHeight="false" outlineLevel="0" collapsed="false">
      <c r="B33" s="39" t="s">
        <v>77</v>
      </c>
      <c r="C33" s="40" t="n">
        <f aca="false">+C32+C28</f>
        <v>11238955.2</v>
      </c>
      <c r="D33" s="40" t="n">
        <f aca="false">+D32+D28</f>
        <v>8656451</v>
      </c>
      <c r="E33" s="40" t="n">
        <f aca="false">+C33-D33</f>
        <v>2582504.2</v>
      </c>
      <c r="F33" s="38" t="n">
        <f aca="false">+E33/D33</f>
        <v>0.298332908024316</v>
      </c>
      <c r="G33" s="36"/>
    </row>
    <row r="34" customFormat="false" ht="15" hidden="false" customHeight="false" outlineLevel="0" collapsed="false">
      <c r="B34" s="36"/>
      <c r="C34" s="37"/>
      <c r="D34" s="37"/>
      <c r="E34" s="37"/>
      <c r="F34" s="37"/>
      <c r="G34" s="36"/>
    </row>
    <row r="35" customFormat="false" ht="15" hidden="false" customHeight="false" outlineLevel="0" collapsed="false">
      <c r="B35" s="36" t="s">
        <v>78</v>
      </c>
      <c r="C35" s="37"/>
      <c r="D35" s="37"/>
      <c r="E35" s="37"/>
      <c r="F35" s="37"/>
      <c r="G35" s="36"/>
    </row>
    <row r="36" customFormat="false" ht="15" hidden="false" customHeight="false" outlineLevel="0" collapsed="false">
      <c r="B36" s="36" t="s">
        <v>79</v>
      </c>
      <c r="C36" s="37" t="n">
        <f aca="false">+ESF21!C271</f>
        <v>1608300</v>
      </c>
      <c r="D36" s="37" t="n">
        <v>1608300</v>
      </c>
      <c r="E36" s="37" t="n">
        <f aca="false">+C36-D36</f>
        <v>0</v>
      </c>
      <c r="F36" s="38" t="n">
        <f aca="false">+E36/D36</f>
        <v>0</v>
      </c>
      <c r="G36" s="36"/>
    </row>
    <row r="37" customFormat="false" ht="15" hidden="false" customHeight="false" outlineLevel="0" collapsed="false">
      <c r="B37" s="36" t="s">
        <v>80</v>
      </c>
      <c r="C37" s="37" t="n">
        <f aca="false">+ESF21!C275</f>
        <v>720798.66</v>
      </c>
      <c r="D37" s="37" t="n">
        <v>626400</v>
      </c>
      <c r="E37" s="37" t="n">
        <f aca="false">+C37-D37</f>
        <v>94398.66</v>
      </c>
      <c r="F37" s="38" t="n">
        <f aca="false">+E37/D37</f>
        <v>0.150700287356322</v>
      </c>
      <c r="G37" s="36"/>
    </row>
    <row r="38" customFormat="false" ht="15" hidden="false" customHeight="false" outlineLevel="0" collapsed="false">
      <c r="B38" s="36" t="s">
        <v>81</v>
      </c>
      <c r="C38" s="37" t="n">
        <f aca="false">+ER!C31</f>
        <v>3931641</v>
      </c>
      <c r="D38" s="37" t="n">
        <v>994720</v>
      </c>
      <c r="E38" s="37" t="n">
        <f aca="false">+C38-D38</f>
        <v>2936921</v>
      </c>
      <c r="F38" s="38" t="n">
        <f aca="false">+E38/D38</f>
        <v>2.95251025414187</v>
      </c>
      <c r="G38" s="36"/>
    </row>
    <row r="39" customFormat="false" ht="15" hidden="false" customHeight="false" outlineLevel="0" collapsed="false">
      <c r="B39" s="36" t="s">
        <v>82</v>
      </c>
      <c r="C39" s="48" t="n">
        <v>6276396</v>
      </c>
      <c r="D39" s="37" t="n">
        <f aca="false">7834868-994720</f>
        <v>6840148</v>
      </c>
      <c r="E39" s="37" t="n">
        <f aca="false">+C39-D39</f>
        <v>-563752</v>
      </c>
      <c r="F39" s="38" t="n">
        <f aca="false">+E39/D39</f>
        <v>-0.0824180997253276</v>
      </c>
      <c r="G39" s="36"/>
    </row>
    <row r="40" customFormat="false" ht="15" hidden="false" customHeight="false" outlineLevel="0" collapsed="false">
      <c r="B40" s="39" t="s">
        <v>83</v>
      </c>
      <c r="C40" s="40" t="n">
        <f aca="false">SUM(C36:C39)</f>
        <v>12537135.66</v>
      </c>
      <c r="D40" s="40" t="n">
        <f aca="false">SUM(D36:D39)</f>
        <v>10069568</v>
      </c>
      <c r="E40" s="40" t="n">
        <f aca="false">+C40-D40</f>
        <v>2467567.66</v>
      </c>
      <c r="F40" s="38" t="n">
        <f aca="false">+E40/D40</f>
        <v>0.245051988327603</v>
      </c>
      <c r="G40" s="36"/>
    </row>
    <row r="41" customFormat="false" ht="15" hidden="false" customHeight="false" outlineLevel="0" collapsed="false">
      <c r="B41" s="43" t="s">
        <v>84</v>
      </c>
      <c r="C41" s="44" t="n">
        <f aca="false">+C33+C40</f>
        <v>23776090.86</v>
      </c>
      <c r="D41" s="44" t="n">
        <f aca="false">+D40+D33</f>
        <v>18726019</v>
      </c>
      <c r="E41" s="40" t="n">
        <f aca="false">+C41-D41</f>
        <v>5050071.86</v>
      </c>
      <c r="F41" s="49" t="n">
        <f aca="false">+E41/D41</f>
        <v>0.269682085658463</v>
      </c>
      <c r="G41" s="43"/>
    </row>
    <row r="42" customFormat="false" ht="15" hidden="false" customHeight="false" outlineLevel="0" collapsed="false">
      <c r="C42" s="32" t="n">
        <f aca="false">+C41-C19</f>
        <v>-0.179999999701977</v>
      </c>
      <c r="D42" s="32" t="n">
        <f aca="false">+D41-D19</f>
        <v>-0.280000001192093</v>
      </c>
      <c r="E42" s="32" t="n">
        <f aca="false">+E41-E19</f>
        <v>0.100000001490116</v>
      </c>
      <c r="F42" s="50"/>
    </row>
    <row r="43" customFormat="false" ht="15" hidden="false" customHeight="false" outlineLevel="0" collapsed="false">
      <c r="C43" s="32"/>
      <c r="D43" s="32"/>
      <c r="E43" s="32"/>
      <c r="F43" s="50"/>
    </row>
    <row r="44" customFormat="false" ht="15" hidden="false" customHeight="false" outlineLevel="0" collapsed="false">
      <c r="B44" s="0" t="s">
        <v>85</v>
      </c>
      <c r="C44" s="51" t="n">
        <f aca="false">+C14/C28</f>
        <v>1.51503241746448</v>
      </c>
      <c r="D44" s="51" t="n">
        <f aca="false">+D14/D28</f>
        <v>1.51809871488048</v>
      </c>
      <c r="E44" s="50"/>
      <c r="F44" s="50"/>
    </row>
    <row r="45" customFormat="false" ht="15" hidden="false" customHeight="false" outlineLevel="0" collapsed="false">
      <c r="B45" s="0" t="s">
        <v>86</v>
      </c>
      <c r="C45" s="51" t="n">
        <f aca="false">+C33/C40</f>
        <v>0.896453185543659</v>
      </c>
      <c r="D45" s="51" t="n">
        <f aca="false">+D33/D40</f>
        <v>0.859664585412204</v>
      </c>
      <c r="E45" s="50"/>
      <c r="F45" s="50"/>
    </row>
    <row r="46" customFormat="false" ht="15" hidden="false" customHeight="false" outlineLevel="0" collapsed="false">
      <c r="B46" s="0" t="s">
        <v>87</v>
      </c>
      <c r="C46" s="50" t="n">
        <f aca="false">240/(+ER!C8/((C8+D8)/2))</f>
        <v>63.2011366378426</v>
      </c>
      <c r="D46" s="32" t="n">
        <f aca="false">360/(+ER!E8/((+D8+4951125)/2))</f>
        <v>74.0981996817309</v>
      </c>
      <c r="E46" s="50"/>
      <c r="F46" s="50"/>
    </row>
    <row r="47" customFormat="false" ht="15" hidden="false" customHeight="false" outlineLevel="0" collapsed="false">
      <c r="B47" s="0" t="s">
        <v>88</v>
      </c>
      <c r="C47" s="50"/>
      <c r="E47" s="50"/>
      <c r="F47" s="50"/>
    </row>
    <row r="48" customFormat="false" ht="15" hidden="false" customHeight="false" outlineLevel="0" collapsed="false">
      <c r="C48" s="50"/>
      <c r="E48" s="50"/>
      <c r="F48" s="50"/>
    </row>
    <row r="49" customFormat="false" ht="15" hidden="false" customHeight="false" outlineLevel="0" collapsed="false">
      <c r="C49" s="50"/>
      <c r="E49" s="50"/>
      <c r="F49" s="5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pane xSplit="0" ySplit="4" topLeftCell="A27" activePane="bottomLeft" state="frozen"/>
      <selection pane="topLeft" activeCell="A2" activeCellId="0" sqref="A2"/>
      <selection pane="bottomLeft" activeCell="C33" activeCellId="0" sqref="C33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31.57"/>
    <col collapsed="false" customWidth="true" hidden="false" outlineLevel="0" max="3" min="3" style="0" width="14.33"/>
    <col collapsed="false" customWidth="true" hidden="false" outlineLevel="0" max="4" min="4" style="0" width="10.71"/>
    <col collapsed="false" customWidth="true" hidden="false" outlineLevel="0" max="5" min="5" style="0" width="11"/>
    <col collapsed="false" customWidth="true" hidden="false" outlineLevel="0" max="6" min="6" style="0" width="11.71"/>
    <col collapsed="false" customWidth="true" hidden="false" outlineLevel="0" max="7" min="7" style="0" width="9.43"/>
    <col collapsed="false" customWidth="true" hidden="false" outlineLevel="0" max="8" min="8" style="0" width="73.85"/>
    <col collapsed="false" customWidth="true" hidden="false" outlineLevel="0" max="9" min="9" style="0" width="19.85"/>
  </cols>
  <sheetData>
    <row r="1" customFormat="false" ht="15" hidden="false" customHeight="false" outlineLevel="0" collapsed="false">
      <c r="A1" s="30" t="s">
        <v>45</v>
      </c>
    </row>
    <row r="2" customFormat="false" ht="15" hidden="false" customHeight="false" outlineLevel="0" collapsed="false">
      <c r="A2" s="31" t="s">
        <v>46</v>
      </c>
    </row>
    <row r="3" customFormat="false" ht="15" hidden="false" customHeight="false" outlineLevel="0" collapsed="false">
      <c r="A3" s="31" t="s">
        <v>89</v>
      </c>
    </row>
    <row r="4" customFormat="false" ht="15" hidden="false" customHeight="false" outlineLevel="0" collapsed="false">
      <c r="C4" s="35" t="s">
        <v>90</v>
      </c>
      <c r="D4" s="39" t="s">
        <v>91</v>
      </c>
      <c r="E4" s="35" t="s">
        <v>90</v>
      </c>
      <c r="F4" s="35" t="s">
        <v>92</v>
      </c>
      <c r="G4" s="35"/>
    </row>
    <row r="5" customFormat="false" ht="15" hidden="false" customHeight="false" outlineLevel="0" collapsed="false">
      <c r="B5" s="33" t="s">
        <v>93</v>
      </c>
      <c r="C5" s="34" t="n">
        <v>44440</v>
      </c>
      <c r="D5" s="34" t="n">
        <v>44531</v>
      </c>
      <c r="E5" s="34" t="n">
        <v>44166</v>
      </c>
      <c r="F5" s="35" t="s">
        <v>94</v>
      </c>
      <c r="G5" s="35" t="s">
        <v>50</v>
      </c>
      <c r="H5" s="35" t="s">
        <v>51</v>
      </c>
    </row>
    <row r="6" customFormat="false" ht="15" hidden="false" customHeight="false" outlineLevel="0" collapsed="false">
      <c r="B6" s="36" t="s">
        <v>95</v>
      </c>
      <c r="C6" s="37" t="n">
        <f aca="false">18186145+27620</f>
        <v>18213765</v>
      </c>
      <c r="D6" s="37" t="n">
        <v>27751000</v>
      </c>
      <c r="E6" s="37" t="n">
        <f aca="false">20310268+33090</f>
        <v>20343358</v>
      </c>
      <c r="F6" s="37" t="n">
        <f aca="false">+D6-E6</f>
        <v>7407642</v>
      </c>
      <c r="G6" s="38" t="n">
        <f aca="false">+F6/E6</f>
        <v>0.364130739870969</v>
      </c>
      <c r="H6" s="36"/>
    </row>
    <row r="7" customFormat="false" ht="15" hidden="false" customHeight="false" outlineLevel="0" collapsed="false">
      <c r="B7" s="36" t="s">
        <v>96</v>
      </c>
      <c r="C7" s="44" t="n">
        <v>1740524</v>
      </c>
      <c r="D7" s="44" t="n">
        <v>1776000</v>
      </c>
      <c r="E7" s="44" t="n">
        <v>2049016</v>
      </c>
      <c r="F7" s="44" t="n">
        <f aca="false">+D7-E7</f>
        <v>-273016</v>
      </c>
      <c r="G7" s="38" t="n">
        <f aca="false">+F7/E7</f>
        <v>-0.133242492981997</v>
      </c>
      <c r="H7" s="36"/>
    </row>
    <row r="8" customFormat="false" ht="15" hidden="false" customHeight="false" outlineLevel="0" collapsed="false">
      <c r="B8" s="36" t="s">
        <v>97</v>
      </c>
      <c r="C8" s="37" t="n">
        <f aca="false">+C6+C7</f>
        <v>19954289</v>
      </c>
      <c r="D8" s="37" t="n">
        <f aca="false">+D6+D7</f>
        <v>29527000</v>
      </c>
      <c r="E8" s="37" t="n">
        <f aca="false">+E6+E7</f>
        <v>22392374</v>
      </c>
      <c r="F8" s="37" t="n">
        <f aca="false">+D8-E8</f>
        <v>7134626</v>
      </c>
      <c r="G8" s="38" t="n">
        <f aca="false">+F8/E8</f>
        <v>0.318618561837168</v>
      </c>
      <c r="H8" s="36"/>
    </row>
    <row r="9" customFormat="false" ht="15" hidden="false" customHeight="false" outlineLevel="0" collapsed="false">
      <c r="B9" s="36"/>
      <c r="C9" s="37"/>
      <c r="D9" s="37"/>
      <c r="E9" s="37"/>
      <c r="F9" s="37"/>
      <c r="G9" s="37"/>
      <c r="H9" s="36"/>
    </row>
    <row r="10" customFormat="false" ht="15" hidden="false" customHeight="false" outlineLevel="0" collapsed="false">
      <c r="B10" s="36" t="s">
        <v>98</v>
      </c>
      <c r="C10" s="37"/>
      <c r="D10" s="37"/>
      <c r="E10" s="37"/>
      <c r="F10" s="37"/>
      <c r="G10" s="37"/>
      <c r="H10" s="36"/>
    </row>
    <row r="11" customFormat="false" ht="13.8" hidden="false" customHeight="false" outlineLevel="0" collapsed="false">
      <c r="B11" s="36" t="s">
        <v>99</v>
      </c>
      <c r="C11" s="48" t="n">
        <f aca="false">-2937603-745696</f>
        <v>-3683299</v>
      </c>
      <c r="D11" s="37" t="n">
        <f aca="false">22261000-18055459</f>
        <v>4205541</v>
      </c>
      <c r="E11" s="37" t="n">
        <v>-47574</v>
      </c>
      <c r="F11" s="37" t="n">
        <f aca="false">+D11-E11</f>
        <v>4253115</v>
      </c>
      <c r="G11" s="38" t="n">
        <f aca="false">+F11/E11</f>
        <v>-89.3999873880691</v>
      </c>
      <c r="H11" s="36"/>
    </row>
    <row r="12" customFormat="false" ht="13.8" hidden="false" customHeight="false" outlineLevel="0" collapsed="false">
      <c r="B12" s="36" t="s">
        <v>100</v>
      </c>
      <c r="C12" s="37" t="n">
        <v>15156345</v>
      </c>
      <c r="D12" s="37" t="n">
        <f aca="false">+C12/C8*D8</f>
        <v>22427328.7219104</v>
      </c>
      <c r="E12" s="37" t="n">
        <v>14039472</v>
      </c>
      <c r="F12" s="37" t="n">
        <f aca="false">+D12-E12</f>
        <v>8387856.72191036</v>
      </c>
      <c r="G12" s="38" t="n">
        <f aca="false">+F12/E12</f>
        <v>0.597448160579711</v>
      </c>
      <c r="H12" s="36"/>
    </row>
    <row r="13" customFormat="false" ht="13.8" hidden="false" customHeight="false" outlineLevel="0" collapsed="false">
      <c r="B13" s="36" t="s">
        <v>101</v>
      </c>
      <c r="C13" s="37" t="n">
        <f aca="false">652502+414507</f>
        <v>1067009</v>
      </c>
      <c r="D13" s="37" t="n">
        <f aca="false">+C13/9*12</f>
        <v>1422678.66666667</v>
      </c>
      <c r="E13" s="37" t="n">
        <v>1390989</v>
      </c>
      <c r="F13" s="37" t="n">
        <f aca="false">+D13-E13</f>
        <v>31689.6666666667</v>
      </c>
      <c r="G13" s="38" t="n">
        <f aca="false">+F13/E13</f>
        <v>0.0227821116246546</v>
      </c>
      <c r="H13" s="36"/>
    </row>
    <row r="14" customFormat="false" ht="13.8" hidden="false" customHeight="false" outlineLevel="0" collapsed="false">
      <c r="B14" s="36" t="s">
        <v>102</v>
      </c>
      <c r="C14" s="44" t="n">
        <f aca="false">689300+339602+800229+63325+13359</f>
        <v>1905815</v>
      </c>
      <c r="D14" s="44" t="n">
        <f aca="false">+C14/9*12</f>
        <v>2541086.66666667</v>
      </c>
      <c r="E14" s="44" t="n">
        <f aca="false">18439792-15382887</f>
        <v>3056905</v>
      </c>
      <c r="F14" s="37" t="n">
        <f aca="false">+D14-E14</f>
        <v>-515818.333333333</v>
      </c>
      <c r="G14" s="38" t="n">
        <f aca="false">+F14/E14</f>
        <v>-0.16873875155863</v>
      </c>
      <c r="H14" s="36"/>
    </row>
    <row r="15" customFormat="false" ht="15" hidden="false" customHeight="false" outlineLevel="0" collapsed="false">
      <c r="B15" s="36" t="s">
        <v>103</v>
      </c>
      <c r="C15" s="37" t="n">
        <f aca="false">SUM(C11:C14)</f>
        <v>14445870</v>
      </c>
      <c r="D15" s="37" t="n">
        <f aca="false">SUM(D11:D14)</f>
        <v>30596635.0552437</v>
      </c>
      <c r="E15" s="37" t="n">
        <f aca="false">SUM(E11:E14)</f>
        <v>18439792</v>
      </c>
      <c r="F15" s="40" t="n">
        <f aca="false">+D15-E15</f>
        <v>12156843.0552437</v>
      </c>
      <c r="G15" s="38" t="n">
        <f aca="false">+F15/E15</f>
        <v>0.659272244244604</v>
      </c>
      <c r="H15" s="36"/>
    </row>
    <row r="16" customFormat="false" ht="15" hidden="false" customHeight="false" outlineLevel="0" collapsed="false">
      <c r="B16" s="36" t="s">
        <v>104</v>
      </c>
      <c r="C16" s="42" t="n">
        <f aca="false">+C8-C15</f>
        <v>5508419</v>
      </c>
      <c r="D16" s="42" t="n">
        <f aca="false">+D8-D15</f>
        <v>-1069635.0552437</v>
      </c>
      <c r="E16" s="42" t="n">
        <f aca="false">+E8-E15</f>
        <v>3952582</v>
      </c>
      <c r="F16" s="42" t="n">
        <f aca="false">+D16-E16</f>
        <v>-5022217.0552437</v>
      </c>
      <c r="G16" s="38" t="n">
        <f aca="false">+F16/E16</f>
        <v>-1.27061679055455</v>
      </c>
      <c r="H16" s="36"/>
    </row>
    <row r="17" s="52" customFormat="true" ht="15" hidden="false" customHeight="false" outlineLevel="0" collapsed="false">
      <c r="B17" s="53" t="s">
        <v>50</v>
      </c>
      <c r="C17" s="54" t="n">
        <f aca="false">+C16/C8</f>
        <v>0.276051880375191</v>
      </c>
      <c r="D17" s="54" t="n">
        <f aca="false">+D16/D8</f>
        <v>-0.036225659743411</v>
      </c>
      <c r="E17" s="54" t="n">
        <f aca="false">+E16/E8</f>
        <v>0.17651464735271</v>
      </c>
      <c r="F17" s="54" t="n">
        <f aca="false">+D17-E17</f>
        <v>-0.212740307096121</v>
      </c>
      <c r="G17" s="55"/>
      <c r="H17" s="56"/>
    </row>
    <row r="18" customFormat="false" ht="15" hidden="false" customHeight="false" outlineLevel="0" collapsed="false">
      <c r="B18" s="36"/>
      <c r="C18" s="37"/>
      <c r="D18" s="37"/>
      <c r="E18" s="37"/>
      <c r="F18" s="37" t="n">
        <f aca="false">+C18-E18</f>
        <v>0</v>
      </c>
      <c r="G18" s="57"/>
      <c r="H18" s="36"/>
    </row>
    <row r="19" customFormat="false" ht="15" hidden="false" customHeight="false" outlineLevel="0" collapsed="false">
      <c r="B19" s="36" t="s">
        <v>105</v>
      </c>
      <c r="C19" s="37" t="n">
        <v>1039196</v>
      </c>
      <c r="D19" s="37" t="n">
        <v>1730000</v>
      </c>
      <c r="E19" s="37" t="n">
        <v>1827739</v>
      </c>
      <c r="F19" s="37" t="n">
        <f aca="false">+D19-E19</f>
        <v>-97739</v>
      </c>
      <c r="G19" s="38" t="n">
        <f aca="false">+F19/E19</f>
        <v>-0.0534753594468357</v>
      </c>
      <c r="H19" s="36"/>
    </row>
    <row r="20" customFormat="false" ht="15" hidden="false" customHeight="false" outlineLevel="0" collapsed="false">
      <c r="B20" s="36" t="s">
        <v>106</v>
      </c>
      <c r="C20" s="37" t="n">
        <v>323288</v>
      </c>
      <c r="D20" s="37" t="n">
        <f aca="false">469000+15000+99000</f>
        <v>583000</v>
      </c>
      <c r="E20" s="37" t="n">
        <v>570923</v>
      </c>
      <c r="F20" s="37" t="n">
        <f aca="false">+D20-E20</f>
        <v>12077</v>
      </c>
      <c r="G20" s="38" t="n">
        <f aca="false">+F20/E20</f>
        <v>0.0211534655286265</v>
      </c>
      <c r="H20" s="36"/>
    </row>
    <row r="21" customFormat="false" ht="15" hidden="false" customHeight="false" outlineLevel="0" collapsed="false">
      <c r="B21" s="53" t="s">
        <v>50</v>
      </c>
      <c r="C21" s="54" t="n">
        <f aca="false">(+C20+C19)/C8</f>
        <v>0.0682802579435429</v>
      </c>
      <c r="D21" s="54" t="n">
        <f aca="false">(+D20+D19)/D8</f>
        <v>0.0783350831442409</v>
      </c>
      <c r="E21" s="54" t="n">
        <f aca="false">(+E20+E19)/E8</f>
        <v>0.107119593483031</v>
      </c>
      <c r="F21" s="54" t="n">
        <f aca="false">+D21-E21</f>
        <v>-0.0287845103387905</v>
      </c>
      <c r="G21" s="55"/>
      <c r="H21" s="36"/>
    </row>
    <row r="22" customFormat="false" ht="15" hidden="false" customHeight="false" outlineLevel="0" collapsed="false">
      <c r="B22" s="58" t="s">
        <v>107</v>
      </c>
      <c r="C22" s="59" t="n">
        <f aca="false">+C16-C20-C19</f>
        <v>4145935</v>
      </c>
      <c r="D22" s="59" t="n">
        <f aca="false">+D16-D20-D19</f>
        <v>-3382635.0552437</v>
      </c>
      <c r="E22" s="59" t="n">
        <f aca="false">+E16-E20-E19</f>
        <v>1553920</v>
      </c>
      <c r="F22" s="59" t="n">
        <f aca="false">+F16-F20</f>
        <v>-5034294.0552437</v>
      </c>
      <c r="G22" s="38" t="n">
        <f aca="false">+F22/E22</f>
        <v>-3.23973824601247</v>
      </c>
      <c r="H22" s="36"/>
    </row>
    <row r="23" customFormat="false" ht="15" hidden="false" customHeight="false" outlineLevel="0" collapsed="false">
      <c r="B23" s="53"/>
      <c r="C23" s="54"/>
      <c r="D23" s="54"/>
      <c r="E23" s="54"/>
      <c r="F23" s="60"/>
      <c r="G23" s="61"/>
      <c r="H23" s="36"/>
    </row>
    <row r="24" customFormat="false" ht="15" hidden="false" customHeight="false" outlineLevel="0" collapsed="false">
      <c r="B24" s="36" t="s">
        <v>108</v>
      </c>
      <c r="C24" s="37" t="n">
        <v>-42696</v>
      </c>
      <c r="D24" s="37" t="n">
        <v>-58000</v>
      </c>
      <c r="E24" s="37" t="n">
        <v>-72998</v>
      </c>
      <c r="F24" s="37" t="n">
        <f aca="false">+D24-E24</f>
        <v>14998</v>
      </c>
      <c r="G24" s="38" t="n">
        <f aca="false">+F24/E24</f>
        <v>-0.205457683772158</v>
      </c>
      <c r="H24" s="62"/>
    </row>
    <row r="25" customFormat="false" ht="13.8" hidden="false" customHeight="false" outlineLevel="0" collapsed="false">
      <c r="B25" s="36" t="s">
        <v>109</v>
      </c>
      <c r="C25" s="37" t="n">
        <v>-171598</v>
      </c>
      <c r="D25" s="37" t="n">
        <f aca="false">4694000-4895000</f>
        <v>-201000</v>
      </c>
      <c r="E25" s="37" t="n">
        <v>0</v>
      </c>
      <c r="F25" s="37" t="n">
        <f aca="false">+D25-E25</f>
        <v>-201000</v>
      </c>
      <c r="G25" s="38" t="n">
        <v>1</v>
      </c>
      <c r="H25" s="36"/>
    </row>
    <row r="26" customFormat="false" ht="15" hidden="false" customHeight="false" outlineLevel="0" collapsed="false">
      <c r="B26" s="36" t="s">
        <v>110</v>
      </c>
      <c r="C26" s="42" t="n">
        <f aca="false">SUM(C22:C25)</f>
        <v>3931641</v>
      </c>
      <c r="D26" s="42" t="n">
        <f aca="false">SUM(D22:D25)</f>
        <v>-3641635.0552437</v>
      </c>
      <c r="E26" s="42" t="n">
        <f aca="false">SUM(E22:E25)</f>
        <v>1480922</v>
      </c>
      <c r="F26" s="42" t="n">
        <f aca="false">+D26-E26</f>
        <v>-5122557.0552437</v>
      </c>
      <c r="G26" s="38" t="n">
        <f aca="false">+F26/E26</f>
        <v>-3.45903231584357</v>
      </c>
      <c r="H26" s="36"/>
    </row>
    <row r="27" customFormat="false" ht="15" hidden="false" customHeight="false" outlineLevel="0" collapsed="false">
      <c r="B27" s="53" t="s">
        <v>50</v>
      </c>
      <c r="C27" s="54" t="n">
        <f aca="false">+C26/C8</f>
        <v>0.197032377350052</v>
      </c>
      <c r="D27" s="54" t="n">
        <f aca="false">+D26/D8</f>
        <v>-0.123332375630565</v>
      </c>
      <c r="E27" s="54" t="n">
        <f aca="false">+E26/E8</f>
        <v>0.0661351047459282</v>
      </c>
      <c r="F27" s="37" t="n">
        <f aca="false">+D27-E27</f>
        <v>-0.189467480376493</v>
      </c>
      <c r="G27" s="57"/>
      <c r="H27" s="36"/>
    </row>
    <row r="28" customFormat="false" ht="15" hidden="false" customHeight="false" outlineLevel="0" collapsed="false">
      <c r="B28" s="53"/>
      <c r="C28" s="54"/>
      <c r="D28" s="54"/>
      <c r="E28" s="54"/>
      <c r="F28" s="37"/>
      <c r="G28" s="57"/>
      <c r="H28" s="36"/>
    </row>
    <row r="29" customFormat="false" ht="15" hidden="false" customHeight="false" outlineLevel="0" collapsed="false">
      <c r="B29" s="36" t="s">
        <v>111</v>
      </c>
      <c r="C29" s="37" t="n">
        <v>0</v>
      </c>
      <c r="D29" s="37" t="n">
        <f aca="false">-D26*0.15</f>
        <v>546245.258286555</v>
      </c>
      <c r="E29" s="37" t="n">
        <v>-222138</v>
      </c>
      <c r="F29" s="37" t="n">
        <f aca="false">+D29-E29</f>
        <v>768383.258286555</v>
      </c>
      <c r="G29" s="38" t="n">
        <f aca="false">+F29/E29</f>
        <v>-3.45903563679584</v>
      </c>
      <c r="H29" s="36"/>
    </row>
    <row r="30" customFormat="false" ht="15" hidden="false" customHeight="false" outlineLevel="0" collapsed="false">
      <c r="B30" s="36" t="s">
        <v>112</v>
      </c>
      <c r="C30" s="37" t="n">
        <v>0</v>
      </c>
      <c r="D30" s="37" t="n">
        <v>-959000</v>
      </c>
      <c r="E30" s="37" t="n">
        <v>-320420</v>
      </c>
      <c r="F30" s="37" t="n">
        <f aca="false">+D30-E30</f>
        <v>-638580</v>
      </c>
      <c r="G30" s="38" t="n">
        <f aca="false">+F30/E30</f>
        <v>1.99294675738094</v>
      </c>
      <c r="H30" s="36"/>
    </row>
    <row r="31" customFormat="false" ht="15" hidden="false" customHeight="false" outlineLevel="0" collapsed="false">
      <c r="B31" s="43" t="s">
        <v>81</v>
      </c>
      <c r="C31" s="40" t="n">
        <f aca="false">+C26+C29+C30</f>
        <v>3931641</v>
      </c>
      <c r="D31" s="40" t="n">
        <f aca="false">+D26+D29+D30</f>
        <v>-4054389.79695714</v>
      </c>
      <c r="E31" s="40" t="n">
        <f aca="false">+E26+E30+E29</f>
        <v>938364</v>
      </c>
      <c r="F31" s="40" t="n">
        <f aca="false">+D31-E31</f>
        <v>-4992753.79695714</v>
      </c>
      <c r="G31" s="49" t="n">
        <f aca="false">+F31/E31</f>
        <v>-5.32070049251372</v>
      </c>
      <c r="H31" s="43"/>
    </row>
    <row r="32" customFormat="false" ht="15" hidden="false" customHeight="false" outlineLevel="0" collapsed="false">
      <c r="C32" s="63" t="n">
        <f aca="false">+C31/C8</f>
        <v>0.197032377350052</v>
      </c>
      <c r="D32" s="63" t="n">
        <f aca="false">+D31/D8</f>
        <v>-0.137311267550281</v>
      </c>
      <c r="E32" s="63" t="n">
        <f aca="false">+E31/E8</f>
        <v>0.0419055165834583</v>
      </c>
      <c r="F32" s="64" t="n">
        <f aca="false">+D32-E32</f>
        <v>-0.179216784133739</v>
      </c>
      <c r="G32" s="64"/>
    </row>
    <row r="33" customFormat="false" ht="13.8" hidden="false" customHeight="false" outlineLevel="0" collapsed="false">
      <c r="C33" s="32"/>
      <c r="D33" s="32"/>
    </row>
    <row r="34" customFormat="false" ht="15" hidden="false" customHeight="false" outlineLevel="0" collapsed="false">
      <c r="E34" s="32"/>
    </row>
  </sheetData>
  <mergeCells count="1">
    <mergeCell ref="F4: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318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pane xSplit="0" ySplit="3" topLeftCell="A55" activePane="bottomLeft" state="frozen"/>
      <selection pane="topLeft" activeCell="A8" activeCellId="0" sqref="A8"/>
      <selection pane="bottomLeft" activeCell="B58" activeCellId="0" sqref="B58"/>
    </sheetView>
  </sheetViews>
  <sheetFormatPr defaultColWidth="11.4296875" defaultRowHeight="15" zeroHeight="false" outlineLevelRow="0" outlineLevelCol="0"/>
  <cols>
    <col collapsed="false" customWidth="true" hidden="false" outlineLevel="0" max="1" min="1" style="65" width="19.14"/>
    <col collapsed="false" customWidth="true" hidden="false" outlineLevel="0" max="2" min="2" style="66" width="60"/>
    <col collapsed="false" customWidth="true" hidden="false" outlineLevel="0" max="3" min="3" style="50" width="18"/>
    <col collapsed="false" customWidth="true" hidden="false" outlineLevel="0" max="4" min="4" style="66" width="11.57"/>
    <col collapsed="false" customWidth="false" hidden="false" outlineLevel="0" max="6" min="5" style="66" width="11.43"/>
    <col collapsed="false" customWidth="true" hidden="false" outlineLevel="0" max="7" min="7" style="66" width="14"/>
    <col collapsed="false" customWidth="true" hidden="false" outlineLevel="0" max="8" min="8" style="66" width="12"/>
    <col collapsed="false" customWidth="false" hidden="false" outlineLevel="0" max="1024" min="9" style="66" width="11.43"/>
  </cols>
  <sheetData>
    <row r="2" customFormat="false" ht="16.5" hidden="false" customHeight="false" outlineLevel="0" collapsed="false">
      <c r="A2" s="65" t="s">
        <v>113</v>
      </c>
      <c r="C2" s="67" t="s">
        <v>114</v>
      </c>
    </row>
    <row r="4" customFormat="false" ht="16.5" hidden="false" customHeight="false" outlineLevel="0" collapsed="false">
      <c r="A4" s="68" t="s">
        <v>115</v>
      </c>
      <c r="B4" s="68"/>
      <c r="C4" s="68"/>
      <c r="D4" s="68"/>
      <c r="E4" s="68"/>
    </row>
    <row r="5" customFormat="false" ht="15" hidden="false" customHeight="false" outlineLevel="0" collapsed="false">
      <c r="A5" s="69" t="s">
        <v>116</v>
      </c>
      <c r="B5" s="69"/>
      <c r="C5" s="69"/>
      <c r="D5" s="69"/>
      <c r="E5" s="69"/>
    </row>
    <row r="6" customFormat="false" ht="15" hidden="false" customHeight="false" outlineLevel="0" collapsed="false">
      <c r="A6" s="69" t="s">
        <v>117</v>
      </c>
      <c r="B6" s="69"/>
      <c r="C6" s="69"/>
      <c r="D6" s="69"/>
      <c r="E6" s="69"/>
    </row>
    <row r="7" customFormat="false" ht="15" hidden="false" customHeight="false" outlineLevel="0" collapsed="false">
      <c r="A7" s="69" t="s">
        <v>118</v>
      </c>
      <c r="B7" s="69"/>
      <c r="C7" s="69"/>
      <c r="D7" s="69"/>
      <c r="E7" s="69"/>
    </row>
    <row r="9" customFormat="false" ht="16.5" hidden="false" customHeight="false" outlineLevel="0" collapsed="false">
      <c r="A9" s="70" t="s">
        <v>119</v>
      </c>
      <c r="B9" s="71" t="s">
        <v>120</v>
      </c>
      <c r="C9" s="67" t="s">
        <v>121</v>
      </c>
      <c r="D9" s="71" t="s">
        <v>122</v>
      </c>
    </row>
    <row r="10" customFormat="false" ht="15" hidden="false" customHeight="false" outlineLevel="0" collapsed="false">
      <c r="A10" s="72" t="n">
        <v>1</v>
      </c>
      <c r="B10" s="73" t="s">
        <v>123</v>
      </c>
      <c r="C10" s="74" t="n">
        <v>23776091.6</v>
      </c>
      <c r="D10" s="73" t="n">
        <v>0</v>
      </c>
    </row>
    <row r="11" customFormat="false" ht="15" hidden="false" customHeight="false" outlineLevel="0" collapsed="false">
      <c r="A11" s="72" t="n">
        <v>101</v>
      </c>
      <c r="B11" s="73" t="s">
        <v>124</v>
      </c>
      <c r="C11" s="74" t="n">
        <v>15832205.42</v>
      </c>
      <c r="D11" s="73" t="n">
        <v>0</v>
      </c>
    </row>
    <row r="12" customFormat="false" ht="15" hidden="false" customHeight="false" outlineLevel="0" collapsed="false">
      <c r="A12" s="72" t="n">
        <v>10101</v>
      </c>
      <c r="B12" s="73" t="s">
        <v>125</v>
      </c>
      <c r="C12" s="74" t="n">
        <v>1722300.75</v>
      </c>
      <c r="D12" s="73" t="n">
        <v>0</v>
      </c>
    </row>
    <row r="13" customFormat="false" ht="15" hidden="false" customHeight="false" outlineLevel="0" collapsed="false">
      <c r="A13" s="72" t="n">
        <v>1010101</v>
      </c>
      <c r="B13" s="73" t="s">
        <v>126</v>
      </c>
      <c r="C13" s="74" t="n">
        <v>21710</v>
      </c>
      <c r="D13" s="73" t="n">
        <v>0</v>
      </c>
    </row>
    <row r="14" customFormat="false" ht="15" hidden="false" customHeight="false" outlineLevel="0" collapsed="false">
      <c r="A14" s="72" t="n">
        <v>101010101</v>
      </c>
      <c r="B14" s="73" t="s">
        <v>127</v>
      </c>
      <c r="C14" s="74" t="n">
        <v>21710</v>
      </c>
      <c r="D14" s="73" t="n">
        <v>0</v>
      </c>
    </row>
    <row r="15" customFormat="false" ht="15" hidden="false" customHeight="false" outlineLevel="0" collapsed="false">
      <c r="A15" s="72" t="n">
        <v>101010101001</v>
      </c>
      <c r="B15" s="73" t="s">
        <v>128</v>
      </c>
      <c r="C15" s="74" t="n">
        <v>1710</v>
      </c>
      <c r="D15" s="73" t="n">
        <v>0</v>
      </c>
    </row>
    <row r="16" customFormat="false" ht="15" hidden="false" customHeight="false" outlineLevel="0" collapsed="false">
      <c r="A16" s="72" t="n">
        <v>101010101006</v>
      </c>
      <c r="B16" s="73" t="s">
        <v>129</v>
      </c>
      <c r="C16" s="74" t="n">
        <v>20000</v>
      </c>
      <c r="D16" s="73" t="n">
        <v>0</v>
      </c>
    </row>
    <row r="17" customFormat="false" ht="15" hidden="false" customHeight="false" outlineLevel="0" collapsed="false">
      <c r="A17" s="72" t="n">
        <v>1010102</v>
      </c>
      <c r="B17" s="73" t="s">
        <v>130</v>
      </c>
      <c r="C17" s="74" t="n">
        <v>1700590.75</v>
      </c>
      <c r="D17" s="73" t="n">
        <v>0</v>
      </c>
    </row>
    <row r="18" customFormat="false" ht="15" hidden="false" customHeight="false" outlineLevel="0" collapsed="false">
      <c r="A18" s="72" t="n">
        <v>101010201</v>
      </c>
      <c r="B18" s="73" t="s">
        <v>131</v>
      </c>
      <c r="C18" s="74" t="n">
        <v>1687425.75</v>
      </c>
      <c r="D18" s="73" t="n">
        <v>0</v>
      </c>
    </row>
    <row r="19" customFormat="false" ht="15" hidden="false" customHeight="false" outlineLevel="0" collapsed="false">
      <c r="A19" s="72" t="n">
        <v>101010201001</v>
      </c>
      <c r="B19" s="73" t="s">
        <v>132</v>
      </c>
      <c r="C19" s="74" t="n">
        <v>374696</v>
      </c>
      <c r="D19" s="73" t="n">
        <v>0</v>
      </c>
    </row>
    <row r="20" customFormat="false" ht="15" hidden="false" customHeight="false" outlineLevel="0" collapsed="false">
      <c r="A20" s="72" t="n">
        <v>101010201002</v>
      </c>
      <c r="B20" s="73" t="s">
        <v>133</v>
      </c>
      <c r="C20" s="74" t="n">
        <v>54602.96</v>
      </c>
      <c r="D20" s="73" t="n">
        <v>0</v>
      </c>
    </row>
    <row r="21" customFormat="false" ht="15" hidden="false" customHeight="false" outlineLevel="0" collapsed="false">
      <c r="A21" s="72" t="n">
        <v>101010201004</v>
      </c>
      <c r="B21" s="73" t="s">
        <v>134</v>
      </c>
      <c r="C21" s="74" t="n">
        <v>664.86</v>
      </c>
      <c r="D21" s="73" t="n">
        <v>0</v>
      </c>
    </row>
    <row r="22" customFormat="false" ht="15" hidden="false" customHeight="false" outlineLevel="0" collapsed="false">
      <c r="A22" s="72" t="n">
        <v>101010201005</v>
      </c>
      <c r="B22" s="73" t="s">
        <v>135</v>
      </c>
      <c r="C22" s="74" t="n">
        <v>707461.93</v>
      </c>
      <c r="D22" s="73" t="n">
        <v>0</v>
      </c>
    </row>
    <row r="23" customFormat="false" ht="15" hidden="false" customHeight="false" outlineLevel="0" collapsed="false">
      <c r="A23" s="72" t="n">
        <v>101010201006</v>
      </c>
      <c r="B23" s="73" t="s">
        <v>136</v>
      </c>
      <c r="C23" s="74" t="n">
        <v>550000</v>
      </c>
      <c r="D23" s="73" t="n">
        <v>0</v>
      </c>
    </row>
    <row r="24" customFormat="false" ht="15" hidden="false" customHeight="false" outlineLevel="0" collapsed="false">
      <c r="A24" s="72" t="n">
        <v>101010202</v>
      </c>
      <c r="B24" s="73" t="s">
        <v>137</v>
      </c>
      <c r="C24" s="74" t="n">
        <v>13165</v>
      </c>
      <c r="D24" s="73" t="n">
        <v>0</v>
      </c>
    </row>
    <row r="25" customFormat="false" ht="15" hidden="false" customHeight="false" outlineLevel="0" collapsed="false">
      <c r="A25" s="72" t="n">
        <v>101010202001</v>
      </c>
      <c r="B25" s="73" t="s">
        <v>138</v>
      </c>
      <c r="C25" s="74" t="n">
        <v>13165</v>
      </c>
      <c r="D25" s="73" t="n">
        <v>0</v>
      </c>
    </row>
    <row r="26" customFormat="false" ht="15" hidden="false" customHeight="false" outlineLevel="0" collapsed="false">
      <c r="A26" s="72" t="n">
        <v>10102</v>
      </c>
      <c r="B26" s="73" t="s">
        <v>139</v>
      </c>
      <c r="C26" s="74" t="n">
        <v>8007437.79</v>
      </c>
      <c r="D26" s="73" t="n">
        <v>0</v>
      </c>
    </row>
    <row r="27" customFormat="false" ht="15" hidden="false" customHeight="false" outlineLevel="0" collapsed="false">
      <c r="A27" s="72" t="n">
        <v>1010205</v>
      </c>
      <c r="B27" s="73" t="s">
        <v>140</v>
      </c>
      <c r="C27" s="74" t="n">
        <v>6441345.37</v>
      </c>
      <c r="D27" s="73" t="n">
        <v>0</v>
      </c>
    </row>
    <row r="28" customFormat="false" ht="15" hidden="false" customHeight="false" outlineLevel="0" collapsed="false">
      <c r="A28" s="72" t="n">
        <v>101020502</v>
      </c>
      <c r="B28" s="73" t="s">
        <v>141</v>
      </c>
      <c r="C28" s="74" t="n">
        <v>6439415.17</v>
      </c>
      <c r="D28" s="73" t="n">
        <v>0</v>
      </c>
    </row>
    <row r="29" customFormat="false" ht="15" hidden="false" customHeight="false" outlineLevel="0" collapsed="false">
      <c r="A29" s="72" t="n">
        <v>101020502001</v>
      </c>
      <c r="B29" s="73" t="s">
        <v>142</v>
      </c>
      <c r="C29" s="74" t="n">
        <v>6400474.13</v>
      </c>
      <c r="D29" s="73" t="n">
        <v>0</v>
      </c>
    </row>
    <row r="30" customFormat="false" ht="15" hidden="false" customHeight="false" outlineLevel="0" collapsed="false">
      <c r="A30" s="72" t="n">
        <v>101020502002</v>
      </c>
      <c r="B30" s="73" t="s">
        <v>143</v>
      </c>
      <c r="C30" s="74" t="n">
        <v>38941.04</v>
      </c>
      <c r="D30" s="73" t="n">
        <v>0</v>
      </c>
    </row>
    <row r="31" customFormat="false" ht="15" hidden="false" customHeight="false" outlineLevel="0" collapsed="false">
      <c r="A31" s="72" t="n">
        <v>101020503</v>
      </c>
      <c r="B31" s="73" t="s">
        <v>144</v>
      </c>
      <c r="C31" s="74" t="n">
        <v>1930.2</v>
      </c>
      <c r="D31" s="73" t="n">
        <v>0</v>
      </c>
    </row>
    <row r="32" customFormat="false" ht="15" hidden="false" customHeight="false" outlineLevel="0" collapsed="false">
      <c r="A32" s="72" t="n">
        <v>101020503001</v>
      </c>
      <c r="B32" s="73" t="s">
        <v>145</v>
      </c>
      <c r="C32" s="74" t="n">
        <v>1930.2</v>
      </c>
      <c r="D32" s="73" t="n">
        <v>0</v>
      </c>
    </row>
    <row r="33" customFormat="false" ht="15" hidden="false" customHeight="false" outlineLevel="0" collapsed="false">
      <c r="A33" s="72" t="n">
        <v>101020503001</v>
      </c>
      <c r="B33" s="73" t="s">
        <v>145</v>
      </c>
      <c r="C33" s="74" t="n">
        <v>0</v>
      </c>
      <c r="D33" s="73" t="n">
        <v>-8845.95</v>
      </c>
    </row>
    <row r="34" customFormat="false" ht="15" hidden="false" customHeight="false" outlineLevel="0" collapsed="false">
      <c r="A34" s="72" t="n">
        <v>101020503001</v>
      </c>
      <c r="B34" s="73" t="s">
        <v>145</v>
      </c>
      <c r="C34" s="74" t="n">
        <v>0</v>
      </c>
      <c r="D34" s="73" t="n">
        <v>-4914.44</v>
      </c>
    </row>
    <row r="35" customFormat="false" ht="15" hidden="false" customHeight="false" outlineLevel="0" collapsed="false">
      <c r="A35" s="72" t="n">
        <v>101020503001</v>
      </c>
      <c r="B35" s="73" t="s">
        <v>145</v>
      </c>
      <c r="C35" s="74" t="n">
        <v>0</v>
      </c>
      <c r="D35" s="73" t="n">
        <v>15690.59</v>
      </c>
    </row>
    <row r="36" customFormat="false" ht="15" hidden="false" customHeight="false" outlineLevel="0" collapsed="false">
      <c r="A36" s="72" t="n">
        <v>1010207</v>
      </c>
      <c r="B36" s="73" t="s">
        <v>146</v>
      </c>
      <c r="C36" s="74" t="n">
        <v>139344.96</v>
      </c>
      <c r="D36" s="73" t="n">
        <v>0</v>
      </c>
    </row>
    <row r="37" customFormat="false" ht="15" hidden="false" customHeight="false" outlineLevel="0" collapsed="false">
      <c r="A37" s="72" t="n">
        <v>101020703</v>
      </c>
      <c r="B37" s="73" t="s">
        <v>147</v>
      </c>
      <c r="C37" s="74" t="n">
        <v>105408.18</v>
      </c>
      <c r="D37" s="73" t="n">
        <v>0</v>
      </c>
    </row>
    <row r="38" customFormat="false" ht="15" hidden="false" customHeight="false" outlineLevel="0" collapsed="false">
      <c r="A38" s="72" t="n">
        <v>101020703001</v>
      </c>
      <c r="B38" s="73" t="s">
        <v>148</v>
      </c>
      <c r="C38" s="74" t="n">
        <v>105408.18</v>
      </c>
      <c r="D38" s="73" t="n">
        <v>0</v>
      </c>
    </row>
    <row r="39" customFormat="false" ht="15" hidden="false" customHeight="false" outlineLevel="0" collapsed="false">
      <c r="A39" s="72" t="n">
        <v>101020704</v>
      </c>
      <c r="B39" s="73" t="s">
        <v>149</v>
      </c>
      <c r="C39" s="74" t="n">
        <v>33936.78</v>
      </c>
      <c r="D39" s="73" t="n">
        <v>0</v>
      </c>
    </row>
    <row r="40" customFormat="false" ht="15" hidden="false" customHeight="false" outlineLevel="0" collapsed="false">
      <c r="A40" s="72" t="n">
        <v>101020704002</v>
      </c>
      <c r="B40" s="73" t="s">
        <v>150</v>
      </c>
      <c r="C40" s="74" t="n">
        <v>26244.94</v>
      </c>
      <c r="D40" s="73" t="n">
        <v>0</v>
      </c>
    </row>
    <row r="41" customFormat="false" ht="15" hidden="false" customHeight="false" outlineLevel="0" collapsed="false">
      <c r="A41" s="72" t="n">
        <v>101020704003</v>
      </c>
      <c r="B41" s="73" t="s">
        <v>151</v>
      </c>
      <c r="C41" s="74" t="n">
        <v>4180</v>
      </c>
      <c r="D41" s="73" t="n">
        <v>0</v>
      </c>
    </row>
    <row r="42" customFormat="false" ht="15" hidden="false" customHeight="false" outlineLevel="0" collapsed="false">
      <c r="A42" s="72" t="n">
        <v>101020704005</v>
      </c>
      <c r="B42" s="73" t="s">
        <v>152</v>
      </c>
      <c r="C42" s="74" t="n">
        <v>563.64</v>
      </c>
      <c r="D42" s="73" t="n">
        <v>0</v>
      </c>
    </row>
    <row r="43" customFormat="false" ht="15" hidden="false" customHeight="false" outlineLevel="0" collapsed="false">
      <c r="A43" s="72" t="n">
        <v>101020704006</v>
      </c>
      <c r="B43" s="73" t="s">
        <v>153</v>
      </c>
      <c r="C43" s="74" t="n">
        <v>12.65</v>
      </c>
      <c r="D43" s="73" t="n">
        <v>0</v>
      </c>
    </row>
    <row r="44" customFormat="false" ht="15" hidden="false" customHeight="false" outlineLevel="0" collapsed="false">
      <c r="A44" s="72" t="n">
        <v>101020704007</v>
      </c>
      <c r="B44" s="73" t="s">
        <v>154</v>
      </c>
      <c r="C44" s="74" t="n">
        <v>2935.55</v>
      </c>
      <c r="D44" s="73" t="n">
        <v>0</v>
      </c>
    </row>
    <row r="45" customFormat="false" ht="15" hidden="false" customHeight="false" outlineLevel="0" collapsed="false">
      <c r="A45" s="72" t="n">
        <v>1010208</v>
      </c>
      <c r="B45" s="73" t="s">
        <v>155</v>
      </c>
      <c r="C45" s="74" t="n">
        <v>1625489.95</v>
      </c>
      <c r="D45" s="73" t="n">
        <v>0</v>
      </c>
    </row>
    <row r="46" customFormat="false" ht="15" hidden="false" customHeight="false" outlineLevel="0" collapsed="false">
      <c r="A46" s="72" t="n">
        <v>101020801</v>
      </c>
      <c r="B46" s="73" t="s">
        <v>156</v>
      </c>
      <c r="C46" s="74" t="n">
        <v>1271643.94</v>
      </c>
      <c r="D46" s="73" t="n">
        <v>0</v>
      </c>
    </row>
    <row r="47" customFormat="false" ht="15" hidden="false" customHeight="false" outlineLevel="0" collapsed="false">
      <c r="A47" s="72" t="n">
        <v>101020801002</v>
      </c>
      <c r="B47" s="73" t="s">
        <v>157</v>
      </c>
      <c r="C47" s="74" t="n">
        <v>123420.9</v>
      </c>
      <c r="D47" s="73" t="n">
        <v>0</v>
      </c>
    </row>
    <row r="48" customFormat="false" ht="15" hidden="false" customHeight="false" outlineLevel="0" collapsed="false">
      <c r="A48" s="72" t="n">
        <v>101020801003</v>
      </c>
      <c r="B48" s="73" t="s">
        <v>158</v>
      </c>
      <c r="C48" s="74" t="n">
        <v>1148223.04</v>
      </c>
      <c r="D48" s="73" t="n">
        <v>0</v>
      </c>
    </row>
    <row r="49" customFormat="false" ht="15" hidden="false" customHeight="false" outlineLevel="0" collapsed="false">
      <c r="A49" s="72" t="n">
        <v>101020803</v>
      </c>
      <c r="B49" s="73" t="s">
        <v>159</v>
      </c>
      <c r="C49" s="74" t="n">
        <v>353846.01</v>
      </c>
      <c r="D49" s="73" t="n">
        <v>0</v>
      </c>
    </row>
    <row r="50" customFormat="false" ht="15" hidden="false" customHeight="false" outlineLevel="0" collapsed="false">
      <c r="A50" s="72" t="n">
        <v>101020803001</v>
      </c>
      <c r="B50" s="73" t="s">
        <v>160</v>
      </c>
      <c r="C50" s="74" t="n">
        <v>0.3</v>
      </c>
      <c r="D50" s="73" t="n">
        <v>0</v>
      </c>
    </row>
    <row r="51" customFormat="false" ht="15" hidden="false" customHeight="false" outlineLevel="0" collapsed="false">
      <c r="A51" s="72" t="n">
        <v>101020803001</v>
      </c>
      <c r="B51" s="73" t="s">
        <v>160</v>
      </c>
      <c r="C51" s="74" t="n">
        <v>0</v>
      </c>
      <c r="D51" s="73" t="n">
        <v>0.3</v>
      </c>
    </row>
    <row r="52" customFormat="false" ht="15" hidden="false" customHeight="false" outlineLevel="0" collapsed="false">
      <c r="A52" s="72" t="n">
        <v>101020803004</v>
      </c>
      <c r="B52" s="73" t="s">
        <v>161</v>
      </c>
      <c r="C52" s="74" t="n">
        <v>-130.07</v>
      </c>
      <c r="D52" s="73" t="n">
        <v>0</v>
      </c>
    </row>
    <row r="53" customFormat="false" ht="15" hidden="false" customHeight="false" outlineLevel="0" collapsed="false">
      <c r="A53" s="72" t="n">
        <v>101020803005</v>
      </c>
      <c r="B53" s="73" t="s">
        <v>162</v>
      </c>
      <c r="C53" s="74" t="n">
        <v>238062.32</v>
      </c>
      <c r="D53" s="73" t="n">
        <v>0</v>
      </c>
    </row>
    <row r="54" customFormat="false" ht="15" hidden="false" customHeight="false" outlineLevel="0" collapsed="false">
      <c r="A54" s="72" t="n">
        <v>101020803007</v>
      </c>
      <c r="B54" s="73" t="s">
        <v>163</v>
      </c>
      <c r="C54" s="74" t="n">
        <v>97153.27</v>
      </c>
      <c r="D54" s="73" t="n">
        <v>0</v>
      </c>
    </row>
    <row r="55" customFormat="false" ht="15" hidden="false" customHeight="false" outlineLevel="0" collapsed="false">
      <c r="A55" s="72" t="n">
        <v>101020803007</v>
      </c>
      <c r="B55" s="73" t="s">
        <v>163</v>
      </c>
      <c r="C55" s="74" t="n">
        <v>0</v>
      </c>
      <c r="D55" s="73" t="n">
        <v>96808.8</v>
      </c>
    </row>
    <row r="56" customFormat="false" ht="15" hidden="false" customHeight="false" outlineLevel="0" collapsed="false">
      <c r="A56" s="72" t="n">
        <v>101020803007</v>
      </c>
      <c r="B56" s="73" t="s">
        <v>163</v>
      </c>
      <c r="C56" s="74" t="n">
        <v>0</v>
      </c>
      <c r="D56" s="73" t="n">
        <v>100</v>
      </c>
    </row>
    <row r="57" customFormat="false" ht="15" hidden="false" customHeight="false" outlineLevel="0" collapsed="false">
      <c r="A57" s="72" t="n">
        <v>101020803007</v>
      </c>
      <c r="B57" s="73" t="s">
        <v>163</v>
      </c>
      <c r="C57" s="74" t="n">
        <v>0</v>
      </c>
      <c r="D57" s="73" t="n">
        <v>-13.2</v>
      </c>
    </row>
    <row r="58" customFormat="false" ht="15" hidden="false" customHeight="false" outlineLevel="0" collapsed="false">
      <c r="A58" s="72" t="n">
        <v>101020803007</v>
      </c>
      <c r="B58" s="73" t="s">
        <v>163</v>
      </c>
      <c r="C58" s="74" t="n">
        <v>0</v>
      </c>
      <c r="D58" s="73" t="n">
        <v>257.67</v>
      </c>
    </row>
    <row r="59" customFormat="false" ht="15" hidden="false" customHeight="false" outlineLevel="0" collapsed="false">
      <c r="A59" s="72" t="n">
        <v>101020803009</v>
      </c>
      <c r="B59" s="73" t="s">
        <v>164</v>
      </c>
      <c r="C59" s="74" t="n">
        <v>18760.19</v>
      </c>
      <c r="D59" s="73" t="n">
        <v>0</v>
      </c>
    </row>
    <row r="60" customFormat="false" ht="15" hidden="false" customHeight="false" outlineLevel="0" collapsed="false">
      <c r="A60" s="72" t="n">
        <v>101020803009</v>
      </c>
      <c r="B60" s="73" t="s">
        <v>164</v>
      </c>
      <c r="C60" s="74" t="n">
        <v>0</v>
      </c>
      <c r="D60" s="73" t="n">
        <v>8193.71</v>
      </c>
    </row>
    <row r="61" customFormat="false" ht="15" hidden="false" customHeight="false" outlineLevel="0" collapsed="false">
      <c r="A61" s="72" t="n">
        <v>101020803009</v>
      </c>
      <c r="B61" s="73" t="s">
        <v>164</v>
      </c>
      <c r="C61" s="74" t="n">
        <v>0</v>
      </c>
      <c r="D61" s="73" t="n">
        <v>116.03</v>
      </c>
    </row>
    <row r="62" customFormat="false" ht="15" hidden="false" customHeight="false" outlineLevel="0" collapsed="false">
      <c r="A62" s="72" t="n">
        <v>101020803009</v>
      </c>
      <c r="B62" s="73" t="s">
        <v>164</v>
      </c>
      <c r="C62" s="74" t="n">
        <v>0</v>
      </c>
      <c r="D62" s="73" t="n">
        <v>-3710</v>
      </c>
    </row>
    <row r="63" customFormat="false" ht="15" hidden="false" customHeight="false" outlineLevel="0" collapsed="false">
      <c r="A63" s="72" t="n">
        <v>101020803009</v>
      </c>
      <c r="B63" s="73" t="s">
        <v>164</v>
      </c>
      <c r="C63" s="74" t="n">
        <v>0</v>
      </c>
      <c r="D63" s="73" t="n">
        <v>-6888</v>
      </c>
    </row>
    <row r="64" customFormat="false" ht="15" hidden="false" customHeight="false" outlineLevel="0" collapsed="false">
      <c r="A64" s="72" t="n">
        <v>101020803009</v>
      </c>
      <c r="B64" s="73" t="s">
        <v>164</v>
      </c>
      <c r="C64" s="74" t="n">
        <v>0</v>
      </c>
      <c r="D64" s="73" t="n">
        <v>-2490.44</v>
      </c>
    </row>
    <row r="65" customFormat="false" ht="15" hidden="false" customHeight="false" outlineLevel="0" collapsed="false">
      <c r="A65" s="72" t="n">
        <v>101020803009</v>
      </c>
      <c r="B65" s="73" t="s">
        <v>164</v>
      </c>
      <c r="C65" s="74" t="n">
        <v>0</v>
      </c>
      <c r="D65" s="73" t="n">
        <v>-5135.23</v>
      </c>
    </row>
    <row r="66" customFormat="false" ht="15" hidden="false" customHeight="false" outlineLevel="0" collapsed="false">
      <c r="A66" s="72" t="n">
        <v>101020803009</v>
      </c>
      <c r="B66" s="73" t="s">
        <v>164</v>
      </c>
      <c r="C66" s="74" t="n">
        <v>0</v>
      </c>
      <c r="D66" s="73" t="n">
        <v>8200</v>
      </c>
    </row>
    <row r="67" customFormat="false" ht="15" hidden="false" customHeight="false" outlineLevel="0" collapsed="false">
      <c r="A67" s="72" t="n">
        <v>101020803009</v>
      </c>
      <c r="B67" s="73" t="s">
        <v>164</v>
      </c>
      <c r="C67" s="74" t="n">
        <v>0</v>
      </c>
      <c r="D67" s="73" t="n">
        <v>700</v>
      </c>
    </row>
    <row r="68" customFormat="false" ht="15" hidden="false" customHeight="false" outlineLevel="0" collapsed="false">
      <c r="A68" s="72" t="n">
        <v>101020803009</v>
      </c>
      <c r="B68" s="73" t="s">
        <v>164</v>
      </c>
      <c r="C68" s="74" t="n">
        <v>0</v>
      </c>
      <c r="D68" s="73" t="n">
        <v>19774.12</v>
      </c>
    </row>
    <row r="69" customFormat="false" ht="15" hidden="false" customHeight="false" outlineLevel="0" collapsed="false">
      <c r="A69" s="72" t="n">
        <v>1010209</v>
      </c>
      <c r="B69" s="73" t="s">
        <v>165</v>
      </c>
      <c r="C69" s="74" t="n">
        <v>-198742.49</v>
      </c>
      <c r="D69" s="73" t="n">
        <v>0</v>
      </c>
    </row>
    <row r="70" customFormat="false" ht="15" hidden="false" customHeight="false" outlineLevel="0" collapsed="false">
      <c r="A70" s="72" t="n">
        <v>101020901</v>
      </c>
      <c r="B70" s="73" t="s">
        <v>165</v>
      </c>
      <c r="C70" s="74" t="n">
        <v>-198742.49</v>
      </c>
      <c r="D70" s="73" t="n">
        <v>0</v>
      </c>
    </row>
    <row r="71" customFormat="false" ht="15" hidden="false" customHeight="false" outlineLevel="0" collapsed="false">
      <c r="A71" s="72" t="n">
        <v>101020901001</v>
      </c>
      <c r="B71" s="73" t="s">
        <v>166</v>
      </c>
      <c r="C71" s="74" t="n">
        <v>-198742.49</v>
      </c>
      <c r="D71" s="73" t="n">
        <v>0</v>
      </c>
    </row>
    <row r="72" customFormat="false" ht="15" hidden="false" customHeight="false" outlineLevel="0" collapsed="false">
      <c r="A72" s="72" t="n">
        <v>10103</v>
      </c>
      <c r="B72" s="73" t="s">
        <v>167</v>
      </c>
      <c r="C72" s="74" t="n">
        <v>5410050.67</v>
      </c>
      <c r="D72" s="73" t="n">
        <v>0</v>
      </c>
    </row>
    <row r="73" customFormat="false" ht="15" hidden="false" customHeight="false" outlineLevel="0" collapsed="false">
      <c r="A73" s="72" t="n">
        <v>1010301</v>
      </c>
      <c r="B73" s="73" t="s">
        <v>168</v>
      </c>
      <c r="C73" s="74" t="n">
        <v>1859117.76</v>
      </c>
      <c r="D73" s="73" t="n">
        <v>0</v>
      </c>
    </row>
    <row r="74" customFormat="false" ht="15" hidden="false" customHeight="false" outlineLevel="0" collapsed="false">
      <c r="A74" s="72" t="n">
        <v>101030101</v>
      </c>
      <c r="B74" s="73" t="s">
        <v>169</v>
      </c>
      <c r="C74" s="74" t="n">
        <v>1715138.96</v>
      </c>
      <c r="D74" s="73" t="n">
        <v>0</v>
      </c>
    </row>
    <row r="75" customFormat="false" ht="15" hidden="false" customHeight="false" outlineLevel="0" collapsed="false">
      <c r="A75" s="72" t="n">
        <v>101030101001</v>
      </c>
      <c r="B75" s="73" t="s">
        <v>170</v>
      </c>
      <c r="C75" s="74" t="n">
        <v>1715138.96</v>
      </c>
      <c r="D75" s="73" t="n">
        <v>0</v>
      </c>
    </row>
    <row r="76" customFormat="false" ht="15" hidden="false" customHeight="false" outlineLevel="0" collapsed="false">
      <c r="A76" s="72" t="n">
        <v>101030102</v>
      </c>
      <c r="B76" s="73" t="s">
        <v>171</v>
      </c>
      <c r="C76" s="74" t="n">
        <v>143978.8</v>
      </c>
      <c r="D76" s="73" t="n">
        <v>0</v>
      </c>
    </row>
    <row r="77" customFormat="false" ht="15" hidden="false" customHeight="false" outlineLevel="0" collapsed="false">
      <c r="A77" s="72" t="n">
        <v>101030102001</v>
      </c>
      <c r="B77" s="73" t="s">
        <v>172</v>
      </c>
      <c r="C77" s="74" t="n">
        <v>143978.8</v>
      </c>
      <c r="D77" s="73" t="n">
        <v>0</v>
      </c>
    </row>
    <row r="78" customFormat="false" ht="15" hidden="false" customHeight="false" outlineLevel="0" collapsed="false">
      <c r="A78" s="72" t="n">
        <v>1010302</v>
      </c>
      <c r="B78" s="73" t="s">
        <v>173</v>
      </c>
      <c r="C78" s="74" t="n">
        <v>263225.29</v>
      </c>
      <c r="D78" s="73" t="n">
        <v>0</v>
      </c>
    </row>
    <row r="79" customFormat="false" ht="15" hidden="false" customHeight="false" outlineLevel="0" collapsed="false">
      <c r="A79" s="72" t="n">
        <v>101030201</v>
      </c>
      <c r="B79" s="73" t="s">
        <v>174</v>
      </c>
      <c r="C79" s="74" t="n">
        <v>263225.29</v>
      </c>
      <c r="D79" s="73" t="n">
        <v>0</v>
      </c>
    </row>
    <row r="80" customFormat="false" ht="15" hidden="false" customHeight="false" outlineLevel="0" collapsed="false">
      <c r="A80" s="72" t="n">
        <v>101030201001</v>
      </c>
      <c r="B80" s="73" t="s">
        <v>175</v>
      </c>
      <c r="C80" s="74" t="n">
        <v>263225.29</v>
      </c>
      <c r="D80" s="73" t="n">
        <v>0</v>
      </c>
    </row>
    <row r="81" customFormat="false" ht="15" hidden="false" customHeight="false" outlineLevel="0" collapsed="false">
      <c r="A81" s="72" t="n">
        <v>1010303</v>
      </c>
      <c r="B81" s="73" t="s">
        <v>176</v>
      </c>
      <c r="C81" s="74" t="n">
        <v>1243986.38</v>
      </c>
      <c r="D81" s="73" t="n">
        <v>0</v>
      </c>
    </row>
    <row r="82" customFormat="false" ht="15" hidden="false" customHeight="false" outlineLevel="0" collapsed="false">
      <c r="A82" s="72" t="n">
        <v>101030301</v>
      </c>
      <c r="B82" s="73" t="s">
        <v>176</v>
      </c>
      <c r="C82" s="74" t="n">
        <v>1243986.38</v>
      </c>
      <c r="D82" s="73" t="n">
        <v>0</v>
      </c>
    </row>
    <row r="83" customFormat="false" ht="15" hidden="false" customHeight="false" outlineLevel="0" collapsed="false">
      <c r="A83" s="72" t="n">
        <v>101030301001</v>
      </c>
      <c r="B83" s="73" t="s">
        <v>177</v>
      </c>
      <c r="C83" s="74" t="n">
        <v>1259179.87</v>
      </c>
      <c r="D83" s="73" t="n">
        <v>0</v>
      </c>
    </row>
    <row r="84" customFormat="false" ht="15" hidden="false" customHeight="false" outlineLevel="0" collapsed="false">
      <c r="A84" s="72" t="n">
        <v>101030301003</v>
      </c>
      <c r="B84" s="73" t="s">
        <v>178</v>
      </c>
      <c r="C84" s="74" t="n">
        <v>-15193.49</v>
      </c>
      <c r="D84" s="73" t="n">
        <v>0</v>
      </c>
    </row>
    <row r="85" customFormat="false" ht="15" hidden="false" customHeight="false" outlineLevel="0" collapsed="false">
      <c r="A85" s="72" t="n">
        <v>1010304</v>
      </c>
      <c r="B85" s="73" t="s">
        <v>179</v>
      </c>
      <c r="C85" s="74" t="n">
        <v>120670.33</v>
      </c>
      <c r="D85" s="73" t="n">
        <v>0</v>
      </c>
    </row>
    <row r="86" customFormat="false" ht="15" hidden="false" customHeight="false" outlineLevel="0" collapsed="false">
      <c r="A86" s="72" t="n">
        <v>101030401</v>
      </c>
      <c r="B86" s="73" t="s">
        <v>179</v>
      </c>
      <c r="C86" s="74" t="n">
        <v>120670.33</v>
      </c>
      <c r="D86" s="73" t="n">
        <v>0</v>
      </c>
    </row>
    <row r="87" customFormat="false" ht="15" hidden="false" customHeight="false" outlineLevel="0" collapsed="false">
      <c r="A87" s="72" t="n">
        <v>101030401001</v>
      </c>
      <c r="B87" s="73" t="s">
        <v>180</v>
      </c>
      <c r="C87" s="74" t="n">
        <v>120670.33</v>
      </c>
      <c r="D87" s="73" t="n">
        <v>0</v>
      </c>
    </row>
    <row r="88" customFormat="false" ht="15" hidden="false" customHeight="false" outlineLevel="0" collapsed="false">
      <c r="A88" s="72" t="n">
        <v>1010305</v>
      </c>
      <c r="B88" s="73" t="s">
        <v>181</v>
      </c>
      <c r="C88" s="74" t="n">
        <v>60012.82</v>
      </c>
      <c r="D88" s="73" t="n">
        <v>0</v>
      </c>
    </row>
    <row r="89" customFormat="false" ht="15" hidden="false" customHeight="false" outlineLevel="0" collapsed="false">
      <c r="A89" s="72" t="n">
        <v>101030501</v>
      </c>
      <c r="B89" s="73" t="s">
        <v>181</v>
      </c>
      <c r="C89" s="74" t="n">
        <v>60012.82</v>
      </c>
      <c r="D89" s="73" t="n">
        <v>0</v>
      </c>
    </row>
    <row r="90" customFormat="false" ht="15" hidden="false" customHeight="false" outlineLevel="0" collapsed="false">
      <c r="A90" s="72" t="n">
        <v>101030501001</v>
      </c>
      <c r="B90" s="73" t="s">
        <v>182</v>
      </c>
      <c r="C90" s="74" t="n">
        <v>60012.82</v>
      </c>
      <c r="D90" s="73" t="n">
        <v>0</v>
      </c>
    </row>
    <row r="91" customFormat="false" ht="15" hidden="false" customHeight="false" outlineLevel="0" collapsed="false">
      <c r="A91" s="72" t="n">
        <v>1010306</v>
      </c>
      <c r="B91" s="73" t="s">
        <v>183</v>
      </c>
      <c r="C91" s="74" t="n">
        <v>344962.27</v>
      </c>
      <c r="D91" s="73" t="n">
        <v>0</v>
      </c>
    </row>
    <row r="92" customFormat="false" ht="15" hidden="false" customHeight="false" outlineLevel="0" collapsed="false">
      <c r="A92" s="72" t="n">
        <v>101030601</v>
      </c>
      <c r="B92" s="73" t="s">
        <v>184</v>
      </c>
      <c r="C92" s="74" t="n">
        <v>344962.27</v>
      </c>
      <c r="D92" s="73" t="n">
        <v>0</v>
      </c>
    </row>
    <row r="93" customFormat="false" ht="15" hidden="false" customHeight="false" outlineLevel="0" collapsed="false">
      <c r="A93" s="72" t="n">
        <v>101030601001</v>
      </c>
      <c r="B93" s="73" t="s">
        <v>185</v>
      </c>
      <c r="C93" s="74" t="n">
        <v>344962.27</v>
      </c>
      <c r="D93" s="73" t="n">
        <v>0</v>
      </c>
    </row>
    <row r="94" customFormat="false" ht="15" hidden="false" customHeight="false" outlineLevel="0" collapsed="false">
      <c r="A94" s="72" t="n">
        <v>1010307</v>
      </c>
      <c r="B94" s="73" t="s">
        <v>186</v>
      </c>
      <c r="C94" s="74" t="n">
        <v>1561640.01</v>
      </c>
      <c r="D94" s="73" t="n">
        <v>0</v>
      </c>
    </row>
    <row r="95" customFormat="false" ht="15" hidden="false" customHeight="false" outlineLevel="0" collapsed="false">
      <c r="A95" s="72" t="n">
        <v>101030701</v>
      </c>
      <c r="B95" s="73" t="s">
        <v>186</v>
      </c>
      <c r="C95" s="74" t="n">
        <v>1561640.01</v>
      </c>
      <c r="D95" s="73" t="n">
        <v>0</v>
      </c>
    </row>
    <row r="96" customFormat="false" ht="15" hidden="false" customHeight="false" outlineLevel="0" collapsed="false">
      <c r="A96" s="72" t="n">
        <v>101030701001</v>
      </c>
      <c r="B96" s="73" t="s">
        <v>187</v>
      </c>
      <c r="C96" s="74" t="n">
        <v>1561640.01</v>
      </c>
      <c r="D96" s="73" t="n">
        <v>0</v>
      </c>
    </row>
    <row r="97" customFormat="false" ht="15" hidden="false" customHeight="false" outlineLevel="0" collapsed="false">
      <c r="A97" s="72" t="n">
        <v>101030701001</v>
      </c>
      <c r="B97" s="73" t="s">
        <v>187</v>
      </c>
      <c r="C97" s="74" t="n">
        <v>0</v>
      </c>
      <c r="D97" s="73" t="n">
        <v>384</v>
      </c>
    </row>
    <row r="98" customFormat="false" ht="15" hidden="false" customHeight="false" outlineLevel="0" collapsed="false">
      <c r="A98" s="72" t="n">
        <v>101030701001</v>
      </c>
      <c r="B98" s="73" t="s">
        <v>187</v>
      </c>
      <c r="C98" s="74" t="n">
        <v>0</v>
      </c>
      <c r="D98" s="73" t="n">
        <v>111680.1</v>
      </c>
    </row>
    <row r="99" customFormat="false" ht="15" hidden="false" customHeight="false" outlineLevel="0" collapsed="false">
      <c r="A99" s="72" t="n">
        <v>101030701001</v>
      </c>
      <c r="B99" s="73" t="s">
        <v>187</v>
      </c>
      <c r="C99" s="74" t="n">
        <v>0</v>
      </c>
      <c r="D99" s="73" t="n">
        <v>39.72</v>
      </c>
    </row>
    <row r="100" customFormat="false" ht="15" hidden="false" customHeight="false" outlineLevel="0" collapsed="false">
      <c r="A100" s="72" t="n">
        <v>101030701001</v>
      </c>
      <c r="B100" s="73" t="s">
        <v>187</v>
      </c>
      <c r="C100" s="74" t="n">
        <v>0</v>
      </c>
      <c r="D100" s="73" t="n">
        <v>26.46</v>
      </c>
    </row>
    <row r="101" customFormat="false" ht="15" hidden="false" customHeight="false" outlineLevel="0" collapsed="false">
      <c r="A101" s="72" t="n">
        <v>101030701001</v>
      </c>
      <c r="B101" s="73" t="s">
        <v>187</v>
      </c>
      <c r="C101" s="74" t="n">
        <v>0</v>
      </c>
      <c r="D101" s="73" t="n">
        <v>22384.91</v>
      </c>
    </row>
    <row r="102" customFormat="false" ht="15" hidden="false" customHeight="false" outlineLevel="0" collapsed="false">
      <c r="A102" s="72" t="n">
        <v>101030701001</v>
      </c>
      <c r="B102" s="73" t="s">
        <v>187</v>
      </c>
      <c r="C102" s="74" t="n">
        <v>0</v>
      </c>
      <c r="D102" s="73" t="n">
        <v>446196.96</v>
      </c>
    </row>
    <row r="103" customFormat="false" ht="15" hidden="false" customHeight="false" outlineLevel="0" collapsed="false">
      <c r="A103" s="72" t="n">
        <v>101030701001</v>
      </c>
      <c r="B103" s="73" t="s">
        <v>187</v>
      </c>
      <c r="C103" s="74" t="n">
        <v>0</v>
      </c>
      <c r="D103" s="73" t="n">
        <v>41.51</v>
      </c>
    </row>
    <row r="104" customFormat="false" ht="15" hidden="false" customHeight="false" outlineLevel="0" collapsed="false">
      <c r="A104" s="72" t="n">
        <v>101030701001</v>
      </c>
      <c r="B104" s="73" t="s">
        <v>187</v>
      </c>
      <c r="C104" s="74" t="n">
        <v>0</v>
      </c>
      <c r="D104" s="73" t="n">
        <v>62.64</v>
      </c>
    </row>
    <row r="105" customFormat="false" ht="15" hidden="false" customHeight="false" outlineLevel="0" collapsed="false">
      <c r="A105" s="72" t="n">
        <v>101030701001</v>
      </c>
      <c r="B105" s="73" t="s">
        <v>187</v>
      </c>
      <c r="C105" s="74" t="n">
        <v>0</v>
      </c>
      <c r="D105" s="73" t="n">
        <v>62658.73</v>
      </c>
    </row>
    <row r="106" customFormat="false" ht="15" hidden="false" customHeight="false" outlineLevel="0" collapsed="false">
      <c r="A106" s="72" t="n">
        <v>101030701001</v>
      </c>
      <c r="B106" s="73" t="s">
        <v>187</v>
      </c>
      <c r="C106" s="74" t="n">
        <v>0</v>
      </c>
      <c r="D106" s="73" t="n">
        <v>26735.65</v>
      </c>
    </row>
    <row r="107" customFormat="false" ht="15" hidden="false" customHeight="false" outlineLevel="0" collapsed="false">
      <c r="A107" s="72" t="n">
        <v>101030701001</v>
      </c>
      <c r="B107" s="73" t="s">
        <v>187</v>
      </c>
      <c r="C107" s="74" t="n">
        <v>0</v>
      </c>
      <c r="D107" s="73" t="n">
        <v>371564.18</v>
      </c>
    </row>
    <row r="108" customFormat="false" ht="15" hidden="false" customHeight="false" outlineLevel="0" collapsed="false">
      <c r="A108" s="72" t="n">
        <v>101030701001</v>
      </c>
      <c r="B108" s="73" t="s">
        <v>187</v>
      </c>
      <c r="C108" s="74" t="n">
        <v>0</v>
      </c>
      <c r="D108" s="73" t="n">
        <v>522277.15</v>
      </c>
    </row>
    <row r="109" customFormat="false" ht="15" hidden="false" customHeight="false" outlineLevel="0" collapsed="false">
      <c r="A109" s="72" t="n">
        <v>101030701001</v>
      </c>
      <c r="B109" s="73" t="s">
        <v>187</v>
      </c>
      <c r="C109" s="74" t="n">
        <v>0</v>
      </c>
      <c r="D109" s="73" t="n">
        <v>-2412</v>
      </c>
    </row>
    <row r="110" customFormat="false" ht="15" hidden="false" customHeight="false" outlineLevel="0" collapsed="false">
      <c r="A110" s="72" t="n">
        <v>1010308</v>
      </c>
      <c r="B110" s="73" t="s">
        <v>188</v>
      </c>
      <c r="C110" s="74" t="n">
        <v>-43564.19</v>
      </c>
      <c r="D110" s="73" t="n">
        <v>0</v>
      </c>
    </row>
    <row r="111" customFormat="false" ht="15" hidden="false" customHeight="false" outlineLevel="0" collapsed="false">
      <c r="A111" s="72" t="n">
        <v>101030801</v>
      </c>
      <c r="B111" s="73" t="s">
        <v>188</v>
      </c>
      <c r="C111" s="74" t="n">
        <v>-43564.19</v>
      </c>
      <c r="D111" s="73" t="n">
        <v>0</v>
      </c>
    </row>
    <row r="112" customFormat="false" ht="15" hidden="false" customHeight="false" outlineLevel="0" collapsed="false">
      <c r="A112" s="72" t="n">
        <v>101030801001</v>
      </c>
      <c r="B112" s="73" t="s">
        <v>189</v>
      </c>
      <c r="C112" s="74" t="n">
        <v>-43564.19</v>
      </c>
      <c r="D112" s="73" t="n">
        <v>0</v>
      </c>
    </row>
    <row r="113" customFormat="false" ht="15" hidden="false" customHeight="false" outlineLevel="0" collapsed="false">
      <c r="A113" s="72" t="n">
        <v>10104</v>
      </c>
      <c r="B113" s="73" t="s">
        <v>190</v>
      </c>
      <c r="C113" s="74" t="n">
        <v>1720.55</v>
      </c>
      <c r="D113" s="73" t="n">
        <v>0</v>
      </c>
    </row>
    <row r="114" customFormat="false" ht="15" hidden="false" customHeight="false" outlineLevel="0" collapsed="false">
      <c r="A114" s="72" t="n">
        <v>1010401</v>
      </c>
      <c r="B114" s="73" t="s">
        <v>190</v>
      </c>
      <c r="C114" s="74" t="n">
        <v>1720.55</v>
      </c>
      <c r="D114" s="73" t="n">
        <v>0</v>
      </c>
    </row>
    <row r="115" customFormat="false" ht="15" hidden="false" customHeight="false" outlineLevel="0" collapsed="false">
      <c r="A115" s="72" t="n">
        <v>101040101</v>
      </c>
      <c r="B115" s="73" t="s">
        <v>191</v>
      </c>
      <c r="C115" s="74" t="n">
        <v>1720.55</v>
      </c>
      <c r="D115" s="73" t="n">
        <v>0</v>
      </c>
    </row>
    <row r="116" customFormat="false" ht="15" hidden="false" customHeight="false" outlineLevel="0" collapsed="false">
      <c r="A116" s="72" t="n">
        <v>101040101001</v>
      </c>
      <c r="B116" s="73" t="s">
        <v>192</v>
      </c>
      <c r="C116" s="74" t="n">
        <v>972.05</v>
      </c>
      <c r="D116" s="73" t="n">
        <v>0</v>
      </c>
    </row>
    <row r="117" customFormat="false" ht="15" hidden="false" customHeight="false" outlineLevel="0" collapsed="false">
      <c r="A117" s="72" t="n">
        <v>101040101002</v>
      </c>
      <c r="B117" s="73" t="s">
        <v>193</v>
      </c>
      <c r="C117" s="74" t="n">
        <v>748.5</v>
      </c>
      <c r="D117" s="73" t="n">
        <v>0</v>
      </c>
    </row>
    <row r="118" customFormat="false" ht="15" hidden="false" customHeight="false" outlineLevel="0" collapsed="false">
      <c r="A118" s="72" t="n">
        <v>101040101002</v>
      </c>
      <c r="B118" s="73" t="s">
        <v>193</v>
      </c>
      <c r="C118" s="74" t="n">
        <v>0</v>
      </c>
      <c r="D118" s="73" t="n">
        <v>600</v>
      </c>
    </row>
    <row r="119" customFormat="false" ht="15" hidden="false" customHeight="false" outlineLevel="0" collapsed="false">
      <c r="A119" s="72" t="n">
        <v>101040101002</v>
      </c>
      <c r="B119" s="73" t="s">
        <v>193</v>
      </c>
      <c r="C119" s="74" t="n">
        <v>0</v>
      </c>
      <c r="D119" s="73" t="n">
        <v>148.5</v>
      </c>
    </row>
    <row r="120" customFormat="false" ht="15" hidden="false" customHeight="false" outlineLevel="0" collapsed="false">
      <c r="A120" s="72" t="n">
        <v>10105</v>
      </c>
      <c r="B120" s="73" t="s">
        <v>194</v>
      </c>
      <c r="C120" s="74" t="n">
        <v>690681.51</v>
      </c>
      <c r="D120" s="73" t="n">
        <v>0</v>
      </c>
    </row>
    <row r="121" customFormat="false" ht="15" hidden="false" customHeight="false" outlineLevel="0" collapsed="false">
      <c r="A121" s="72" t="n">
        <v>1010501</v>
      </c>
      <c r="B121" s="73" t="s">
        <v>195</v>
      </c>
      <c r="C121" s="74" t="n">
        <v>5864.06</v>
      </c>
      <c r="D121" s="73" t="n">
        <v>0</v>
      </c>
    </row>
    <row r="122" customFormat="false" ht="15" hidden="false" customHeight="false" outlineLevel="0" collapsed="false">
      <c r="A122" s="72" t="n">
        <v>101050101</v>
      </c>
      <c r="B122" s="73" t="s">
        <v>196</v>
      </c>
      <c r="C122" s="74" t="n">
        <v>5864.06</v>
      </c>
      <c r="D122" s="73" t="n">
        <v>0</v>
      </c>
    </row>
    <row r="123" customFormat="false" ht="15" hidden="false" customHeight="false" outlineLevel="0" collapsed="false">
      <c r="A123" s="72" t="n">
        <v>101050101001</v>
      </c>
      <c r="B123" s="73" t="s">
        <v>197</v>
      </c>
      <c r="C123" s="74" t="n">
        <v>5864.06</v>
      </c>
      <c r="D123" s="73" t="n">
        <v>0</v>
      </c>
    </row>
    <row r="124" customFormat="false" ht="15" hidden="false" customHeight="false" outlineLevel="0" collapsed="false">
      <c r="A124" s="72" t="n">
        <v>1010502</v>
      </c>
      <c r="B124" s="73" t="s">
        <v>198</v>
      </c>
      <c r="C124" s="74" t="n">
        <v>480826.6</v>
      </c>
      <c r="D124" s="73" t="n">
        <v>0</v>
      </c>
    </row>
    <row r="125" customFormat="false" ht="15" hidden="false" customHeight="false" outlineLevel="0" collapsed="false">
      <c r="A125" s="72" t="n">
        <v>101050201</v>
      </c>
      <c r="B125" s="73" t="s">
        <v>198</v>
      </c>
      <c r="C125" s="74" t="n">
        <v>480826.6</v>
      </c>
      <c r="D125" s="73" t="n">
        <v>0</v>
      </c>
    </row>
    <row r="126" customFormat="false" ht="15" hidden="false" customHeight="false" outlineLevel="0" collapsed="false">
      <c r="A126" s="72" t="n">
        <v>101050201001</v>
      </c>
      <c r="B126" s="73" t="s">
        <v>199</v>
      </c>
      <c r="C126" s="74" t="n">
        <v>319931.03</v>
      </c>
      <c r="D126" s="73" t="n">
        <v>0</v>
      </c>
    </row>
    <row r="127" customFormat="false" ht="15" hidden="false" customHeight="false" outlineLevel="0" collapsed="false">
      <c r="A127" s="72" t="n">
        <v>101050201002</v>
      </c>
      <c r="B127" s="73" t="s">
        <v>200</v>
      </c>
      <c r="C127" s="74" t="n">
        <v>214.29</v>
      </c>
      <c r="D127" s="73" t="n">
        <v>0</v>
      </c>
    </row>
    <row r="128" customFormat="false" ht="15" hidden="false" customHeight="false" outlineLevel="0" collapsed="false">
      <c r="A128" s="72" t="n">
        <v>101050201003</v>
      </c>
      <c r="B128" s="73" t="s">
        <v>201</v>
      </c>
      <c r="C128" s="74" t="n">
        <v>94274.34</v>
      </c>
      <c r="D128" s="73" t="n">
        <v>0</v>
      </c>
    </row>
    <row r="129" customFormat="false" ht="15" hidden="false" customHeight="false" outlineLevel="0" collapsed="false">
      <c r="A129" s="72" t="n">
        <v>101050201004</v>
      </c>
      <c r="B129" s="73" t="s">
        <v>202</v>
      </c>
      <c r="C129" s="74" t="n">
        <v>24500.88</v>
      </c>
      <c r="D129" s="73" t="n">
        <v>0</v>
      </c>
    </row>
    <row r="130" customFormat="false" ht="15" hidden="false" customHeight="false" outlineLevel="0" collapsed="false">
      <c r="A130" s="72" t="n">
        <v>101050201005</v>
      </c>
      <c r="B130" s="73" t="s">
        <v>203</v>
      </c>
      <c r="C130" s="74" t="n">
        <v>113.31</v>
      </c>
      <c r="D130" s="73" t="n">
        <v>0</v>
      </c>
    </row>
    <row r="131" customFormat="false" ht="15" hidden="false" customHeight="false" outlineLevel="0" collapsed="false">
      <c r="A131" s="72" t="n">
        <v>101050201006</v>
      </c>
      <c r="B131" s="73" t="s">
        <v>204</v>
      </c>
      <c r="C131" s="74" t="n">
        <v>41792.75</v>
      </c>
      <c r="D131" s="73" t="n">
        <v>0</v>
      </c>
    </row>
    <row r="132" customFormat="false" ht="15" hidden="false" customHeight="false" outlineLevel="0" collapsed="false">
      <c r="A132" s="72" t="n">
        <v>101050201006</v>
      </c>
      <c r="B132" s="73" t="s">
        <v>204</v>
      </c>
      <c r="C132" s="74" t="n">
        <v>0</v>
      </c>
      <c r="D132" s="73" t="n">
        <v>41792.75</v>
      </c>
    </row>
    <row r="133" customFormat="false" ht="15" hidden="false" customHeight="false" outlineLevel="0" collapsed="false">
      <c r="A133" s="72" t="n">
        <v>1010503</v>
      </c>
      <c r="B133" s="73" t="s">
        <v>205</v>
      </c>
      <c r="C133" s="74" t="n">
        <v>203990.85</v>
      </c>
      <c r="D133" s="73" t="n">
        <v>0</v>
      </c>
    </row>
    <row r="134" customFormat="false" ht="15" hidden="false" customHeight="false" outlineLevel="0" collapsed="false">
      <c r="A134" s="72" t="n">
        <v>101050301</v>
      </c>
      <c r="B134" s="73" t="s">
        <v>205</v>
      </c>
      <c r="C134" s="74" t="n">
        <v>203990.85</v>
      </c>
      <c r="D134" s="73" t="n">
        <v>0</v>
      </c>
    </row>
    <row r="135" customFormat="false" ht="15" hidden="false" customHeight="false" outlineLevel="0" collapsed="false">
      <c r="A135" s="72" t="n">
        <v>101050301002</v>
      </c>
      <c r="B135" s="73" t="s">
        <v>206</v>
      </c>
      <c r="C135" s="74" t="n">
        <v>128063.89</v>
      </c>
      <c r="D135" s="73" t="n">
        <v>0</v>
      </c>
    </row>
    <row r="136" customFormat="false" ht="15" hidden="false" customHeight="false" outlineLevel="0" collapsed="false">
      <c r="A136" s="72" t="n">
        <v>101050301003</v>
      </c>
      <c r="B136" s="73" t="s">
        <v>207</v>
      </c>
      <c r="C136" s="74" t="n">
        <v>75926.96</v>
      </c>
      <c r="D136" s="73" t="n">
        <v>0</v>
      </c>
    </row>
    <row r="137" customFormat="false" ht="15" hidden="false" customHeight="false" outlineLevel="0" collapsed="false">
      <c r="A137" s="72" t="n">
        <v>10106</v>
      </c>
      <c r="B137" s="73" t="s">
        <v>208</v>
      </c>
      <c r="C137" s="74" t="n">
        <v>14.15</v>
      </c>
      <c r="D137" s="73" t="n">
        <v>0</v>
      </c>
    </row>
    <row r="138" customFormat="false" ht="15" hidden="false" customHeight="false" outlineLevel="0" collapsed="false">
      <c r="A138" s="72" t="n">
        <v>1010601</v>
      </c>
      <c r="B138" s="73" t="s">
        <v>208</v>
      </c>
      <c r="C138" s="74" t="n">
        <v>14.15</v>
      </c>
      <c r="D138" s="73" t="n">
        <v>0</v>
      </c>
    </row>
    <row r="139" customFormat="false" ht="15" hidden="false" customHeight="false" outlineLevel="0" collapsed="false">
      <c r="A139" s="72" t="n">
        <v>101060101003</v>
      </c>
      <c r="B139" s="73" t="s">
        <v>209</v>
      </c>
      <c r="C139" s="74" t="n">
        <v>14.15</v>
      </c>
      <c r="D139" s="73" t="n">
        <v>0</v>
      </c>
    </row>
    <row r="140" customFormat="false" ht="15" hidden="false" customHeight="false" outlineLevel="0" collapsed="false">
      <c r="A140" s="72" t="n">
        <v>102</v>
      </c>
      <c r="B140" s="73" t="s">
        <v>210</v>
      </c>
      <c r="C140" s="74" t="n">
        <v>7905177.37</v>
      </c>
      <c r="D140" s="73" t="n">
        <v>0</v>
      </c>
    </row>
    <row r="141" customFormat="false" ht="15" hidden="false" customHeight="false" outlineLevel="0" collapsed="false">
      <c r="A141" s="72" t="n">
        <v>10201</v>
      </c>
      <c r="B141" s="73" t="s">
        <v>211</v>
      </c>
      <c r="C141" s="74" t="n">
        <v>7905176.81</v>
      </c>
      <c r="D141" s="73" t="n">
        <v>0</v>
      </c>
    </row>
    <row r="142" customFormat="false" ht="15" hidden="false" customHeight="false" outlineLevel="0" collapsed="false">
      <c r="A142" s="72" t="n">
        <v>1020101</v>
      </c>
      <c r="B142" s="73" t="s">
        <v>212</v>
      </c>
      <c r="C142" s="74" t="n">
        <v>3947399.34</v>
      </c>
      <c r="D142" s="73" t="n">
        <v>0</v>
      </c>
    </row>
    <row r="143" customFormat="false" ht="15" hidden="false" customHeight="false" outlineLevel="0" collapsed="false">
      <c r="A143" s="72" t="n">
        <v>102010101</v>
      </c>
      <c r="B143" s="73" t="s">
        <v>213</v>
      </c>
      <c r="C143" s="74" t="n">
        <v>3947399.34</v>
      </c>
      <c r="D143" s="73" t="n">
        <v>0</v>
      </c>
    </row>
    <row r="144" customFormat="false" ht="15" hidden="false" customHeight="false" outlineLevel="0" collapsed="false">
      <c r="A144" s="72" t="n">
        <v>102010101001</v>
      </c>
      <c r="B144" s="73" t="s">
        <v>214</v>
      </c>
      <c r="C144" s="74" t="n">
        <v>1898139.64</v>
      </c>
      <c r="D144" s="73" t="n">
        <v>0</v>
      </c>
    </row>
    <row r="145" customFormat="false" ht="15" hidden="false" customHeight="false" outlineLevel="0" collapsed="false">
      <c r="A145" s="72" t="n">
        <v>102010101002</v>
      </c>
      <c r="B145" s="73" t="s">
        <v>215</v>
      </c>
      <c r="C145" s="74" t="n">
        <v>2049259.7</v>
      </c>
      <c r="D145" s="73" t="n">
        <v>0</v>
      </c>
    </row>
    <row r="146" customFormat="false" ht="15" hidden="false" customHeight="false" outlineLevel="0" collapsed="false">
      <c r="A146" s="72" t="n">
        <v>1020102</v>
      </c>
      <c r="B146" s="73" t="s">
        <v>216</v>
      </c>
      <c r="C146" s="74" t="n">
        <v>8375215.04</v>
      </c>
      <c r="D146" s="73" t="n">
        <v>0</v>
      </c>
    </row>
    <row r="147" customFormat="false" ht="15" hidden="false" customHeight="false" outlineLevel="0" collapsed="false">
      <c r="A147" s="72" t="n">
        <v>102010201</v>
      </c>
      <c r="B147" s="73" t="s">
        <v>217</v>
      </c>
      <c r="C147" s="74" t="n">
        <v>8375215.04</v>
      </c>
      <c r="D147" s="73" t="n">
        <v>0</v>
      </c>
    </row>
    <row r="148" customFormat="false" ht="15" hidden="false" customHeight="false" outlineLevel="0" collapsed="false">
      <c r="A148" s="72" t="n">
        <v>102010201001</v>
      </c>
      <c r="B148" s="73" t="s">
        <v>218</v>
      </c>
      <c r="C148" s="74" t="n">
        <v>461156.96</v>
      </c>
      <c r="D148" s="73" t="n">
        <v>0</v>
      </c>
    </row>
    <row r="149" customFormat="false" ht="15" hidden="false" customHeight="false" outlineLevel="0" collapsed="false">
      <c r="A149" s="72" t="n">
        <v>102010201001</v>
      </c>
      <c r="B149" s="73" t="s">
        <v>218</v>
      </c>
      <c r="C149" s="74" t="n">
        <v>0</v>
      </c>
      <c r="D149" s="73" t="n">
        <v>837702.14</v>
      </c>
    </row>
    <row r="150" customFormat="false" ht="15" hidden="false" customHeight="false" outlineLevel="0" collapsed="false">
      <c r="A150" s="72" t="n">
        <v>102010201001</v>
      </c>
      <c r="B150" s="73" t="s">
        <v>218</v>
      </c>
      <c r="C150" s="74" t="n">
        <v>0</v>
      </c>
      <c r="D150" s="73" t="n">
        <v>-376545.18</v>
      </c>
    </row>
    <row r="151" customFormat="false" ht="15" hidden="false" customHeight="false" outlineLevel="0" collapsed="false">
      <c r="A151" s="72" t="n">
        <v>102010201004</v>
      </c>
      <c r="B151" s="73" t="s">
        <v>219</v>
      </c>
      <c r="C151" s="74" t="n">
        <v>203433.38</v>
      </c>
      <c r="D151" s="73" t="n">
        <v>0</v>
      </c>
    </row>
    <row r="152" customFormat="false" ht="15" hidden="false" customHeight="false" outlineLevel="0" collapsed="false">
      <c r="A152" s="72" t="n">
        <v>102010201005</v>
      </c>
      <c r="B152" s="73" t="s">
        <v>220</v>
      </c>
      <c r="C152" s="74" t="n">
        <v>6960593.82</v>
      </c>
      <c r="D152" s="73" t="n">
        <v>0</v>
      </c>
    </row>
    <row r="153" customFormat="false" ht="15" hidden="false" customHeight="false" outlineLevel="0" collapsed="false">
      <c r="A153" s="72" t="n">
        <v>102010201006</v>
      </c>
      <c r="B153" s="73" t="s">
        <v>221</v>
      </c>
      <c r="C153" s="74" t="n">
        <v>15974.66</v>
      </c>
      <c r="D153" s="73" t="n">
        <v>0</v>
      </c>
    </row>
    <row r="154" customFormat="false" ht="15" hidden="false" customHeight="false" outlineLevel="0" collapsed="false">
      <c r="A154" s="72" t="n">
        <v>102010201007</v>
      </c>
      <c r="B154" s="73" t="s">
        <v>222</v>
      </c>
      <c r="C154" s="74" t="n">
        <v>144593.11</v>
      </c>
      <c r="D154" s="73" t="n">
        <v>0</v>
      </c>
    </row>
    <row r="155" customFormat="false" ht="15" hidden="false" customHeight="false" outlineLevel="0" collapsed="false">
      <c r="A155" s="72" t="n">
        <v>102010201009</v>
      </c>
      <c r="B155" s="73" t="s">
        <v>223</v>
      </c>
      <c r="C155" s="74" t="n">
        <v>589463.11</v>
      </c>
      <c r="D155" s="73" t="n">
        <v>0</v>
      </c>
    </row>
    <row r="156" customFormat="false" ht="15" hidden="false" customHeight="false" outlineLevel="0" collapsed="false">
      <c r="A156" s="72" t="n">
        <v>1020103</v>
      </c>
      <c r="B156" s="73" t="s">
        <v>224</v>
      </c>
      <c r="C156" s="74" t="n">
        <v>-4417437.57</v>
      </c>
      <c r="D156" s="73" t="n">
        <v>0</v>
      </c>
    </row>
    <row r="157" customFormat="false" ht="15" hidden="false" customHeight="false" outlineLevel="0" collapsed="false">
      <c r="A157" s="72" t="n">
        <v>102010301</v>
      </c>
      <c r="B157" s="73" t="s">
        <v>225</v>
      </c>
      <c r="C157" s="74" t="n">
        <v>-4417437.57</v>
      </c>
      <c r="D157" s="73" t="n">
        <v>0</v>
      </c>
    </row>
    <row r="158" customFormat="false" ht="15" hidden="false" customHeight="false" outlineLevel="0" collapsed="false">
      <c r="A158" s="72" t="n">
        <v>102010301001</v>
      </c>
      <c r="B158" s="73" t="s">
        <v>226</v>
      </c>
      <c r="C158" s="74" t="n">
        <v>-14336.28</v>
      </c>
      <c r="D158" s="73" t="n">
        <v>0</v>
      </c>
    </row>
    <row r="159" customFormat="false" ht="15" hidden="false" customHeight="false" outlineLevel="0" collapsed="false">
      <c r="A159" s="72" t="n">
        <v>102010301004</v>
      </c>
      <c r="B159" s="73" t="s">
        <v>227</v>
      </c>
      <c r="C159" s="74" t="n">
        <v>-161795.23</v>
      </c>
      <c r="D159" s="73" t="n">
        <v>0</v>
      </c>
    </row>
    <row r="160" customFormat="false" ht="15" hidden="false" customHeight="false" outlineLevel="0" collapsed="false">
      <c r="A160" s="72" t="n">
        <v>102010301005</v>
      </c>
      <c r="B160" s="73" t="s">
        <v>228</v>
      </c>
      <c r="C160" s="74" t="n">
        <v>-3749188.75</v>
      </c>
      <c r="D160" s="73" t="n">
        <v>0</v>
      </c>
    </row>
    <row r="161" customFormat="false" ht="15" hidden="false" customHeight="false" outlineLevel="0" collapsed="false">
      <c r="A161" s="72" t="n">
        <v>102010301006</v>
      </c>
      <c r="B161" s="73" t="s">
        <v>229</v>
      </c>
      <c r="C161" s="74" t="n">
        <v>-15656.22</v>
      </c>
      <c r="D161" s="73" t="n">
        <v>0</v>
      </c>
    </row>
    <row r="162" customFormat="false" ht="15" hidden="false" customHeight="false" outlineLevel="0" collapsed="false">
      <c r="A162" s="72" t="n">
        <v>102010301007</v>
      </c>
      <c r="B162" s="73" t="s">
        <v>230</v>
      </c>
      <c r="C162" s="74" t="n">
        <v>-121541.75</v>
      </c>
      <c r="D162" s="73" t="n">
        <v>0</v>
      </c>
    </row>
    <row r="163" customFormat="false" ht="15" hidden="false" customHeight="false" outlineLevel="0" collapsed="false">
      <c r="A163" s="72" t="n">
        <v>102010301009</v>
      </c>
      <c r="B163" s="73" t="s">
        <v>231</v>
      </c>
      <c r="C163" s="74" t="n">
        <v>-354919.34</v>
      </c>
      <c r="D163" s="73" t="n">
        <v>0</v>
      </c>
    </row>
    <row r="164" customFormat="false" ht="15" hidden="false" customHeight="false" outlineLevel="0" collapsed="false">
      <c r="A164" s="72" t="n">
        <v>10202</v>
      </c>
      <c r="B164" s="73" t="s">
        <v>232</v>
      </c>
      <c r="C164" s="74" t="n">
        <v>0.56</v>
      </c>
      <c r="D164" s="73" t="n">
        <v>0</v>
      </c>
    </row>
    <row r="165" customFormat="false" ht="15" hidden="false" customHeight="false" outlineLevel="0" collapsed="false">
      <c r="A165" s="72" t="n">
        <v>1020201</v>
      </c>
      <c r="B165" s="73" t="s">
        <v>233</v>
      </c>
      <c r="C165" s="74" t="n">
        <v>82108</v>
      </c>
      <c r="D165" s="73" t="n">
        <v>0</v>
      </c>
    </row>
    <row r="166" customFormat="false" ht="15" hidden="false" customHeight="false" outlineLevel="0" collapsed="false">
      <c r="A166" s="72" t="n">
        <v>102020101</v>
      </c>
      <c r="B166" s="73" t="s">
        <v>234</v>
      </c>
      <c r="C166" s="74" t="n">
        <v>82108</v>
      </c>
      <c r="D166" s="73" t="n">
        <v>0</v>
      </c>
    </row>
    <row r="167" customFormat="false" ht="15" hidden="false" customHeight="false" outlineLevel="0" collapsed="false">
      <c r="A167" s="72" t="n">
        <v>102020101004</v>
      </c>
      <c r="B167" s="73" t="s">
        <v>235</v>
      </c>
      <c r="C167" s="74" t="n">
        <v>82108</v>
      </c>
      <c r="D167" s="73" t="n">
        <v>0</v>
      </c>
    </row>
    <row r="168" customFormat="false" ht="15" hidden="false" customHeight="false" outlineLevel="0" collapsed="false">
      <c r="A168" s="72" t="n">
        <v>1020202</v>
      </c>
      <c r="B168" s="73" t="s">
        <v>236</v>
      </c>
      <c r="C168" s="74" t="n">
        <v>-82107.44</v>
      </c>
      <c r="D168" s="73" t="n">
        <v>0</v>
      </c>
    </row>
    <row r="169" customFormat="false" ht="15" hidden="false" customHeight="false" outlineLevel="0" collapsed="false">
      <c r="A169" s="72" t="n">
        <v>102020201</v>
      </c>
      <c r="B169" s="73" t="s">
        <v>236</v>
      </c>
      <c r="C169" s="74" t="n">
        <v>-82107.44</v>
      </c>
      <c r="D169" s="73" t="n">
        <v>0</v>
      </c>
    </row>
    <row r="170" customFormat="false" ht="15" hidden="false" customHeight="false" outlineLevel="0" collapsed="false">
      <c r="A170" s="72" t="n">
        <v>102020201001</v>
      </c>
      <c r="B170" s="73" t="s">
        <v>237</v>
      </c>
      <c r="C170" s="74" t="n">
        <v>-82107.44</v>
      </c>
      <c r="D170" s="73" t="n">
        <v>0</v>
      </c>
    </row>
    <row r="171" customFormat="false" ht="15" hidden="false" customHeight="false" outlineLevel="0" collapsed="false">
      <c r="A171" s="72" t="n">
        <v>102060101002</v>
      </c>
      <c r="B171" s="73" t="s">
        <v>238</v>
      </c>
      <c r="C171" s="74" t="n">
        <v>0</v>
      </c>
      <c r="D171" s="73" t="n">
        <v>0</v>
      </c>
    </row>
    <row r="172" customFormat="false" ht="15" hidden="false" customHeight="false" outlineLevel="0" collapsed="false">
      <c r="A172" s="72" t="n">
        <v>102060101002</v>
      </c>
      <c r="B172" s="73" t="s">
        <v>238</v>
      </c>
      <c r="C172" s="74" t="n">
        <v>0</v>
      </c>
      <c r="D172" s="73" t="n">
        <v>-782.8</v>
      </c>
    </row>
    <row r="173" customFormat="false" ht="15" hidden="false" customHeight="false" outlineLevel="0" collapsed="false">
      <c r="A173" s="72" t="n">
        <v>102060101002</v>
      </c>
      <c r="B173" s="73" t="s">
        <v>238</v>
      </c>
      <c r="C173" s="74" t="n">
        <v>0</v>
      </c>
      <c r="D173" s="73" t="n">
        <v>782.8</v>
      </c>
    </row>
    <row r="174" customFormat="false" ht="15" hidden="false" customHeight="false" outlineLevel="0" collapsed="false">
      <c r="A174" s="72" t="n">
        <v>104</v>
      </c>
      <c r="B174" s="73" t="s">
        <v>239</v>
      </c>
      <c r="C174" s="74" t="n">
        <v>38708.81</v>
      </c>
      <c r="D174" s="73" t="n">
        <v>0</v>
      </c>
    </row>
    <row r="175" customFormat="false" ht="15" hidden="false" customHeight="false" outlineLevel="0" collapsed="false">
      <c r="A175" s="72" t="n">
        <v>10401</v>
      </c>
      <c r="B175" s="73" t="s">
        <v>239</v>
      </c>
      <c r="C175" s="74" t="n">
        <v>38708.81</v>
      </c>
      <c r="D175" s="73" t="n">
        <v>0</v>
      </c>
    </row>
    <row r="176" customFormat="false" ht="15" hidden="false" customHeight="false" outlineLevel="0" collapsed="false">
      <c r="A176" s="72" t="n">
        <v>1040101</v>
      </c>
      <c r="B176" s="73" t="s">
        <v>239</v>
      </c>
      <c r="C176" s="74" t="n">
        <v>38708.81</v>
      </c>
      <c r="D176" s="73" t="n">
        <v>0</v>
      </c>
    </row>
    <row r="177" customFormat="false" ht="15" hidden="false" customHeight="false" outlineLevel="0" collapsed="false">
      <c r="A177" s="72" t="n">
        <v>104010101</v>
      </c>
      <c r="B177" s="73" t="s">
        <v>239</v>
      </c>
      <c r="C177" s="74" t="n">
        <v>38708.81</v>
      </c>
      <c r="D177" s="73" t="n">
        <v>0</v>
      </c>
    </row>
    <row r="178" customFormat="false" ht="15" hidden="false" customHeight="false" outlineLevel="0" collapsed="false">
      <c r="A178" s="72" t="n">
        <v>104010101001</v>
      </c>
      <c r="B178" s="73" t="s">
        <v>240</v>
      </c>
      <c r="C178" s="74" t="n">
        <v>38708.81</v>
      </c>
      <c r="D178" s="73" t="n">
        <v>0</v>
      </c>
    </row>
    <row r="179" customFormat="false" ht="15" hidden="false" customHeight="false" outlineLevel="0" collapsed="false">
      <c r="A179" s="72" t="n">
        <v>2</v>
      </c>
      <c r="B179" s="73" t="s">
        <v>241</v>
      </c>
      <c r="C179" s="74" t="n">
        <v>11239779.94</v>
      </c>
      <c r="D179" s="73" t="n">
        <v>0</v>
      </c>
    </row>
    <row r="180" customFormat="false" ht="15" hidden="false" customHeight="false" outlineLevel="0" collapsed="false">
      <c r="A180" s="72" t="n">
        <v>201</v>
      </c>
      <c r="B180" s="73" t="s">
        <v>242</v>
      </c>
      <c r="C180" s="74" t="n">
        <v>10450901.26</v>
      </c>
      <c r="D180" s="73" t="n">
        <v>0</v>
      </c>
    </row>
    <row r="181" customFormat="false" ht="15" hidden="false" customHeight="false" outlineLevel="0" collapsed="false">
      <c r="A181" s="72" t="n">
        <v>20103</v>
      </c>
      <c r="B181" s="73" t="s">
        <v>243</v>
      </c>
      <c r="C181" s="74" t="n">
        <v>9968443.82</v>
      </c>
      <c r="D181" s="73" t="n">
        <v>0</v>
      </c>
    </row>
    <row r="182" customFormat="false" ht="15" hidden="false" customHeight="false" outlineLevel="0" collapsed="false">
      <c r="A182" s="72" t="n">
        <v>2010301</v>
      </c>
      <c r="B182" s="73" t="s">
        <v>244</v>
      </c>
      <c r="C182" s="74" t="n">
        <v>623256.08</v>
      </c>
      <c r="D182" s="73" t="n">
        <v>0</v>
      </c>
    </row>
    <row r="183" customFormat="false" ht="15" hidden="false" customHeight="false" outlineLevel="0" collapsed="false">
      <c r="A183" s="72" t="n">
        <v>201030101</v>
      </c>
      <c r="B183" s="73" t="s">
        <v>244</v>
      </c>
      <c r="C183" s="74" t="n">
        <v>623256.08</v>
      </c>
      <c r="D183" s="73" t="n">
        <v>0</v>
      </c>
    </row>
    <row r="184" customFormat="false" ht="15" hidden="false" customHeight="false" outlineLevel="0" collapsed="false">
      <c r="A184" s="72" t="n">
        <v>201030101001</v>
      </c>
      <c r="B184" s="73" t="s">
        <v>245</v>
      </c>
      <c r="C184" s="74" t="n">
        <v>518102.87</v>
      </c>
      <c r="D184" s="73" t="n">
        <v>0</v>
      </c>
    </row>
    <row r="185" customFormat="false" ht="15" hidden="false" customHeight="false" outlineLevel="0" collapsed="false">
      <c r="A185" s="72" t="n">
        <v>201030101002</v>
      </c>
      <c r="B185" s="73" t="s">
        <v>246</v>
      </c>
      <c r="C185" s="74" t="n">
        <v>105153.21</v>
      </c>
      <c r="D185" s="73" t="n">
        <v>0</v>
      </c>
    </row>
    <row r="186" customFormat="false" ht="15" hidden="false" customHeight="false" outlineLevel="0" collapsed="false">
      <c r="A186" s="72" t="n">
        <v>2010302</v>
      </c>
      <c r="B186" s="73" t="s">
        <v>247</v>
      </c>
      <c r="C186" s="74" t="n">
        <v>4489090.52</v>
      </c>
      <c r="D186" s="73" t="n">
        <v>0</v>
      </c>
    </row>
    <row r="187" customFormat="false" ht="15" hidden="false" customHeight="false" outlineLevel="0" collapsed="false">
      <c r="A187" s="72" t="n">
        <v>201030201</v>
      </c>
      <c r="B187" s="73" t="s">
        <v>247</v>
      </c>
      <c r="C187" s="74" t="n">
        <v>4489090.52</v>
      </c>
      <c r="D187" s="73" t="n">
        <v>0</v>
      </c>
    </row>
    <row r="188" customFormat="false" ht="15" hidden="false" customHeight="false" outlineLevel="0" collapsed="false">
      <c r="A188" s="72" t="n">
        <v>201030201001</v>
      </c>
      <c r="B188" s="73" t="s">
        <v>248</v>
      </c>
      <c r="C188" s="74" t="n">
        <v>4481090.52</v>
      </c>
      <c r="D188" s="73" t="n">
        <v>0</v>
      </c>
    </row>
    <row r="189" customFormat="false" ht="15" hidden="false" customHeight="false" outlineLevel="0" collapsed="false">
      <c r="A189" s="72" t="n">
        <v>201030201002</v>
      </c>
      <c r="B189" s="73" t="s">
        <v>249</v>
      </c>
      <c r="C189" s="74" t="n">
        <v>8000</v>
      </c>
      <c r="D189" s="73" t="n">
        <v>0</v>
      </c>
    </row>
    <row r="190" customFormat="false" ht="15" hidden="false" customHeight="false" outlineLevel="0" collapsed="false">
      <c r="A190" s="72" t="n">
        <v>2010304</v>
      </c>
      <c r="B190" s="73" t="s">
        <v>250</v>
      </c>
      <c r="C190" s="74" t="n">
        <v>4856097.22</v>
      </c>
      <c r="D190" s="73" t="n">
        <v>0</v>
      </c>
    </row>
    <row r="191" customFormat="false" ht="15" hidden="false" customHeight="false" outlineLevel="0" collapsed="false">
      <c r="A191" s="72" t="n">
        <v>201030401</v>
      </c>
      <c r="B191" s="73" t="s">
        <v>250</v>
      </c>
      <c r="C191" s="74" t="n">
        <v>4856097.22</v>
      </c>
      <c r="D191" s="73" t="n">
        <v>0</v>
      </c>
    </row>
    <row r="192" customFormat="false" ht="15" hidden="false" customHeight="false" outlineLevel="0" collapsed="false">
      <c r="A192" s="72" t="n">
        <v>201030401001</v>
      </c>
      <c r="B192" s="73" t="s">
        <v>251</v>
      </c>
      <c r="C192" s="74" t="n">
        <v>23534.84</v>
      </c>
      <c r="D192" s="73" t="n">
        <v>0</v>
      </c>
    </row>
    <row r="193" customFormat="false" ht="15" hidden="false" customHeight="false" outlineLevel="0" collapsed="false">
      <c r="A193" s="72" t="n">
        <v>201030401002</v>
      </c>
      <c r="B193" s="73" t="s">
        <v>252</v>
      </c>
      <c r="C193" s="74" t="n">
        <v>280.5</v>
      </c>
      <c r="D193" s="73" t="n">
        <v>0</v>
      </c>
    </row>
    <row r="194" customFormat="false" ht="15" hidden="false" customHeight="false" outlineLevel="0" collapsed="false">
      <c r="A194" s="72" t="n">
        <v>201030401002</v>
      </c>
      <c r="B194" s="73" t="s">
        <v>252</v>
      </c>
      <c r="C194" s="74" t="n">
        <v>0</v>
      </c>
      <c r="D194" s="73" t="n">
        <v>272.5</v>
      </c>
    </row>
    <row r="195" customFormat="false" ht="15" hidden="false" customHeight="false" outlineLevel="0" collapsed="false">
      <c r="A195" s="72" t="n">
        <v>201030401002</v>
      </c>
      <c r="B195" s="73" t="s">
        <v>252</v>
      </c>
      <c r="C195" s="74" t="n">
        <v>0</v>
      </c>
      <c r="D195" s="73" t="n">
        <v>8</v>
      </c>
    </row>
    <row r="196" customFormat="false" ht="15" hidden="false" customHeight="false" outlineLevel="0" collapsed="false">
      <c r="A196" s="72" t="n">
        <v>201030401003</v>
      </c>
      <c r="B196" s="73" t="s">
        <v>253</v>
      </c>
      <c r="C196" s="74" t="n">
        <v>4831441.86</v>
      </c>
      <c r="D196" s="73" t="n">
        <v>0</v>
      </c>
    </row>
    <row r="197" customFormat="false" ht="15" hidden="false" customHeight="false" outlineLevel="0" collapsed="false">
      <c r="A197" s="72" t="n">
        <v>201030401003</v>
      </c>
      <c r="B197" s="73" t="s">
        <v>253</v>
      </c>
      <c r="C197" s="74" t="n">
        <v>0</v>
      </c>
      <c r="D197" s="73" t="n">
        <v>-560</v>
      </c>
    </row>
    <row r="198" customFormat="false" ht="15" hidden="false" customHeight="false" outlineLevel="0" collapsed="false">
      <c r="A198" s="72" t="n">
        <v>201030401003</v>
      </c>
      <c r="B198" s="73" t="s">
        <v>253</v>
      </c>
      <c r="C198" s="74" t="n">
        <v>0</v>
      </c>
      <c r="D198" s="73" t="n">
        <v>753.93</v>
      </c>
    </row>
    <row r="199" customFormat="false" ht="15" hidden="false" customHeight="false" outlineLevel="0" collapsed="false">
      <c r="A199" s="72" t="n">
        <v>201030401003</v>
      </c>
      <c r="B199" s="73" t="s">
        <v>253</v>
      </c>
      <c r="C199" s="74" t="n">
        <v>0</v>
      </c>
      <c r="D199" s="73" t="n">
        <v>201409.52</v>
      </c>
    </row>
    <row r="200" customFormat="false" ht="15" hidden="false" customHeight="false" outlineLevel="0" collapsed="false">
      <c r="A200" s="72" t="n">
        <v>201030401003</v>
      </c>
      <c r="B200" s="73" t="s">
        <v>253</v>
      </c>
      <c r="C200" s="74" t="n">
        <v>0</v>
      </c>
      <c r="D200" s="73" t="n">
        <v>25</v>
      </c>
    </row>
    <row r="201" customFormat="false" ht="15" hidden="false" customHeight="false" outlineLevel="0" collapsed="false">
      <c r="A201" s="72" t="n">
        <v>201030401003</v>
      </c>
      <c r="B201" s="73" t="s">
        <v>253</v>
      </c>
      <c r="C201" s="74" t="n">
        <v>0</v>
      </c>
      <c r="D201" s="73" t="n">
        <v>71887.85</v>
      </c>
    </row>
    <row r="202" customFormat="false" ht="15" hidden="false" customHeight="false" outlineLevel="0" collapsed="false">
      <c r="A202" s="72" t="n">
        <v>201030401003</v>
      </c>
      <c r="B202" s="73" t="s">
        <v>253</v>
      </c>
      <c r="C202" s="74" t="n">
        <v>0</v>
      </c>
      <c r="D202" s="73" t="n">
        <v>4469575.51</v>
      </c>
    </row>
    <row r="203" customFormat="false" ht="15" hidden="false" customHeight="false" outlineLevel="0" collapsed="false">
      <c r="A203" s="72" t="n">
        <v>201030401003</v>
      </c>
      <c r="B203" s="73" t="s">
        <v>253</v>
      </c>
      <c r="C203" s="74" t="n">
        <v>0</v>
      </c>
      <c r="D203" s="73" t="n">
        <v>98.44</v>
      </c>
    </row>
    <row r="204" customFormat="false" ht="15" hidden="false" customHeight="false" outlineLevel="0" collapsed="false">
      <c r="A204" s="72" t="n">
        <v>201030401003</v>
      </c>
      <c r="B204" s="73" t="s">
        <v>253</v>
      </c>
      <c r="C204" s="74" t="n">
        <v>0</v>
      </c>
      <c r="D204" s="73" t="n">
        <v>109182.54</v>
      </c>
    </row>
    <row r="205" customFormat="false" ht="15" hidden="false" customHeight="false" outlineLevel="0" collapsed="false">
      <c r="A205" s="72" t="n">
        <v>201030401003</v>
      </c>
      <c r="B205" s="73" t="s">
        <v>253</v>
      </c>
      <c r="C205" s="74" t="n">
        <v>0</v>
      </c>
      <c r="D205" s="73" t="n">
        <v>1686.8</v>
      </c>
    </row>
    <row r="206" customFormat="false" ht="15" hidden="false" customHeight="false" outlineLevel="0" collapsed="false">
      <c r="A206" s="72" t="n">
        <v>201030401003</v>
      </c>
      <c r="B206" s="73" t="s">
        <v>253</v>
      </c>
      <c r="C206" s="74" t="n">
        <v>0</v>
      </c>
      <c r="D206" s="73" t="n">
        <v>-26605.44</v>
      </c>
    </row>
    <row r="207" customFormat="false" ht="15" hidden="false" customHeight="false" outlineLevel="0" collapsed="false">
      <c r="A207" s="72" t="n">
        <v>201030401003</v>
      </c>
      <c r="B207" s="73" t="s">
        <v>253</v>
      </c>
      <c r="C207" s="74" t="n">
        <v>0</v>
      </c>
      <c r="D207" s="73" t="n">
        <v>3987.71</v>
      </c>
    </row>
    <row r="208" customFormat="false" ht="15" hidden="false" customHeight="false" outlineLevel="0" collapsed="false">
      <c r="A208" s="72" t="n">
        <v>201030401004</v>
      </c>
      <c r="B208" s="73" t="s">
        <v>254</v>
      </c>
      <c r="C208" s="74" t="n">
        <v>0</v>
      </c>
      <c r="D208" s="73" t="n">
        <v>0</v>
      </c>
    </row>
    <row r="209" customFormat="false" ht="15" hidden="false" customHeight="false" outlineLevel="0" collapsed="false">
      <c r="A209" s="72" t="n">
        <v>201030401004</v>
      </c>
      <c r="B209" s="73" t="s">
        <v>254</v>
      </c>
      <c r="C209" s="74" t="n">
        <v>0</v>
      </c>
      <c r="D209" s="73" t="n">
        <v>-30840</v>
      </c>
    </row>
    <row r="210" customFormat="false" ht="15" hidden="false" customHeight="false" outlineLevel="0" collapsed="false">
      <c r="A210" s="72" t="n">
        <v>201030401004</v>
      </c>
      <c r="B210" s="73" t="s">
        <v>254</v>
      </c>
      <c r="C210" s="74" t="n">
        <v>0</v>
      </c>
      <c r="D210" s="73" t="n">
        <v>30840</v>
      </c>
    </row>
    <row r="211" customFormat="false" ht="15" hidden="false" customHeight="false" outlineLevel="0" collapsed="false">
      <c r="A211" s="72" t="n">
        <v>201030401005</v>
      </c>
      <c r="B211" s="73" t="s">
        <v>255</v>
      </c>
      <c r="C211" s="74" t="n">
        <v>840.02</v>
      </c>
      <c r="D211" s="73" t="n">
        <v>0</v>
      </c>
    </row>
    <row r="212" customFormat="false" ht="15" hidden="false" customHeight="false" outlineLevel="0" collapsed="false">
      <c r="A212" s="72" t="n">
        <v>201040101007</v>
      </c>
      <c r="B212" s="73" t="s">
        <v>256</v>
      </c>
      <c r="C212" s="74" t="n">
        <v>0</v>
      </c>
      <c r="D212" s="73" t="n">
        <v>0</v>
      </c>
    </row>
    <row r="213" customFormat="false" ht="15" hidden="false" customHeight="false" outlineLevel="0" collapsed="false">
      <c r="A213" s="72" t="n">
        <v>201040101007</v>
      </c>
      <c r="B213" s="73" t="s">
        <v>256</v>
      </c>
      <c r="C213" s="74" t="n">
        <v>0</v>
      </c>
      <c r="D213" s="73" t="n">
        <v>-0.01</v>
      </c>
    </row>
    <row r="214" customFormat="false" ht="15" hidden="false" customHeight="false" outlineLevel="0" collapsed="false">
      <c r="A214" s="72" t="n">
        <v>201040101007</v>
      </c>
      <c r="B214" s="73" t="s">
        <v>256</v>
      </c>
      <c r="C214" s="74" t="n">
        <v>0</v>
      </c>
      <c r="D214" s="73" t="n">
        <v>0.01</v>
      </c>
    </row>
    <row r="215" customFormat="false" ht="15" hidden="false" customHeight="false" outlineLevel="0" collapsed="false">
      <c r="A215" s="72" t="n">
        <v>201040101008</v>
      </c>
      <c r="B215" s="73" t="s">
        <v>257</v>
      </c>
      <c r="C215" s="74" t="n">
        <v>-823.06</v>
      </c>
      <c r="D215" s="73" t="n">
        <v>0</v>
      </c>
    </row>
    <row r="216" customFormat="false" ht="15" hidden="false" customHeight="false" outlineLevel="0" collapsed="false">
      <c r="A216" s="72" t="n">
        <v>201040101008</v>
      </c>
      <c r="B216" s="73" t="s">
        <v>257</v>
      </c>
      <c r="C216" s="74" t="n">
        <v>0</v>
      </c>
      <c r="D216" s="73" t="n">
        <v>-823.06</v>
      </c>
    </row>
    <row r="217" customFormat="false" ht="15" hidden="false" customHeight="false" outlineLevel="0" collapsed="false">
      <c r="A217" s="72" t="n">
        <v>20105</v>
      </c>
      <c r="B217" s="73" t="s">
        <v>258</v>
      </c>
      <c r="C217" s="74" t="n">
        <v>352887.65</v>
      </c>
      <c r="D217" s="73" t="n">
        <v>0</v>
      </c>
    </row>
    <row r="218" customFormat="false" ht="15" hidden="false" customHeight="false" outlineLevel="0" collapsed="false">
      <c r="A218" s="72" t="n">
        <v>2010501</v>
      </c>
      <c r="B218" s="73" t="s">
        <v>259</v>
      </c>
      <c r="C218" s="74" t="n">
        <v>25114.1</v>
      </c>
      <c r="D218" s="73" t="n">
        <v>0</v>
      </c>
    </row>
    <row r="219" customFormat="false" ht="15" hidden="false" customHeight="false" outlineLevel="0" collapsed="false">
      <c r="A219" s="72" t="n">
        <v>201050102</v>
      </c>
      <c r="B219" s="73" t="s">
        <v>260</v>
      </c>
      <c r="C219" s="74" t="n">
        <v>25114.1</v>
      </c>
      <c r="D219" s="73" t="n">
        <v>0</v>
      </c>
    </row>
    <row r="220" customFormat="false" ht="15" hidden="false" customHeight="false" outlineLevel="0" collapsed="false">
      <c r="A220" s="72" t="n">
        <v>201050102006</v>
      </c>
      <c r="B220" s="73" t="s">
        <v>261</v>
      </c>
      <c r="C220" s="74" t="n">
        <v>25114.1</v>
      </c>
      <c r="D220" s="73" t="n">
        <v>0</v>
      </c>
    </row>
    <row r="221" customFormat="false" ht="15" hidden="false" customHeight="false" outlineLevel="0" collapsed="false">
      <c r="A221" s="72" t="n">
        <v>2010503</v>
      </c>
      <c r="B221" s="73" t="s">
        <v>262</v>
      </c>
      <c r="C221" s="74" t="n">
        <v>42341.89</v>
      </c>
      <c r="D221" s="73" t="n">
        <v>0</v>
      </c>
    </row>
    <row r="222" customFormat="false" ht="15" hidden="false" customHeight="false" outlineLevel="0" collapsed="false">
      <c r="A222" s="72" t="n">
        <v>201050301</v>
      </c>
      <c r="B222" s="73" t="s">
        <v>263</v>
      </c>
      <c r="C222" s="74" t="n">
        <v>42341.89</v>
      </c>
      <c r="D222" s="73" t="n">
        <v>0</v>
      </c>
    </row>
    <row r="223" customFormat="false" ht="15" hidden="false" customHeight="false" outlineLevel="0" collapsed="false">
      <c r="A223" s="72" t="n">
        <v>201050301001</v>
      </c>
      <c r="B223" s="73" t="s">
        <v>264</v>
      </c>
      <c r="C223" s="74" t="n">
        <v>11612.56</v>
      </c>
      <c r="D223" s="73" t="n">
        <v>0</v>
      </c>
    </row>
    <row r="224" customFormat="false" ht="15" hidden="false" customHeight="false" outlineLevel="0" collapsed="false">
      <c r="A224" s="72" t="n">
        <v>201050301002</v>
      </c>
      <c r="B224" s="73" t="s">
        <v>265</v>
      </c>
      <c r="C224" s="74" t="n">
        <v>15322.35</v>
      </c>
      <c r="D224" s="73" t="n">
        <v>0</v>
      </c>
    </row>
    <row r="225" customFormat="false" ht="15" hidden="false" customHeight="false" outlineLevel="0" collapsed="false">
      <c r="A225" s="72" t="n">
        <v>201050301003</v>
      </c>
      <c r="B225" s="73" t="s">
        <v>266</v>
      </c>
      <c r="C225" s="74" t="n">
        <v>3539.62</v>
      </c>
      <c r="D225" s="73" t="n">
        <v>0</v>
      </c>
    </row>
    <row r="226" customFormat="false" ht="15" hidden="false" customHeight="false" outlineLevel="0" collapsed="false">
      <c r="A226" s="72" t="n">
        <v>201050301004</v>
      </c>
      <c r="B226" s="73" t="s">
        <v>267</v>
      </c>
      <c r="C226" s="74" t="n">
        <v>7653.02</v>
      </c>
      <c r="D226" s="73" t="n">
        <v>0</v>
      </c>
    </row>
    <row r="227" customFormat="false" ht="15" hidden="false" customHeight="false" outlineLevel="0" collapsed="false">
      <c r="A227" s="72" t="n">
        <v>201050301005</v>
      </c>
      <c r="B227" s="73" t="s">
        <v>268</v>
      </c>
      <c r="C227" s="74" t="n">
        <v>3269.91</v>
      </c>
      <c r="D227" s="73" t="n">
        <v>0</v>
      </c>
    </row>
    <row r="228" customFormat="false" ht="15" hidden="false" customHeight="false" outlineLevel="0" collapsed="false">
      <c r="A228" s="72" t="n">
        <v>201050301009</v>
      </c>
      <c r="B228" s="73" t="s">
        <v>269</v>
      </c>
      <c r="C228" s="74" t="n">
        <v>601.18</v>
      </c>
      <c r="D228" s="73" t="n">
        <v>0</v>
      </c>
    </row>
    <row r="229" customFormat="false" ht="15" hidden="false" customHeight="false" outlineLevel="0" collapsed="false">
      <c r="A229" s="72" t="n">
        <v>201050301009</v>
      </c>
      <c r="B229" s="73" t="s">
        <v>269</v>
      </c>
      <c r="C229" s="74" t="n">
        <v>0</v>
      </c>
      <c r="D229" s="73" t="n">
        <v>-285</v>
      </c>
    </row>
    <row r="230" customFormat="false" ht="15" hidden="false" customHeight="false" outlineLevel="0" collapsed="false">
      <c r="A230" s="72" t="n">
        <v>201050301009</v>
      </c>
      <c r="B230" s="73" t="s">
        <v>269</v>
      </c>
      <c r="C230" s="74" t="n">
        <v>0</v>
      </c>
      <c r="D230" s="73" t="n">
        <v>71.59</v>
      </c>
    </row>
    <row r="231" customFormat="false" ht="15" hidden="false" customHeight="false" outlineLevel="0" collapsed="false">
      <c r="A231" s="72" t="n">
        <v>201050301009</v>
      </c>
      <c r="B231" s="73" t="s">
        <v>269</v>
      </c>
      <c r="C231" s="74" t="n">
        <v>0</v>
      </c>
      <c r="D231" s="73" t="n">
        <v>814.59</v>
      </c>
    </row>
    <row r="232" customFormat="false" ht="15" hidden="false" customHeight="false" outlineLevel="0" collapsed="false">
      <c r="A232" s="72" t="n">
        <v>201050301010</v>
      </c>
      <c r="B232" s="73" t="s">
        <v>270</v>
      </c>
      <c r="C232" s="74" t="n">
        <v>343.25</v>
      </c>
      <c r="D232" s="73" t="n">
        <v>0</v>
      </c>
    </row>
    <row r="233" customFormat="false" ht="15" hidden="false" customHeight="false" outlineLevel="0" collapsed="false">
      <c r="A233" s="72" t="n">
        <v>2010504</v>
      </c>
      <c r="B233" s="73" t="s">
        <v>271</v>
      </c>
      <c r="C233" s="74" t="n">
        <v>285706.71</v>
      </c>
      <c r="D233" s="73" t="n">
        <v>0</v>
      </c>
    </row>
    <row r="234" customFormat="false" ht="15" hidden="false" customHeight="false" outlineLevel="0" collapsed="false">
      <c r="A234" s="72" t="n">
        <v>201050401</v>
      </c>
      <c r="B234" s="73" t="s">
        <v>271</v>
      </c>
      <c r="C234" s="74" t="n">
        <v>285706.71</v>
      </c>
      <c r="D234" s="73" t="n">
        <v>0</v>
      </c>
    </row>
    <row r="235" customFormat="false" ht="15" hidden="false" customHeight="false" outlineLevel="0" collapsed="false">
      <c r="A235" s="72" t="n">
        <v>201050401001</v>
      </c>
      <c r="B235" s="73" t="s">
        <v>272</v>
      </c>
      <c r="C235" s="74" t="n">
        <v>89175.89</v>
      </c>
      <c r="D235" s="73" t="n">
        <v>0</v>
      </c>
    </row>
    <row r="236" customFormat="false" ht="15" hidden="false" customHeight="false" outlineLevel="0" collapsed="false">
      <c r="A236" s="72" t="n">
        <v>201050401002</v>
      </c>
      <c r="B236" s="73" t="s">
        <v>273</v>
      </c>
      <c r="C236" s="74" t="n">
        <v>30697.83</v>
      </c>
      <c r="D236" s="73" t="n">
        <v>0</v>
      </c>
    </row>
    <row r="237" customFormat="false" ht="15" hidden="false" customHeight="false" outlineLevel="0" collapsed="false">
      <c r="A237" s="72" t="n">
        <v>201050401003</v>
      </c>
      <c r="B237" s="73" t="s">
        <v>274</v>
      </c>
      <c r="C237" s="74" t="n">
        <v>153989.1</v>
      </c>
      <c r="D237" s="73" t="n">
        <v>0</v>
      </c>
    </row>
    <row r="238" customFormat="false" ht="15" hidden="false" customHeight="false" outlineLevel="0" collapsed="false">
      <c r="A238" s="72" t="n">
        <v>201050401004</v>
      </c>
      <c r="B238" s="73" t="s">
        <v>275</v>
      </c>
      <c r="C238" s="74" t="n">
        <v>600.5</v>
      </c>
      <c r="D238" s="73" t="n">
        <v>0</v>
      </c>
    </row>
    <row r="239" customFormat="false" ht="15" hidden="false" customHeight="false" outlineLevel="0" collapsed="false">
      <c r="A239" s="72" t="n">
        <v>201050401006</v>
      </c>
      <c r="B239" s="73" t="s">
        <v>276</v>
      </c>
      <c r="C239" s="74" t="n">
        <v>3220.56</v>
      </c>
      <c r="D239" s="73" t="n">
        <v>0</v>
      </c>
    </row>
    <row r="240" customFormat="false" ht="15" hidden="false" customHeight="false" outlineLevel="0" collapsed="false">
      <c r="A240" s="72" t="n">
        <v>201050401007</v>
      </c>
      <c r="B240" s="73" t="s">
        <v>277</v>
      </c>
      <c r="C240" s="74" t="n">
        <v>8022.83</v>
      </c>
      <c r="D240" s="73" t="n">
        <v>0</v>
      </c>
    </row>
    <row r="241" customFormat="false" ht="15" hidden="false" customHeight="false" outlineLevel="0" collapsed="false">
      <c r="A241" s="72" t="n">
        <v>2010505</v>
      </c>
      <c r="B241" s="73" t="s">
        <v>278</v>
      </c>
      <c r="C241" s="74" t="n">
        <v>-275.05</v>
      </c>
      <c r="D241" s="73" t="n">
        <v>0</v>
      </c>
    </row>
    <row r="242" customFormat="false" ht="15" hidden="false" customHeight="false" outlineLevel="0" collapsed="false">
      <c r="A242" s="72" t="n">
        <v>201050501</v>
      </c>
      <c r="B242" s="73" t="s">
        <v>278</v>
      </c>
      <c r="C242" s="74" t="n">
        <v>-275.05</v>
      </c>
      <c r="D242" s="73" t="n">
        <v>0</v>
      </c>
    </row>
    <row r="243" customFormat="false" ht="15" hidden="false" customHeight="false" outlineLevel="0" collapsed="false">
      <c r="A243" s="72" t="n">
        <v>201050501001</v>
      </c>
      <c r="B243" s="73" t="s">
        <v>279</v>
      </c>
      <c r="C243" s="74" t="n">
        <v>-275.05</v>
      </c>
      <c r="D243" s="73" t="n">
        <v>0</v>
      </c>
    </row>
    <row r="244" customFormat="false" ht="15" hidden="false" customHeight="false" outlineLevel="0" collapsed="false">
      <c r="A244" s="72" t="n">
        <v>20107</v>
      </c>
      <c r="B244" s="73" t="s">
        <v>280</v>
      </c>
      <c r="C244" s="74" t="n">
        <v>129569.79</v>
      </c>
      <c r="D244" s="73" t="n">
        <v>0</v>
      </c>
    </row>
    <row r="245" customFormat="false" ht="15" hidden="false" customHeight="false" outlineLevel="0" collapsed="false">
      <c r="A245" s="72" t="n">
        <v>2010701</v>
      </c>
      <c r="B245" s="73" t="s">
        <v>281</v>
      </c>
      <c r="C245" s="74" t="n">
        <v>129569.79</v>
      </c>
      <c r="D245" s="73" t="n">
        <v>0</v>
      </c>
    </row>
    <row r="246" customFormat="false" ht="15" hidden="false" customHeight="false" outlineLevel="0" collapsed="false">
      <c r="A246" s="72" t="n">
        <v>201070101</v>
      </c>
      <c r="B246" s="73" t="s">
        <v>281</v>
      </c>
      <c r="C246" s="74" t="n">
        <v>129569.79</v>
      </c>
      <c r="D246" s="73" t="n">
        <v>0</v>
      </c>
    </row>
    <row r="247" customFormat="false" ht="15" hidden="false" customHeight="false" outlineLevel="0" collapsed="false">
      <c r="A247" s="72" t="n">
        <v>201070101001</v>
      </c>
      <c r="B247" s="73" t="s">
        <v>282</v>
      </c>
      <c r="C247" s="74" t="n">
        <v>76146.87</v>
      </c>
      <c r="D247" s="73" t="n">
        <v>0</v>
      </c>
    </row>
    <row r="248" customFormat="false" ht="15" hidden="false" customHeight="false" outlineLevel="0" collapsed="false">
      <c r="A248" s="72" t="n">
        <v>201070101003</v>
      </c>
      <c r="B248" s="73" t="s">
        <v>283</v>
      </c>
      <c r="C248" s="74" t="n">
        <v>53422.92</v>
      </c>
      <c r="D248" s="73" t="n">
        <v>0</v>
      </c>
    </row>
    <row r="249" customFormat="false" ht="15" hidden="false" customHeight="false" outlineLevel="0" collapsed="false">
      <c r="A249" s="72" t="n">
        <v>201070101003</v>
      </c>
      <c r="B249" s="73" t="s">
        <v>283</v>
      </c>
      <c r="C249" s="74" t="n">
        <v>0</v>
      </c>
      <c r="D249" s="73" t="n">
        <v>9820</v>
      </c>
    </row>
    <row r="250" customFormat="false" ht="15" hidden="false" customHeight="false" outlineLevel="0" collapsed="false">
      <c r="A250" s="72" t="n">
        <v>201070101003</v>
      </c>
      <c r="B250" s="73" t="s">
        <v>283</v>
      </c>
      <c r="C250" s="74" t="n">
        <v>0</v>
      </c>
      <c r="D250" s="73" t="n">
        <v>5421.77</v>
      </c>
    </row>
    <row r="251" customFormat="false" ht="15" hidden="false" customHeight="false" outlineLevel="0" collapsed="false">
      <c r="A251" s="72" t="n">
        <v>201070101003</v>
      </c>
      <c r="B251" s="73" t="s">
        <v>283</v>
      </c>
      <c r="C251" s="74" t="n">
        <v>0</v>
      </c>
      <c r="D251" s="73" t="n">
        <v>17836</v>
      </c>
    </row>
    <row r="252" customFormat="false" ht="15" hidden="false" customHeight="false" outlineLevel="0" collapsed="false">
      <c r="A252" s="72" t="n">
        <v>201070101003</v>
      </c>
      <c r="B252" s="73" t="s">
        <v>283</v>
      </c>
      <c r="C252" s="74" t="n">
        <v>0</v>
      </c>
      <c r="D252" s="73" t="n">
        <v>419.58</v>
      </c>
    </row>
    <row r="253" customFormat="false" ht="15" hidden="false" customHeight="false" outlineLevel="0" collapsed="false">
      <c r="A253" s="72" t="n">
        <v>201070101003</v>
      </c>
      <c r="B253" s="73" t="s">
        <v>283</v>
      </c>
      <c r="C253" s="74" t="n">
        <v>0</v>
      </c>
      <c r="D253" s="73" t="n">
        <v>3200</v>
      </c>
    </row>
    <row r="254" customFormat="false" ht="15" hidden="false" customHeight="false" outlineLevel="0" collapsed="false">
      <c r="A254" s="72" t="n">
        <v>201070101003</v>
      </c>
      <c r="B254" s="73" t="s">
        <v>283</v>
      </c>
      <c r="C254" s="74" t="n">
        <v>0</v>
      </c>
      <c r="D254" s="73" t="n">
        <v>7040.67</v>
      </c>
    </row>
    <row r="255" customFormat="false" ht="15" hidden="false" customHeight="false" outlineLevel="0" collapsed="false">
      <c r="A255" s="72" t="n">
        <v>201070101003</v>
      </c>
      <c r="B255" s="73" t="s">
        <v>283</v>
      </c>
      <c r="C255" s="74" t="n">
        <v>0</v>
      </c>
      <c r="D255" s="73" t="n">
        <v>500</v>
      </c>
    </row>
    <row r="256" customFormat="false" ht="15" hidden="false" customHeight="false" outlineLevel="0" collapsed="false">
      <c r="A256" s="72" t="n">
        <v>201070101003</v>
      </c>
      <c r="B256" s="73" t="s">
        <v>283</v>
      </c>
      <c r="C256" s="74" t="n">
        <v>0</v>
      </c>
      <c r="D256" s="73" t="n">
        <v>2860</v>
      </c>
    </row>
    <row r="257" customFormat="false" ht="15" hidden="false" customHeight="false" outlineLevel="0" collapsed="false">
      <c r="A257" s="72" t="n">
        <v>201070101003</v>
      </c>
      <c r="B257" s="73" t="s">
        <v>283</v>
      </c>
      <c r="C257" s="74" t="n">
        <v>0</v>
      </c>
      <c r="D257" s="73" t="n">
        <v>8618.7</v>
      </c>
      <c r="F257" s="66" t="s">
        <v>284</v>
      </c>
      <c r="G257" s="75" t="n">
        <f aca="false">+C180</f>
        <v>10450901.26</v>
      </c>
    </row>
    <row r="258" customFormat="false" ht="15" hidden="false" customHeight="false" outlineLevel="0" collapsed="false">
      <c r="A258" s="72" t="n">
        <v>201070101003</v>
      </c>
      <c r="B258" s="73" t="s">
        <v>283</v>
      </c>
      <c r="C258" s="74" t="n">
        <v>0</v>
      </c>
      <c r="D258" s="73" t="n">
        <v>-2293.8</v>
      </c>
      <c r="F258" s="66" t="s">
        <v>285</v>
      </c>
      <c r="G258" s="75" t="n">
        <f aca="false">+C259</f>
        <v>788878.68</v>
      </c>
    </row>
    <row r="259" customFormat="false" ht="15" hidden="false" customHeight="false" outlineLevel="0" collapsed="false">
      <c r="A259" s="72" t="n">
        <v>202</v>
      </c>
      <c r="B259" s="73" t="s">
        <v>286</v>
      </c>
      <c r="C259" s="74" t="n">
        <v>788878.68</v>
      </c>
      <c r="D259" s="73" t="n">
        <v>0</v>
      </c>
      <c r="F259" s="66" t="s">
        <v>287</v>
      </c>
      <c r="G259" s="75" t="n">
        <f aca="false">+C269</f>
        <v>8605494.13</v>
      </c>
    </row>
    <row r="260" customFormat="false" ht="15" hidden="false" customHeight="false" outlineLevel="0" collapsed="false">
      <c r="A260" s="72" t="n">
        <v>20204</v>
      </c>
      <c r="B260" s="73" t="s">
        <v>288</v>
      </c>
      <c r="C260" s="74" t="n">
        <v>294124.48</v>
      </c>
      <c r="D260" s="73" t="n">
        <v>0</v>
      </c>
      <c r="G260" s="75" t="n">
        <f aca="false">SUM(G257:G259)</f>
        <v>19845274.07</v>
      </c>
    </row>
    <row r="261" customFormat="false" ht="15" hidden="false" customHeight="false" outlineLevel="0" collapsed="false">
      <c r="A261" s="72" t="n">
        <v>2020401</v>
      </c>
      <c r="B261" s="73" t="s">
        <v>289</v>
      </c>
      <c r="C261" s="74" t="n">
        <v>294124.48</v>
      </c>
      <c r="D261" s="73" t="n">
        <v>0</v>
      </c>
    </row>
    <row r="262" customFormat="false" ht="15" hidden="false" customHeight="false" outlineLevel="0" collapsed="false">
      <c r="A262" s="72" t="n">
        <v>202040101</v>
      </c>
      <c r="B262" s="73" t="s">
        <v>289</v>
      </c>
      <c r="C262" s="74" t="n">
        <v>294124.48</v>
      </c>
      <c r="D262" s="73" t="n">
        <v>0</v>
      </c>
    </row>
    <row r="263" customFormat="false" ht="15" hidden="false" customHeight="false" outlineLevel="0" collapsed="false">
      <c r="A263" s="72" t="n">
        <v>202040101001</v>
      </c>
      <c r="B263" s="73" t="s">
        <v>290</v>
      </c>
      <c r="C263" s="74" t="n">
        <v>294124.48</v>
      </c>
      <c r="D263" s="73" t="n">
        <v>0</v>
      </c>
    </row>
    <row r="264" customFormat="false" ht="15" hidden="false" customHeight="false" outlineLevel="0" collapsed="false">
      <c r="A264" s="72" t="n">
        <v>20205</v>
      </c>
      <c r="B264" s="73" t="s">
        <v>291</v>
      </c>
      <c r="C264" s="74" t="n">
        <v>494754.2</v>
      </c>
      <c r="D264" s="73" t="n">
        <v>0</v>
      </c>
    </row>
    <row r="265" customFormat="false" ht="15" hidden="false" customHeight="false" outlineLevel="0" collapsed="false">
      <c r="A265" s="72" t="n">
        <v>2020501</v>
      </c>
      <c r="B265" s="73" t="s">
        <v>292</v>
      </c>
      <c r="C265" s="74" t="n">
        <v>494754.2</v>
      </c>
      <c r="D265" s="73" t="n">
        <v>0</v>
      </c>
    </row>
    <row r="266" customFormat="false" ht="15" hidden="false" customHeight="false" outlineLevel="0" collapsed="false">
      <c r="A266" s="72" t="n">
        <v>202050101</v>
      </c>
      <c r="B266" s="73" t="s">
        <v>292</v>
      </c>
      <c r="C266" s="74" t="n">
        <v>494754.2</v>
      </c>
      <c r="D266" s="73" t="n">
        <v>0</v>
      </c>
    </row>
    <row r="267" customFormat="false" ht="15" hidden="false" customHeight="false" outlineLevel="0" collapsed="false">
      <c r="A267" s="72" t="n">
        <v>202050101001</v>
      </c>
      <c r="B267" s="73" t="s">
        <v>293</v>
      </c>
      <c r="C267" s="74" t="n">
        <v>382416.57</v>
      </c>
      <c r="D267" s="73" t="n">
        <v>0</v>
      </c>
    </row>
    <row r="268" customFormat="false" ht="15" hidden="false" customHeight="false" outlineLevel="0" collapsed="false">
      <c r="A268" s="72" t="n">
        <v>202050101002</v>
      </c>
      <c r="B268" s="73" t="s">
        <v>294</v>
      </c>
      <c r="C268" s="74" t="n">
        <v>112337.63</v>
      </c>
      <c r="D268" s="73" t="n">
        <v>0</v>
      </c>
    </row>
    <row r="269" customFormat="false" ht="15" hidden="false" customHeight="false" outlineLevel="0" collapsed="false">
      <c r="A269" s="72" t="n">
        <v>3</v>
      </c>
      <c r="B269" s="73" t="s">
        <v>295</v>
      </c>
      <c r="C269" s="74" t="n">
        <v>8605494.13</v>
      </c>
      <c r="D269" s="73" t="n">
        <v>0</v>
      </c>
    </row>
    <row r="270" customFormat="false" ht="15" hidden="false" customHeight="false" outlineLevel="0" collapsed="false">
      <c r="A270" s="72" t="n">
        <v>301</v>
      </c>
      <c r="B270" s="73" t="s">
        <v>296</v>
      </c>
      <c r="C270" s="74" t="n">
        <v>1608300</v>
      </c>
      <c r="D270" s="73" t="n">
        <v>0</v>
      </c>
    </row>
    <row r="271" customFormat="false" ht="15" hidden="false" customHeight="false" outlineLevel="0" collapsed="false">
      <c r="A271" s="72" t="n">
        <v>30101</v>
      </c>
      <c r="B271" s="73" t="s">
        <v>297</v>
      </c>
      <c r="C271" s="74" t="n">
        <v>1608300</v>
      </c>
      <c r="D271" s="73" t="n">
        <v>0</v>
      </c>
    </row>
    <row r="272" customFormat="false" ht="15" hidden="false" customHeight="false" outlineLevel="0" collapsed="false">
      <c r="A272" s="72" t="n">
        <v>3010101</v>
      </c>
      <c r="B272" s="73" t="s">
        <v>297</v>
      </c>
      <c r="C272" s="74" t="n">
        <v>1608300</v>
      </c>
      <c r="D272" s="73" t="n">
        <v>0</v>
      </c>
    </row>
    <row r="273" customFormat="false" ht="15" hidden="false" customHeight="false" outlineLevel="0" collapsed="false">
      <c r="A273" s="72" t="n">
        <v>301010101</v>
      </c>
      <c r="B273" s="73" t="s">
        <v>297</v>
      </c>
      <c r="C273" s="74" t="n">
        <v>1608300</v>
      </c>
      <c r="D273" s="73" t="n">
        <v>0</v>
      </c>
    </row>
    <row r="274" customFormat="false" ht="15" hidden="false" customHeight="false" outlineLevel="0" collapsed="false">
      <c r="A274" s="72" t="n">
        <v>301010101001</v>
      </c>
      <c r="B274" s="73" t="s">
        <v>298</v>
      </c>
      <c r="C274" s="74" t="n">
        <v>1608300</v>
      </c>
      <c r="D274" s="73" t="n">
        <v>0</v>
      </c>
    </row>
    <row r="275" customFormat="false" ht="15" hidden="false" customHeight="false" outlineLevel="0" collapsed="false">
      <c r="A275" s="72" t="n">
        <v>304</v>
      </c>
      <c r="B275" s="73" t="s">
        <v>299</v>
      </c>
      <c r="C275" s="74" t="n">
        <v>720798.66</v>
      </c>
      <c r="D275" s="73" t="n">
        <v>0</v>
      </c>
    </row>
    <row r="276" customFormat="false" ht="15" hidden="false" customHeight="false" outlineLevel="0" collapsed="false">
      <c r="A276" s="72" t="n">
        <v>30401</v>
      </c>
      <c r="B276" s="73" t="s">
        <v>300</v>
      </c>
      <c r="C276" s="74" t="n">
        <v>713799.1</v>
      </c>
      <c r="D276" s="73" t="n">
        <v>0</v>
      </c>
    </row>
    <row r="277" customFormat="false" ht="15" hidden="false" customHeight="false" outlineLevel="0" collapsed="false">
      <c r="A277" s="72" t="n">
        <v>3040101</v>
      </c>
      <c r="B277" s="73" t="s">
        <v>300</v>
      </c>
      <c r="C277" s="74" t="n">
        <v>713799.1</v>
      </c>
      <c r="D277" s="73" t="n">
        <v>0</v>
      </c>
    </row>
    <row r="278" customFormat="false" ht="15" hidden="false" customHeight="false" outlineLevel="0" collapsed="false">
      <c r="A278" s="72" t="n">
        <v>304010101</v>
      </c>
      <c r="B278" s="73" t="s">
        <v>300</v>
      </c>
      <c r="C278" s="74" t="n">
        <v>713799.1</v>
      </c>
      <c r="D278" s="73" t="n">
        <v>0</v>
      </c>
    </row>
    <row r="279" customFormat="false" ht="15" hidden="false" customHeight="false" outlineLevel="0" collapsed="false">
      <c r="A279" s="72" t="n">
        <v>304010101001</v>
      </c>
      <c r="B279" s="73" t="s">
        <v>301</v>
      </c>
      <c r="C279" s="74" t="n">
        <v>713799.1</v>
      </c>
      <c r="D279" s="73" t="n">
        <v>0</v>
      </c>
    </row>
    <row r="280" customFormat="false" ht="15" hidden="false" customHeight="false" outlineLevel="0" collapsed="false">
      <c r="A280" s="72" t="n">
        <v>30402</v>
      </c>
      <c r="B280" s="73" t="s">
        <v>302</v>
      </c>
      <c r="C280" s="74" t="n">
        <v>6999.56</v>
      </c>
      <c r="D280" s="73" t="n">
        <v>0</v>
      </c>
    </row>
    <row r="281" customFormat="false" ht="15" hidden="false" customHeight="false" outlineLevel="0" collapsed="false">
      <c r="A281" s="72" t="n">
        <v>3040201</v>
      </c>
      <c r="B281" s="73" t="s">
        <v>303</v>
      </c>
      <c r="C281" s="74" t="n">
        <v>6999.56</v>
      </c>
      <c r="D281" s="73" t="n">
        <v>0</v>
      </c>
    </row>
    <row r="282" customFormat="false" ht="15" hidden="false" customHeight="false" outlineLevel="0" collapsed="false">
      <c r="A282" s="72" t="n">
        <v>304020101</v>
      </c>
      <c r="B282" s="73" t="s">
        <v>304</v>
      </c>
      <c r="C282" s="74" t="n">
        <v>6999.56</v>
      </c>
      <c r="D282" s="73" t="n">
        <v>0</v>
      </c>
    </row>
    <row r="283" customFormat="false" ht="15" hidden="false" customHeight="false" outlineLevel="0" collapsed="false">
      <c r="A283" s="72" t="n">
        <v>304020101001</v>
      </c>
      <c r="B283" s="73" t="s">
        <v>305</v>
      </c>
      <c r="C283" s="74" t="n">
        <v>6999.56</v>
      </c>
      <c r="D283" s="73" t="n">
        <v>0</v>
      </c>
    </row>
    <row r="284" customFormat="false" ht="15" hidden="false" customHeight="false" outlineLevel="0" collapsed="false">
      <c r="A284" s="72" t="n">
        <v>305</v>
      </c>
      <c r="B284" s="73" t="s">
        <v>306</v>
      </c>
      <c r="C284" s="76" t="n">
        <v>110726.89</v>
      </c>
      <c r="D284" s="73" t="n">
        <v>0</v>
      </c>
      <c r="E284" s="66" t="s">
        <v>307</v>
      </c>
      <c r="H284" s="75" t="n">
        <f aca="false">+C292</f>
        <v>64643.04</v>
      </c>
      <c r="I284" s="66" t="s">
        <v>308</v>
      </c>
    </row>
    <row r="285" customFormat="false" ht="15" hidden="false" customHeight="false" outlineLevel="0" collapsed="false">
      <c r="A285" s="72" t="n">
        <v>30502</v>
      </c>
      <c r="B285" s="73" t="s">
        <v>309</v>
      </c>
      <c r="C285" s="74" t="n">
        <v>27785.96</v>
      </c>
      <c r="D285" s="73" t="n">
        <v>0</v>
      </c>
      <c r="E285" s="66" t="s">
        <v>310</v>
      </c>
      <c r="H285" s="75" t="n">
        <f aca="false">+C285</f>
        <v>27785.96</v>
      </c>
      <c r="I285" s="66" t="s">
        <v>308</v>
      </c>
    </row>
    <row r="286" customFormat="false" ht="15" hidden="false" customHeight="false" outlineLevel="0" collapsed="false">
      <c r="A286" s="72" t="n">
        <v>3050201</v>
      </c>
      <c r="B286" s="73" t="s">
        <v>309</v>
      </c>
      <c r="C286" s="74" t="n">
        <v>27785.96</v>
      </c>
      <c r="D286" s="73" t="n">
        <v>0</v>
      </c>
      <c r="E286" s="66" t="s">
        <v>311</v>
      </c>
      <c r="H286" s="75" t="n">
        <f aca="false">+C293</f>
        <v>18297.89</v>
      </c>
      <c r="I286" s="66" t="s">
        <v>308</v>
      </c>
    </row>
    <row r="287" customFormat="false" ht="15" hidden="false" customHeight="false" outlineLevel="0" collapsed="false">
      <c r="A287" s="72" t="n">
        <v>305020101</v>
      </c>
      <c r="B287" s="73" t="s">
        <v>309</v>
      </c>
      <c r="C287" s="74" t="n">
        <v>27785.96</v>
      </c>
      <c r="D287" s="73" t="n">
        <v>0</v>
      </c>
      <c r="E287" s="66" t="s">
        <v>312</v>
      </c>
      <c r="H287" s="75" t="n">
        <f aca="false">+C298</f>
        <v>6960151.69</v>
      </c>
      <c r="I287" s="66" t="s">
        <v>308</v>
      </c>
    </row>
    <row r="288" customFormat="false" ht="15" hidden="false" customHeight="false" outlineLevel="0" collapsed="false">
      <c r="A288" s="72" t="n">
        <v>305020101001</v>
      </c>
      <c r="B288" s="73" t="s">
        <v>313</v>
      </c>
      <c r="C288" s="74" t="n">
        <v>27785.96</v>
      </c>
      <c r="D288" s="73" t="n">
        <v>0</v>
      </c>
      <c r="E288" s="66" t="s">
        <v>314</v>
      </c>
      <c r="H288" s="75" t="n">
        <f aca="false">+C300</f>
        <v>971338.87</v>
      </c>
      <c r="I288" s="66" t="s">
        <v>308</v>
      </c>
    </row>
    <row r="289" customFormat="false" ht="15" hidden="false" customHeight="false" outlineLevel="0" collapsed="false">
      <c r="A289" s="72" t="n">
        <v>30504</v>
      </c>
      <c r="B289" s="73" t="s">
        <v>315</v>
      </c>
      <c r="C289" s="74" t="n">
        <v>82940.93</v>
      </c>
      <c r="D289" s="73" t="n">
        <v>0</v>
      </c>
      <c r="E289" s="66" t="s">
        <v>316</v>
      </c>
      <c r="H289" s="75" t="n">
        <f aca="false">+C299</f>
        <v>-284904.99</v>
      </c>
      <c r="I289" s="66" t="s">
        <v>308</v>
      </c>
    </row>
    <row r="290" customFormat="false" ht="15" hidden="false" customHeight="false" outlineLevel="0" collapsed="false">
      <c r="A290" s="72" t="n">
        <v>3050401</v>
      </c>
      <c r="B290" s="73" t="s">
        <v>315</v>
      </c>
      <c r="C290" s="74" t="n">
        <v>82940.93</v>
      </c>
      <c r="D290" s="73" t="n">
        <v>0</v>
      </c>
      <c r="E290" s="66" t="s">
        <v>317</v>
      </c>
      <c r="H290" s="75" t="n">
        <f aca="false">SUM(H284:H289)</f>
        <v>7757312.46</v>
      </c>
    </row>
    <row r="291" customFormat="false" ht="15" hidden="false" customHeight="false" outlineLevel="0" collapsed="false">
      <c r="A291" s="72" t="n">
        <v>305040101</v>
      </c>
      <c r="B291" s="73" t="s">
        <v>315</v>
      </c>
      <c r="C291" s="74" t="n">
        <v>82940.93</v>
      </c>
      <c r="D291" s="73" t="n">
        <v>0</v>
      </c>
    </row>
    <row r="292" customFormat="false" ht="15" hidden="false" customHeight="false" outlineLevel="0" collapsed="false">
      <c r="A292" s="72" t="n">
        <v>305040101001</v>
      </c>
      <c r="B292" s="73" t="s">
        <v>318</v>
      </c>
      <c r="C292" s="74" t="n">
        <v>64643.04</v>
      </c>
      <c r="D292" s="73" t="n">
        <v>0</v>
      </c>
      <c r="E292" s="66" t="s">
        <v>319</v>
      </c>
      <c r="H292" s="75" t="n">
        <v>7834868</v>
      </c>
    </row>
    <row r="293" customFormat="false" ht="15" hidden="false" customHeight="false" outlineLevel="0" collapsed="false">
      <c r="A293" s="72" t="n">
        <v>305040101002</v>
      </c>
      <c r="B293" s="73" t="s">
        <v>320</v>
      </c>
      <c r="C293" s="74" t="n">
        <v>18297.89</v>
      </c>
      <c r="D293" s="73" t="n">
        <v>0</v>
      </c>
      <c r="E293" s="66" t="s">
        <v>321</v>
      </c>
      <c r="H293" s="75" t="n">
        <f aca="false">+H292-H290</f>
        <v>77555.54</v>
      </c>
    </row>
    <row r="294" customFormat="false" ht="15" hidden="false" customHeight="false" outlineLevel="0" collapsed="false">
      <c r="A294" s="72" t="n">
        <v>306</v>
      </c>
      <c r="B294" s="73" t="s">
        <v>322</v>
      </c>
      <c r="C294" s="74" t="n">
        <v>7646585.57</v>
      </c>
      <c r="D294" s="73" t="n">
        <v>0</v>
      </c>
      <c r="H294" s="75"/>
    </row>
    <row r="295" customFormat="false" ht="15" hidden="false" customHeight="false" outlineLevel="0" collapsed="false">
      <c r="A295" s="72" t="n">
        <v>30601</v>
      </c>
      <c r="B295" s="73" t="s">
        <v>322</v>
      </c>
      <c r="C295" s="74" t="n">
        <v>6675246.7</v>
      </c>
      <c r="D295" s="73" t="n">
        <v>0</v>
      </c>
    </row>
    <row r="296" customFormat="false" ht="15" hidden="false" customHeight="false" outlineLevel="0" collapsed="false">
      <c r="A296" s="72" t="n">
        <v>3060101</v>
      </c>
      <c r="B296" s="73" t="s">
        <v>322</v>
      </c>
      <c r="C296" s="74" t="n">
        <v>6675246.7</v>
      </c>
      <c r="D296" s="73" t="n">
        <v>0</v>
      </c>
    </row>
    <row r="297" customFormat="false" ht="15" hidden="false" customHeight="false" outlineLevel="0" collapsed="false">
      <c r="A297" s="72" t="n">
        <v>306010101</v>
      </c>
      <c r="B297" s="73" t="s">
        <v>323</v>
      </c>
      <c r="C297" s="74" t="n">
        <v>6675246.7</v>
      </c>
      <c r="D297" s="73" t="n">
        <v>0</v>
      </c>
    </row>
    <row r="298" customFormat="false" ht="15" hidden="false" customHeight="false" outlineLevel="0" collapsed="false">
      <c r="A298" s="72" t="n">
        <v>306010101001</v>
      </c>
      <c r="B298" s="73" t="s">
        <v>324</v>
      </c>
      <c r="C298" s="76" t="n">
        <v>6960151.69</v>
      </c>
      <c r="D298" s="73" t="n">
        <v>0</v>
      </c>
    </row>
    <row r="299" customFormat="false" ht="15" hidden="false" customHeight="false" outlineLevel="0" collapsed="false">
      <c r="A299" s="72" t="n">
        <v>306010101003</v>
      </c>
      <c r="B299" s="73" t="s">
        <v>325</v>
      </c>
      <c r="C299" s="76" t="n">
        <v>-284904.99</v>
      </c>
      <c r="D299" s="73" t="n">
        <v>0</v>
      </c>
    </row>
    <row r="300" customFormat="false" ht="15" hidden="false" customHeight="false" outlineLevel="0" collapsed="false">
      <c r="A300" s="72" t="n">
        <v>30602</v>
      </c>
      <c r="B300" s="73" t="s">
        <v>326</v>
      </c>
      <c r="C300" s="76" t="n">
        <v>971338.87</v>
      </c>
      <c r="D300" s="73" t="n">
        <v>0</v>
      </c>
    </row>
    <row r="301" customFormat="false" ht="15" hidden="false" customHeight="false" outlineLevel="0" collapsed="false">
      <c r="A301" s="72" t="n">
        <v>3060201</v>
      </c>
      <c r="B301" s="73" t="s">
        <v>326</v>
      </c>
      <c r="C301" s="74" t="n">
        <v>971338.87</v>
      </c>
      <c r="D301" s="73" t="n">
        <v>0</v>
      </c>
    </row>
    <row r="302" customFormat="false" ht="15" hidden="false" customHeight="false" outlineLevel="0" collapsed="false">
      <c r="A302" s="72" t="n">
        <v>306020101</v>
      </c>
      <c r="B302" s="73" t="s">
        <v>326</v>
      </c>
      <c r="C302" s="74" t="n">
        <v>971338.87</v>
      </c>
      <c r="D302" s="73" t="n">
        <v>0</v>
      </c>
    </row>
    <row r="303" customFormat="false" ht="15" hidden="false" customHeight="false" outlineLevel="0" collapsed="false">
      <c r="A303" s="72" t="n">
        <v>306020101001</v>
      </c>
      <c r="B303" s="73" t="s">
        <v>327</v>
      </c>
      <c r="C303" s="74" t="n">
        <v>971338.87</v>
      </c>
      <c r="D303" s="73" t="n">
        <v>0</v>
      </c>
    </row>
    <row r="304" customFormat="false" ht="15" hidden="false" customHeight="false" outlineLevel="0" collapsed="false">
      <c r="A304" s="72" t="n">
        <v>307</v>
      </c>
      <c r="B304" s="73" t="s">
        <v>328</v>
      </c>
      <c r="C304" s="74" t="n">
        <v>-1480916.99</v>
      </c>
      <c r="D304" s="73" t="n">
        <v>0</v>
      </c>
    </row>
    <row r="305" customFormat="false" ht="15" hidden="false" customHeight="false" outlineLevel="0" collapsed="false">
      <c r="A305" s="72" t="n">
        <v>30701</v>
      </c>
      <c r="B305" s="73" t="s">
        <v>328</v>
      </c>
      <c r="C305" s="74" t="n">
        <v>-1480916.99</v>
      </c>
      <c r="D305" s="73" t="n">
        <v>0</v>
      </c>
    </row>
    <row r="306" customFormat="false" ht="15" hidden="false" customHeight="false" outlineLevel="0" collapsed="false">
      <c r="A306" s="72" t="n">
        <v>3070101</v>
      </c>
      <c r="B306" s="73" t="s">
        <v>328</v>
      </c>
      <c r="C306" s="74" t="n">
        <v>-1480916.99</v>
      </c>
      <c r="D306" s="73" t="n">
        <v>0</v>
      </c>
    </row>
    <row r="307" customFormat="false" ht="15" hidden="false" customHeight="false" outlineLevel="0" collapsed="false">
      <c r="A307" s="72" t="n">
        <v>307010101</v>
      </c>
      <c r="B307" s="73" t="s">
        <v>323</v>
      </c>
      <c r="C307" s="74" t="n">
        <v>-1480916.99</v>
      </c>
      <c r="D307" s="73" t="n">
        <v>0</v>
      </c>
    </row>
    <row r="308" customFormat="false" ht="15" hidden="false" customHeight="false" outlineLevel="0" collapsed="false">
      <c r="A308" s="72" t="n">
        <v>307010101001</v>
      </c>
      <c r="B308" s="73" t="s">
        <v>329</v>
      </c>
      <c r="C308" s="74" t="n">
        <v>-1480916.99</v>
      </c>
      <c r="D308" s="73" t="n">
        <v>0</v>
      </c>
    </row>
    <row r="309" customFormat="false" ht="15" hidden="false" customHeight="false" outlineLevel="0" collapsed="false">
      <c r="A309" s="72" t="n">
        <v>91</v>
      </c>
      <c r="B309" s="73" t="s">
        <v>330</v>
      </c>
      <c r="C309" s="74" t="n">
        <v>48000</v>
      </c>
      <c r="D309" s="73" t="n">
        <v>0</v>
      </c>
    </row>
    <row r="310" customFormat="false" ht="15" hidden="false" customHeight="false" outlineLevel="0" collapsed="false">
      <c r="A310" s="72" t="n">
        <v>9101</v>
      </c>
      <c r="B310" s="73" t="s">
        <v>330</v>
      </c>
      <c r="C310" s="74" t="n">
        <v>48000</v>
      </c>
      <c r="D310" s="73" t="n">
        <v>0</v>
      </c>
    </row>
    <row r="311" customFormat="false" ht="15" hidden="false" customHeight="false" outlineLevel="0" collapsed="false">
      <c r="A311" s="72" t="n">
        <v>910101</v>
      </c>
      <c r="B311" s="73" t="s">
        <v>330</v>
      </c>
      <c r="C311" s="74" t="n">
        <v>48000</v>
      </c>
      <c r="D311" s="73" t="n">
        <v>0</v>
      </c>
    </row>
    <row r="312" customFormat="false" ht="15" hidden="false" customHeight="false" outlineLevel="0" collapsed="false">
      <c r="A312" s="72" t="n">
        <v>9101010001</v>
      </c>
      <c r="B312" s="73" t="s">
        <v>331</v>
      </c>
      <c r="C312" s="74" t="n">
        <v>48000</v>
      </c>
      <c r="D312" s="73" t="n">
        <v>0</v>
      </c>
    </row>
    <row r="313" customFormat="false" ht="15" hidden="false" customHeight="false" outlineLevel="0" collapsed="false">
      <c r="A313" s="72" t="n">
        <v>9101010001</v>
      </c>
      <c r="B313" s="73" t="s">
        <v>331</v>
      </c>
      <c r="C313" s="74" t="n">
        <v>0</v>
      </c>
      <c r="D313" s="73" t="n">
        <v>48000</v>
      </c>
    </row>
    <row r="314" customFormat="false" ht="15" hidden="false" customHeight="false" outlineLevel="0" collapsed="false">
      <c r="A314" s="72" t="n">
        <v>92</v>
      </c>
      <c r="B314" s="73" t="s">
        <v>332</v>
      </c>
      <c r="C314" s="74" t="n">
        <v>-48000</v>
      </c>
      <c r="D314" s="73" t="n">
        <v>0</v>
      </c>
    </row>
    <row r="315" customFormat="false" ht="15" hidden="false" customHeight="false" outlineLevel="0" collapsed="false">
      <c r="A315" s="72" t="n">
        <v>9201</v>
      </c>
      <c r="B315" s="73" t="s">
        <v>332</v>
      </c>
      <c r="C315" s="74" t="n">
        <v>-48000</v>
      </c>
      <c r="D315" s="73" t="n">
        <v>0</v>
      </c>
    </row>
    <row r="316" customFormat="false" ht="15" hidden="false" customHeight="false" outlineLevel="0" collapsed="false">
      <c r="A316" s="72" t="n">
        <v>920101</v>
      </c>
      <c r="B316" s="73" t="s">
        <v>332</v>
      </c>
      <c r="C316" s="74" t="n">
        <v>-48000</v>
      </c>
      <c r="D316" s="73" t="n">
        <v>0</v>
      </c>
    </row>
    <row r="317" customFormat="false" ht="15" hidden="false" customHeight="false" outlineLevel="0" collapsed="false">
      <c r="A317" s="72" t="n">
        <v>9201010001</v>
      </c>
      <c r="B317" s="73" t="s">
        <v>333</v>
      </c>
      <c r="C317" s="74" t="n">
        <v>-48000</v>
      </c>
      <c r="D317" s="73" t="n">
        <v>0</v>
      </c>
    </row>
    <row r="318" customFormat="false" ht="15" hidden="false" customHeight="false" outlineLevel="0" collapsed="false">
      <c r="A318" s="72" t="n">
        <v>9201010001</v>
      </c>
      <c r="B318" s="73" t="s">
        <v>333</v>
      </c>
      <c r="C318" s="74" t="n">
        <v>0</v>
      </c>
      <c r="D318" s="73" t="n">
        <v>-48000</v>
      </c>
    </row>
  </sheetData>
  <mergeCells count="4">
    <mergeCell ref="A4:E4"/>
    <mergeCell ref="A5:E5"/>
    <mergeCell ref="A6:E6"/>
    <mergeCell ref="A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8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pane xSplit="0" ySplit="4" topLeftCell="A10" activePane="bottomLeft" state="frozen"/>
      <selection pane="topLeft" activeCell="A6" activeCellId="0" sqref="A6"/>
      <selection pane="bottomLeft" activeCell="B20" activeCellId="0" sqref="B20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2" min="2" style="0" width="60.42"/>
    <col collapsed="false" customWidth="true" hidden="true" outlineLevel="0" max="3" min="3" style="0" width="13.14"/>
    <col collapsed="false" customWidth="true" hidden="true" outlineLevel="0" max="4" min="4" style="0" width="12"/>
    <col collapsed="false" customWidth="true" hidden="false" outlineLevel="0" max="5" min="5" style="0" width="13.28"/>
    <col collapsed="false" customWidth="true" hidden="false" outlineLevel="0" max="7" min="7" style="0" width="28.14"/>
  </cols>
  <sheetData>
    <row r="1" customFormat="false" ht="15" hidden="false" customHeight="false" outlineLevel="0" collapsed="false">
      <c r="G1" s="77" t="s">
        <v>334</v>
      </c>
      <c r="H1" s="77"/>
    </row>
    <row r="2" customFormat="false" ht="15.75" hidden="false" customHeight="false" outlineLevel="0" collapsed="false">
      <c r="A2" s="31" t="s">
        <v>113</v>
      </c>
      <c r="E2" s="78" t="s">
        <v>335</v>
      </c>
      <c r="G2" s="79" t="s">
        <v>336</v>
      </c>
      <c r="H2" s="80" t="n">
        <f aca="false">+E13-E32-E34</f>
        <v>19926669.09</v>
      </c>
    </row>
    <row r="3" customFormat="false" ht="15" hidden="false" customHeight="false" outlineLevel="0" collapsed="false">
      <c r="G3" s="81" t="s">
        <v>337</v>
      </c>
      <c r="H3" s="62" t="n">
        <f aca="false">+E43</f>
        <v>15192182.76</v>
      </c>
    </row>
    <row r="4" customFormat="false" ht="24.75" hidden="false" customHeight="false" outlineLevel="0" collapsed="false">
      <c r="A4" s="82" t="s">
        <v>115</v>
      </c>
      <c r="B4" s="82"/>
      <c r="C4" s="82"/>
      <c r="D4" s="82"/>
      <c r="E4" s="82"/>
      <c r="F4" s="82"/>
      <c r="G4" s="79" t="s">
        <v>104</v>
      </c>
      <c r="H4" s="80" t="n">
        <f aca="false">+H2-H3</f>
        <v>4734486.33</v>
      </c>
    </row>
    <row r="5" customFormat="false" ht="15.75" hidden="false" customHeight="false" outlineLevel="0" collapsed="false">
      <c r="A5" s="83" t="s">
        <v>116</v>
      </c>
      <c r="B5" s="83"/>
      <c r="C5" s="83"/>
      <c r="D5" s="83"/>
      <c r="E5" s="83"/>
      <c r="F5" s="83"/>
      <c r="G5" s="81" t="s">
        <v>338</v>
      </c>
      <c r="H5" s="62" t="n">
        <f aca="false">+E158+E195</f>
        <v>1362521.1</v>
      </c>
    </row>
    <row r="6" customFormat="false" ht="15.75" hidden="false" customHeight="false" outlineLevel="0" collapsed="false">
      <c r="A6" s="83" t="s">
        <v>339</v>
      </c>
      <c r="B6" s="83"/>
      <c r="C6" s="83"/>
      <c r="D6" s="83"/>
      <c r="E6" s="83"/>
      <c r="F6" s="83"/>
      <c r="G6" s="79" t="s">
        <v>340</v>
      </c>
      <c r="H6" s="80" t="n">
        <f aca="false">+H4-H5</f>
        <v>3371965.23</v>
      </c>
    </row>
    <row r="7" customFormat="false" ht="15" hidden="false" customHeight="false" outlineLevel="0" collapsed="false">
      <c r="G7" s="81" t="s">
        <v>108</v>
      </c>
      <c r="H7" s="62" t="n">
        <f aca="false">+E273</f>
        <v>42695.61</v>
      </c>
    </row>
    <row r="8" customFormat="false" ht="15" hidden="false" customHeight="false" outlineLevel="0" collapsed="false">
      <c r="A8" s="84" t="s">
        <v>118</v>
      </c>
      <c r="B8" s="84"/>
      <c r="C8" s="84"/>
      <c r="D8" s="84"/>
      <c r="E8" s="84"/>
      <c r="F8" s="84"/>
      <c r="G8" s="85" t="s">
        <v>341</v>
      </c>
      <c r="H8" s="62" t="n">
        <f aca="false">+E32+E34+E37-E280</f>
        <v>-143978.57</v>
      </c>
    </row>
    <row r="9" customFormat="false" ht="15" hidden="false" customHeight="false" outlineLevel="0" collapsed="false">
      <c r="G9" s="86" t="s">
        <v>342</v>
      </c>
      <c r="H9" s="87" t="n">
        <f aca="false">+H6+H7+H8</f>
        <v>3270682.27</v>
      </c>
    </row>
    <row r="10" customFormat="false" ht="15" hidden="false" customHeight="false" outlineLevel="0" collapsed="false">
      <c r="A10" s="88" t="s">
        <v>119</v>
      </c>
      <c r="B10" s="88" t="s">
        <v>120</v>
      </c>
      <c r="C10" s="88" t="s">
        <v>343</v>
      </c>
      <c r="D10" s="88" t="s">
        <v>344</v>
      </c>
      <c r="E10" s="88" t="s">
        <v>345</v>
      </c>
    </row>
    <row r="11" customFormat="false" ht="15" hidden="false" customHeight="false" outlineLevel="0" collapsed="false">
      <c r="A11" s="89" t="n">
        <v>4</v>
      </c>
      <c r="B11" s="88" t="s">
        <v>346</v>
      </c>
      <c r="C11" s="88" t="n">
        <v>16816741.21</v>
      </c>
      <c r="D11" s="88" t="n">
        <v>3137547.78</v>
      </c>
      <c r="E11" s="90" t="n">
        <v>19954288.99</v>
      </c>
    </row>
    <row r="12" customFormat="false" ht="15" hidden="false" customHeight="false" outlineLevel="0" collapsed="false">
      <c r="A12" s="89" t="n">
        <v>41</v>
      </c>
      <c r="B12" s="88" t="s">
        <v>347</v>
      </c>
      <c r="C12" s="88" t="n">
        <v>16804956.07</v>
      </c>
      <c r="D12" s="88" t="n">
        <v>3136741.59</v>
      </c>
      <c r="E12" s="90" t="n">
        <v>19941697.66</v>
      </c>
    </row>
    <row r="13" customFormat="false" ht="15" hidden="false" customHeight="false" outlineLevel="0" collapsed="false">
      <c r="A13" s="89" t="n">
        <v>4101</v>
      </c>
      <c r="B13" s="88" t="s">
        <v>348</v>
      </c>
      <c r="C13" s="88" t="n">
        <v>16804956.07</v>
      </c>
      <c r="D13" s="88" t="n">
        <v>3136741.59</v>
      </c>
      <c r="E13" s="90" t="n">
        <v>19941697.66</v>
      </c>
    </row>
    <row r="14" customFormat="false" ht="15" hidden="false" customHeight="false" outlineLevel="0" collapsed="false">
      <c r="A14" s="89" t="n">
        <v>410101</v>
      </c>
      <c r="B14" s="88" t="s">
        <v>349</v>
      </c>
      <c r="C14" s="88" t="n">
        <v>16804927.5</v>
      </c>
      <c r="D14" s="88" t="n">
        <v>3136741.59</v>
      </c>
      <c r="E14" s="90" t="n">
        <v>19941669.09</v>
      </c>
    </row>
    <row r="15" customFormat="false" ht="15" hidden="false" customHeight="false" outlineLevel="0" collapsed="false">
      <c r="A15" s="89" t="n">
        <v>41010101</v>
      </c>
      <c r="B15" s="88" t="s">
        <v>350</v>
      </c>
      <c r="C15" s="88" t="n">
        <v>15210492.24</v>
      </c>
      <c r="D15" s="88" t="n">
        <v>2975652.83</v>
      </c>
      <c r="E15" s="90" t="n">
        <v>18186145.07</v>
      </c>
    </row>
    <row r="16" customFormat="false" ht="15" hidden="false" customHeight="false" outlineLevel="0" collapsed="false">
      <c r="A16" s="89" t="n">
        <v>410101010001</v>
      </c>
      <c r="B16" s="88" t="s">
        <v>351</v>
      </c>
      <c r="C16" s="88" t="n">
        <v>364176.44</v>
      </c>
      <c r="D16" s="88" t="n">
        <v>40953.37</v>
      </c>
      <c r="E16" s="90" t="n">
        <v>405129.81</v>
      </c>
    </row>
    <row r="17" customFormat="false" ht="15" hidden="false" customHeight="false" outlineLevel="0" collapsed="false">
      <c r="A17" s="89" t="n">
        <v>410101010002</v>
      </c>
      <c r="B17" s="88" t="s">
        <v>352</v>
      </c>
      <c r="C17" s="88" t="n">
        <v>1285700.99</v>
      </c>
      <c r="D17" s="88" t="n">
        <v>135961.18</v>
      </c>
      <c r="E17" s="90" t="n">
        <v>1421662.17</v>
      </c>
    </row>
    <row r="18" customFormat="false" ht="15" hidden="false" customHeight="false" outlineLevel="0" collapsed="false">
      <c r="A18" s="89" t="n">
        <v>410101010003</v>
      </c>
      <c r="B18" s="88" t="s">
        <v>353</v>
      </c>
      <c r="C18" s="88" t="n">
        <v>65691.15</v>
      </c>
      <c r="D18" s="88" t="n">
        <v>651</v>
      </c>
      <c r="E18" s="90" t="n">
        <v>66342.15</v>
      </c>
    </row>
    <row r="19" customFormat="false" ht="15" hidden="false" customHeight="false" outlineLevel="0" collapsed="false">
      <c r="A19" s="89" t="n">
        <v>410101010004</v>
      </c>
      <c r="B19" s="88" t="s">
        <v>354</v>
      </c>
      <c r="C19" s="88" t="n">
        <v>21294.46</v>
      </c>
      <c r="D19" s="88" t="n">
        <v>1370</v>
      </c>
      <c r="E19" s="90" t="n">
        <v>22664.46</v>
      </c>
    </row>
    <row r="20" customFormat="false" ht="15" hidden="false" customHeight="false" outlineLevel="0" collapsed="false">
      <c r="A20" s="89" t="n">
        <v>410101010005</v>
      </c>
      <c r="B20" s="88" t="s">
        <v>355</v>
      </c>
      <c r="C20" s="88" t="n">
        <v>53584.5</v>
      </c>
      <c r="D20" s="88" t="n">
        <v>5652.86</v>
      </c>
      <c r="E20" s="90" t="n">
        <v>59237.36</v>
      </c>
    </row>
    <row r="21" customFormat="false" ht="15" hidden="false" customHeight="false" outlineLevel="0" collapsed="false">
      <c r="A21" s="89" t="n">
        <v>410101010009</v>
      </c>
      <c r="B21" s="88" t="s">
        <v>356</v>
      </c>
      <c r="C21" s="88" t="n">
        <v>11379283.29</v>
      </c>
      <c r="D21" s="88" t="n">
        <v>2582070.92</v>
      </c>
      <c r="E21" s="90" t="n">
        <v>13961354.21</v>
      </c>
    </row>
    <row r="22" customFormat="false" ht="15" hidden="false" customHeight="false" outlineLevel="0" collapsed="false">
      <c r="A22" s="89" t="n">
        <v>410101010012</v>
      </c>
      <c r="B22" s="88" t="s">
        <v>357</v>
      </c>
      <c r="C22" s="88" t="n">
        <v>847040.55</v>
      </c>
      <c r="D22" s="88" t="n">
        <v>99461.8</v>
      </c>
      <c r="E22" s="90" t="n">
        <v>946502.35</v>
      </c>
    </row>
    <row r="23" customFormat="false" ht="15" hidden="false" customHeight="false" outlineLevel="0" collapsed="false">
      <c r="A23" s="89" t="n">
        <v>410101010013</v>
      </c>
      <c r="B23" s="88" t="s">
        <v>358</v>
      </c>
      <c r="C23" s="88" t="n">
        <v>14146.4</v>
      </c>
      <c r="D23" s="88" t="n">
        <v>0</v>
      </c>
      <c r="E23" s="90" t="n">
        <v>14146.4</v>
      </c>
    </row>
    <row r="24" customFormat="false" ht="15" hidden="false" customHeight="false" outlineLevel="0" collapsed="false">
      <c r="A24" s="89" t="n">
        <v>410101010014</v>
      </c>
      <c r="B24" s="88" t="s">
        <v>359</v>
      </c>
      <c r="C24" s="88" t="n">
        <v>47686.09</v>
      </c>
      <c r="D24" s="88" t="n">
        <v>0</v>
      </c>
      <c r="E24" s="90" t="n">
        <v>47686.09</v>
      </c>
    </row>
    <row r="25" customFormat="false" ht="15" hidden="false" customHeight="false" outlineLevel="0" collapsed="false">
      <c r="A25" s="89" t="n">
        <v>410101010031</v>
      </c>
      <c r="B25" s="88" t="s">
        <v>360</v>
      </c>
      <c r="C25" s="88" t="n">
        <v>944021.23</v>
      </c>
      <c r="D25" s="88" t="n">
        <v>82977</v>
      </c>
      <c r="E25" s="90" t="n">
        <v>1026998.23</v>
      </c>
    </row>
    <row r="26" customFormat="false" ht="15" hidden="false" customHeight="false" outlineLevel="0" collapsed="false">
      <c r="A26" s="89" t="n">
        <v>410101010032</v>
      </c>
      <c r="B26" s="88" t="s">
        <v>361</v>
      </c>
      <c r="C26" s="88" t="n">
        <v>187867.14</v>
      </c>
      <c r="D26" s="88" t="n">
        <v>26554.7</v>
      </c>
      <c r="E26" s="90" t="n">
        <v>214421.84</v>
      </c>
    </row>
    <row r="27" customFormat="false" ht="15" hidden="false" customHeight="false" outlineLevel="0" collapsed="false">
      <c r="A27" s="89" t="n">
        <v>41010103</v>
      </c>
      <c r="B27" s="88" t="s">
        <v>362</v>
      </c>
      <c r="C27" s="88" t="n">
        <v>1579435.26</v>
      </c>
      <c r="D27" s="88" t="n">
        <v>161088.76</v>
      </c>
      <c r="E27" s="90" t="n">
        <v>1740524.02</v>
      </c>
    </row>
    <row r="28" customFormat="false" ht="15" hidden="false" customHeight="false" outlineLevel="0" collapsed="false">
      <c r="A28" s="89" t="n">
        <v>410101030010</v>
      </c>
      <c r="B28" s="88" t="s">
        <v>363</v>
      </c>
      <c r="C28" s="88" t="n">
        <v>1102117.12</v>
      </c>
      <c r="D28" s="88" t="n">
        <v>161088.76</v>
      </c>
      <c r="E28" s="90" t="n">
        <v>1263205.88</v>
      </c>
    </row>
    <row r="29" customFormat="false" ht="15" hidden="false" customHeight="false" outlineLevel="0" collapsed="false">
      <c r="A29" s="89" t="n">
        <v>410101030031</v>
      </c>
      <c r="B29" s="88" t="s">
        <v>364</v>
      </c>
      <c r="C29" s="88" t="n">
        <v>414441.42</v>
      </c>
      <c r="D29" s="88" t="n">
        <v>0</v>
      </c>
      <c r="E29" s="90" t="n">
        <v>414441.42</v>
      </c>
    </row>
    <row r="30" customFormat="false" ht="15" hidden="false" customHeight="false" outlineLevel="0" collapsed="false">
      <c r="A30" s="89" t="n">
        <v>410101030032</v>
      </c>
      <c r="B30" s="88" t="s">
        <v>365</v>
      </c>
      <c r="C30" s="88" t="n">
        <v>58549.6</v>
      </c>
      <c r="D30" s="88" t="n">
        <v>0</v>
      </c>
      <c r="E30" s="90" t="n">
        <v>58549.6</v>
      </c>
    </row>
    <row r="31" customFormat="false" ht="15" hidden="false" customHeight="false" outlineLevel="0" collapsed="false">
      <c r="A31" s="89" t="n">
        <v>410101030033</v>
      </c>
      <c r="B31" s="88" t="s">
        <v>366</v>
      </c>
      <c r="C31" s="88" t="n">
        <v>4327.12</v>
      </c>
      <c r="D31" s="88" t="n">
        <v>0</v>
      </c>
      <c r="E31" s="90" t="n">
        <v>4327.12</v>
      </c>
    </row>
    <row r="32" customFormat="false" ht="15" hidden="false" customHeight="false" outlineLevel="0" collapsed="false">
      <c r="A32" s="89" t="n">
        <v>41010105</v>
      </c>
      <c r="B32" s="88" t="s">
        <v>367</v>
      </c>
      <c r="C32" s="88" t="n">
        <v>15000</v>
      </c>
      <c r="D32" s="88" t="n">
        <v>0</v>
      </c>
      <c r="E32" s="90" t="n">
        <v>15000</v>
      </c>
    </row>
    <row r="33" customFormat="false" ht="15" hidden="false" customHeight="false" outlineLevel="0" collapsed="false">
      <c r="A33" s="89" t="n">
        <v>410101050001</v>
      </c>
      <c r="B33" s="88" t="s">
        <v>368</v>
      </c>
      <c r="C33" s="88" t="n">
        <v>15000</v>
      </c>
      <c r="D33" s="88" t="n">
        <v>0</v>
      </c>
      <c r="E33" s="90" t="n">
        <v>15000</v>
      </c>
    </row>
    <row r="34" customFormat="false" ht="15" hidden="false" customHeight="false" outlineLevel="0" collapsed="false">
      <c r="A34" s="89" t="n">
        <v>410102</v>
      </c>
      <c r="B34" s="88" t="s">
        <v>369</v>
      </c>
      <c r="C34" s="88" t="n">
        <v>28.57</v>
      </c>
      <c r="D34" s="88" t="n">
        <v>0</v>
      </c>
      <c r="E34" s="90" t="n">
        <v>28.57</v>
      </c>
    </row>
    <row r="35" customFormat="false" ht="15" hidden="false" customHeight="false" outlineLevel="0" collapsed="false">
      <c r="A35" s="89" t="n">
        <v>41010201</v>
      </c>
      <c r="B35" s="88" t="s">
        <v>370</v>
      </c>
      <c r="C35" s="88" t="n">
        <v>28.57</v>
      </c>
      <c r="D35" s="88" t="n">
        <v>0</v>
      </c>
      <c r="E35" s="90" t="n">
        <v>28.57</v>
      </c>
    </row>
    <row r="36" customFormat="false" ht="15" hidden="false" customHeight="false" outlineLevel="0" collapsed="false">
      <c r="A36" s="89" t="n">
        <v>410102010003</v>
      </c>
      <c r="B36" s="88" t="s">
        <v>371</v>
      </c>
      <c r="C36" s="88" t="n">
        <v>28.57</v>
      </c>
      <c r="D36" s="88" t="n">
        <v>0</v>
      </c>
      <c r="E36" s="90" t="n">
        <v>28.57</v>
      </c>
    </row>
    <row r="37" customFormat="false" ht="15" hidden="false" customHeight="false" outlineLevel="0" collapsed="false">
      <c r="A37" s="89" t="n">
        <v>42</v>
      </c>
      <c r="B37" s="88" t="s">
        <v>372</v>
      </c>
      <c r="C37" s="88" t="n">
        <v>11785.14</v>
      </c>
      <c r="D37" s="88" t="n">
        <v>806.19</v>
      </c>
      <c r="E37" s="90" t="n">
        <v>12591.33</v>
      </c>
    </row>
    <row r="38" customFormat="false" ht="15" hidden="false" customHeight="false" outlineLevel="0" collapsed="false">
      <c r="A38" s="89" t="n">
        <v>4201</v>
      </c>
      <c r="B38" s="88" t="s">
        <v>372</v>
      </c>
      <c r="C38" s="88" t="n">
        <v>11785.14</v>
      </c>
      <c r="D38" s="88" t="n">
        <v>806.19</v>
      </c>
      <c r="E38" s="90" t="n">
        <v>12591.33</v>
      </c>
    </row>
    <row r="39" customFormat="false" ht="15" hidden="false" customHeight="false" outlineLevel="0" collapsed="false">
      <c r="A39" s="89" t="n">
        <v>420101</v>
      </c>
      <c r="B39" s="88" t="s">
        <v>373</v>
      </c>
      <c r="C39" s="88" t="n">
        <v>11785.14</v>
      </c>
      <c r="D39" s="88" t="n">
        <v>806.19</v>
      </c>
      <c r="E39" s="90" t="n">
        <v>12591.33</v>
      </c>
    </row>
    <row r="40" customFormat="false" ht="15" hidden="false" customHeight="false" outlineLevel="0" collapsed="false">
      <c r="A40" s="89" t="n">
        <v>42010101</v>
      </c>
      <c r="B40" s="88" t="s">
        <v>374</v>
      </c>
      <c r="C40" s="88" t="n">
        <v>11785.14</v>
      </c>
      <c r="D40" s="88" t="n">
        <v>806.19</v>
      </c>
      <c r="E40" s="90" t="n">
        <v>12591.33</v>
      </c>
    </row>
    <row r="41" customFormat="false" ht="15" hidden="false" customHeight="false" outlineLevel="0" collapsed="false">
      <c r="A41" s="89" t="n">
        <v>420101010001</v>
      </c>
      <c r="B41" s="88" t="s">
        <v>375</v>
      </c>
      <c r="C41" s="88" t="n">
        <v>11785.14</v>
      </c>
      <c r="D41" s="88" t="n">
        <v>806.19</v>
      </c>
      <c r="E41" s="90" t="n">
        <v>12591.33</v>
      </c>
    </row>
    <row r="42" customFormat="false" ht="15" hidden="false" customHeight="false" outlineLevel="0" collapsed="false">
      <c r="A42" s="89" t="n">
        <v>5</v>
      </c>
      <c r="B42" s="88" t="s">
        <v>376</v>
      </c>
      <c r="C42" s="88" t="n">
        <v>14300120.7</v>
      </c>
      <c r="D42" s="88" t="n">
        <v>2468877.24</v>
      </c>
      <c r="E42" s="90" t="n">
        <v>16768997.94</v>
      </c>
    </row>
    <row r="43" customFormat="false" ht="15" hidden="false" customHeight="false" outlineLevel="0" collapsed="false">
      <c r="A43" s="89" t="n">
        <v>51</v>
      </c>
      <c r="B43" s="88" t="s">
        <v>377</v>
      </c>
      <c r="C43" s="88" t="n">
        <v>12895545.23</v>
      </c>
      <c r="D43" s="88" t="n">
        <v>2296637.53</v>
      </c>
      <c r="E43" s="90" t="n">
        <v>15192182.76</v>
      </c>
    </row>
    <row r="44" customFormat="false" ht="15" hidden="false" customHeight="false" outlineLevel="0" collapsed="false">
      <c r="A44" s="89" t="n">
        <v>5101</v>
      </c>
      <c r="B44" s="88" t="s">
        <v>378</v>
      </c>
      <c r="C44" s="88" t="n">
        <v>12850202.81</v>
      </c>
      <c r="D44" s="88" t="n">
        <v>2306143.06</v>
      </c>
      <c r="E44" s="90" t="n">
        <v>15156345.87</v>
      </c>
    </row>
    <row r="45" customFormat="false" ht="15" hidden="false" customHeight="false" outlineLevel="0" collapsed="false">
      <c r="A45" s="89" t="n">
        <v>510101</v>
      </c>
      <c r="B45" s="88" t="s">
        <v>379</v>
      </c>
      <c r="C45" s="88" t="n">
        <v>12850202.81</v>
      </c>
      <c r="D45" s="88" t="n">
        <v>2306143.06</v>
      </c>
      <c r="E45" s="90" t="n">
        <v>15156345.87</v>
      </c>
    </row>
    <row r="46" customFormat="false" ht="15" hidden="false" customHeight="false" outlineLevel="0" collapsed="false">
      <c r="A46" s="89" t="n">
        <v>51010101</v>
      </c>
      <c r="B46" s="88" t="s">
        <v>380</v>
      </c>
      <c r="C46" s="88" t="n">
        <v>12850202.81</v>
      </c>
      <c r="D46" s="88" t="n">
        <v>2306143.06</v>
      </c>
      <c r="E46" s="90" t="n">
        <v>15156345.87</v>
      </c>
    </row>
    <row r="47" customFormat="false" ht="15" hidden="false" customHeight="false" outlineLevel="0" collapsed="false">
      <c r="A47" s="89" t="n">
        <v>510101010001</v>
      </c>
      <c r="B47" s="88" t="s">
        <v>381</v>
      </c>
      <c r="C47" s="88" t="n">
        <v>362714.57</v>
      </c>
      <c r="D47" s="88" t="n">
        <v>33918.59</v>
      </c>
      <c r="E47" s="90" t="n">
        <v>396633.16</v>
      </c>
    </row>
    <row r="48" customFormat="false" ht="15" hidden="false" customHeight="false" outlineLevel="0" collapsed="false">
      <c r="A48" s="89" t="n">
        <v>510101010002</v>
      </c>
      <c r="B48" s="88" t="s">
        <v>382</v>
      </c>
      <c r="C48" s="88" t="n">
        <v>1252549.72</v>
      </c>
      <c r="D48" s="88" t="n">
        <v>109435.88</v>
      </c>
      <c r="E48" s="90" t="n">
        <v>1361985.6</v>
      </c>
    </row>
    <row r="49" customFormat="false" ht="15" hidden="false" customHeight="false" outlineLevel="0" collapsed="false">
      <c r="A49" s="89" t="n">
        <v>510101010003</v>
      </c>
      <c r="B49" s="88" t="s">
        <v>383</v>
      </c>
      <c r="C49" s="88" t="n">
        <v>46029.04</v>
      </c>
      <c r="D49" s="88" t="n">
        <v>547.57</v>
      </c>
      <c r="E49" s="90" t="n">
        <v>46576.61</v>
      </c>
    </row>
    <row r="50" customFormat="false" ht="15" hidden="false" customHeight="false" outlineLevel="0" collapsed="false">
      <c r="A50" s="89" t="n">
        <v>510101010004</v>
      </c>
      <c r="B50" s="88" t="s">
        <v>384</v>
      </c>
      <c r="C50" s="88" t="n">
        <v>29339.3</v>
      </c>
      <c r="D50" s="88" t="n">
        <v>2622.06</v>
      </c>
      <c r="E50" s="90" t="n">
        <v>31961.36</v>
      </c>
    </row>
    <row r="51" customFormat="false" ht="15" hidden="false" customHeight="false" outlineLevel="0" collapsed="false">
      <c r="A51" s="89" t="n">
        <v>510101010005</v>
      </c>
      <c r="B51" s="88" t="s">
        <v>385</v>
      </c>
      <c r="C51" s="88" t="n">
        <v>87535.44</v>
      </c>
      <c r="D51" s="88" t="n">
        <v>5547.13</v>
      </c>
      <c r="E51" s="90" t="n">
        <v>93082.57</v>
      </c>
    </row>
    <row r="52" customFormat="false" ht="15" hidden="false" customHeight="false" outlineLevel="0" collapsed="false">
      <c r="A52" s="89" t="n">
        <v>510101010009</v>
      </c>
      <c r="B52" s="88" t="s">
        <v>386</v>
      </c>
      <c r="C52" s="88" t="n">
        <v>8954378.83</v>
      </c>
      <c r="D52" s="88" t="n">
        <v>2002566.45</v>
      </c>
      <c r="E52" s="90" t="n">
        <v>10956945.28</v>
      </c>
    </row>
    <row r="53" customFormat="false" ht="15" hidden="false" customHeight="false" outlineLevel="0" collapsed="false">
      <c r="A53" s="89" t="n">
        <v>510101010010</v>
      </c>
      <c r="B53" s="88" t="s">
        <v>387</v>
      </c>
      <c r="C53" s="88" t="n">
        <v>665166.9</v>
      </c>
      <c r="D53" s="88" t="n">
        <v>95316.67</v>
      </c>
      <c r="E53" s="90" t="n">
        <v>760483.57</v>
      </c>
    </row>
    <row r="54" customFormat="false" ht="15" hidden="false" customHeight="false" outlineLevel="0" collapsed="false">
      <c r="A54" s="89" t="n">
        <v>510101010012</v>
      </c>
      <c r="B54" s="88" t="s">
        <v>388</v>
      </c>
      <c r="C54" s="88" t="n">
        <v>399695.66</v>
      </c>
      <c r="D54" s="88" t="n">
        <v>56188.71</v>
      </c>
      <c r="E54" s="90" t="n">
        <v>455884.37</v>
      </c>
    </row>
    <row r="55" customFormat="false" ht="15" hidden="false" customHeight="false" outlineLevel="0" collapsed="false">
      <c r="A55" s="89" t="n">
        <v>510101010013</v>
      </c>
      <c r="B55" s="88" t="s">
        <v>389</v>
      </c>
      <c r="C55" s="88" t="n">
        <v>10375.83</v>
      </c>
      <c r="D55" s="88" t="n">
        <v>0</v>
      </c>
      <c r="E55" s="90" t="n">
        <v>10375.83</v>
      </c>
    </row>
    <row r="56" customFormat="false" ht="15" hidden="false" customHeight="false" outlineLevel="0" collapsed="false">
      <c r="A56" s="89" t="n">
        <v>510101010031</v>
      </c>
      <c r="B56" s="88" t="s">
        <v>390</v>
      </c>
      <c r="C56" s="88" t="n">
        <v>414441.42</v>
      </c>
      <c r="D56" s="88" t="n">
        <v>0</v>
      </c>
      <c r="E56" s="90" t="n">
        <v>414441.42</v>
      </c>
    </row>
    <row r="57" customFormat="false" ht="15" hidden="false" customHeight="false" outlineLevel="0" collapsed="false">
      <c r="A57" s="89" t="n">
        <v>510101010032</v>
      </c>
      <c r="B57" s="88" t="s">
        <v>391</v>
      </c>
      <c r="C57" s="88" t="n">
        <v>479061.53</v>
      </c>
      <c r="D57" s="88" t="n">
        <v>0</v>
      </c>
      <c r="E57" s="90" t="n">
        <v>479061.53</v>
      </c>
    </row>
    <row r="58" customFormat="false" ht="15" hidden="false" customHeight="false" outlineLevel="0" collapsed="false">
      <c r="A58" s="89" t="n">
        <v>510101010033</v>
      </c>
      <c r="B58" s="88" t="s">
        <v>392</v>
      </c>
      <c r="C58" s="88" t="n">
        <v>26330</v>
      </c>
      <c r="D58" s="88" t="n">
        <v>0</v>
      </c>
      <c r="E58" s="90" t="n">
        <v>26330</v>
      </c>
    </row>
    <row r="59" customFormat="false" ht="15" hidden="false" customHeight="false" outlineLevel="0" collapsed="false">
      <c r="A59" s="89" t="n">
        <v>510101010034</v>
      </c>
      <c r="B59" s="88" t="s">
        <v>393</v>
      </c>
      <c r="C59" s="88" t="n">
        <v>122584.57</v>
      </c>
      <c r="D59" s="88" t="n">
        <v>0</v>
      </c>
      <c r="E59" s="90" t="n">
        <v>122584.57</v>
      </c>
    </row>
    <row r="60" customFormat="false" ht="15" hidden="false" customHeight="false" outlineLevel="0" collapsed="false">
      <c r="A60" s="89" t="n">
        <v>5102</v>
      </c>
      <c r="B60" s="88" t="s">
        <v>394</v>
      </c>
      <c r="C60" s="88" t="n">
        <v>17051.29</v>
      </c>
      <c r="D60" s="88" t="n">
        <v>3996.4</v>
      </c>
      <c r="E60" s="90" t="n">
        <v>21047.69</v>
      </c>
    </row>
    <row r="61" customFormat="false" ht="15" hidden="false" customHeight="false" outlineLevel="0" collapsed="false">
      <c r="A61" s="89" t="n">
        <v>510201</v>
      </c>
      <c r="B61" s="88" t="s">
        <v>395</v>
      </c>
      <c r="C61" s="88" t="n">
        <v>17866.11</v>
      </c>
      <c r="D61" s="88" t="n">
        <v>2362.07</v>
      </c>
      <c r="E61" s="90" t="n">
        <v>20228.18</v>
      </c>
    </row>
    <row r="62" customFormat="false" ht="15" hidden="false" customHeight="false" outlineLevel="0" collapsed="false">
      <c r="A62" s="89" t="n">
        <v>51020101</v>
      </c>
      <c r="B62" s="88" t="s">
        <v>396</v>
      </c>
      <c r="C62" s="88" t="n">
        <v>581077.03</v>
      </c>
      <c r="D62" s="88" t="n">
        <v>71424.93</v>
      </c>
      <c r="E62" s="90" t="n">
        <v>652501.96</v>
      </c>
    </row>
    <row r="63" customFormat="false" ht="15" hidden="false" customHeight="false" outlineLevel="0" collapsed="false">
      <c r="A63" s="89" t="n">
        <v>510201010001</v>
      </c>
      <c r="B63" s="88" t="s">
        <v>397</v>
      </c>
      <c r="C63" s="88" t="n">
        <v>264223.35</v>
      </c>
      <c r="D63" s="88" t="n">
        <v>31576.67</v>
      </c>
      <c r="E63" s="90" t="n">
        <v>295800.02</v>
      </c>
    </row>
    <row r="64" customFormat="false" ht="15" hidden="false" customHeight="false" outlineLevel="0" collapsed="false">
      <c r="A64" s="89" t="n">
        <v>510201010002</v>
      </c>
      <c r="B64" s="88" t="s">
        <v>398</v>
      </c>
      <c r="C64" s="88" t="n">
        <v>142388.9</v>
      </c>
      <c r="D64" s="88" t="n">
        <v>19314.96</v>
      </c>
      <c r="E64" s="90" t="n">
        <v>161703.86</v>
      </c>
    </row>
    <row r="65" customFormat="false" ht="15" hidden="false" customHeight="false" outlineLevel="0" collapsed="false">
      <c r="A65" s="89" t="n">
        <v>510201010003</v>
      </c>
      <c r="B65" s="88" t="s">
        <v>399</v>
      </c>
      <c r="C65" s="88" t="n">
        <v>49362.32</v>
      </c>
      <c r="D65" s="88" t="n">
        <v>6285.76</v>
      </c>
      <c r="E65" s="90" t="n">
        <v>55648.08</v>
      </c>
    </row>
    <row r="66" customFormat="false" ht="15" hidden="false" customHeight="false" outlineLevel="0" collapsed="false">
      <c r="A66" s="89" t="n">
        <v>510201010005</v>
      </c>
      <c r="B66" s="88" t="s">
        <v>400</v>
      </c>
      <c r="C66" s="88" t="n">
        <v>31754.84</v>
      </c>
      <c r="D66" s="88" t="n">
        <v>3934.84</v>
      </c>
      <c r="E66" s="90" t="n">
        <v>35689.68</v>
      </c>
    </row>
    <row r="67" customFormat="false" ht="15" hidden="false" customHeight="false" outlineLevel="0" collapsed="false">
      <c r="A67" s="89" t="n">
        <v>510201010006</v>
      </c>
      <c r="B67" s="88" t="s">
        <v>401</v>
      </c>
      <c r="C67" s="88" t="n">
        <v>33770.36</v>
      </c>
      <c r="D67" s="88" t="n">
        <v>4279.59</v>
      </c>
      <c r="E67" s="90" t="n">
        <v>38049.95</v>
      </c>
    </row>
    <row r="68" customFormat="false" ht="15" hidden="false" customHeight="false" outlineLevel="0" collapsed="false">
      <c r="A68" s="89" t="n">
        <v>510201010007</v>
      </c>
      <c r="B68" s="88" t="s">
        <v>273</v>
      </c>
      <c r="C68" s="88" t="n">
        <v>19639.53</v>
      </c>
      <c r="D68" s="88" t="n">
        <v>2355.32</v>
      </c>
      <c r="E68" s="90" t="n">
        <v>21994.85</v>
      </c>
    </row>
    <row r="69" customFormat="false" ht="15" hidden="false" customHeight="false" outlineLevel="0" collapsed="false">
      <c r="A69" s="89" t="n">
        <v>510201010008</v>
      </c>
      <c r="B69" s="88" t="s">
        <v>274</v>
      </c>
      <c r="C69" s="88" t="n">
        <v>16039.39</v>
      </c>
      <c r="D69" s="88" t="n">
        <v>1315.72</v>
      </c>
      <c r="E69" s="90" t="n">
        <v>17355.11</v>
      </c>
    </row>
    <row r="70" customFormat="false" ht="15" hidden="false" customHeight="false" outlineLevel="0" collapsed="false">
      <c r="A70" s="89" t="n">
        <v>510201010009</v>
      </c>
      <c r="B70" s="88" t="s">
        <v>402</v>
      </c>
      <c r="C70" s="88" t="n">
        <v>4515.6</v>
      </c>
      <c r="D70" s="88" t="n">
        <v>518.8</v>
      </c>
      <c r="E70" s="90" t="n">
        <v>5034.4</v>
      </c>
    </row>
    <row r="71" customFormat="false" ht="15" hidden="false" customHeight="false" outlineLevel="0" collapsed="false">
      <c r="A71" s="89" t="n">
        <v>510201010010</v>
      </c>
      <c r="B71" s="88" t="s">
        <v>403</v>
      </c>
      <c r="C71" s="88" t="n">
        <v>3761.12</v>
      </c>
      <c r="D71" s="88" t="n">
        <v>0</v>
      </c>
      <c r="E71" s="90" t="n">
        <v>3761.12</v>
      </c>
    </row>
    <row r="72" customFormat="false" ht="15" hidden="false" customHeight="false" outlineLevel="0" collapsed="false">
      <c r="A72" s="89" t="n">
        <v>510201010011</v>
      </c>
      <c r="B72" s="88" t="s">
        <v>404</v>
      </c>
      <c r="C72" s="88" t="n">
        <v>15621.62</v>
      </c>
      <c r="D72" s="88" t="n">
        <v>1843.27</v>
      </c>
      <c r="E72" s="90" t="n">
        <v>17464.89</v>
      </c>
    </row>
    <row r="73" customFormat="false" ht="15" hidden="false" customHeight="false" outlineLevel="0" collapsed="false">
      <c r="A73" s="89" t="n">
        <v>51020103</v>
      </c>
      <c r="B73" s="88" t="s">
        <v>405</v>
      </c>
      <c r="C73" s="88" t="n">
        <v>302430.31</v>
      </c>
      <c r="D73" s="88" t="n">
        <v>37171.46</v>
      </c>
      <c r="E73" s="90" t="n">
        <v>339601.77</v>
      </c>
    </row>
    <row r="74" customFormat="false" ht="15" hidden="false" customHeight="false" outlineLevel="0" collapsed="false">
      <c r="A74" s="89" t="n">
        <v>510201030001</v>
      </c>
      <c r="B74" s="88" t="s">
        <v>406</v>
      </c>
      <c r="C74" s="88" t="n">
        <v>301664.63</v>
      </c>
      <c r="D74" s="88" t="n">
        <v>37075.75</v>
      </c>
      <c r="E74" s="90" t="n">
        <v>338740.38</v>
      </c>
    </row>
    <row r="75" customFormat="false" ht="15" hidden="false" customHeight="false" outlineLevel="0" collapsed="false">
      <c r="A75" s="89" t="n">
        <v>510201030002</v>
      </c>
      <c r="B75" s="88" t="s">
        <v>407</v>
      </c>
      <c r="C75" s="88" t="n">
        <v>765.68</v>
      </c>
      <c r="D75" s="88" t="n">
        <v>95.71</v>
      </c>
      <c r="E75" s="90" t="n">
        <v>861.39</v>
      </c>
    </row>
    <row r="76" customFormat="false" ht="15" hidden="false" customHeight="false" outlineLevel="0" collapsed="false">
      <c r="A76" s="89" t="n">
        <v>51020105</v>
      </c>
      <c r="B76" s="88" t="s">
        <v>408</v>
      </c>
      <c r="C76" s="88" t="n">
        <v>620911.78</v>
      </c>
      <c r="D76" s="88" t="n">
        <v>68388.07</v>
      </c>
      <c r="E76" s="90" t="n">
        <v>689299.85</v>
      </c>
    </row>
    <row r="77" customFormat="false" ht="15" hidden="false" customHeight="false" outlineLevel="0" collapsed="false">
      <c r="A77" s="89" t="n">
        <v>510201050001</v>
      </c>
      <c r="B77" s="88" t="s">
        <v>409</v>
      </c>
      <c r="C77" s="88" t="n">
        <v>60484.37</v>
      </c>
      <c r="D77" s="88" t="n">
        <v>8349.05</v>
      </c>
      <c r="E77" s="90" t="n">
        <v>68833.42</v>
      </c>
    </row>
    <row r="78" customFormat="false" ht="15" hidden="false" customHeight="false" outlineLevel="0" collapsed="false">
      <c r="A78" s="89" t="n">
        <v>510201050002</v>
      </c>
      <c r="B78" s="88" t="s">
        <v>410</v>
      </c>
      <c r="C78" s="88" t="n">
        <v>356791.63</v>
      </c>
      <c r="D78" s="88" t="n">
        <v>28194.47</v>
      </c>
      <c r="E78" s="90" t="n">
        <v>384986.1</v>
      </c>
    </row>
    <row r="79" customFormat="false" ht="15" hidden="false" customHeight="false" outlineLevel="0" collapsed="false">
      <c r="A79" s="89" t="n">
        <v>510201050004</v>
      </c>
      <c r="B79" s="88" t="s">
        <v>411</v>
      </c>
      <c r="C79" s="88" t="n">
        <v>203635.78</v>
      </c>
      <c r="D79" s="88" t="n">
        <v>31844.55</v>
      </c>
      <c r="E79" s="90" t="n">
        <v>235480.33</v>
      </c>
    </row>
    <row r="80" customFormat="false" ht="15" hidden="false" customHeight="false" outlineLevel="0" collapsed="false">
      <c r="A80" s="89" t="n">
        <v>51020109</v>
      </c>
      <c r="B80" s="88" t="s">
        <v>412</v>
      </c>
      <c r="C80" s="88" t="n">
        <v>-1486553.01</v>
      </c>
      <c r="D80" s="88" t="n">
        <v>-174622.39</v>
      </c>
      <c r="E80" s="90" t="n">
        <v>-1661175.4</v>
      </c>
    </row>
    <row r="81" customFormat="false" ht="15" hidden="false" customHeight="false" outlineLevel="0" collapsed="false">
      <c r="A81" s="89" t="n">
        <v>510201090001</v>
      </c>
      <c r="B81" s="88" t="s">
        <v>413</v>
      </c>
      <c r="C81" s="88" t="n">
        <v>-1486553.01</v>
      </c>
      <c r="D81" s="88" t="n">
        <v>-174622.39</v>
      </c>
      <c r="E81" s="90" t="n">
        <v>-1661175.4</v>
      </c>
    </row>
    <row r="82" customFormat="false" ht="15" hidden="false" customHeight="false" outlineLevel="0" collapsed="false">
      <c r="A82" s="89" t="n">
        <v>510202</v>
      </c>
      <c r="B82" s="88" t="s">
        <v>414</v>
      </c>
      <c r="C82" s="88" t="n">
        <v>-814.82</v>
      </c>
      <c r="D82" s="88" t="n">
        <v>1634.33</v>
      </c>
      <c r="E82" s="90" t="n">
        <v>819.51</v>
      </c>
    </row>
    <row r="83" customFormat="false" ht="15" hidden="false" customHeight="false" outlineLevel="0" collapsed="false">
      <c r="A83" s="89" t="n">
        <v>51020201</v>
      </c>
      <c r="B83" s="88" t="s">
        <v>396</v>
      </c>
      <c r="C83" s="88" t="n">
        <v>301703.31</v>
      </c>
      <c r="D83" s="88" t="n">
        <v>38660.79</v>
      </c>
      <c r="E83" s="90" t="n">
        <v>340364.1</v>
      </c>
    </row>
    <row r="84" customFormat="false" ht="15" hidden="false" customHeight="false" outlineLevel="0" collapsed="false">
      <c r="A84" s="89" t="n">
        <v>510202010001</v>
      </c>
      <c r="B84" s="88" t="s">
        <v>397</v>
      </c>
      <c r="C84" s="88" t="n">
        <v>159498.32</v>
      </c>
      <c r="D84" s="88" t="n">
        <v>20092.99</v>
      </c>
      <c r="E84" s="90" t="n">
        <v>179591.31</v>
      </c>
    </row>
    <row r="85" customFormat="false" ht="15" hidden="false" customHeight="false" outlineLevel="0" collapsed="false">
      <c r="A85" s="89" t="n">
        <v>510202010002</v>
      </c>
      <c r="B85" s="88" t="s">
        <v>398</v>
      </c>
      <c r="C85" s="88" t="n">
        <v>45032.85</v>
      </c>
      <c r="D85" s="88" t="n">
        <v>6152.72</v>
      </c>
      <c r="E85" s="90" t="n">
        <v>51185.57</v>
      </c>
    </row>
    <row r="86" customFormat="false" ht="15" hidden="false" customHeight="false" outlineLevel="0" collapsed="false">
      <c r="A86" s="89" t="n">
        <v>510202010003</v>
      </c>
      <c r="B86" s="88" t="s">
        <v>399</v>
      </c>
      <c r="C86" s="88" t="n">
        <v>25054.48</v>
      </c>
      <c r="D86" s="88" t="n">
        <v>3106.63</v>
      </c>
      <c r="E86" s="90" t="n">
        <v>28161.11</v>
      </c>
    </row>
    <row r="87" customFormat="false" ht="15" hidden="false" customHeight="false" outlineLevel="0" collapsed="false">
      <c r="A87" s="89" t="n">
        <v>510202010004</v>
      </c>
      <c r="B87" s="88" t="s">
        <v>415</v>
      </c>
      <c r="C87" s="88" t="n">
        <v>4.6</v>
      </c>
      <c r="D87" s="88" t="n">
        <v>0</v>
      </c>
      <c r="E87" s="90" t="n">
        <v>4.6</v>
      </c>
    </row>
    <row r="88" customFormat="false" ht="15" hidden="false" customHeight="false" outlineLevel="0" collapsed="false">
      <c r="A88" s="89" t="n">
        <v>510202010005</v>
      </c>
      <c r="B88" s="88" t="s">
        <v>400</v>
      </c>
      <c r="C88" s="88" t="n">
        <v>14498.72</v>
      </c>
      <c r="D88" s="88" t="n">
        <v>1653.09</v>
      </c>
      <c r="E88" s="90" t="n">
        <v>16151.81</v>
      </c>
    </row>
    <row r="89" customFormat="false" ht="15" hidden="false" customHeight="false" outlineLevel="0" collapsed="false">
      <c r="A89" s="89" t="n">
        <v>510202010006</v>
      </c>
      <c r="B89" s="88" t="s">
        <v>401</v>
      </c>
      <c r="C89" s="88" t="n">
        <v>16955.29</v>
      </c>
      <c r="D89" s="88" t="n">
        <v>2130.74</v>
      </c>
      <c r="E89" s="90" t="n">
        <v>19086.03</v>
      </c>
    </row>
    <row r="90" customFormat="false" ht="15" hidden="false" customHeight="false" outlineLevel="0" collapsed="false">
      <c r="A90" s="89" t="n">
        <v>510202010007</v>
      </c>
      <c r="B90" s="88" t="s">
        <v>273</v>
      </c>
      <c r="C90" s="88" t="n">
        <v>8680.92</v>
      </c>
      <c r="D90" s="88" t="n">
        <v>997.68</v>
      </c>
      <c r="E90" s="90" t="n">
        <v>9678.6</v>
      </c>
    </row>
    <row r="91" customFormat="false" ht="15" hidden="false" customHeight="false" outlineLevel="0" collapsed="false">
      <c r="A91" s="89" t="n">
        <v>510202010008</v>
      </c>
      <c r="B91" s="88" t="s">
        <v>274</v>
      </c>
      <c r="C91" s="88" t="n">
        <v>4805.51</v>
      </c>
      <c r="D91" s="88" t="n">
        <v>809.01</v>
      </c>
      <c r="E91" s="90" t="n">
        <v>5614.52</v>
      </c>
    </row>
    <row r="92" customFormat="false" ht="15" hidden="false" customHeight="false" outlineLevel="0" collapsed="false">
      <c r="A92" s="89" t="n">
        <v>510202010009</v>
      </c>
      <c r="B92" s="88" t="s">
        <v>416</v>
      </c>
      <c r="C92" s="88" t="n">
        <v>3212.78</v>
      </c>
      <c r="D92" s="88" t="n">
        <v>369.11</v>
      </c>
      <c r="E92" s="90" t="n">
        <v>3581.89</v>
      </c>
    </row>
    <row r="93" customFormat="false" ht="15" hidden="false" customHeight="false" outlineLevel="0" collapsed="false">
      <c r="A93" s="89" t="n">
        <v>510202010010</v>
      </c>
      <c r="B93" s="88" t="s">
        <v>417</v>
      </c>
      <c r="C93" s="88" t="n">
        <v>13514.64</v>
      </c>
      <c r="D93" s="88" t="n">
        <v>2115.57</v>
      </c>
      <c r="E93" s="90" t="n">
        <v>15630.21</v>
      </c>
    </row>
    <row r="94" customFormat="false" ht="15" hidden="false" customHeight="false" outlineLevel="0" collapsed="false">
      <c r="A94" s="89" t="n">
        <v>510202010011</v>
      </c>
      <c r="B94" s="88" t="s">
        <v>418</v>
      </c>
      <c r="C94" s="88" t="n">
        <v>10336.96</v>
      </c>
      <c r="D94" s="88" t="n">
        <v>1219.72</v>
      </c>
      <c r="E94" s="90" t="n">
        <v>11556.68</v>
      </c>
    </row>
    <row r="95" customFormat="false" ht="15" hidden="false" customHeight="false" outlineLevel="0" collapsed="false">
      <c r="A95" s="89" t="n">
        <v>510202010014</v>
      </c>
      <c r="B95" s="88" t="s">
        <v>419</v>
      </c>
      <c r="C95" s="88" t="n">
        <v>108.24</v>
      </c>
      <c r="D95" s="88" t="n">
        <v>13.53</v>
      </c>
      <c r="E95" s="90" t="n">
        <v>121.77</v>
      </c>
    </row>
    <row r="96" customFormat="false" ht="15" hidden="false" customHeight="false" outlineLevel="0" collapsed="false">
      <c r="A96" s="89" t="n">
        <v>51020202</v>
      </c>
      <c r="B96" s="88" t="s">
        <v>420</v>
      </c>
      <c r="C96" s="88" t="n">
        <v>62831.61</v>
      </c>
      <c r="D96" s="88" t="n">
        <v>11303.57</v>
      </c>
      <c r="E96" s="90" t="n">
        <v>74135.18</v>
      </c>
    </row>
    <row r="97" customFormat="false" ht="15" hidden="false" customHeight="false" outlineLevel="0" collapsed="false">
      <c r="A97" s="89" t="n">
        <v>510202020003</v>
      </c>
      <c r="B97" s="88" t="s">
        <v>421</v>
      </c>
      <c r="C97" s="88" t="n">
        <v>55174.36</v>
      </c>
      <c r="D97" s="88" t="n">
        <v>7964.96</v>
      </c>
      <c r="E97" s="90" t="n">
        <v>63139.32</v>
      </c>
    </row>
    <row r="98" customFormat="false" ht="15" hidden="false" customHeight="false" outlineLevel="0" collapsed="false">
      <c r="A98" s="89" t="n">
        <v>510202020004</v>
      </c>
      <c r="B98" s="88" t="s">
        <v>422</v>
      </c>
      <c r="C98" s="88" t="n">
        <v>1620</v>
      </c>
      <c r="D98" s="88" t="n">
        <v>0</v>
      </c>
      <c r="E98" s="90" t="n">
        <v>1620</v>
      </c>
    </row>
    <row r="99" customFormat="false" ht="15" hidden="false" customHeight="false" outlineLevel="0" collapsed="false">
      <c r="A99" s="89" t="n">
        <v>510202020005</v>
      </c>
      <c r="B99" s="88" t="s">
        <v>423</v>
      </c>
      <c r="C99" s="88" t="n">
        <v>1585.52</v>
      </c>
      <c r="D99" s="88" t="n">
        <v>280</v>
      </c>
      <c r="E99" s="90" t="n">
        <v>1865.52</v>
      </c>
    </row>
    <row r="100" customFormat="false" ht="15" hidden="false" customHeight="false" outlineLevel="0" collapsed="false">
      <c r="A100" s="89" t="n">
        <v>510202020006</v>
      </c>
      <c r="B100" s="88" t="s">
        <v>424</v>
      </c>
      <c r="C100" s="88" t="n">
        <v>1768.65</v>
      </c>
      <c r="D100" s="88" t="n">
        <v>0</v>
      </c>
      <c r="E100" s="90" t="n">
        <v>1768.65</v>
      </c>
    </row>
    <row r="101" customFormat="false" ht="15" hidden="false" customHeight="false" outlineLevel="0" collapsed="false">
      <c r="A101" s="89" t="n">
        <v>510202020007</v>
      </c>
      <c r="B101" s="88" t="s">
        <v>425</v>
      </c>
      <c r="C101" s="88" t="n">
        <v>662.5</v>
      </c>
      <c r="D101" s="88" t="n">
        <v>2632.5</v>
      </c>
      <c r="E101" s="90" t="n">
        <v>3295</v>
      </c>
    </row>
    <row r="102" customFormat="false" ht="15" hidden="false" customHeight="false" outlineLevel="0" collapsed="false">
      <c r="A102" s="89" t="n">
        <v>510202020008</v>
      </c>
      <c r="B102" s="88" t="s">
        <v>426</v>
      </c>
      <c r="C102" s="88" t="n">
        <v>400</v>
      </c>
      <c r="D102" s="88" t="n">
        <v>0</v>
      </c>
      <c r="E102" s="90" t="n">
        <v>400</v>
      </c>
    </row>
    <row r="103" customFormat="false" ht="15" hidden="false" customHeight="false" outlineLevel="0" collapsed="false">
      <c r="A103" s="89" t="n">
        <v>510202020009</v>
      </c>
      <c r="B103" s="88" t="s">
        <v>427</v>
      </c>
      <c r="C103" s="88" t="n">
        <v>1620.58</v>
      </c>
      <c r="D103" s="88" t="n">
        <v>426.11</v>
      </c>
      <c r="E103" s="90" t="n">
        <v>2046.69</v>
      </c>
    </row>
    <row r="104" customFormat="false" ht="15" hidden="false" customHeight="false" outlineLevel="0" collapsed="false">
      <c r="A104" s="89" t="n">
        <v>51020203</v>
      </c>
      <c r="B104" s="88" t="s">
        <v>405</v>
      </c>
      <c r="C104" s="88" t="n">
        <v>56288.8</v>
      </c>
      <c r="D104" s="88" t="n">
        <v>7036.1</v>
      </c>
      <c r="E104" s="90" t="n">
        <v>63324.9</v>
      </c>
    </row>
    <row r="105" customFormat="false" ht="15" hidden="false" customHeight="false" outlineLevel="0" collapsed="false">
      <c r="A105" s="89" t="n">
        <v>510202030002</v>
      </c>
      <c r="B105" s="88" t="s">
        <v>428</v>
      </c>
      <c r="C105" s="88" t="n">
        <v>42237.28</v>
      </c>
      <c r="D105" s="88" t="n">
        <v>5279.66</v>
      </c>
      <c r="E105" s="90" t="n">
        <v>47516.94</v>
      </c>
    </row>
    <row r="106" customFormat="false" ht="15" hidden="false" customHeight="false" outlineLevel="0" collapsed="false">
      <c r="A106" s="89" t="n">
        <v>510202030003</v>
      </c>
      <c r="B106" s="88" t="s">
        <v>407</v>
      </c>
      <c r="C106" s="88" t="n">
        <v>1681.44</v>
      </c>
      <c r="D106" s="88" t="n">
        <v>210.18</v>
      </c>
      <c r="E106" s="90" t="n">
        <v>1891.62</v>
      </c>
    </row>
    <row r="107" customFormat="false" ht="15" hidden="false" customHeight="false" outlineLevel="0" collapsed="false">
      <c r="A107" s="89" t="n">
        <v>510202030004</v>
      </c>
      <c r="B107" s="88" t="s">
        <v>429</v>
      </c>
      <c r="C107" s="88" t="n">
        <v>766.8</v>
      </c>
      <c r="D107" s="88" t="n">
        <v>95.85</v>
      </c>
      <c r="E107" s="90" t="n">
        <v>862.65</v>
      </c>
    </row>
    <row r="108" customFormat="false" ht="15" hidden="false" customHeight="false" outlineLevel="0" collapsed="false">
      <c r="A108" s="89" t="n">
        <v>510202030005</v>
      </c>
      <c r="B108" s="88" t="s">
        <v>430</v>
      </c>
      <c r="C108" s="88" t="n">
        <v>11382.96</v>
      </c>
      <c r="D108" s="88" t="n">
        <v>1422.87</v>
      </c>
      <c r="E108" s="90" t="n">
        <v>12805.83</v>
      </c>
    </row>
    <row r="109" customFormat="false" ht="15" hidden="false" customHeight="false" outlineLevel="0" collapsed="false">
      <c r="A109" s="89" t="n">
        <v>510202030008</v>
      </c>
      <c r="B109" s="88" t="s">
        <v>431</v>
      </c>
      <c r="C109" s="88" t="n">
        <v>220.32</v>
      </c>
      <c r="D109" s="88" t="n">
        <v>27.54</v>
      </c>
      <c r="E109" s="90" t="n">
        <v>247.86</v>
      </c>
    </row>
    <row r="110" customFormat="false" ht="15" hidden="false" customHeight="false" outlineLevel="0" collapsed="false">
      <c r="A110" s="89" t="n">
        <v>51020205</v>
      </c>
      <c r="B110" s="88" t="s">
        <v>432</v>
      </c>
      <c r="C110" s="88" t="n">
        <v>616370.61</v>
      </c>
      <c r="D110" s="88" t="n">
        <v>183051.82</v>
      </c>
      <c r="E110" s="90" t="n">
        <v>799422.43</v>
      </c>
    </row>
    <row r="111" customFormat="false" ht="15" hidden="false" customHeight="false" outlineLevel="0" collapsed="false">
      <c r="A111" s="89" t="n">
        <v>510202050001</v>
      </c>
      <c r="B111" s="88" t="s">
        <v>433</v>
      </c>
      <c r="C111" s="88" t="n">
        <v>7332.97</v>
      </c>
      <c r="D111" s="88" t="n">
        <v>0</v>
      </c>
      <c r="E111" s="90" t="n">
        <v>7332.97</v>
      </c>
    </row>
    <row r="112" customFormat="false" ht="15" hidden="false" customHeight="false" outlineLevel="0" collapsed="false">
      <c r="A112" s="89" t="n">
        <v>510202050003</v>
      </c>
      <c r="B112" s="88" t="s">
        <v>434</v>
      </c>
      <c r="C112" s="88" t="n">
        <v>1759.86</v>
      </c>
      <c r="D112" s="88" t="n">
        <v>1615</v>
      </c>
      <c r="E112" s="90" t="n">
        <v>3374.86</v>
      </c>
    </row>
    <row r="113" customFormat="false" ht="15" hidden="false" customHeight="false" outlineLevel="0" collapsed="false">
      <c r="A113" s="89" t="n">
        <v>510202050004</v>
      </c>
      <c r="B113" s="88" t="s">
        <v>435</v>
      </c>
      <c r="C113" s="88" t="n">
        <v>12383.18</v>
      </c>
      <c r="D113" s="88" t="n">
        <v>1896</v>
      </c>
      <c r="E113" s="90" t="n">
        <v>14279.18</v>
      </c>
    </row>
    <row r="114" customFormat="false" ht="15" hidden="false" customHeight="false" outlineLevel="0" collapsed="false">
      <c r="A114" s="89" t="n">
        <v>510202050005</v>
      </c>
      <c r="B114" s="88" t="s">
        <v>436</v>
      </c>
      <c r="C114" s="88" t="n">
        <v>140.81</v>
      </c>
      <c r="D114" s="88" t="n">
        <v>0</v>
      </c>
      <c r="E114" s="90" t="n">
        <v>140.81</v>
      </c>
    </row>
    <row r="115" customFormat="false" ht="15" hidden="false" customHeight="false" outlineLevel="0" collapsed="false">
      <c r="A115" s="89" t="n">
        <v>510202050006</v>
      </c>
      <c r="B115" s="88" t="s">
        <v>437</v>
      </c>
      <c r="C115" s="88" t="n">
        <v>2281.23</v>
      </c>
      <c r="D115" s="88" t="n">
        <v>377.26</v>
      </c>
      <c r="E115" s="90" t="n">
        <v>2658.49</v>
      </c>
    </row>
    <row r="116" customFormat="false" ht="15" hidden="false" customHeight="false" outlineLevel="0" collapsed="false">
      <c r="A116" s="89" t="n">
        <v>510202050007</v>
      </c>
      <c r="B116" s="88" t="s">
        <v>438</v>
      </c>
      <c r="C116" s="88" t="n">
        <v>64580.72</v>
      </c>
      <c r="D116" s="88" t="n">
        <v>8939.94</v>
      </c>
      <c r="E116" s="90" t="n">
        <v>73520.66</v>
      </c>
    </row>
    <row r="117" customFormat="false" ht="15" hidden="false" customHeight="false" outlineLevel="0" collapsed="false">
      <c r="A117" s="89" t="n">
        <v>510202050010</v>
      </c>
      <c r="B117" s="88" t="s">
        <v>439</v>
      </c>
      <c r="C117" s="88" t="n">
        <v>61118</v>
      </c>
      <c r="D117" s="88" t="n">
        <v>7600</v>
      </c>
      <c r="E117" s="90" t="n">
        <v>68718</v>
      </c>
    </row>
    <row r="118" customFormat="false" ht="15" hidden="false" customHeight="false" outlineLevel="0" collapsed="false">
      <c r="A118" s="89" t="n">
        <v>510202050012</v>
      </c>
      <c r="B118" s="88" t="s">
        <v>440</v>
      </c>
      <c r="C118" s="88" t="n">
        <v>80</v>
      </c>
      <c r="D118" s="88" t="n">
        <v>0</v>
      </c>
      <c r="E118" s="90" t="n">
        <v>80</v>
      </c>
    </row>
    <row r="119" customFormat="false" ht="15" hidden="false" customHeight="false" outlineLevel="0" collapsed="false">
      <c r="A119" s="89" t="n">
        <v>510202050013</v>
      </c>
      <c r="B119" s="88" t="s">
        <v>441</v>
      </c>
      <c r="C119" s="88" t="n">
        <v>2002.6</v>
      </c>
      <c r="D119" s="88" t="n">
        <v>0</v>
      </c>
      <c r="E119" s="90" t="n">
        <v>2002.6</v>
      </c>
    </row>
    <row r="120" customFormat="false" ht="15" hidden="false" customHeight="false" outlineLevel="0" collapsed="false">
      <c r="A120" s="89" t="n">
        <v>510202050015</v>
      </c>
      <c r="B120" s="88" t="s">
        <v>442</v>
      </c>
      <c r="C120" s="88" t="n">
        <v>35903.26</v>
      </c>
      <c r="D120" s="88" t="n">
        <v>3784.82</v>
      </c>
      <c r="E120" s="90" t="n">
        <v>39688.08</v>
      </c>
    </row>
    <row r="121" customFormat="false" ht="15" hidden="false" customHeight="false" outlineLevel="0" collapsed="false">
      <c r="A121" s="89" t="n">
        <v>510202050016</v>
      </c>
      <c r="B121" s="88" t="s">
        <v>443</v>
      </c>
      <c r="C121" s="88" t="n">
        <v>98377.58</v>
      </c>
      <c r="D121" s="88" t="n">
        <v>14802.24</v>
      </c>
      <c r="E121" s="90" t="n">
        <v>113179.82</v>
      </c>
    </row>
    <row r="122" customFormat="false" ht="15" hidden="false" customHeight="false" outlineLevel="0" collapsed="false">
      <c r="A122" s="89" t="n">
        <v>510202050017</v>
      </c>
      <c r="B122" s="88" t="s">
        <v>444</v>
      </c>
      <c r="C122" s="88" t="n">
        <v>3259.82</v>
      </c>
      <c r="D122" s="88" t="n">
        <v>319.01</v>
      </c>
      <c r="E122" s="90" t="n">
        <v>3578.83</v>
      </c>
    </row>
    <row r="123" customFormat="false" ht="15" hidden="false" customHeight="false" outlineLevel="0" collapsed="false">
      <c r="A123" s="89" t="n">
        <v>510202050022</v>
      </c>
      <c r="B123" s="88" t="s">
        <v>445</v>
      </c>
      <c r="C123" s="88" t="n">
        <v>1710.63</v>
      </c>
      <c r="D123" s="88" t="n">
        <v>0</v>
      </c>
      <c r="E123" s="90" t="n">
        <v>1710.63</v>
      </c>
    </row>
    <row r="124" customFormat="false" ht="15" hidden="false" customHeight="false" outlineLevel="0" collapsed="false">
      <c r="A124" s="89" t="n">
        <v>510202050023</v>
      </c>
      <c r="B124" s="88" t="s">
        <v>446</v>
      </c>
      <c r="C124" s="88" t="n">
        <v>8863.36</v>
      </c>
      <c r="D124" s="88" t="n">
        <v>0</v>
      </c>
      <c r="E124" s="90" t="n">
        <v>8863.36</v>
      </c>
    </row>
    <row r="125" customFormat="false" ht="15" hidden="false" customHeight="false" outlineLevel="0" collapsed="false">
      <c r="A125" s="89" t="n">
        <v>510202050025</v>
      </c>
      <c r="B125" s="88" t="s">
        <v>447</v>
      </c>
      <c r="C125" s="88" t="n">
        <v>450</v>
      </c>
      <c r="D125" s="88" t="n">
        <v>0</v>
      </c>
      <c r="E125" s="90" t="n">
        <v>450</v>
      </c>
    </row>
    <row r="126" customFormat="false" ht="15" hidden="false" customHeight="false" outlineLevel="0" collapsed="false">
      <c r="A126" s="89" t="n">
        <v>510202050027</v>
      </c>
      <c r="B126" s="88" t="s">
        <v>448</v>
      </c>
      <c r="C126" s="88" t="n">
        <v>1908.4</v>
      </c>
      <c r="D126" s="88" t="n">
        <v>92.8</v>
      </c>
      <c r="E126" s="90" t="n">
        <v>2001.2</v>
      </c>
    </row>
    <row r="127" customFormat="false" ht="15" hidden="false" customHeight="false" outlineLevel="0" collapsed="false">
      <c r="A127" s="89" t="n">
        <v>510202050028</v>
      </c>
      <c r="B127" s="88" t="s">
        <v>449</v>
      </c>
      <c r="C127" s="88" t="n">
        <v>3949.87</v>
      </c>
      <c r="D127" s="88" t="n">
        <v>525</v>
      </c>
      <c r="E127" s="90" t="n">
        <v>4474.87</v>
      </c>
    </row>
    <row r="128" customFormat="false" ht="15" hidden="false" customHeight="false" outlineLevel="0" collapsed="false">
      <c r="A128" s="89" t="n">
        <v>510202050029</v>
      </c>
      <c r="B128" s="88" t="s">
        <v>450</v>
      </c>
      <c r="C128" s="88" t="n">
        <v>3850</v>
      </c>
      <c r="D128" s="88" t="n">
        <v>550</v>
      </c>
      <c r="E128" s="90" t="n">
        <v>4400</v>
      </c>
    </row>
    <row r="129" customFormat="false" ht="15" hidden="false" customHeight="false" outlineLevel="0" collapsed="false">
      <c r="A129" s="89" t="n">
        <v>510202050030</v>
      </c>
      <c r="B129" s="88" t="s">
        <v>451</v>
      </c>
      <c r="C129" s="88" t="n">
        <v>186538.29</v>
      </c>
      <c r="D129" s="88" t="n">
        <v>119494.64</v>
      </c>
      <c r="E129" s="90" t="n">
        <v>306032.93</v>
      </c>
    </row>
    <row r="130" customFormat="false" ht="15" hidden="false" customHeight="false" outlineLevel="0" collapsed="false">
      <c r="A130" s="89" t="n">
        <v>510202050032</v>
      </c>
      <c r="B130" s="88" t="s">
        <v>452</v>
      </c>
      <c r="C130" s="88" t="n">
        <v>3121</v>
      </c>
      <c r="D130" s="88" t="n">
        <v>0</v>
      </c>
      <c r="E130" s="90" t="n">
        <v>3121</v>
      </c>
    </row>
    <row r="131" customFormat="false" ht="15" hidden="false" customHeight="false" outlineLevel="0" collapsed="false">
      <c r="A131" s="89" t="n">
        <v>510202050033</v>
      </c>
      <c r="B131" s="88" t="s">
        <v>453</v>
      </c>
      <c r="C131" s="88" t="n">
        <v>480.87</v>
      </c>
      <c r="D131" s="88" t="n">
        <v>0</v>
      </c>
      <c r="E131" s="90" t="n">
        <v>480.87</v>
      </c>
    </row>
    <row r="132" customFormat="false" ht="15" hidden="false" customHeight="false" outlineLevel="0" collapsed="false">
      <c r="A132" s="89" t="n">
        <v>510202050034</v>
      </c>
      <c r="B132" s="88" t="s">
        <v>454</v>
      </c>
      <c r="C132" s="88" t="n">
        <v>21322.35</v>
      </c>
      <c r="D132" s="88" t="n">
        <v>14310.02</v>
      </c>
      <c r="E132" s="90" t="n">
        <v>35632.37</v>
      </c>
    </row>
    <row r="133" customFormat="false" ht="15" hidden="false" customHeight="false" outlineLevel="0" collapsed="false">
      <c r="A133" s="89" t="n">
        <v>510202050035</v>
      </c>
      <c r="B133" s="88" t="s">
        <v>455</v>
      </c>
      <c r="C133" s="88" t="n">
        <v>4176.24</v>
      </c>
      <c r="D133" s="88" t="n">
        <v>194.38</v>
      </c>
      <c r="E133" s="90" t="n">
        <v>4370.62</v>
      </c>
    </row>
    <row r="134" customFormat="false" ht="15" hidden="false" customHeight="false" outlineLevel="0" collapsed="false">
      <c r="A134" s="89" t="n">
        <v>510202050036</v>
      </c>
      <c r="B134" s="88" t="s">
        <v>456</v>
      </c>
      <c r="C134" s="88" t="n">
        <v>48133.77</v>
      </c>
      <c r="D134" s="88" t="n">
        <v>4752.98</v>
      </c>
      <c r="E134" s="90" t="n">
        <v>52886.75</v>
      </c>
    </row>
    <row r="135" customFormat="false" ht="15" hidden="false" customHeight="false" outlineLevel="0" collapsed="false">
      <c r="A135" s="89" t="n">
        <v>510202050037</v>
      </c>
      <c r="B135" s="88" t="s">
        <v>457</v>
      </c>
      <c r="C135" s="88" t="n">
        <v>7965.44</v>
      </c>
      <c r="D135" s="88" t="n">
        <v>1153.7</v>
      </c>
      <c r="E135" s="90" t="n">
        <v>9119.14</v>
      </c>
    </row>
    <row r="136" customFormat="false" ht="15" hidden="false" customHeight="false" outlineLevel="0" collapsed="false">
      <c r="A136" s="89" t="n">
        <v>510202050040</v>
      </c>
      <c r="B136" s="88" t="s">
        <v>458</v>
      </c>
      <c r="C136" s="88" t="n">
        <v>7155.4</v>
      </c>
      <c r="D136" s="88" t="n">
        <v>690</v>
      </c>
      <c r="E136" s="90" t="n">
        <v>7845.4</v>
      </c>
    </row>
    <row r="137" customFormat="false" ht="15" hidden="false" customHeight="false" outlineLevel="0" collapsed="false">
      <c r="A137" s="89" t="n">
        <v>510202050041</v>
      </c>
      <c r="B137" s="88" t="s">
        <v>459</v>
      </c>
      <c r="C137" s="88" t="n">
        <v>2800</v>
      </c>
      <c r="D137" s="88" t="n">
        <v>300</v>
      </c>
      <c r="E137" s="90" t="n">
        <v>3100</v>
      </c>
    </row>
    <row r="138" customFormat="false" ht="15" hidden="false" customHeight="false" outlineLevel="0" collapsed="false">
      <c r="A138" s="89" t="n">
        <v>510202050042</v>
      </c>
      <c r="B138" s="88" t="s">
        <v>460</v>
      </c>
      <c r="C138" s="88" t="n">
        <v>4506.01</v>
      </c>
      <c r="D138" s="88" t="n">
        <v>0</v>
      </c>
      <c r="E138" s="90" t="n">
        <v>4506.01</v>
      </c>
    </row>
    <row r="139" customFormat="false" ht="15" hidden="false" customHeight="false" outlineLevel="0" collapsed="false">
      <c r="A139" s="89" t="n">
        <v>510202050043</v>
      </c>
      <c r="B139" s="88" t="s">
        <v>461</v>
      </c>
      <c r="C139" s="88" t="n">
        <v>5460.93</v>
      </c>
      <c r="D139" s="88" t="n">
        <v>0</v>
      </c>
      <c r="E139" s="90" t="n">
        <v>5460.93</v>
      </c>
    </row>
    <row r="140" customFormat="false" ht="15" hidden="false" customHeight="false" outlineLevel="0" collapsed="false">
      <c r="A140" s="89" t="n">
        <v>510202050044</v>
      </c>
      <c r="B140" s="88" t="s">
        <v>462</v>
      </c>
      <c r="C140" s="88" t="n">
        <v>8187.56</v>
      </c>
      <c r="D140" s="88" t="n">
        <v>937.11</v>
      </c>
      <c r="E140" s="90" t="n">
        <v>9124.67</v>
      </c>
    </row>
    <row r="141" customFormat="false" ht="15" hidden="false" customHeight="false" outlineLevel="0" collapsed="false">
      <c r="A141" s="89" t="n">
        <v>510202050046</v>
      </c>
      <c r="B141" s="88" t="s">
        <v>463</v>
      </c>
      <c r="C141" s="88" t="n">
        <v>81.77</v>
      </c>
      <c r="D141" s="88" t="n">
        <v>0</v>
      </c>
      <c r="E141" s="90" t="n">
        <v>81.77</v>
      </c>
    </row>
    <row r="142" customFormat="false" ht="15" hidden="false" customHeight="false" outlineLevel="0" collapsed="false">
      <c r="A142" s="89" t="n">
        <v>510202050047</v>
      </c>
      <c r="B142" s="88" t="s">
        <v>464</v>
      </c>
      <c r="C142" s="88" t="n">
        <v>550</v>
      </c>
      <c r="D142" s="88" t="n">
        <v>0</v>
      </c>
      <c r="E142" s="90" t="n">
        <v>550</v>
      </c>
    </row>
    <row r="143" customFormat="false" ht="15" hidden="false" customHeight="false" outlineLevel="0" collapsed="false">
      <c r="A143" s="89" t="n">
        <v>510202050049</v>
      </c>
      <c r="B143" s="88" t="s">
        <v>465</v>
      </c>
      <c r="C143" s="88" t="n">
        <v>322.24</v>
      </c>
      <c r="D143" s="88" t="n">
        <v>37.62</v>
      </c>
      <c r="E143" s="90" t="n">
        <v>359.86</v>
      </c>
    </row>
    <row r="144" customFormat="false" ht="15" hidden="false" customHeight="false" outlineLevel="0" collapsed="false">
      <c r="A144" s="89" t="n">
        <v>510202050050</v>
      </c>
      <c r="B144" s="88" t="s">
        <v>466</v>
      </c>
      <c r="C144" s="88" t="n">
        <v>546.05</v>
      </c>
      <c r="D144" s="88" t="n">
        <v>45.5</v>
      </c>
      <c r="E144" s="90" t="n">
        <v>591.55</v>
      </c>
    </row>
    <row r="145" customFormat="false" ht="15" hidden="false" customHeight="false" outlineLevel="0" collapsed="false">
      <c r="A145" s="89" t="n">
        <v>510202050051</v>
      </c>
      <c r="B145" s="88" t="s">
        <v>467</v>
      </c>
      <c r="C145" s="88" t="n">
        <v>5070.4</v>
      </c>
      <c r="D145" s="88" t="n">
        <v>633.8</v>
      </c>
      <c r="E145" s="90" t="n">
        <v>5704.2</v>
      </c>
    </row>
    <row r="146" customFormat="false" ht="15" hidden="false" customHeight="false" outlineLevel="0" collapsed="false">
      <c r="A146" s="89" t="n">
        <v>51020209</v>
      </c>
      <c r="B146" s="88" t="s">
        <v>468</v>
      </c>
      <c r="C146" s="88" t="n">
        <v>-1038009.15</v>
      </c>
      <c r="D146" s="88" t="n">
        <v>-238417.95</v>
      </c>
      <c r="E146" s="90" t="n">
        <v>-1276427.1</v>
      </c>
    </row>
    <row r="147" customFormat="false" ht="15" hidden="false" customHeight="false" outlineLevel="0" collapsed="false">
      <c r="A147" s="89" t="n">
        <v>510202090001</v>
      </c>
      <c r="B147" s="88" t="s">
        <v>469</v>
      </c>
      <c r="C147" s="88" t="n">
        <v>-1038009.15</v>
      </c>
      <c r="D147" s="88" t="n">
        <v>-238417.95</v>
      </c>
      <c r="E147" s="90" t="n">
        <v>-1276427.1</v>
      </c>
    </row>
    <row r="148" customFormat="false" ht="15" hidden="false" customHeight="false" outlineLevel="0" collapsed="false">
      <c r="A148" s="89" t="n">
        <v>5103</v>
      </c>
      <c r="B148" s="88" t="s">
        <v>470</v>
      </c>
      <c r="C148" s="88" t="n">
        <v>28291.13</v>
      </c>
      <c r="D148" s="88" t="n">
        <v>-13501.93</v>
      </c>
      <c r="E148" s="90" t="n">
        <v>14789.2</v>
      </c>
    </row>
    <row r="149" customFormat="false" ht="15" hidden="false" customHeight="false" outlineLevel="0" collapsed="false">
      <c r="A149" s="89" t="n">
        <v>510301</v>
      </c>
      <c r="B149" s="88" t="s">
        <v>471</v>
      </c>
      <c r="C149" s="88" t="n">
        <v>9487104.11</v>
      </c>
      <c r="D149" s="88" t="n">
        <v>1642285.33</v>
      </c>
      <c r="E149" s="90" t="n">
        <v>11129389.44</v>
      </c>
    </row>
    <row r="150" customFormat="false" ht="15" hidden="false" customHeight="false" outlineLevel="0" collapsed="false">
      <c r="A150" s="89" t="n">
        <v>51030101</v>
      </c>
      <c r="B150" s="88" t="s">
        <v>471</v>
      </c>
      <c r="C150" s="88" t="n">
        <v>9487104.11</v>
      </c>
      <c r="D150" s="88" t="n">
        <v>1642285.33</v>
      </c>
      <c r="E150" s="90" t="n">
        <v>11129389.44</v>
      </c>
    </row>
    <row r="151" customFormat="false" ht="15" hidden="false" customHeight="false" outlineLevel="0" collapsed="false">
      <c r="A151" s="89" t="n">
        <v>510301010002</v>
      </c>
      <c r="B151" s="88" t="s">
        <v>472</v>
      </c>
      <c r="C151" s="88" t="n">
        <v>9487104.11</v>
      </c>
      <c r="D151" s="88" t="n">
        <v>1642285.33</v>
      </c>
      <c r="E151" s="90" t="n">
        <v>11129389.44</v>
      </c>
    </row>
    <row r="152" customFormat="false" ht="15" hidden="false" customHeight="false" outlineLevel="0" collapsed="false">
      <c r="A152" s="89" t="n">
        <v>510302</v>
      </c>
      <c r="B152" s="88" t="s">
        <v>473</v>
      </c>
      <c r="C152" s="88" t="n">
        <v>-9458812.98</v>
      </c>
      <c r="D152" s="88" t="n">
        <v>-1655787.26</v>
      </c>
      <c r="E152" s="90" t="n">
        <v>-11114600.24</v>
      </c>
    </row>
    <row r="153" customFormat="false" ht="15" hidden="false" customHeight="false" outlineLevel="0" collapsed="false">
      <c r="A153" s="89" t="n">
        <v>51030201</v>
      </c>
      <c r="B153" s="88" t="s">
        <v>473</v>
      </c>
      <c r="C153" s="88" t="n">
        <v>-9458812.98</v>
      </c>
      <c r="D153" s="88" t="n">
        <v>-1655787.26</v>
      </c>
      <c r="E153" s="90" t="n">
        <v>-11114600.24</v>
      </c>
    </row>
    <row r="154" customFormat="false" ht="15" hidden="false" customHeight="false" outlineLevel="0" collapsed="false">
      <c r="A154" s="89" t="n">
        <v>510302010002</v>
      </c>
      <c r="B154" s="88" t="s">
        <v>474</v>
      </c>
      <c r="C154" s="88" t="n">
        <v>29401.84</v>
      </c>
      <c r="D154" s="88" t="n">
        <v>4297.4</v>
      </c>
      <c r="E154" s="90" t="n">
        <v>33699.24</v>
      </c>
    </row>
    <row r="155" customFormat="false" ht="15" hidden="false" customHeight="false" outlineLevel="0" collapsed="false">
      <c r="A155" s="89" t="n">
        <v>510302010099</v>
      </c>
      <c r="B155" s="88" t="s">
        <v>475</v>
      </c>
      <c r="C155" s="88" t="n">
        <v>-9488214.82</v>
      </c>
      <c r="D155" s="88" t="n">
        <v>-1660084.66</v>
      </c>
      <c r="E155" s="90" t="n">
        <v>-11148299.48</v>
      </c>
    </row>
    <row r="156" customFormat="false" ht="10.5" hidden="false" customHeight="true" outlineLevel="0" collapsed="false">
      <c r="A156" s="89" t="n">
        <v>52</v>
      </c>
      <c r="B156" s="88" t="s">
        <v>476</v>
      </c>
      <c r="C156" s="88" t="n">
        <v>1232486.97</v>
      </c>
      <c r="D156" s="88" t="n">
        <v>172729.74</v>
      </c>
      <c r="E156" s="90" t="n">
        <v>1405216.71</v>
      </c>
    </row>
    <row r="157" customFormat="false" ht="15" hidden="false" customHeight="false" outlineLevel="0" collapsed="false">
      <c r="A157" s="89" t="n">
        <v>5201</v>
      </c>
      <c r="B157" s="88" t="s">
        <v>477</v>
      </c>
      <c r="C157" s="88" t="n">
        <v>281753.63</v>
      </c>
      <c r="D157" s="88" t="n">
        <v>41534.03</v>
      </c>
      <c r="E157" s="90" t="n">
        <v>323287.66</v>
      </c>
    </row>
    <row r="158" customFormat="false" ht="15" hidden="false" customHeight="false" outlineLevel="0" collapsed="false">
      <c r="A158" s="89" t="n">
        <v>520101</v>
      </c>
      <c r="B158" s="88" t="s">
        <v>478</v>
      </c>
      <c r="C158" s="88" t="n">
        <v>281753.63</v>
      </c>
      <c r="D158" s="88" t="n">
        <v>41534.03</v>
      </c>
      <c r="E158" s="90" t="n">
        <v>323287.66</v>
      </c>
    </row>
    <row r="159" customFormat="false" ht="15" hidden="false" customHeight="false" outlineLevel="0" collapsed="false">
      <c r="A159" s="89" t="n">
        <v>52010101</v>
      </c>
      <c r="B159" s="88" t="s">
        <v>479</v>
      </c>
      <c r="C159" s="88" t="n">
        <v>214348.89</v>
      </c>
      <c r="D159" s="88" t="n">
        <v>32977.32</v>
      </c>
      <c r="E159" s="90" t="n">
        <v>247326.21</v>
      </c>
    </row>
    <row r="160" customFormat="false" ht="15" hidden="false" customHeight="false" outlineLevel="0" collapsed="false">
      <c r="A160" s="89" t="n">
        <v>520101010001</v>
      </c>
      <c r="B160" s="88" t="s">
        <v>397</v>
      </c>
      <c r="C160" s="88" t="n">
        <v>91435.04</v>
      </c>
      <c r="D160" s="88" t="n">
        <v>12908</v>
      </c>
      <c r="E160" s="90" t="n">
        <v>104343.04</v>
      </c>
    </row>
    <row r="161" customFormat="false" ht="15" hidden="false" customHeight="false" outlineLevel="0" collapsed="false">
      <c r="A161" s="89" t="n">
        <v>520101010002</v>
      </c>
      <c r="B161" s="88" t="s">
        <v>480</v>
      </c>
      <c r="C161" s="88" t="n">
        <v>9737.85</v>
      </c>
      <c r="D161" s="88" t="n">
        <v>2943.04</v>
      </c>
      <c r="E161" s="90" t="n">
        <v>12680.89</v>
      </c>
    </row>
    <row r="162" customFormat="false" ht="15" hidden="false" customHeight="false" outlineLevel="0" collapsed="false">
      <c r="A162" s="89" t="n">
        <v>520101010003</v>
      </c>
      <c r="B162" s="88" t="s">
        <v>481</v>
      </c>
      <c r="C162" s="88" t="n">
        <v>53342.76</v>
      </c>
      <c r="D162" s="88" t="n">
        <v>8335.71</v>
      </c>
      <c r="E162" s="90" t="n">
        <v>61678.47</v>
      </c>
    </row>
    <row r="163" customFormat="false" ht="15" hidden="false" customHeight="false" outlineLevel="0" collapsed="false">
      <c r="A163" s="89" t="n">
        <v>520101010004</v>
      </c>
      <c r="B163" s="88" t="s">
        <v>399</v>
      </c>
      <c r="C163" s="88" t="n">
        <v>18776.46</v>
      </c>
      <c r="D163" s="88" t="n">
        <v>2938.7</v>
      </c>
      <c r="E163" s="90" t="n">
        <v>21715.16</v>
      </c>
    </row>
    <row r="164" customFormat="false" ht="15" hidden="false" customHeight="false" outlineLevel="0" collapsed="false">
      <c r="A164" s="89" t="n">
        <v>520101010005</v>
      </c>
      <c r="B164" s="88" t="s">
        <v>400</v>
      </c>
      <c r="C164" s="88" t="n">
        <v>10353.18</v>
      </c>
      <c r="D164" s="88" t="n">
        <v>1383.12</v>
      </c>
      <c r="E164" s="90" t="n">
        <v>11736.3</v>
      </c>
    </row>
    <row r="165" customFormat="false" ht="15" hidden="false" customHeight="false" outlineLevel="0" collapsed="false">
      <c r="A165" s="89" t="n">
        <v>520101010006</v>
      </c>
      <c r="B165" s="88" t="s">
        <v>401</v>
      </c>
      <c r="C165" s="88" t="n">
        <v>12809.64</v>
      </c>
      <c r="D165" s="88" t="n">
        <v>2015.59</v>
      </c>
      <c r="E165" s="90" t="n">
        <v>14825.23</v>
      </c>
    </row>
    <row r="166" customFormat="false" ht="15" hidden="false" customHeight="false" outlineLevel="0" collapsed="false">
      <c r="A166" s="89" t="n">
        <v>520101010007</v>
      </c>
      <c r="B166" s="88" t="s">
        <v>273</v>
      </c>
      <c r="C166" s="88" t="n">
        <v>4378.46</v>
      </c>
      <c r="D166" s="88" t="n">
        <v>666.6</v>
      </c>
      <c r="E166" s="90" t="n">
        <v>5045.06</v>
      </c>
    </row>
    <row r="167" customFormat="false" ht="15" hidden="false" customHeight="false" outlineLevel="0" collapsed="false">
      <c r="A167" s="89" t="n">
        <v>520101010008</v>
      </c>
      <c r="B167" s="88" t="s">
        <v>274</v>
      </c>
      <c r="C167" s="88" t="n">
        <v>2860.38</v>
      </c>
      <c r="D167" s="88" t="n">
        <v>537.81</v>
      </c>
      <c r="E167" s="90" t="n">
        <v>3398.19</v>
      </c>
    </row>
    <row r="168" customFormat="false" ht="15" hidden="false" customHeight="false" outlineLevel="0" collapsed="false">
      <c r="A168" s="89" t="n">
        <v>520101010009</v>
      </c>
      <c r="B168" s="88" t="s">
        <v>482</v>
      </c>
      <c r="C168" s="88" t="n">
        <v>2735.6</v>
      </c>
      <c r="D168" s="88" t="n">
        <v>314.29</v>
      </c>
      <c r="E168" s="90" t="n">
        <v>3049.89</v>
      </c>
    </row>
    <row r="169" customFormat="false" ht="15" hidden="false" customHeight="false" outlineLevel="0" collapsed="false">
      <c r="A169" s="89" t="n">
        <v>520101010012</v>
      </c>
      <c r="B169" s="88" t="s">
        <v>483</v>
      </c>
      <c r="C169" s="88" t="n">
        <v>7919.52</v>
      </c>
      <c r="D169" s="88" t="n">
        <v>934.46</v>
      </c>
      <c r="E169" s="90" t="n">
        <v>8853.98</v>
      </c>
    </row>
    <row r="170" customFormat="false" ht="15" hidden="false" customHeight="false" outlineLevel="0" collapsed="false">
      <c r="A170" s="89" t="n">
        <v>52010102</v>
      </c>
      <c r="B170" s="88" t="s">
        <v>484</v>
      </c>
      <c r="C170" s="88" t="n">
        <v>8382.32</v>
      </c>
      <c r="D170" s="88" t="n">
        <v>754.7</v>
      </c>
      <c r="E170" s="90" t="n">
        <v>9137.02</v>
      </c>
    </row>
    <row r="171" customFormat="false" ht="15" hidden="false" customHeight="false" outlineLevel="0" collapsed="false">
      <c r="A171" s="89" t="n">
        <v>520101020002</v>
      </c>
      <c r="B171" s="88" t="s">
        <v>485</v>
      </c>
      <c r="C171" s="88" t="n">
        <v>7501.49</v>
      </c>
      <c r="D171" s="88" t="n">
        <v>727.2</v>
      </c>
      <c r="E171" s="90" t="n">
        <v>8228.69</v>
      </c>
    </row>
    <row r="172" customFormat="false" ht="15" hidden="false" customHeight="false" outlineLevel="0" collapsed="false">
      <c r="A172" s="89" t="n">
        <v>520101020006</v>
      </c>
      <c r="B172" s="88" t="s">
        <v>486</v>
      </c>
      <c r="C172" s="88" t="n">
        <v>765</v>
      </c>
      <c r="D172" s="88" t="n">
        <v>27.5</v>
      </c>
      <c r="E172" s="90" t="n">
        <v>792.5</v>
      </c>
    </row>
    <row r="173" customFormat="false" ht="15" hidden="false" customHeight="false" outlineLevel="0" collapsed="false">
      <c r="A173" s="89" t="n">
        <v>520101020008</v>
      </c>
      <c r="B173" s="88" t="s">
        <v>487</v>
      </c>
      <c r="C173" s="88" t="n">
        <v>115.83</v>
      </c>
      <c r="D173" s="88" t="n">
        <v>0</v>
      </c>
      <c r="E173" s="90" t="n">
        <v>115.83</v>
      </c>
    </row>
    <row r="174" customFormat="false" ht="15" hidden="false" customHeight="false" outlineLevel="0" collapsed="false">
      <c r="A174" s="89" t="n">
        <v>52010103</v>
      </c>
      <c r="B174" s="88" t="s">
        <v>488</v>
      </c>
      <c r="C174" s="88" t="n">
        <v>59022.42</v>
      </c>
      <c r="D174" s="88" t="n">
        <v>7802.01</v>
      </c>
      <c r="E174" s="90" t="n">
        <v>66824.43</v>
      </c>
    </row>
    <row r="175" customFormat="false" ht="15" hidden="false" customHeight="false" outlineLevel="0" collapsed="false">
      <c r="A175" s="89" t="n">
        <v>520101030002</v>
      </c>
      <c r="B175" s="88" t="s">
        <v>489</v>
      </c>
      <c r="C175" s="88" t="n">
        <v>2782.5</v>
      </c>
      <c r="D175" s="88" t="n">
        <v>2937.5</v>
      </c>
      <c r="E175" s="90" t="n">
        <v>5720</v>
      </c>
    </row>
    <row r="176" customFormat="false" ht="15" hidden="false" customHeight="false" outlineLevel="0" collapsed="false">
      <c r="A176" s="89" t="n">
        <v>520101030003</v>
      </c>
      <c r="B176" s="88" t="s">
        <v>490</v>
      </c>
      <c r="C176" s="88" t="n">
        <v>1593.51</v>
      </c>
      <c r="D176" s="88" t="n">
        <v>0</v>
      </c>
      <c r="E176" s="90" t="n">
        <v>1593.51</v>
      </c>
    </row>
    <row r="177" customFormat="false" ht="15" hidden="false" customHeight="false" outlineLevel="0" collapsed="false">
      <c r="A177" s="89" t="n">
        <v>520101030004</v>
      </c>
      <c r="B177" s="88" t="s">
        <v>491</v>
      </c>
      <c r="C177" s="88" t="n">
        <v>3348.32</v>
      </c>
      <c r="D177" s="88" t="n">
        <v>1421.97</v>
      </c>
      <c r="E177" s="90" t="n">
        <v>4770.29</v>
      </c>
    </row>
    <row r="178" customFormat="false" ht="15" hidden="false" customHeight="false" outlineLevel="0" collapsed="false">
      <c r="A178" s="89" t="n">
        <v>520101030005</v>
      </c>
      <c r="B178" s="88" t="s">
        <v>492</v>
      </c>
      <c r="C178" s="88" t="n">
        <v>7507.93</v>
      </c>
      <c r="D178" s="88" t="n">
        <v>866.83</v>
      </c>
      <c r="E178" s="90" t="n">
        <v>8374.76</v>
      </c>
    </row>
    <row r="179" customFormat="false" ht="15" hidden="false" customHeight="false" outlineLevel="0" collapsed="false">
      <c r="A179" s="89" t="n">
        <v>520101030007</v>
      </c>
      <c r="B179" s="88" t="s">
        <v>493</v>
      </c>
      <c r="C179" s="88" t="n">
        <v>758.13</v>
      </c>
      <c r="D179" s="88" t="n">
        <v>64.45</v>
      </c>
      <c r="E179" s="90" t="n">
        <v>822.58</v>
      </c>
    </row>
    <row r="180" customFormat="false" ht="15" hidden="false" customHeight="false" outlineLevel="0" collapsed="false">
      <c r="A180" s="89" t="n">
        <v>520101030008</v>
      </c>
      <c r="B180" s="88" t="s">
        <v>494</v>
      </c>
      <c r="C180" s="88" t="n">
        <v>591.86</v>
      </c>
      <c r="D180" s="88" t="n">
        <v>0</v>
      </c>
      <c r="E180" s="90" t="n">
        <v>591.86</v>
      </c>
    </row>
    <row r="181" customFormat="false" ht="15" hidden="false" customHeight="false" outlineLevel="0" collapsed="false">
      <c r="A181" s="89" t="n">
        <v>520101030009</v>
      </c>
      <c r="B181" s="88" t="s">
        <v>495</v>
      </c>
      <c r="C181" s="88" t="n">
        <v>1792.36</v>
      </c>
      <c r="D181" s="88" t="n">
        <v>227.53</v>
      </c>
      <c r="E181" s="90" t="n">
        <v>2019.89</v>
      </c>
    </row>
    <row r="182" customFormat="false" ht="15" hidden="false" customHeight="false" outlineLevel="0" collapsed="false">
      <c r="A182" s="89" t="n">
        <v>520101030011</v>
      </c>
      <c r="B182" s="88" t="s">
        <v>496</v>
      </c>
      <c r="C182" s="88" t="n">
        <v>1639.62</v>
      </c>
      <c r="D182" s="88" t="n">
        <v>29</v>
      </c>
      <c r="E182" s="90" t="n">
        <v>1668.62</v>
      </c>
    </row>
    <row r="183" customFormat="false" ht="15" hidden="false" customHeight="false" outlineLevel="0" collapsed="false">
      <c r="A183" s="89" t="n">
        <v>520101030012</v>
      </c>
      <c r="B183" s="88" t="s">
        <v>497</v>
      </c>
      <c r="C183" s="88" t="n">
        <v>113.4</v>
      </c>
      <c r="D183" s="88" t="n">
        <v>33.85</v>
      </c>
      <c r="E183" s="90" t="n">
        <v>147.25</v>
      </c>
    </row>
    <row r="184" customFormat="false" ht="15" hidden="false" customHeight="false" outlineLevel="0" collapsed="false">
      <c r="A184" s="89" t="n">
        <v>520101030013</v>
      </c>
      <c r="B184" s="88" t="s">
        <v>498</v>
      </c>
      <c r="C184" s="88" t="n">
        <v>586.74</v>
      </c>
      <c r="D184" s="88" t="n">
        <v>0</v>
      </c>
      <c r="E184" s="90" t="n">
        <v>586.74</v>
      </c>
    </row>
    <row r="185" customFormat="false" ht="15" hidden="false" customHeight="false" outlineLevel="0" collapsed="false">
      <c r="A185" s="89" t="n">
        <v>520101030014</v>
      </c>
      <c r="B185" s="88" t="s">
        <v>499</v>
      </c>
      <c r="C185" s="88" t="n">
        <v>1447.02</v>
      </c>
      <c r="D185" s="88" t="n">
        <v>79.5</v>
      </c>
      <c r="E185" s="90" t="n">
        <v>1526.52</v>
      </c>
    </row>
    <row r="186" customFormat="false" ht="15" hidden="false" customHeight="false" outlineLevel="0" collapsed="false">
      <c r="A186" s="89" t="n">
        <v>520101030015</v>
      </c>
      <c r="B186" s="88" t="s">
        <v>500</v>
      </c>
      <c r="C186" s="88" t="n">
        <v>0</v>
      </c>
      <c r="D186" s="88" t="n">
        <v>231.25</v>
      </c>
      <c r="E186" s="90" t="n">
        <v>231.25</v>
      </c>
    </row>
    <row r="187" customFormat="false" ht="15" hidden="false" customHeight="false" outlineLevel="0" collapsed="false">
      <c r="A187" s="89" t="n">
        <v>520101030016</v>
      </c>
      <c r="B187" s="88" t="s">
        <v>501</v>
      </c>
      <c r="C187" s="88" t="n">
        <v>2362.03</v>
      </c>
      <c r="D187" s="88" t="n">
        <v>30.8</v>
      </c>
      <c r="E187" s="90" t="n">
        <v>2392.83</v>
      </c>
    </row>
    <row r="188" customFormat="false" ht="15" hidden="false" customHeight="false" outlineLevel="0" collapsed="false">
      <c r="A188" s="89" t="n">
        <v>520101030017</v>
      </c>
      <c r="B188" s="88" t="s">
        <v>502</v>
      </c>
      <c r="C188" s="88" t="n">
        <v>2546</v>
      </c>
      <c r="D188" s="88" t="n">
        <v>282</v>
      </c>
      <c r="E188" s="90" t="n">
        <v>2828</v>
      </c>
    </row>
    <row r="189" customFormat="false" ht="15" hidden="false" customHeight="false" outlineLevel="0" collapsed="false">
      <c r="A189" s="89" t="n">
        <v>520101030018</v>
      </c>
      <c r="B189" s="88" t="s">
        <v>503</v>
      </c>
      <c r="C189" s="88" t="n">
        <v>129.28</v>
      </c>
      <c r="D189" s="88" t="n">
        <v>16.16</v>
      </c>
      <c r="E189" s="90" t="n">
        <v>145.44</v>
      </c>
    </row>
    <row r="190" customFormat="false" ht="15" hidden="false" customHeight="false" outlineLevel="0" collapsed="false">
      <c r="A190" s="89" t="n">
        <v>520101030020</v>
      </c>
      <c r="B190" s="88" t="s">
        <v>504</v>
      </c>
      <c r="C190" s="88" t="n">
        <v>1488.36</v>
      </c>
      <c r="D190" s="88" t="n">
        <v>214.71</v>
      </c>
      <c r="E190" s="90" t="n">
        <v>1703.07</v>
      </c>
    </row>
    <row r="191" customFormat="false" ht="15" hidden="false" customHeight="false" outlineLevel="0" collapsed="false">
      <c r="A191" s="89" t="n">
        <v>520101030021</v>
      </c>
      <c r="B191" s="88" t="s">
        <v>460</v>
      </c>
      <c r="C191" s="88" t="n">
        <v>3006</v>
      </c>
      <c r="D191" s="88" t="n">
        <v>0</v>
      </c>
      <c r="E191" s="90" t="n">
        <v>3006</v>
      </c>
    </row>
    <row r="192" customFormat="false" ht="15" hidden="false" customHeight="false" outlineLevel="0" collapsed="false">
      <c r="A192" s="89" t="n">
        <v>520101030022</v>
      </c>
      <c r="B192" s="88" t="s">
        <v>505</v>
      </c>
      <c r="C192" s="88" t="n">
        <v>16124.81</v>
      </c>
      <c r="D192" s="88" t="n">
        <v>466.77</v>
      </c>
      <c r="E192" s="90" t="n">
        <v>16591.58</v>
      </c>
    </row>
    <row r="193" customFormat="false" ht="15" hidden="false" customHeight="false" outlineLevel="0" collapsed="false">
      <c r="A193" s="89" t="n">
        <v>520101030023</v>
      </c>
      <c r="B193" s="88" t="s">
        <v>506</v>
      </c>
      <c r="C193" s="88" t="n">
        <v>4894.47</v>
      </c>
      <c r="D193" s="88" t="n">
        <v>791.59</v>
      </c>
      <c r="E193" s="90" t="n">
        <v>5686.06</v>
      </c>
    </row>
    <row r="194" customFormat="false" ht="15" hidden="false" customHeight="false" outlineLevel="0" collapsed="false">
      <c r="A194" s="89" t="n">
        <v>520101030024</v>
      </c>
      <c r="B194" s="88" t="s">
        <v>507</v>
      </c>
      <c r="C194" s="88" t="n">
        <v>6310.08</v>
      </c>
      <c r="D194" s="88" t="n">
        <v>108.1</v>
      </c>
      <c r="E194" s="90" t="n">
        <v>6418.18</v>
      </c>
    </row>
    <row r="195" customFormat="false" ht="15" hidden="false" customHeight="false" outlineLevel="0" collapsed="false">
      <c r="A195" s="89" t="n">
        <v>5202</v>
      </c>
      <c r="B195" s="88" t="s">
        <v>508</v>
      </c>
      <c r="C195" s="88" t="n">
        <v>909374.39</v>
      </c>
      <c r="D195" s="88" t="n">
        <v>129859.05</v>
      </c>
      <c r="E195" s="90" t="n">
        <v>1039233.44</v>
      </c>
    </row>
    <row r="196" customFormat="false" ht="15" hidden="false" customHeight="false" outlineLevel="0" collapsed="false">
      <c r="A196" s="89" t="n">
        <v>520201</v>
      </c>
      <c r="B196" s="88" t="s">
        <v>478</v>
      </c>
      <c r="C196" s="88" t="n">
        <v>257136.82</v>
      </c>
      <c r="D196" s="88" t="n">
        <v>32563.83</v>
      </c>
      <c r="E196" s="90" t="n">
        <v>289700.65</v>
      </c>
    </row>
    <row r="197" customFormat="false" ht="15" hidden="false" customHeight="false" outlineLevel="0" collapsed="false">
      <c r="A197" s="89" t="n">
        <v>52020101</v>
      </c>
      <c r="B197" s="88" t="s">
        <v>509</v>
      </c>
      <c r="C197" s="88" t="n">
        <v>237607.53</v>
      </c>
      <c r="D197" s="88" t="n">
        <v>31279.4</v>
      </c>
      <c r="E197" s="90" t="n">
        <v>268886.93</v>
      </c>
    </row>
    <row r="198" customFormat="false" ht="15" hidden="false" customHeight="false" outlineLevel="0" collapsed="false">
      <c r="A198" s="89" t="n">
        <v>520201010001</v>
      </c>
      <c r="B198" s="88" t="s">
        <v>397</v>
      </c>
      <c r="C198" s="88" t="n">
        <v>162957.5</v>
      </c>
      <c r="D198" s="88" t="n">
        <v>21317.76</v>
      </c>
      <c r="E198" s="90" t="n">
        <v>184275.26</v>
      </c>
    </row>
    <row r="199" customFormat="false" ht="15" hidden="false" customHeight="false" outlineLevel="0" collapsed="false">
      <c r="A199" s="89" t="n">
        <v>520201010002</v>
      </c>
      <c r="B199" s="88" t="s">
        <v>480</v>
      </c>
      <c r="C199" s="88" t="n">
        <v>4731.62</v>
      </c>
      <c r="D199" s="88" t="n">
        <v>455.45</v>
      </c>
      <c r="E199" s="90" t="n">
        <v>5187.07</v>
      </c>
    </row>
    <row r="200" customFormat="false" ht="15" hidden="false" customHeight="false" outlineLevel="0" collapsed="false">
      <c r="A200" s="89" t="n">
        <v>520201010003</v>
      </c>
      <c r="B200" s="88" t="s">
        <v>399</v>
      </c>
      <c r="C200" s="88" t="n">
        <v>20768.74</v>
      </c>
      <c r="D200" s="88" t="n">
        <v>3037.35</v>
      </c>
      <c r="E200" s="90" t="n">
        <v>23806.09</v>
      </c>
    </row>
    <row r="201" customFormat="false" ht="15" hidden="false" customHeight="false" outlineLevel="0" collapsed="false">
      <c r="A201" s="89" t="n">
        <v>520201010004</v>
      </c>
      <c r="B201" s="88" t="s">
        <v>400</v>
      </c>
      <c r="C201" s="88" t="n">
        <v>13095.1</v>
      </c>
      <c r="D201" s="88" t="n">
        <v>1682.21</v>
      </c>
      <c r="E201" s="90" t="n">
        <v>14777.31</v>
      </c>
    </row>
    <row r="202" customFormat="false" ht="15" hidden="false" customHeight="false" outlineLevel="0" collapsed="false">
      <c r="A202" s="89" t="n">
        <v>520201010005</v>
      </c>
      <c r="B202" s="88" t="s">
        <v>401</v>
      </c>
      <c r="C202" s="88" t="n">
        <v>13791.5</v>
      </c>
      <c r="D202" s="88" t="n">
        <v>1814.43</v>
      </c>
      <c r="E202" s="90" t="n">
        <v>15605.93</v>
      </c>
    </row>
    <row r="203" customFormat="false" ht="15" hidden="false" customHeight="false" outlineLevel="0" collapsed="false">
      <c r="A203" s="89" t="n">
        <v>520201010006</v>
      </c>
      <c r="B203" s="88" t="s">
        <v>273</v>
      </c>
      <c r="C203" s="88" t="n">
        <v>5691.67</v>
      </c>
      <c r="D203" s="88" t="n">
        <v>733.26</v>
      </c>
      <c r="E203" s="90" t="n">
        <v>6424.93</v>
      </c>
    </row>
    <row r="204" customFormat="false" ht="15" hidden="false" customHeight="false" outlineLevel="0" collapsed="false">
      <c r="A204" s="89" t="n">
        <v>520201010007</v>
      </c>
      <c r="B204" s="88" t="s">
        <v>274</v>
      </c>
      <c r="C204" s="88" t="n">
        <v>5029.8</v>
      </c>
      <c r="D204" s="88" t="n">
        <v>888.24</v>
      </c>
      <c r="E204" s="90" t="n">
        <v>5918.04</v>
      </c>
    </row>
    <row r="205" customFormat="false" ht="15" hidden="false" customHeight="false" outlineLevel="0" collapsed="false">
      <c r="A205" s="89" t="n">
        <v>520201010008</v>
      </c>
      <c r="B205" s="88" t="s">
        <v>510</v>
      </c>
      <c r="C205" s="88" t="n">
        <v>3587.44</v>
      </c>
      <c r="D205" s="88" t="n">
        <v>412.16</v>
      </c>
      <c r="E205" s="90" t="n">
        <v>3999.6</v>
      </c>
    </row>
    <row r="206" customFormat="false" ht="15" hidden="false" customHeight="false" outlineLevel="0" collapsed="false">
      <c r="A206" s="89" t="n">
        <v>520201010011</v>
      </c>
      <c r="B206" s="88" t="s">
        <v>511</v>
      </c>
      <c r="C206" s="88" t="n">
        <v>7954.16</v>
      </c>
      <c r="D206" s="88" t="n">
        <v>938.54</v>
      </c>
      <c r="E206" s="90" t="n">
        <v>8892.7</v>
      </c>
    </row>
    <row r="207" customFormat="false" ht="15" hidden="false" customHeight="false" outlineLevel="0" collapsed="false">
      <c r="A207" s="89" t="n">
        <v>52020102</v>
      </c>
      <c r="B207" s="88" t="s">
        <v>484</v>
      </c>
      <c r="C207" s="88" t="n">
        <v>19529.29</v>
      </c>
      <c r="D207" s="88" t="n">
        <v>1284.43</v>
      </c>
      <c r="E207" s="90" t="n">
        <v>20813.72</v>
      </c>
    </row>
    <row r="208" customFormat="false" ht="15" hidden="false" customHeight="false" outlineLevel="0" collapsed="false">
      <c r="A208" s="89" t="n">
        <v>520201020002</v>
      </c>
      <c r="B208" s="88" t="s">
        <v>512</v>
      </c>
      <c r="C208" s="88" t="n">
        <v>6311.05</v>
      </c>
      <c r="D208" s="88" t="n">
        <v>830.82</v>
      </c>
      <c r="E208" s="90" t="n">
        <v>7141.87</v>
      </c>
    </row>
    <row r="209" customFormat="false" ht="15" hidden="false" customHeight="false" outlineLevel="0" collapsed="false">
      <c r="A209" s="89" t="n">
        <v>520201020003</v>
      </c>
      <c r="B209" s="88" t="s">
        <v>513</v>
      </c>
      <c r="C209" s="88" t="n">
        <v>480</v>
      </c>
      <c r="D209" s="88" t="n">
        <v>60</v>
      </c>
      <c r="E209" s="90" t="n">
        <v>540</v>
      </c>
    </row>
    <row r="210" customFormat="false" ht="15" hidden="false" customHeight="false" outlineLevel="0" collapsed="false">
      <c r="A210" s="89" t="n">
        <v>520201020004</v>
      </c>
      <c r="B210" s="88" t="s">
        <v>514</v>
      </c>
      <c r="C210" s="88" t="n">
        <v>10303.24</v>
      </c>
      <c r="D210" s="88" t="n">
        <v>108.61</v>
      </c>
      <c r="E210" s="90" t="n">
        <v>10411.85</v>
      </c>
    </row>
    <row r="211" customFormat="false" ht="15" hidden="false" customHeight="false" outlineLevel="0" collapsed="false">
      <c r="A211" s="89" t="n">
        <v>520201020006</v>
      </c>
      <c r="B211" s="88" t="s">
        <v>515</v>
      </c>
      <c r="C211" s="88" t="n">
        <v>2435</v>
      </c>
      <c r="D211" s="88" t="n">
        <v>285</v>
      </c>
      <c r="E211" s="90" t="n">
        <v>2720</v>
      </c>
    </row>
    <row r="212" customFormat="false" ht="15" hidden="false" customHeight="false" outlineLevel="0" collapsed="false">
      <c r="A212" s="89" t="n">
        <v>520202</v>
      </c>
      <c r="B212" s="88" t="s">
        <v>516</v>
      </c>
      <c r="C212" s="88" t="n">
        <v>119614.66</v>
      </c>
      <c r="D212" s="88" t="n">
        <v>16037.9</v>
      </c>
      <c r="E212" s="90" t="n">
        <v>135652.56</v>
      </c>
    </row>
    <row r="213" customFormat="false" ht="15" hidden="false" customHeight="false" outlineLevel="0" collapsed="false">
      <c r="A213" s="89" t="n">
        <v>52020201</v>
      </c>
      <c r="B213" s="88" t="s">
        <v>517</v>
      </c>
      <c r="C213" s="88" t="n">
        <v>119614.66</v>
      </c>
      <c r="D213" s="88" t="n">
        <v>16037.9</v>
      </c>
      <c r="E213" s="90" t="n">
        <v>135652.56</v>
      </c>
    </row>
    <row r="214" customFormat="false" ht="15" hidden="false" customHeight="false" outlineLevel="0" collapsed="false">
      <c r="A214" s="89" t="n">
        <v>520202010001</v>
      </c>
      <c r="B214" s="88" t="s">
        <v>518</v>
      </c>
      <c r="C214" s="88" t="n">
        <v>116266.32</v>
      </c>
      <c r="D214" s="88" t="n">
        <v>16037.9</v>
      </c>
      <c r="E214" s="90" t="n">
        <v>132304.22</v>
      </c>
    </row>
    <row r="215" customFormat="false" ht="15" hidden="false" customHeight="false" outlineLevel="0" collapsed="false">
      <c r="A215" s="89" t="n">
        <v>520202010005</v>
      </c>
      <c r="B215" s="88" t="s">
        <v>519</v>
      </c>
      <c r="C215" s="88" t="n">
        <v>3348.34</v>
      </c>
      <c r="D215" s="88" t="n">
        <v>0</v>
      </c>
      <c r="E215" s="90" t="n">
        <v>3348.34</v>
      </c>
    </row>
    <row r="216" customFormat="false" ht="15" hidden="false" customHeight="false" outlineLevel="0" collapsed="false">
      <c r="A216" s="89" t="n">
        <v>520203</v>
      </c>
      <c r="B216" s="88" t="s">
        <v>520</v>
      </c>
      <c r="C216" s="88" t="n">
        <v>33389.68</v>
      </c>
      <c r="D216" s="88" t="n">
        <v>3202.81</v>
      </c>
      <c r="E216" s="90" t="n">
        <v>36592.49</v>
      </c>
    </row>
    <row r="217" customFormat="false" ht="15" hidden="false" customHeight="false" outlineLevel="0" collapsed="false">
      <c r="A217" s="89" t="n">
        <v>52020301</v>
      </c>
      <c r="B217" s="88" t="s">
        <v>521</v>
      </c>
      <c r="C217" s="88" t="n">
        <v>33389.68</v>
      </c>
      <c r="D217" s="88" t="n">
        <v>3202.81</v>
      </c>
      <c r="E217" s="90" t="n">
        <v>36592.49</v>
      </c>
    </row>
    <row r="218" customFormat="false" ht="15" hidden="false" customHeight="false" outlineLevel="0" collapsed="false">
      <c r="A218" s="89" t="n">
        <v>520203010001</v>
      </c>
      <c r="B218" s="88" t="s">
        <v>522</v>
      </c>
      <c r="C218" s="88" t="n">
        <v>1000</v>
      </c>
      <c r="D218" s="88" t="n">
        <v>0</v>
      </c>
      <c r="E218" s="90" t="n">
        <v>1000</v>
      </c>
    </row>
    <row r="219" customFormat="false" ht="15" hidden="false" customHeight="false" outlineLevel="0" collapsed="false">
      <c r="A219" s="89" t="n">
        <v>520203010002</v>
      </c>
      <c r="B219" s="88" t="s">
        <v>523</v>
      </c>
      <c r="C219" s="88" t="n">
        <v>1000</v>
      </c>
      <c r="D219" s="88" t="n">
        <v>0</v>
      </c>
      <c r="E219" s="90" t="n">
        <v>1000</v>
      </c>
    </row>
    <row r="220" customFormat="false" ht="15" hidden="false" customHeight="false" outlineLevel="0" collapsed="false">
      <c r="A220" s="89" t="n">
        <v>520203010003</v>
      </c>
      <c r="B220" s="88" t="s">
        <v>524</v>
      </c>
      <c r="C220" s="88" t="n">
        <v>10558.7</v>
      </c>
      <c r="D220" s="88" t="n">
        <v>88.39</v>
      </c>
      <c r="E220" s="90" t="n">
        <v>10647.09</v>
      </c>
    </row>
    <row r="221" customFormat="false" ht="15" hidden="false" customHeight="false" outlineLevel="0" collapsed="false">
      <c r="A221" s="89" t="n">
        <v>520203010004</v>
      </c>
      <c r="B221" s="88" t="s">
        <v>525</v>
      </c>
      <c r="C221" s="88" t="n">
        <v>7958.83</v>
      </c>
      <c r="D221" s="88" t="n">
        <v>1434</v>
      </c>
      <c r="E221" s="90" t="n">
        <v>9392.83</v>
      </c>
    </row>
    <row r="222" customFormat="false" ht="15" hidden="false" customHeight="false" outlineLevel="0" collapsed="false">
      <c r="A222" s="89" t="n">
        <v>520203010005</v>
      </c>
      <c r="B222" s="88" t="s">
        <v>526</v>
      </c>
      <c r="C222" s="88" t="n">
        <v>5694.57</v>
      </c>
      <c r="D222" s="88" t="n">
        <v>549.31</v>
      </c>
      <c r="E222" s="90" t="n">
        <v>6243.88</v>
      </c>
    </row>
    <row r="223" customFormat="false" ht="15" hidden="false" customHeight="false" outlineLevel="0" collapsed="false">
      <c r="A223" s="89" t="n">
        <v>520203010007</v>
      </c>
      <c r="B223" s="88" t="s">
        <v>527</v>
      </c>
      <c r="C223" s="88" t="n">
        <v>7177.58</v>
      </c>
      <c r="D223" s="88" t="n">
        <v>1131.11</v>
      </c>
      <c r="E223" s="90" t="n">
        <v>8308.69</v>
      </c>
    </row>
    <row r="224" customFormat="false" ht="15" hidden="false" customHeight="false" outlineLevel="0" collapsed="false">
      <c r="A224" s="89" t="n">
        <v>520204</v>
      </c>
      <c r="B224" s="88" t="s">
        <v>528</v>
      </c>
      <c r="C224" s="88" t="n">
        <v>29449.14</v>
      </c>
      <c r="D224" s="88" t="n">
        <v>1465.01</v>
      </c>
      <c r="E224" s="90" t="n">
        <v>30914.15</v>
      </c>
    </row>
    <row r="225" customFormat="false" ht="15" hidden="false" customHeight="false" outlineLevel="0" collapsed="false">
      <c r="A225" s="89" t="n">
        <v>52020401</v>
      </c>
      <c r="B225" s="88" t="s">
        <v>528</v>
      </c>
      <c r="C225" s="88" t="n">
        <v>29449.14</v>
      </c>
      <c r="D225" s="88" t="n">
        <v>1465.01</v>
      </c>
      <c r="E225" s="90" t="n">
        <v>30914.15</v>
      </c>
    </row>
    <row r="226" customFormat="false" ht="15" hidden="false" customHeight="false" outlineLevel="0" collapsed="false">
      <c r="A226" s="89" t="n">
        <v>520204010002</v>
      </c>
      <c r="B226" s="88" t="s">
        <v>445</v>
      </c>
      <c r="C226" s="88" t="n">
        <v>7272.15</v>
      </c>
      <c r="D226" s="88" t="n">
        <v>1100.82</v>
      </c>
      <c r="E226" s="90" t="n">
        <v>8372.97</v>
      </c>
    </row>
    <row r="227" customFormat="false" ht="15" hidden="false" customHeight="false" outlineLevel="0" collapsed="false">
      <c r="A227" s="89" t="n">
        <v>520204010004</v>
      </c>
      <c r="B227" s="88" t="s">
        <v>529</v>
      </c>
      <c r="C227" s="88" t="n">
        <v>3997.8</v>
      </c>
      <c r="D227" s="88" t="n">
        <v>0</v>
      </c>
      <c r="E227" s="90" t="n">
        <v>3997.8</v>
      </c>
    </row>
    <row r="228" customFormat="false" ht="15" hidden="false" customHeight="false" outlineLevel="0" collapsed="false">
      <c r="A228" s="89" t="n">
        <v>520204010007</v>
      </c>
      <c r="B228" s="88" t="s">
        <v>530</v>
      </c>
      <c r="C228" s="88" t="n">
        <v>18179.19</v>
      </c>
      <c r="D228" s="88" t="n">
        <v>364.19</v>
      </c>
      <c r="E228" s="90" t="n">
        <v>18543.38</v>
      </c>
    </row>
    <row r="229" customFormat="false" ht="15" hidden="false" customHeight="false" outlineLevel="0" collapsed="false">
      <c r="A229" s="89" t="n">
        <v>520205</v>
      </c>
      <c r="B229" s="88" t="s">
        <v>531</v>
      </c>
      <c r="C229" s="88" t="n">
        <v>389794.58</v>
      </c>
      <c r="D229" s="88" t="n">
        <v>55675.42</v>
      </c>
      <c r="E229" s="90" t="n">
        <v>445470</v>
      </c>
    </row>
    <row r="230" customFormat="false" ht="15" hidden="false" customHeight="false" outlineLevel="0" collapsed="false">
      <c r="A230" s="89" t="n">
        <v>52020501</v>
      </c>
      <c r="B230" s="88" t="s">
        <v>532</v>
      </c>
      <c r="C230" s="88" t="n">
        <v>389794.58</v>
      </c>
      <c r="D230" s="88" t="n">
        <v>55675.42</v>
      </c>
      <c r="E230" s="90" t="n">
        <v>445470</v>
      </c>
    </row>
    <row r="231" customFormat="false" ht="15" hidden="false" customHeight="false" outlineLevel="0" collapsed="false">
      <c r="A231" s="89" t="n">
        <v>520205010001</v>
      </c>
      <c r="B231" s="88" t="s">
        <v>533</v>
      </c>
      <c r="C231" s="88" t="n">
        <v>996</v>
      </c>
      <c r="D231" s="88" t="n">
        <v>0</v>
      </c>
      <c r="E231" s="90" t="n">
        <v>996</v>
      </c>
    </row>
    <row r="232" customFormat="false" ht="15" hidden="false" customHeight="false" outlineLevel="0" collapsed="false">
      <c r="A232" s="89" t="n">
        <v>520205010002</v>
      </c>
      <c r="B232" s="88" t="s">
        <v>534</v>
      </c>
      <c r="C232" s="88" t="n">
        <v>11394.61</v>
      </c>
      <c r="D232" s="88" t="n">
        <v>950.99</v>
      </c>
      <c r="E232" s="90" t="n">
        <v>12345.6</v>
      </c>
    </row>
    <row r="233" customFormat="false" ht="15" hidden="false" customHeight="false" outlineLevel="0" collapsed="false">
      <c r="A233" s="89" t="n">
        <v>520205010003</v>
      </c>
      <c r="B233" s="88" t="s">
        <v>535</v>
      </c>
      <c r="C233" s="88" t="n">
        <v>1262.9</v>
      </c>
      <c r="D233" s="88" t="n">
        <v>192.89</v>
      </c>
      <c r="E233" s="90" t="n">
        <v>1455.79</v>
      </c>
    </row>
    <row r="234" customFormat="false" ht="15" hidden="false" customHeight="false" outlineLevel="0" collapsed="false">
      <c r="A234" s="89" t="n">
        <v>520205010004</v>
      </c>
      <c r="B234" s="88" t="s">
        <v>505</v>
      </c>
      <c r="C234" s="88" t="n">
        <v>3.84</v>
      </c>
      <c r="D234" s="88" t="n">
        <v>0</v>
      </c>
      <c r="E234" s="90" t="n">
        <v>3.84</v>
      </c>
    </row>
    <row r="235" customFormat="false" ht="15" hidden="false" customHeight="false" outlineLevel="0" collapsed="false">
      <c r="A235" s="89" t="n">
        <v>520205010005</v>
      </c>
      <c r="B235" s="88" t="s">
        <v>536</v>
      </c>
      <c r="C235" s="88" t="n">
        <v>9691.13</v>
      </c>
      <c r="D235" s="88" t="n">
        <v>984.56</v>
      </c>
      <c r="E235" s="90" t="n">
        <v>10675.69</v>
      </c>
    </row>
    <row r="236" customFormat="false" ht="15" hidden="false" customHeight="false" outlineLevel="0" collapsed="false">
      <c r="A236" s="89" t="n">
        <v>520205010006</v>
      </c>
      <c r="B236" s="88" t="s">
        <v>537</v>
      </c>
      <c r="C236" s="88" t="n">
        <v>16145.17</v>
      </c>
      <c r="D236" s="88" t="n">
        <v>2234.99</v>
      </c>
      <c r="E236" s="90" t="n">
        <v>18380.16</v>
      </c>
    </row>
    <row r="237" customFormat="false" ht="15" hidden="false" customHeight="false" outlineLevel="0" collapsed="false">
      <c r="A237" s="89" t="n">
        <v>520205010007</v>
      </c>
      <c r="B237" s="88" t="s">
        <v>538</v>
      </c>
      <c r="C237" s="88" t="n">
        <v>555.3</v>
      </c>
      <c r="D237" s="88" t="n">
        <v>94.31</v>
      </c>
      <c r="E237" s="90" t="n">
        <v>649.61</v>
      </c>
    </row>
    <row r="238" customFormat="false" ht="15" hidden="false" customHeight="false" outlineLevel="0" collapsed="false">
      <c r="A238" s="89" t="n">
        <v>520205010008</v>
      </c>
      <c r="B238" s="88" t="s">
        <v>539</v>
      </c>
      <c r="C238" s="88" t="n">
        <v>2063.23</v>
      </c>
      <c r="D238" s="88" t="n">
        <v>237.78</v>
      </c>
      <c r="E238" s="90" t="n">
        <v>2301.01</v>
      </c>
    </row>
    <row r="239" customFormat="false" ht="15" hidden="false" customHeight="false" outlineLevel="0" collapsed="false">
      <c r="A239" s="89" t="n">
        <v>520205010009</v>
      </c>
      <c r="B239" s="88" t="s">
        <v>540</v>
      </c>
      <c r="C239" s="88" t="n">
        <v>8608</v>
      </c>
      <c r="D239" s="88" t="n">
        <v>1076</v>
      </c>
      <c r="E239" s="90" t="n">
        <v>9684</v>
      </c>
    </row>
    <row r="240" customFormat="false" ht="15" hidden="false" customHeight="false" outlineLevel="0" collapsed="false">
      <c r="A240" s="89" t="n">
        <v>520205010010</v>
      </c>
      <c r="B240" s="88" t="s">
        <v>541</v>
      </c>
      <c r="C240" s="88" t="n">
        <v>1474.77</v>
      </c>
      <c r="D240" s="88" t="n">
        <v>85.77</v>
      </c>
      <c r="E240" s="90" t="n">
        <v>1560.54</v>
      </c>
    </row>
    <row r="241" customFormat="false" ht="15" hidden="false" customHeight="false" outlineLevel="0" collapsed="false">
      <c r="A241" s="89" t="n">
        <v>520205010011</v>
      </c>
      <c r="B241" s="88" t="s">
        <v>542</v>
      </c>
      <c r="C241" s="88" t="n">
        <v>102.68</v>
      </c>
      <c r="D241" s="88" t="n">
        <v>0</v>
      </c>
      <c r="E241" s="90" t="n">
        <v>102.68</v>
      </c>
    </row>
    <row r="242" customFormat="false" ht="15" hidden="false" customHeight="false" outlineLevel="0" collapsed="false">
      <c r="A242" s="89" t="n">
        <v>520205010012</v>
      </c>
      <c r="B242" s="88" t="s">
        <v>543</v>
      </c>
      <c r="C242" s="88" t="n">
        <v>817.97</v>
      </c>
      <c r="D242" s="88" t="n">
        <v>0</v>
      </c>
      <c r="E242" s="90" t="n">
        <v>817.97</v>
      </c>
    </row>
    <row r="243" customFormat="false" ht="15" hidden="false" customHeight="false" outlineLevel="0" collapsed="false">
      <c r="A243" s="89" t="n">
        <v>520205010013</v>
      </c>
      <c r="B243" s="88" t="s">
        <v>544</v>
      </c>
      <c r="C243" s="88" t="n">
        <v>9745.8</v>
      </c>
      <c r="D243" s="88" t="n">
        <v>913.09</v>
      </c>
      <c r="E243" s="90" t="n">
        <v>10658.89</v>
      </c>
    </row>
    <row r="244" customFormat="false" ht="15" hidden="false" customHeight="false" outlineLevel="0" collapsed="false">
      <c r="A244" s="89" t="n">
        <v>520205010014</v>
      </c>
      <c r="B244" s="88" t="s">
        <v>545</v>
      </c>
      <c r="C244" s="88" t="n">
        <v>55381.09</v>
      </c>
      <c r="D244" s="88" t="n">
        <v>7217.54</v>
      </c>
      <c r="E244" s="90" t="n">
        <v>62598.63</v>
      </c>
    </row>
    <row r="245" customFormat="false" ht="15" hidden="false" customHeight="false" outlineLevel="0" collapsed="false">
      <c r="A245" s="89" t="n">
        <v>520205010015</v>
      </c>
      <c r="B245" s="88" t="s">
        <v>546</v>
      </c>
      <c r="C245" s="88" t="n">
        <v>862.78</v>
      </c>
      <c r="D245" s="88" t="n">
        <v>0</v>
      </c>
      <c r="E245" s="90" t="n">
        <v>862.78</v>
      </c>
    </row>
    <row r="246" customFormat="false" ht="15" hidden="false" customHeight="false" outlineLevel="0" collapsed="false">
      <c r="A246" s="89" t="n">
        <v>520205010016</v>
      </c>
      <c r="B246" s="88" t="s">
        <v>547</v>
      </c>
      <c r="C246" s="88" t="n">
        <v>105246</v>
      </c>
      <c r="D246" s="88" t="n">
        <v>30000</v>
      </c>
      <c r="E246" s="90" t="n">
        <v>135246</v>
      </c>
    </row>
    <row r="247" customFormat="false" ht="15" hidden="false" customHeight="false" outlineLevel="0" collapsed="false">
      <c r="A247" s="89" t="n">
        <v>520205010018</v>
      </c>
      <c r="B247" s="88" t="s">
        <v>548</v>
      </c>
      <c r="C247" s="88" t="n">
        <v>1749.85</v>
      </c>
      <c r="D247" s="88" t="n">
        <v>0</v>
      </c>
      <c r="E247" s="90" t="n">
        <v>1749.85</v>
      </c>
    </row>
    <row r="248" customFormat="false" ht="15" hidden="false" customHeight="false" outlineLevel="0" collapsed="false">
      <c r="A248" s="89" t="n">
        <v>520205010020</v>
      </c>
      <c r="B248" s="88" t="s">
        <v>549</v>
      </c>
      <c r="C248" s="88" t="n">
        <v>41.12</v>
      </c>
      <c r="D248" s="88" t="n">
        <v>5.23</v>
      </c>
      <c r="E248" s="90" t="n">
        <v>46.35</v>
      </c>
    </row>
    <row r="249" customFormat="false" ht="15" hidden="false" customHeight="false" outlineLevel="0" collapsed="false">
      <c r="A249" s="89" t="n">
        <v>520205010022</v>
      </c>
      <c r="B249" s="88" t="s">
        <v>550</v>
      </c>
      <c r="C249" s="88" t="n">
        <v>21120</v>
      </c>
      <c r="D249" s="88" t="n">
        <v>2640</v>
      </c>
      <c r="E249" s="90" t="n">
        <v>23760</v>
      </c>
    </row>
    <row r="250" customFormat="false" ht="15" hidden="false" customHeight="false" outlineLevel="0" collapsed="false">
      <c r="A250" s="89" t="n">
        <v>520205010023</v>
      </c>
      <c r="B250" s="88" t="s">
        <v>551</v>
      </c>
      <c r="C250" s="88" t="n">
        <v>38037.06</v>
      </c>
      <c r="D250" s="88" t="n">
        <v>179.55</v>
      </c>
      <c r="E250" s="90" t="n">
        <v>38216.61</v>
      </c>
    </row>
    <row r="251" customFormat="false" ht="15" hidden="false" customHeight="false" outlineLevel="0" collapsed="false">
      <c r="A251" s="89" t="n">
        <v>520205010024</v>
      </c>
      <c r="B251" s="88" t="s">
        <v>552</v>
      </c>
      <c r="C251" s="88" t="n">
        <v>34324.02</v>
      </c>
      <c r="D251" s="88" t="n">
        <v>3828.36</v>
      </c>
      <c r="E251" s="90" t="n">
        <v>38152.38</v>
      </c>
    </row>
    <row r="252" customFormat="false" ht="15" hidden="false" customHeight="false" outlineLevel="0" collapsed="false">
      <c r="A252" s="89" t="n">
        <v>520205010026</v>
      </c>
      <c r="B252" s="88" t="s">
        <v>553</v>
      </c>
      <c r="C252" s="88" t="n">
        <v>49921.52</v>
      </c>
      <c r="D252" s="88" t="n">
        <v>2388.78</v>
      </c>
      <c r="E252" s="90" t="n">
        <v>52310.3</v>
      </c>
    </row>
    <row r="253" customFormat="false" ht="15" hidden="false" customHeight="false" outlineLevel="0" collapsed="false">
      <c r="A253" s="89" t="n">
        <v>520205010027</v>
      </c>
      <c r="B253" s="88" t="s">
        <v>554</v>
      </c>
      <c r="C253" s="88" t="n">
        <v>396.8</v>
      </c>
      <c r="D253" s="88" t="n">
        <v>0</v>
      </c>
      <c r="E253" s="90" t="n">
        <v>396.8</v>
      </c>
    </row>
    <row r="254" customFormat="false" ht="15" hidden="false" customHeight="false" outlineLevel="0" collapsed="false">
      <c r="A254" s="89" t="n">
        <v>520205010030</v>
      </c>
      <c r="B254" s="88" t="s">
        <v>555</v>
      </c>
      <c r="C254" s="88" t="n">
        <v>1999.44</v>
      </c>
      <c r="D254" s="88" t="n">
        <v>229</v>
      </c>
      <c r="E254" s="90" t="n">
        <v>2228.44</v>
      </c>
    </row>
    <row r="255" customFormat="false" ht="15" hidden="false" customHeight="false" outlineLevel="0" collapsed="false">
      <c r="A255" s="89" t="n">
        <v>520205010036</v>
      </c>
      <c r="B255" s="88" t="s">
        <v>556</v>
      </c>
      <c r="C255" s="88" t="n">
        <v>11555.19</v>
      </c>
      <c r="D255" s="88" t="n">
        <v>2416.58</v>
      </c>
      <c r="E255" s="90" t="n">
        <v>13971.77</v>
      </c>
    </row>
    <row r="256" customFormat="false" ht="15" hidden="false" customHeight="false" outlineLevel="0" collapsed="false">
      <c r="A256" s="89" t="n">
        <v>520205010037</v>
      </c>
      <c r="B256" s="88" t="s">
        <v>460</v>
      </c>
      <c r="C256" s="88" t="n">
        <v>142</v>
      </c>
      <c r="D256" s="88" t="n">
        <v>0</v>
      </c>
      <c r="E256" s="90" t="n">
        <v>142</v>
      </c>
    </row>
    <row r="257" customFormat="false" ht="15" hidden="false" customHeight="false" outlineLevel="0" collapsed="false">
      <c r="A257" s="89" t="n">
        <v>520205010040</v>
      </c>
      <c r="B257" s="88" t="s">
        <v>498</v>
      </c>
      <c r="C257" s="88" t="n">
        <v>6156.31</v>
      </c>
      <c r="D257" s="88" t="n">
        <v>0</v>
      </c>
      <c r="E257" s="90" t="n">
        <v>6156.31</v>
      </c>
    </row>
    <row r="258" customFormat="false" ht="15" hidden="false" customHeight="false" outlineLevel="0" collapsed="false">
      <c r="A258" s="89" t="n">
        <v>520206</v>
      </c>
      <c r="B258" s="88" t="s">
        <v>557</v>
      </c>
      <c r="C258" s="88" t="n">
        <v>47025.5</v>
      </c>
      <c r="D258" s="88" t="n">
        <v>15915.71</v>
      </c>
      <c r="E258" s="90" t="n">
        <v>62941.21</v>
      </c>
    </row>
    <row r="259" customFormat="false" ht="15" hidden="false" customHeight="false" outlineLevel="0" collapsed="false">
      <c r="A259" s="89" t="n">
        <v>52020601</v>
      </c>
      <c r="B259" s="88" t="s">
        <v>558</v>
      </c>
      <c r="C259" s="88" t="n">
        <v>47025.5</v>
      </c>
      <c r="D259" s="88" t="n">
        <v>15915.71</v>
      </c>
      <c r="E259" s="90" t="n">
        <v>62941.21</v>
      </c>
    </row>
    <row r="260" customFormat="false" ht="15" hidden="false" customHeight="false" outlineLevel="0" collapsed="false">
      <c r="A260" s="89" t="n">
        <v>520206010001</v>
      </c>
      <c r="B260" s="88" t="s">
        <v>559</v>
      </c>
      <c r="C260" s="88" t="n">
        <v>44346</v>
      </c>
      <c r="D260" s="88" t="n">
        <v>0</v>
      </c>
      <c r="E260" s="90" t="n">
        <v>44346</v>
      </c>
    </row>
    <row r="261" customFormat="false" ht="15" hidden="false" customHeight="false" outlineLevel="0" collapsed="false">
      <c r="A261" s="89" t="n">
        <v>520206010002</v>
      </c>
      <c r="B261" s="88" t="s">
        <v>560</v>
      </c>
      <c r="C261" s="88" t="n">
        <v>414</v>
      </c>
      <c r="D261" s="88" t="n">
        <v>0</v>
      </c>
      <c r="E261" s="90" t="n">
        <v>414</v>
      </c>
    </row>
    <row r="262" customFormat="false" ht="15" hidden="false" customHeight="false" outlineLevel="0" collapsed="false">
      <c r="A262" s="89" t="n">
        <v>520206010004</v>
      </c>
      <c r="B262" s="88" t="s">
        <v>561</v>
      </c>
      <c r="C262" s="88" t="n">
        <v>0</v>
      </c>
      <c r="D262" s="88" t="n">
        <v>15627.28</v>
      </c>
      <c r="E262" s="90" t="n">
        <v>15627.28</v>
      </c>
    </row>
    <row r="263" customFormat="false" ht="15" hidden="false" customHeight="false" outlineLevel="0" collapsed="false">
      <c r="A263" s="89" t="n">
        <v>520206010005</v>
      </c>
      <c r="B263" s="88" t="s">
        <v>562</v>
      </c>
      <c r="C263" s="88" t="n">
        <v>2.14</v>
      </c>
      <c r="D263" s="88" t="n">
        <v>0</v>
      </c>
      <c r="E263" s="90" t="n">
        <v>2.14</v>
      </c>
    </row>
    <row r="264" customFormat="false" ht="15" hidden="false" customHeight="false" outlineLevel="0" collapsed="false">
      <c r="A264" s="89" t="n">
        <v>520206010006</v>
      </c>
      <c r="B264" s="88" t="s">
        <v>563</v>
      </c>
      <c r="C264" s="88" t="n">
        <v>272</v>
      </c>
      <c r="D264" s="88" t="n">
        <v>0</v>
      </c>
      <c r="E264" s="90" t="n">
        <v>272</v>
      </c>
    </row>
    <row r="265" customFormat="false" ht="15" hidden="false" customHeight="false" outlineLevel="0" collapsed="false">
      <c r="A265" s="89" t="n">
        <v>520206010008</v>
      </c>
      <c r="B265" s="88" t="s">
        <v>564</v>
      </c>
      <c r="C265" s="88" t="n">
        <v>1991.36</v>
      </c>
      <c r="D265" s="88" t="n">
        <v>288.43</v>
      </c>
      <c r="E265" s="90" t="n">
        <v>2279.79</v>
      </c>
    </row>
    <row r="266" customFormat="false" ht="15" hidden="false" customHeight="false" outlineLevel="0" collapsed="false">
      <c r="A266" s="89" t="n">
        <v>520207</v>
      </c>
      <c r="B266" s="88" t="s">
        <v>565</v>
      </c>
      <c r="C266" s="88" t="n">
        <v>32964.01</v>
      </c>
      <c r="D266" s="88" t="n">
        <v>4998.37</v>
      </c>
      <c r="E266" s="90" t="n">
        <v>37962.38</v>
      </c>
    </row>
    <row r="267" customFormat="false" ht="15" hidden="false" customHeight="false" outlineLevel="0" collapsed="false">
      <c r="A267" s="89" t="n">
        <v>52020701</v>
      </c>
      <c r="B267" s="88" t="s">
        <v>211</v>
      </c>
      <c r="C267" s="88" t="n">
        <v>32964.01</v>
      </c>
      <c r="D267" s="88" t="n">
        <v>4998.37</v>
      </c>
      <c r="E267" s="90" t="n">
        <v>37962.38</v>
      </c>
    </row>
    <row r="268" customFormat="false" ht="15" hidden="false" customHeight="false" outlineLevel="0" collapsed="false">
      <c r="A268" s="89" t="n">
        <v>520207010001</v>
      </c>
      <c r="B268" s="88" t="s">
        <v>566</v>
      </c>
      <c r="C268" s="88" t="n">
        <v>5461.44</v>
      </c>
      <c r="D268" s="88" t="n">
        <v>682.68</v>
      </c>
      <c r="E268" s="90" t="n">
        <v>6144.12</v>
      </c>
    </row>
    <row r="269" customFormat="false" ht="15" hidden="false" customHeight="false" outlineLevel="0" collapsed="false">
      <c r="A269" s="89" t="n">
        <v>520207010003</v>
      </c>
      <c r="B269" s="88" t="s">
        <v>567</v>
      </c>
      <c r="C269" s="88" t="n">
        <v>2766.65</v>
      </c>
      <c r="D269" s="88" t="n">
        <v>289.42</v>
      </c>
      <c r="E269" s="90" t="n">
        <v>3056.07</v>
      </c>
    </row>
    <row r="270" customFormat="false" ht="15" hidden="false" customHeight="false" outlineLevel="0" collapsed="false">
      <c r="A270" s="89" t="n">
        <v>520207010004</v>
      </c>
      <c r="B270" s="88" t="s">
        <v>568</v>
      </c>
      <c r="C270" s="88" t="n">
        <v>984.26</v>
      </c>
      <c r="D270" s="88" t="n">
        <v>63.25</v>
      </c>
      <c r="E270" s="90" t="n">
        <v>1047.51</v>
      </c>
    </row>
    <row r="271" customFormat="false" ht="15" hidden="false" customHeight="false" outlineLevel="0" collapsed="false">
      <c r="A271" s="89" t="n">
        <v>520207010005</v>
      </c>
      <c r="B271" s="88" t="s">
        <v>569</v>
      </c>
      <c r="C271" s="88" t="n">
        <v>23681.42</v>
      </c>
      <c r="D271" s="88" t="n">
        <v>3954.24</v>
      </c>
      <c r="E271" s="90" t="n">
        <v>27635.66</v>
      </c>
    </row>
    <row r="272" customFormat="false" ht="15" hidden="false" customHeight="false" outlineLevel="0" collapsed="false">
      <c r="A272" s="89" t="n">
        <v>520207010007</v>
      </c>
      <c r="B272" s="88" t="s">
        <v>570</v>
      </c>
      <c r="C272" s="88" t="n">
        <v>70.24</v>
      </c>
      <c r="D272" s="88" t="n">
        <v>8.78</v>
      </c>
      <c r="E272" s="90" t="n">
        <v>79.02</v>
      </c>
    </row>
    <row r="273" customFormat="false" ht="15" hidden="false" customHeight="false" outlineLevel="0" collapsed="false">
      <c r="A273" s="89" t="n">
        <v>5203</v>
      </c>
      <c r="B273" s="88" t="s">
        <v>571</v>
      </c>
      <c r="C273" s="88" t="n">
        <v>41358.95</v>
      </c>
      <c r="D273" s="88" t="n">
        <v>1336.66</v>
      </c>
      <c r="E273" s="90" t="n">
        <v>42695.61</v>
      </c>
    </row>
    <row r="274" customFormat="false" ht="15" hidden="false" customHeight="false" outlineLevel="0" collapsed="false">
      <c r="A274" s="89" t="n">
        <v>520301</v>
      </c>
      <c r="B274" s="88" t="s">
        <v>572</v>
      </c>
      <c r="C274" s="88" t="n">
        <v>41358.95</v>
      </c>
      <c r="D274" s="88" t="n">
        <v>1336.66</v>
      </c>
      <c r="E274" s="90" t="n">
        <v>42695.61</v>
      </c>
    </row>
    <row r="275" customFormat="false" ht="15" hidden="false" customHeight="false" outlineLevel="0" collapsed="false">
      <c r="A275" s="89" t="n">
        <v>52030101</v>
      </c>
      <c r="B275" s="88" t="s">
        <v>573</v>
      </c>
      <c r="C275" s="88" t="n">
        <v>6.98</v>
      </c>
      <c r="D275" s="88" t="n">
        <v>0</v>
      </c>
      <c r="E275" s="90" t="n">
        <v>6.98</v>
      </c>
    </row>
    <row r="276" customFormat="false" ht="15" hidden="false" customHeight="false" outlineLevel="0" collapsed="false">
      <c r="A276" s="89" t="n">
        <v>520301010001</v>
      </c>
      <c r="B276" s="88" t="s">
        <v>574</v>
      </c>
      <c r="C276" s="88" t="n">
        <v>6.98</v>
      </c>
      <c r="D276" s="88" t="n">
        <v>0</v>
      </c>
      <c r="E276" s="90" t="n">
        <v>6.98</v>
      </c>
    </row>
    <row r="277" customFormat="false" ht="15" hidden="false" customHeight="false" outlineLevel="0" collapsed="false">
      <c r="A277" s="89" t="n">
        <v>52030102</v>
      </c>
      <c r="B277" s="88" t="s">
        <v>575</v>
      </c>
      <c r="C277" s="88" t="n">
        <v>41351.97</v>
      </c>
      <c r="D277" s="88" t="n">
        <v>1336.66</v>
      </c>
      <c r="E277" s="90" t="n">
        <v>42688.63</v>
      </c>
    </row>
    <row r="278" customFormat="false" ht="15" hidden="false" customHeight="false" outlineLevel="0" collapsed="false">
      <c r="A278" s="89" t="n">
        <v>520301020001</v>
      </c>
      <c r="B278" s="88" t="s">
        <v>576</v>
      </c>
      <c r="C278" s="88" t="n">
        <v>7764.95</v>
      </c>
      <c r="D278" s="88" t="n">
        <v>1336.66</v>
      </c>
      <c r="E278" s="90" t="n">
        <v>9101.61</v>
      </c>
    </row>
    <row r="279" customFormat="false" ht="15" hidden="false" customHeight="false" outlineLevel="0" collapsed="false">
      <c r="A279" s="89" t="n">
        <v>520301020002</v>
      </c>
      <c r="B279" s="88" t="s">
        <v>577</v>
      </c>
      <c r="C279" s="88" t="n">
        <v>33587.02</v>
      </c>
      <c r="D279" s="88" t="n">
        <v>0</v>
      </c>
      <c r="E279" s="90" t="n">
        <v>33587.02</v>
      </c>
    </row>
    <row r="280" customFormat="false" ht="15" hidden="false" customHeight="false" outlineLevel="0" collapsed="false">
      <c r="A280" s="89" t="n">
        <v>54</v>
      </c>
      <c r="B280" s="88" t="s">
        <v>578</v>
      </c>
      <c r="C280" s="88" t="n">
        <v>172088.5</v>
      </c>
      <c r="D280" s="88" t="n">
        <v>-490.03</v>
      </c>
      <c r="E280" s="90" t="n">
        <v>171598.47</v>
      </c>
    </row>
    <row r="281" customFormat="false" ht="15" hidden="false" customHeight="false" outlineLevel="0" collapsed="false">
      <c r="A281" s="89" t="n">
        <v>5401</v>
      </c>
      <c r="B281" s="88" t="s">
        <v>579</v>
      </c>
      <c r="C281" s="88" t="n">
        <v>172088.5</v>
      </c>
      <c r="D281" s="88" t="n">
        <v>-490.03</v>
      </c>
      <c r="E281" s="90" t="n">
        <v>171598.47</v>
      </c>
    </row>
    <row r="282" customFormat="false" ht="15" hidden="false" customHeight="false" outlineLevel="0" collapsed="false">
      <c r="A282" s="89" t="n">
        <v>540101</v>
      </c>
      <c r="B282" s="88" t="s">
        <v>579</v>
      </c>
      <c r="C282" s="88" t="n">
        <v>172088.5</v>
      </c>
      <c r="D282" s="88" t="n">
        <v>-490.03</v>
      </c>
      <c r="E282" s="90" t="n">
        <v>171598.47</v>
      </c>
    </row>
    <row r="283" customFormat="false" ht="15" hidden="false" customHeight="false" outlineLevel="0" collapsed="false">
      <c r="A283" s="89" t="n">
        <v>54010103</v>
      </c>
      <c r="B283" s="88" t="s">
        <v>579</v>
      </c>
      <c r="C283" s="88" t="n">
        <v>-7954.74</v>
      </c>
      <c r="D283" s="88" t="n">
        <v>-490.07</v>
      </c>
      <c r="E283" s="90" t="n">
        <v>-8444.81</v>
      </c>
    </row>
    <row r="284" customFormat="false" ht="15" hidden="false" customHeight="false" outlineLevel="0" collapsed="false">
      <c r="A284" s="89" t="n">
        <v>540101030008</v>
      </c>
      <c r="B284" s="88" t="s">
        <v>580</v>
      </c>
      <c r="C284" s="88" t="n">
        <v>-620.73</v>
      </c>
      <c r="D284" s="88" t="n">
        <v>0</v>
      </c>
      <c r="E284" s="90" t="n">
        <v>-620.73</v>
      </c>
    </row>
    <row r="285" customFormat="false" ht="15" hidden="false" customHeight="false" outlineLevel="0" collapsed="false">
      <c r="A285" s="89" t="n">
        <v>540101030010</v>
      </c>
      <c r="B285" s="88" t="s">
        <v>581</v>
      </c>
      <c r="C285" s="88" t="n">
        <v>-5083.94</v>
      </c>
      <c r="D285" s="88" t="n">
        <v>0</v>
      </c>
      <c r="E285" s="90" t="n">
        <v>-5083.94</v>
      </c>
    </row>
    <row r="286" customFormat="false" ht="15" hidden="false" customHeight="false" outlineLevel="0" collapsed="false">
      <c r="A286" s="89" t="n">
        <v>540101030011</v>
      </c>
      <c r="B286" s="88" t="s">
        <v>582</v>
      </c>
      <c r="C286" s="88" t="n">
        <v>-2250.07</v>
      </c>
      <c r="D286" s="88" t="n">
        <v>-996.07</v>
      </c>
      <c r="E286" s="90" t="n">
        <v>-3246.14</v>
      </c>
    </row>
    <row r="287" customFormat="false" ht="15" hidden="false" customHeight="false" outlineLevel="0" collapsed="false">
      <c r="A287" s="89" t="n">
        <v>540101030012</v>
      </c>
      <c r="B287" s="88" t="s">
        <v>583</v>
      </c>
      <c r="C287" s="88" t="n">
        <v>0</v>
      </c>
      <c r="D287" s="88" t="n">
        <v>506</v>
      </c>
      <c r="E287" s="90" t="n">
        <v>506</v>
      </c>
    </row>
    <row r="288" customFormat="false" ht="15" hidden="false" customHeight="false" outlineLevel="0" collapsed="false">
      <c r="A288" s="89" t="n">
        <v>54010104</v>
      </c>
      <c r="B288" s="88" t="s">
        <v>584</v>
      </c>
      <c r="C288" s="88" t="n">
        <v>180043.24</v>
      </c>
      <c r="D288" s="88" t="n">
        <v>0.04</v>
      </c>
      <c r="E288" s="90" t="n">
        <v>180043.28</v>
      </c>
    </row>
    <row r="289" customFormat="false" ht="15" hidden="false" customHeight="false" outlineLevel="0" collapsed="false">
      <c r="A289" s="89" t="n">
        <v>540101040009</v>
      </c>
      <c r="B289" s="88" t="s">
        <v>585</v>
      </c>
      <c r="C289" s="88" t="n">
        <v>4.41</v>
      </c>
      <c r="D289" s="88" t="n">
        <v>0.04</v>
      </c>
      <c r="E289" s="90" t="n">
        <v>4.45</v>
      </c>
    </row>
    <row r="290" customFormat="false" ht="15" hidden="false" customHeight="false" outlineLevel="0" collapsed="false">
      <c r="A290" s="89" t="n">
        <v>540101040013</v>
      </c>
      <c r="B290" s="88" t="s">
        <v>586</v>
      </c>
      <c r="C290" s="88" t="n">
        <v>180038.83</v>
      </c>
      <c r="D290" s="88" t="n">
        <v>0</v>
      </c>
      <c r="E290" s="90" t="n">
        <v>180038.83</v>
      </c>
    </row>
    <row r="291" customFormat="false" ht="15" hidden="false" customHeight="false" outlineLevel="0" collapsed="false">
      <c r="A291" s="89" t="n">
        <v>91</v>
      </c>
      <c r="B291" s="88" t="s">
        <v>330</v>
      </c>
      <c r="C291" s="88" t="n">
        <v>48000</v>
      </c>
      <c r="D291" s="88" t="n">
        <v>0</v>
      </c>
      <c r="E291" s="90" t="n">
        <v>48000</v>
      </c>
    </row>
    <row r="292" customFormat="false" ht="15" hidden="false" customHeight="false" outlineLevel="0" collapsed="false">
      <c r="A292" s="89" t="n">
        <v>9101</v>
      </c>
      <c r="B292" s="88" t="s">
        <v>330</v>
      </c>
      <c r="C292" s="88" t="n">
        <v>48000</v>
      </c>
      <c r="D292" s="88" t="n">
        <v>0</v>
      </c>
      <c r="E292" s="90" t="n">
        <v>48000</v>
      </c>
    </row>
    <row r="293" customFormat="false" ht="15" hidden="false" customHeight="false" outlineLevel="0" collapsed="false">
      <c r="A293" s="89" t="n">
        <v>910101</v>
      </c>
      <c r="B293" s="88" t="s">
        <v>330</v>
      </c>
      <c r="C293" s="88" t="n">
        <v>48000</v>
      </c>
      <c r="D293" s="88" t="n">
        <v>0</v>
      </c>
      <c r="E293" s="90" t="n">
        <v>48000</v>
      </c>
    </row>
    <row r="294" customFormat="false" ht="15" hidden="false" customHeight="false" outlineLevel="0" collapsed="false">
      <c r="A294" s="89" t="n">
        <v>9101010001</v>
      </c>
      <c r="B294" s="88" t="s">
        <v>331</v>
      </c>
      <c r="C294" s="88" t="n">
        <v>48000</v>
      </c>
      <c r="D294" s="88" t="n">
        <v>0</v>
      </c>
      <c r="E294" s="90" t="n">
        <v>48000</v>
      </c>
    </row>
    <row r="295" customFormat="false" ht="15" hidden="false" customHeight="false" outlineLevel="0" collapsed="false">
      <c r="A295" s="89" t="n">
        <v>92</v>
      </c>
      <c r="B295" s="88" t="s">
        <v>332</v>
      </c>
      <c r="C295" s="88" t="n">
        <v>-48000</v>
      </c>
      <c r="D295" s="88" t="n">
        <v>0</v>
      </c>
      <c r="E295" s="90" t="n">
        <v>-48000</v>
      </c>
    </row>
    <row r="296" customFormat="false" ht="15" hidden="false" customHeight="false" outlineLevel="0" collapsed="false">
      <c r="A296" s="89" t="n">
        <v>9201</v>
      </c>
      <c r="B296" s="88" t="s">
        <v>332</v>
      </c>
      <c r="C296" s="88" t="n">
        <v>-48000</v>
      </c>
      <c r="D296" s="88" t="n">
        <v>0</v>
      </c>
      <c r="E296" s="90" t="n">
        <v>-48000</v>
      </c>
    </row>
    <row r="297" customFormat="false" ht="15" hidden="false" customHeight="false" outlineLevel="0" collapsed="false">
      <c r="A297" s="89" t="n">
        <v>920101</v>
      </c>
      <c r="B297" s="88" t="s">
        <v>332</v>
      </c>
      <c r="C297" s="88" t="n">
        <v>-48000</v>
      </c>
      <c r="D297" s="88" t="n">
        <v>0</v>
      </c>
      <c r="E297" s="90" t="n">
        <v>-48000</v>
      </c>
    </row>
    <row r="298" customFormat="false" ht="15" hidden="false" customHeight="false" outlineLevel="0" collapsed="false">
      <c r="A298" s="89" t="n">
        <v>9201010001</v>
      </c>
      <c r="B298" s="88" t="s">
        <v>333</v>
      </c>
      <c r="C298" s="88" t="n">
        <v>-48000</v>
      </c>
      <c r="D298" s="88" t="n">
        <v>0</v>
      </c>
      <c r="E298" s="90" t="n">
        <v>-48000</v>
      </c>
    </row>
  </sheetData>
  <mergeCells count="5">
    <mergeCell ref="G1:H1"/>
    <mergeCell ref="A4:F4"/>
    <mergeCell ref="A5:F5"/>
    <mergeCell ref="A6:F6"/>
    <mergeCell ref="A8:F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258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pane xSplit="0" ySplit="3" topLeftCell="A11" activePane="bottomLeft" state="frozen"/>
      <selection pane="topLeft" activeCell="A8" activeCellId="0" sqref="A8"/>
      <selection pane="bottomLeft" activeCell="E21" activeCellId="0" sqref="E21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60"/>
    <col collapsed="false" customWidth="true" hidden="false" outlineLevel="0" max="3" min="3" style="91" width="12.71"/>
    <col collapsed="false" customWidth="true" hidden="false" outlineLevel="0" max="5" min="4" style="91" width="12.14"/>
  </cols>
  <sheetData>
    <row r="2" customFormat="false" ht="15.75" hidden="false" customHeight="false" outlineLevel="0" collapsed="false">
      <c r="A2" s="31" t="s">
        <v>113</v>
      </c>
      <c r="D2" s="92" t="s">
        <v>587</v>
      </c>
    </row>
    <row r="4" customFormat="false" ht="24.75" hidden="false" customHeight="false" outlineLevel="0" collapsed="false">
      <c r="A4" s="82" t="s">
        <v>115</v>
      </c>
      <c r="B4" s="82"/>
      <c r="C4" s="82"/>
      <c r="D4" s="82"/>
      <c r="E4" s="82"/>
      <c r="F4" s="82"/>
    </row>
    <row r="5" customFormat="false" ht="15.75" hidden="false" customHeight="false" outlineLevel="0" collapsed="false">
      <c r="A5" s="83" t="s">
        <v>116</v>
      </c>
      <c r="B5" s="83"/>
      <c r="C5" s="83"/>
      <c r="D5" s="83"/>
      <c r="E5" s="83"/>
      <c r="F5" s="83"/>
    </row>
    <row r="6" customFormat="false" ht="15.75" hidden="false" customHeight="false" outlineLevel="0" collapsed="false">
      <c r="A6" s="83" t="s">
        <v>117</v>
      </c>
      <c r="B6" s="83"/>
      <c r="C6" s="83"/>
      <c r="D6" s="83"/>
      <c r="E6" s="83"/>
      <c r="F6" s="83"/>
    </row>
    <row r="8" customFormat="false" ht="15" hidden="false" customHeight="false" outlineLevel="0" collapsed="false">
      <c r="A8" s="84" t="s">
        <v>588</v>
      </c>
      <c r="B8" s="84"/>
      <c r="C8" s="84"/>
      <c r="D8" s="84"/>
      <c r="E8" s="84"/>
      <c r="F8" s="84"/>
    </row>
    <row r="10" customFormat="false" ht="15" hidden="false" customHeight="false" outlineLevel="0" collapsed="false">
      <c r="A10" s="93" t="s">
        <v>119</v>
      </c>
      <c r="B10" s="93" t="s">
        <v>120</v>
      </c>
      <c r="C10" s="94" t="s">
        <v>343</v>
      </c>
      <c r="D10" s="94" t="s">
        <v>344</v>
      </c>
      <c r="E10" s="94" t="s">
        <v>345</v>
      </c>
    </row>
    <row r="11" customFormat="false" ht="15" hidden="false" customHeight="false" outlineLevel="0" collapsed="false">
      <c r="A11" s="95" t="n">
        <v>1</v>
      </c>
      <c r="B11" s="95" t="s">
        <v>123</v>
      </c>
      <c r="C11" s="96" t="n">
        <v>19458158.25</v>
      </c>
      <c r="D11" s="96" t="n">
        <v>-1135841.87</v>
      </c>
      <c r="E11" s="96" t="n">
        <v>18322316.38</v>
      </c>
    </row>
    <row r="12" customFormat="false" ht="15" hidden="false" customHeight="false" outlineLevel="0" collapsed="false">
      <c r="A12" s="95" t="n">
        <v>101</v>
      </c>
      <c r="B12" s="95" t="s">
        <v>124</v>
      </c>
      <c r="C12" s="96" t="n">
        <v>12570968.16</v>
      </c>
      <c r="D12" s="96" t="n">
        <v>-975010.02</v>
      </c>
      <c r="E12" s="96" t="n">
        <v>11595958.14</v>
      </c>
    </row>
    <row r="13" customFormat="false" ht="15" hidden="false" customHeight="false" outlineLevel="0" collapsed="false">
      <c r="A13" s="95" t="n">
        <v>10101</v>
      </c>
      <c r="B13" s="95" t="s">
        <v>125</v>
      </c>
      <c r="C13" s="96" t="n">
        <v>548385.12</v>
      </c>
      <c r="D13" s="96" t="n">
        <v>228878.87</v>
      </c>
      <c r="E13" s="96" t="n">
        <v>777263.99</v>
      </c>
    </row>
    <row r="14" customFormat="false" ht="15" hidden="false" customHeight="false" outlineLevel="0" collapsed="false">
      <c r="A14" s="95" t="n">
        <v>1010101</v>
      </c>
      <c r="B14" s="95" t="s">
        <v>126</v>
      </c>
      <c r="C14" s="96" t="n">
        <v>2310</v>
      </c>
      <c r="D14" s="96" t="n">
        <v>0</v>
      </c>
      <c r="E14" s="96" t="n">
        <v>2310</v>
      </c>
    </row>
    <row r="15" customFormat="false" ht="15" hidden="false" customHeight="false" outlineLevel="0" collapsed="false">
      <c r="A15" s="95" t="n">
        <v>101010101</v>
      </c>
      <c r="B15" s="95" t="s">
        <v>127</v>
      </c>
      <c r="C15" s="96" t="n">
        <v>2310</v>
      </c>
      <c r="D15" s="96" t="n">
        <v>0</v>
      </c>
      <c r="E15" s="96" t="n">
        <v>2310</v>
      </c>
    </row>
    <row r="16" customFormat="false" ht="15" hidden="false" customHeight="false" outlineLevel="0" collapsed="false">
      <c r="A16" s="95" t="n">
        <v>101010101001</v>
      </c>
      <c r="B16" s="95" t="s">
        <v>128</v>
      </c>
      <c r="C16" s="96" t="n">
        <v>1710</v>
      </c>
      <c r="D16" s="96" t="n">
        <v>0</v>
      </c>
      <c r="E16" s="96" t="n">
        <v>1710</v>
      </c>
    </row>
    <row r="17" customFormat="false" ht="15" hidden="false" customHeight="false" outlineLevel="0" collapsed="false">
      <c r="A17" s="95" t="n">
        <v>101010101002</v>
      </c>
      <c r="B17" s="95" t="s">
        <v>589</v>
      </c>
      <c r="C17" s="96" t="n">
        <v>600</v>
      </c>
      <c r="D17" s="96" t="n">
        <v>0</v>
      </c>
      <c r="E17" s="96" t="n">
        <v>600</v>
      </c>
    </row>
    <row r="18" customFormat="false" ht="15" hidden="false" customHeight="false" outlineLevel="0" collapsed="false">
      <c r="A18" s="95" t="n">
        <v>1010102</v>
      </c>
      <c r="B18" s="95" t="s">
        <v>130</v>
      </c>
      <c r="C18" s="96" t="n">
        <v>546075.12</v>
      </c>
      <c r="D18" s="96" t="n">
        <v>228878.87</v>
      </c>
      <c r="E18" s="96" t="n">
        <v>774953.99</v>
      </c>
    </row>
    <row r="19" customFormat="false" ht="15" hidden="false" customHeight="false" outlineLevel="0" collapsed="false">
      <c r="A19" s="95" t="n">
        <v>101010201</v>
      </c>
      <c r="B19" s="95" t="s">
        <v>131</v>
      </c>
      <c r="C19" s="96" t="n">
        <v>532943.85</v>
      </c>
      <c r="D19" s="96" t="n">
        <v>228878.87</v>
      </c>
      <c r="E19" s="96" t="n">
        <v>761822.72</v>
      </c>
    </row>
    <row r="20" customFormat="false" ht="15" hidden="false" customHeight="false" outlineLevel="0" collapsed="false">
      <c r="A20" s="95" t="n">
        <v>101010201001</v>
      </c>
      <c r="B20" s="95" t="s">
        <v>132</v>
      </c>
      <c r="C20" s="96" t="n">
        <v>132105.87</v>
      </c>
      <c r="D20" s="96" t="n">
        <v>37327.78</v>
      </c>
      <c r="E20" s="96" t="n">
        <v>169433.65</v>
      </c>
    </row>
    <row r="21" customFormat="false" ht="15" hidden="false" customHeight="false" outlineLevel="0" collapsed="false">
      <c r="A21" s="95" t="n">
        <v>101010201002</v>
      </c>
      <c r="B21" s="95" t="s">
        <v>133</v>
      </c>
      <c r="C21" s="96" t="n">
        <v>0</v>
      </c>
      <c r="D21" s="96" t="n">
        <v>63768.01</v>
      </c>
      <c r="E21" s="96" t="n">
        <v>63768.01</v>
      </c>
    </row>
    <row r="22" customFormat="false" ht="15" hidden="false" customHeight="false" outlineLevel="0" collapsed="false">
      <c r="A22" s="95" t="n">
        <v>101010201003</v>
      </c>
      <c r="B22" s="95" t="s">
        <v>590</v>
      </c>
      <c r="C22" s="96" t="n">
        <v>238789.33</v>
      </c>
      <c r="D22" s="96" t="n">
        <v>-238789.33</v>
      </c>
      <c r="E22" s="96" t="n">
        <v>0</v>
      </c>
    </row>
    <row r="23" customFormat="false" ht="15" hidden="false" customHeight="false" outlineLevel="0" collapsed="false">
      <c r="A23" s="95" t="n">
        <v>101010201004</v>
      </c>
      <c r="B23" s="95" t="s">
        <v>134</v>
      </c>
      <c r="C23" s="96" t="n">
        <v>41144.42</v>
      </c>
      <c r="D23" s="96" t="n">
        <v>-31077.65</v>
      </c>
      <c r="E23" s="96" t="n">
        <v>10066.77</v>
      </c>
    </row>
    <row r="24" customFormat="false" ht="15" hidden="false" customHeight="false" outlineLevel="0" collapsed="false">
      <c r="A24" s="95" t="n">
        <v>101010201005</v>
      </c>
      <c r="B24" s="95" t="s">
        <v>135</v>
      </c>
      <c r="C24" s="96" t="n">
        <v>110904.23</v>
      </c>
      <c r="D24" s="96" t="n">
        <v>-92349.94</v>
      </c>
      <c r="E24" s="96" t="n">
        <v>18554.29</v>
      </c>
    </row>
    <row r="25" customFormat="false" ht="15" hidden="false" customHeight="false" outlineLevel="0" collapsed="false">
      <c r="A25" s="95" t="n">
        <v>101010201006</v>
      </c>
      <c r="B25" s="95" t="s">
        <v>136</v>
      </c>
      <c r="C25" s="96" t="n">
        <v>10000</v>
      </c>
      <c r="D25" s="96" t="n">
        <v>490000</v>
      </c>
      <c r="E25" s="96" t="n">
        <v>500000</v>
      </c>
    </row>
    <row r="26" customFormat="false" ht="15" hidden="false" customHeight="false" outlineLevel="0" collapsed="false">
      <c r="A26" s="95" t="n">
        <v>101010202</v>
      </c>
      <c r="B26" s="95" t="s">
        <v>137</v>
      </c>
      <c r="C26" s="96" t="n">
        <v>13131.27</v>
      </c>
      <c r="D26" s="96" t="n">
        <v>0</v>
      </c>
      <c r="E26" s="96" t="n">
        <v>13131.27</v>
      </c>
    </row>
    <row r="27" customFormat="false" ht="15" hidden="false" customHeight="false" outlineLevel="0" collapsed="false">
      <c r="A27" s="95" t="n">
        <v>101010202001</v>
      </c>
      <c r="B27" s="95" t="s">
        <v>138</v>
      </c>
      <c r="C27" s="96" t="n">
        <v>13131.27</v>
      </c>
      <c r="D27" s="96" t="n">
        <v>0</v>
      </c>
      <c r="E27" s="96" t="n">
        <v>13131.27</v>
      </c>
    </row>
    <row r="28" customFormat="false" ht="15" hidden="false" customHeight="false" outlineLevel="0" collapsed="false">
      <c r="A28" s="95" t="n">
        <v>10102</v>
      </c>
      <c r="B28" s="95" t="s">
        <v>139</v>
      </c>
      <c r="C28" s="96" t="n">
        <v>5851896.91</v>
      </c>
      <c r="D28" s="96" t="n">
        <v>-1163011.3</v>
      </c>
      <c r="E28" s="96" t="n">
        <v>4688885.61</v>
      </c>
    </row>
    <row r="29" customFormat="false" ht="15" hidden="false" customHeight="false" outlineLevel="0" collapsed="false">
      <c r="A29" s="95" t="n">
        <v>1010205</v>
      </c>
      <c r="B29" s="95" t="s">
        <v>140</v>
      </c>
      <c r="C29" s="96" t="n">
        <v>5174162.41</v>
      </c>
      <c r="D29" s="96" t="n">
        <v>-708574.62</v>
      </c>
      <c r="E29" s="96" t="n">
        <v>4465587.79</v>
      </c>
    </row>
    <row r="30" customFormat="false" ht="15" hidden="false" customHeight="false" outlineLevel="0" collapsed="false">
      <c r="A30" s="95" t="n">
        <v>101020502</v>
      </c>
      <c r="B30" s="95" t="s">
        <v>141</v>
      </c>
      <c r="C30" s="96" t="n">
        <v>5149866.83</v>
      </c>
      <c r="D30" s="96" t="n">
        <v>-684279.04</v>
      </c>
      <c r="E30" s="96" t="n">
        <v>4465587.79</v>
      </c>
    </row>
    <row r="31" customFormat="false" ht="15" hidden="false" customHeight="false" outlineLevel="0" collapsed="false">
      <c r="A31" s="95" t="n">
        <v>101020502001</v>
      </c>
      <c r="B31" s="95" t="s">
        <v>142</v>
      </c>
      <c r="C31" s="96" t="n">
        <v>5063113.51</v>
      </c>
      <c r="D31" s="96" t="n">
        <v>-808874.66</v>
      </c>
      <c r="E31" s="96" t="n">
        <v>4254238.85</v>
      </c>
    </row>
    <row r="32" customFormat="false" ht="15" hidden="false" customHeight="false" outlineLevel="0" collapsed="false">
      <c r="A32" s="95" t="n">
        <v>101020502002</v>
      </c>
      <c r="B32" s="95" t="s">
        <v>143</v>
      </c>
      <c r="C32" s="96" t="n">
        <v>86753.32</v>
      </c>
      <c r="D32" s="96" t="n">
        <v>124595.62</v>
      </c>
      <c r="E32" s="96" t="n">
        <v>211348.94</v>
      </c>
    </row>
    <row r="33" customFormat="false" ht="15" hidden="false" customHeight="false" outlineLevel="0" collapsed="false">
      <c r="A33" s="95" t="n">
        <v>101020503</v>
      </c>
      <c r="B33" s="95" t="s">
        <v>144</v>
      </c>
      <c r="C33" s="96" t="n">
        <v>24295.58</v>
      </c>
      <c r="D33" s="96" t="n">
        <v>-24295.58</v>
      </c>
      <c r="E33" s="96" t="n">
        <v>0</v>
      </c>
    </row>
    <row r="34" customFormat="false" ht="15" hidden="false" customHeight="false" outlineLevel="0" collapsed="false">
      <c r="A34" s="95" t="n">
        <v>101020503001</v>
      </c>
      <c r="B34" s="95" t="s">
        <v>145</v>
      </c>
      <c r="C34" s="96" t="n">
        <v>24295.58</v>
      </c>
      <c r="D34" s="96" t="n">
        <v>-24295.58</v>
      </c>
      <c r="E34" s="96" t="n">
        <v>0</v>
      </c>
    </row>
    <row r="35" customFormat="false" ht="15" hidden="false" customHeight="false" outlineLevel="0" collapsed="false">
      <c r="A35" s="95" t="n">
        <v>1010207</v>
      </c>
      <c r="B35" s="95" t="s">
        <v>146</v>
      </c>
      <c r="C35" s="96" t="n">
        <v>662054.19</v>
      </c>
      <c r="D35" s="96" t="n">
        <v>-483300.28</v>
      </c>
      <c r="E35" s="96" t="n">
        <v>178753.91</v>
      </c>
    </row>
    <row r="36" customFormat="false" ht="15" hidden="false" customHeight="false" outlineLevel="0" collapsed="false">
      <c r="A36" s="95" t="n">
        <v>101020703</v>
      </c>
      <c r="B36" s="95" t="s">
        <v>147</v>
      </c>
      <c r="C36" s="96" t="n">
        <v>637030.3</v>
      </c>
      <c r="D36" s="96" t="n">
        <v>-481599.26</v>
      </c>
      <c r="E36" s="96" t="n">
        <v>155431.04</v>
      </c>
    </row>
    <row r="37" customFormat="false" ht="15" hidden="false" customHeight="false" outlineLevel="0" collapsed="false">
      <c r="A37" s="95" t="n">
        <v>101020703001</v>
      </c>
      <c r="B37" s="95" t="s">
        <v>148</v>
      </c>
      <c r="C37" s="96" t="n">
        <v>637030.3</v>
      </c>
      <c r="D37" s="96" t="n">
        <v>-481599.26</v>
      </c>
      <c r="E37" s="96" t="n">
        <v>155431.04</v>
      </c>
    </row>
    <row r="38" customFormat="false" ht="15" hidden="false" customHeight="false" outlineLevel="0" collapsed="false">
      <c r="A38" s="95" t="n">
        <v>101020704</v>
      </c>
      <c r="B38" s="95" t="s">
        <v>149</v>
      </c>
      <c r="C38" s="96" t="n">
        <v>25023.89</v>
      </c>
      <c r="D38" s="96" t="n">
        <v>-1701.02</v>
      </c>
      <c r="E38" s="96" t="n">
        <v>23322.87</v>
      </c>
    </row>
    <row r="39" customFormat="false" ht="15" hidden="false" customHeight="false" outlineLevel="0" collapsed="false">
      <c r="A39" s="95" t="n">
        <v>101020704002</v>
      </c>
      <c r="B39" s="95" t="s">
        <v>150</v>
      </c>
      <c r="C39" s="96" t="n">
        <v>24653.06</v>
      </c>
      <c r="D39" s="96" t="n">
        <v>-2478.84</v>
      </c>
      <c r="E39" s="96" t="n">
        <v>22174.22</v>
      </c>
    </row>
    <row r="40" customFormat="false" ht="15" hidden="false" customHeight="false" outlineLevel="0" collapsed="false">
      <c r="A40" s="95" t="n">
        <v>101020704005</v>
      </c>
      <c r="B40" s="95" t="s">
        <v>152</v>
      </c>
      <c r="C40" s="96" t="n">
        <v>0</v>
      </c>
      <c r="D40" s="96" t="n">
        <v>430</v>
      </c>
      <c r="E40" s="96" t="n">
        <v>430</v>
      </c>
    </row>
    <row r="41" customFormat="false" ht="15" hidden="false" customHeight="false" outlineLevel="0" collapsed="false">
      <c r="A41" s="95" t="n">
        <v>101020704007</v>
      </c>
      <c r="B41" s="95" t="s">
        <v>154</v>
      </c>
      <c r="C41" s="96" t="n">
        <v>370.83</v>
      </c>
      <c r="D41" s="96" t="n">
        <v>347.82</v>
      </c>
      <c r="E41" s="96" t="n">
        <v>718.65</v>
      </c>
    </row>
    <row r="42" customFormat="false" ht="15" hidden="false" customHeight="false" outlineLevel="0" collapsed="false">
      <c r="A42" s="95" t="n">
        <v>1010208</v>
      </c>
      <c r="B42" s="95" t="s">
        <v>155</v>
      </c>
      <c r="C42" s="96" t="n">
        <v>214422.8</v>
      </c>
      <c r="D42" s="96" t="n">
        <v>28863.6</v>
      </c>
      <c r="E42" s="96" t="n">
        <v>243286.4</v>
      </c>
    </row>
    <row r="43" customFormat="false" ht="15" hidden="false" customHeight="false" outlineLevel="0" collapsed="false">
      <c r="A43" s="95" t="n">
        <v>101020801</v>
      </c>
      <c r="B43" s="95" t="s">
        <v>156</v>
      </c>
      <c r="C43" s="96" t="n">
        <v>165201.32</v>
      </c>
      <c r="D43" s="96" t="n">
        <v>-90489.42</v>
      </c>
      <c r="E43" s="96" t="n">
        <v>74711.9</v>
      </c>
    </row>
    <row r="44" customFormat="false" ht="15" hidden="false" customHeight="false" outlineLevel="0" collapsed="false">
      <c r="A44" s="95" t="n">
        <v>101020801002</v>
      </c>
      <c r="B44" s="95" t="s">
        <v>157</v>
      </c>
      <c r="C44" s="96" t="n">
        <v>29044.05</v>
      </c>
      <c r="D44" s="96" t="n">
        <v>45161.85</v>
      </c>
      <c r="E44" s="96" t="n">
        <v>74205.9</v>
      </c>
    </row>
    <row r="45" customFormat="false" ht="15" hidden="false" customHeight="false" outlineLevel="0" collapsed="false">
      <c r="A45" s="95" t="n">
        <v>101020801003</v>
      </c>
      <c r="B45" s="95" t="s">
        <v>158</v>
      </c>
      <c r="C45" s="96" t="n">
        <v>136157.27</v>
      </c>
      <c r="D45" s="96" t="n">
        <v>-135651.27</v>
      </c>
      <c r="E45" s="96" t="n">
        <v>506</v>
      </c>
    </row>
    <row r="46" customFormat="false" ht="15" hidden="false" customHeight="false" outlineLevel="0" collapsed="false">
      <c r="A46" s="95" t="n">
        <v>101020803</v>
      </c>
      <c r="B46" s="95" t="s">
        <v>159</v>
      </c>
      <c r="C46" s="96" t="n">
        <v>49221.48</v>
      </c>
      <c r="D46" s="96" t="n">
        <v>119353.02</v>
      </c>
      <c r="E46" s="96" t="n">
        <v>168574.5</v>
      </c>
    </row>
    <row r="47" customFormat="false" ht="15" hidden="false" customHeight="false" outlineLevel="0" collapsed="false">
      <c r="A47" s="95" t="n">
        <v>101020803001</v>
      </c>
      <c r="B47" s="95" t="s">
        <v>160</v>
      </c>
      <c r="C47" s="96" t="n">
        <v>1757.92</v>
      </c>
      <c r="D47" s="96" t="n">
        <v>-1757.92</v>
      </c>
      <c r="E47" s="96" t="n">
        <v>0</v>
      </c>
    </row>
    <row r="48" customFormat="false" ht="15" hidden="false" customHeight="false" outlineLevel="0" collapsed="false">
      <c r="A48" s="95" t="n">
        <v>101020803004</v>
      </c>
      <c r="B48" s="95" t="s">
        <v>161</v>
      </c>
      <c r="C48" s="96" t="n">
        <v>693.29</v>
      </c>
      <c r="D48" s="96" t="n">
        <v>-607.21</v>
      </c>
      <c r="E48" s="96" t="n">
        <v>86.08</v>
      </c>
    </row>
    <row r="49" customFormat="false" ht="15" hidden="false" customHeight="false" outlineLevel="0" collapsed="false">
      <c r="A49" s="95" t="n">
        <v>101020803005</v>
      </c>
      <c r="B49" s="95" t="s">
        <v>162</v>
      </c>
      <c r="C49" s="96" t="n">
        <v>509.15</v>
      </c>
      <c r="D49" s="96" t="n">
        <v>11602.85</v>
      </c>
      <c r="E49" s="96" t="n">
        <v>12112</v>
      </c>
    </row>
    <row r="50" customFormat="false" ht="15" hidden="false" customHeight="false" outlineLevel="0" collapsed="false">
      <c r="A50" s="95" t="n">
        <v>101020803007</v>
      </c>
      <c r="B50" s="95" t="s">
        <v>163</v>
      </c>
      <c r="C50" s="96" t="n">
        <v>1829.72</v>
      </c>
      <c r="D50" s="96" t="n">
        <v>138141.39</v>
      </c>
      <c r="E50" s="96" t="n">
        <v>139971.11</v>
      </c>
    </row>
    <row r="51" customFormat="false" ht="15" hidden="false" customHeight="false" outlineLevel="0" collapsed="false">
      <c r="A51" s="95" t="n">
        <v>101020803009</v>
      </c>
      <c r="B51" s="95" t="s">
        <v>164</v>
      </c>
      <c r="C51" s="96" t="n">
        <v>44431.4</v>
      </c>
      <c r="D51" s="96" t="n">
        <v>-28026.09</v>
      </c>
      <c r="E51" s="96" t="n">
        <v>16405.31</v>
      </c>
    </row>
    <row r="52" customFormat="false" ht="15" hidden="false" customHeight="false" outlineLevel="0" collapsed="false">
      <c r="A52" s="95" t="n">
        <v>1010209</v>
      </c>
      <c r="B52" s="95" t="s">
        <v>165</v>
      </c>
      <c r="C52" s="96" t="n">
        <v>-198742.49</v>
      </c>
      <c r="D52" s="96" t="n">
        <v>0</v>
      </c>
      <c r="E52" s="96" t="n">
        <v>-198742.49</v>
      </c>
    </row>
    <row r="53" customFormat="false" ht="15" hidden="false" customHeight="false" outlineLevel="0" collapsed="false">
      <c r="A53" s="95" t="n">
        <v>101020901</v>
      </c>
      <c r="B53" s="95" t="s">
        <v>165</v>
      </c>
      <c r="C53" s="96" t="n">
        <v>-198742.49</v>
      </c>
      <c r="D53" s="96" t="n">
        <v>0</v>
      </c>
      <c r="E53" s="96" t="n">
        <v>-198742.49</v>
      </c>
    </row>
    <row r="54" customFormat="false" ht="15" hidden="false" customHeight="false" outlineLevel="0" collapsed="false">
      <c r="A54" s="95" t="n">
        <v>101020901001</v>
      </c>
      <c r="B54" s="95" t="s">
        <v>166</v>
      </c>
      <c r="C54" s="96" t="n">
        <v>-198742.49</v>
      </c>
      <c r="D54" s="96" t="n">
        <v>0</v>
      </c>
      <c r="E54" s="96" t="n">
        <v>-198742.49</v>
      </c>
    </row>
    <row r="55" customFormat="false" ht="15" hidden="false" customHeight="false" outlineLevel="0" collapsed="false">
      <c r="A55" s="95" t="n">
        <v>10103</v>
      </c>
      <c r="B55" s="95" t="s">
        <v>167</v>
      </c>
      <c r="C55" s="96" t="n">
        <v>6011292.8</v>
      </c>
      <c r="D55" s="96" t="n">
        <v>-282930.49</v>
      </c>
      <c r="E55" s="96" t="n">
        <v>5728362.31</v>
      </c>
    </row>
    <row r="56" customFormat="false" ht="15" hidden="false" customHeight="false" outlineLevel="0" collapsed="false">
      <c r="A56" s="95" t="n">
        <v>1010301</v>
      </c>
      <c r="B56" s="95" t="s">
        <v>168</v>
      </c>
      <c r="C56" s="96" t="n">
        <v>3910679.94</v>
      </c>
      <c r="D56" s="96" t="n">
        <v>488016.71</v>
      </c>
      <c r="E56" s="96" t="n">
        <v>4398696.65</v>
      </c>
    </row>
    <row r="57" customFormat="false" ht="15" hidden="false" customHeight="false" outlineLevel="0" collapsed="false">
      <c r="A57" s="95" t="n">
        <v>101030101</v>
      </c>
      <c r="B57" s="95" t="s">
        <v>169</v>
      </c>
      <c r="C57" s="96" t="n">
        <v>3479557.99</v>
      </c>
      <c r="D57" s="96" t="n">
        <v>562540.68</v>
      </c>
      <c r="E57" s="96" t="n">
        <v>4042098.67</v>
      </c>
    </row>
    <row r="58" customFormat="false" ht="15" hidden="false" customHeight="false" outlineLevel="0" collapsed="false">
      <c r="A58" s="95" t="n">
        <v>101030101001</v>
      </c>
      <c r="B58" s="95" t="s">
        <v>170</v>
      </c>
      <c r="C58" s="96" t="n">
        <v>3479557.99</v>
      </c>
      <c r="D58" s="96" t="n">
        <v>562540.68</v>
      </c>
      <c r="E58" s="96" t="n">
        <v>4042098.67</v>
      </c>
    </row>
    <row r="59" customFormat="false" ht="15" hidden="false" customHeight="false" outlineLevel="0" collapsed="false">
      <c r="A59" s="95" t="n">
        <v>101030102</v>
      </c>
      <c r="B59" s="95" t="s">
        <v>171</v>
      </c>
      <c r="C59" s="96" t="n">
        <v>431121.95</v>
      </c>
      <c r="D59" s="96" t="n">
        <v>-74523.97</v>
      </c>
      <c r="E59" s="96" t="n">
        <v>356597.98</v>
      </c>
    </row>
    <row r="60" customFormat="false" ht="15" hidden="false" customHeight="false" outlineLevel="0" collapsed="false">
      <c r="A60" s="95" t="n">
        <v>101030102001</v>
      </c>
      <c r="B60" s="95" t="s">
        <v>172</v>
      </c>
      <c r="C60" s="96" t="n">
        <v>431121.95</v>
      </c>
      <c r="D60" s="96" t="n">
        <v>-74523.97</v>
      </c>
      <c r="E60" s="96" t="n">
        <v>356597.98</v>
      </c>
    </row>
    <row r="61" customFormat="false" ht="15" hidden="false" customHeight="false" outlineLevel="0" collapsed="false">
      <c r="A61" s="95" t="n">
        <v>1010302</v>
      </c>
      <c r="B61" s="95" t="s">
        <v>173</v>
      </c>
      <c r="C61" s="96" t="n">
        <v>79533.31</v>
      </c>
      <c r="D61" s="96" t="n">
        <v>-72397.25</v>
      </c>
      <c r="E61" s="96" t="n">
        <v>7136.06</v>
      </c>
    </row>
    <row r="62" customFormat="false" ht="15" hidden="false" customHeight="false" outlineLevel="0" collapsed="false">
      <c r="A62" s="95" t="n">
        <v>101030201</v>
      </c>
      <c r="B62" s="95" t="s">
        <v>174</v>
      </c>
      <c r="C62" s="96" t="n">
        <v>79533.31</v>
      </c>
      <c r="D62" s="96" t="n">
        <v>-72397.25</v>
      </c>
      <c r="E62" s="96" t="n">
        <v>7136.06</v>
      </c>
    </row>
    <row r="63" customFormat="false" ht="15" hidden="false" customHeight="false" outlineLevel="0" collapsed="false">
      <c r="A63" s="95" t="n">
        <v>101030201001</v>
      </c>
      <c r="B63" s="95" t="s">
        <v>175</v>
      </c>
      <c r="C63" s="96" t="n">
        <v>79533.31</v>
      </c>
      <c r="D63" s="96" t="n">
        <v>-72397.25</v>
      </c>
      <c r="E63" s="96" t="n">
        <v>7136.06</v>
      </c>
    </row>
    <row r="64" customFormat="false" ht="15" hidden="false" customHeight="false" outlineLevel="0" collapsed="false">
      <c r="A64" s="95" t="n">
        <v>1010303</v>
      </c>
      <c r="B64" s="95" t="s">
        <v>176</v>
      </c>
      <c r="C64" s="96" t="n">
        <v>769107</v>
      </c>
      <c r="D64" s="96" t="n">
        <v>-177598.78</v>
      </c>
      <c r="E64" s="96" t="n">
        <v>591508.22</v>
      </c>
    </row>
    <row r="65" customFormat="false" ht="15" hidden="false" customHeight="false" outlineLevel="0" collapsed="false">
      <c r="A65" s="95" t="n">
        <v>101030301</v>
      </c>
      <c r="B65" s="95" t="s">
        <v>176</v>
      </c>
      <c r="C65" s="96" t="n">
        <v>769107</v>
      </c>
      <c r="D65" s="96" t="n">
        <v>-177598.78</v>
      </c>
      <c r="E65" s="96" t="n">
        <v>591508.22</v>
      </c>
    </row>
    <row r="66" customFormat="false" ht="15" hidden="false" customHeight="false" outlineLevel="0" collapsed="false">
      <c r="A66" s="95" t="n">
        <v>101030301001</v>
      </c>
      <c r="B66" s="95" t="s">
        <v>177</v>
      </c>
      <c r="C66" s="96" t="n">
        <v>769107</v>
      </c>
      <c r="D66" s="96" t="n">
        <v>-204100.74</v>
      </c>
      <c r="E66" s="96" t="n">
        <v>565006.26</v>
      </c>
    </row>
    <row r="67" customFormat="false" ht="15" hidden="false" customHeight="false" outlineLevel="0" collapsed="false">
      <c r="A67" s="95" t="n">
        <v>101030301003</v>
      </c>
      <c r="B67" s="95" t="s">
        <v>178</v>
      </c>
      <c r="C67" s="96" t="n">
        <v>0</v>
      </c>
      <c r="D67" s="96" t="n">
        <v>26501.96</v>
      </c>
      <c r="E67" s="96" t="n">
        <v>26501.96</v>
      </c>
    </row>
    <row r="68" customFormat="false" ht="15" hidden="false" customHeight="false" outlineLevel="0" collapsed="false">
      <c r="A68" s="95" t="n">
        <v>1010304</v>
      </c>
      <c r="B68" s="95" t="s">
        <v>179</v>
      </c>
      <c r="C68" s="96" t="n">
        <v>50558.06</v>
      </c>
      <c r="D68" s="96" t="n">
        <v>-9267.94</v>
      </c>
      <c r="E68" s="96" t="n">
        <v>41290.12</v>
      </c>
    </row>
    <row r="69" customFormat="false" ht="15" hidden="false" customHeight="false" outlineLevel="0" collapsed="false">
      <c r="A69" s="95" t="n">
        <v>101030401</v>
      </c>
      <c r="B69" s="95" t="s">
        <v>179</v>
      </c>
      <c r="C69" s="96" t="n">
        <v>50558.06</v>
      </c>
      <c r="D69" s="96" t="n">
        <v>-9267.94</v>
      </c>
      <c r="E69" s="96" t="n">
        <v>41290.12</v>
      </c>
    </row>
    <row r="70" customFormat="false" ht="15" hidden="false" customHeight="false" outlineLevel="0" collapsed="false">
      <c r="A70" s="95" t="n">
        <v>101030401001</v>
      </c>
      <c r="B70" s="95" t="s">
        <v>180</v>
      </c>
      <c r="C70" s="96" t="n">
        <v>50558.06</v>
      </c>
      <c r="D70" s="96" t="n">
        <v>-9267.94</v>
      </c>
      <c r="E70" s="96" t="n">
        <v>41290.12</v>
      </c>
    </row>
    <row r="71" customFormat="false" ht="15" hidden="false" customHeight="false" outlineLevel="0" collapsed="false">
      <c r="A71" s="95" t="n">
        <v>1010305</v>
      </c>
      <c r="B71" s="95" t="s">
        <v>181</v>
      </c>
      <c r="C71" s="96" t="n">
        <v>31940.65</v>
      </c>
      <c r="D71" s="96" t="n">
        <v>6443.67</v>
      </c>
      <c r="E71" s="96" t="n">
        <v>38384.32</v>
      </c>
    </row>
    <row r="72" customFormat="false" ht="15" hidden="false" customHeight="false" outlineLevel="0" collapsed="false">
      <c r="A72" s="95" t="n">
        <v>101030501</v>
      </c>
      <c r="B72" s="95" t="s">
        <v>181</v>
      </c>
      <c r="C72" s="96" t="n">
        <v>31940.65</v>
      </c>
      <c r="D72" s="96" t="n">
        <v>6443.67</v>
      </c>
      <c r="E72" s="96" t="n">
        <v>38384.32</v>
      </c>
    </row>
    <row r="73" customFormat="false" ht="15" hidden="false" customHeight="false" outlineLevel="0" collapsed="false">
      <c r="A73" s="95" t="n">
        <v>101030501001</v>
      </c>
      <c r="B73" s="95" t="s">
        <v>182</v>
      </c>
      <c r="C73" s="96" t="n">
        <v>31940.65</v>
      </c>
      <c r="D73" s="96" t="n">
        <v>6443.67</v>
      </c>
      <c r="E73" s="96" t="n">
        <v>38384.32</v>
      </c>
    </row>
    <row r="74" customFormat="false" ht="15" hidden="false" customHeight="false" outlineLevel="0" collapsed="false">
      <c r="A74" s="95" t="n">
        <v>1010306</v>
      </c>
      <c r="B74" s="95" t="s">
        <v>183</v>
      </c>
      <c r="C74" s="96" t="n">
        <v>293866.99</v>
      </c>
      <c r="D74" s="96" t="n">
        <v>106598.87</v>
      </c>
      <c r="E74" s="96" t="n">
        <v>400465.86</v>
      </c>
    </row>
    <row r="75" customFormat="false" ht="15" hidden="false" customHeight="false" outlineLevel="0" collapsed="false">
      <c r="A75" s="95" t="n">
        <v>101030601</v>
      </c>
      <c r="B75" s="95" t="s">
        <v>184</v>
      </c>
      <c r="C75" s="96" t="n">
        <v>293866.99</v>
      </c>
      <c r="D75" s="96" t="n">
        <v>106598.87</v>
      </c>
      <c r="E75" s="96" t="n">
        <v>400465.86</v>
      </c>
    </row>
    <row r="76" customFormat="false" ht="15" hidden="false" customHeight="false" outlineLevel="0" collapsed="false">
      <c r="A76" s="95" t="n">
        <v>101030601001</v>
      </c>
      <c r="B76" s="95" t="s">
        <v>185</v>
      </c>
      <c r="C76" s="96" t="n">
        <v>293866.99</v>
      </c>
      <c r="D76" s="96" t="n">
        <v>106598.87</v>
      </c>
      <c r="E76" s="96" t="n">
        <v>400465.86</v>
      </c>
    </row>
    <row r="77" customFormat="false" ht="15" hidden="false" customHeight="false" outlineLevel="0" collapsed="false">
      <c r="A77" s="95" t="n">
        <v>1010307</v>
      </c>
      <c r="B77" s="95" t="s">
        <v>186</v>
      </c>
      <c r="C77" s="96" t="n">
        <v>689421.63</v>
      </c>
      <c r="D77" s="96" t="n">
        <v>-196634.57</v>
      </c>
      <c r="E77" s="96" t="n">
        <v>492787.06</v>
      </c>
    </row>
    <row r="78" customFormat="false" ht="15" hidden="false" customHeight="false" outlineLevel="0" collapsed="false">
      <c r="A78" s="95" t="n">
        <v>101030701</v>
      </c>
      <c r="B78" s="95" t="s">
        <v>186</v>
      </c>
      <c r="C78" s="96" t="n">
        <v>689421.63</v>
      </c>
      <c r="D78" s="96" t="n">
        <v>-196634.57</v>
      </c>
      <c r="E78" s="96" t="n">
        <v>492787.06</v>
      </c>
    </row>
    <row r="79" customFormat="false" ht="15" hidden="false" customHeight="false" outlineLevel="0" collapsed="false">
      <c r="A79" s="95" t="n">
        <v>101030701001</v>
      </c>
      <c r="B79" s="95" t="s">
        <v>187</v>
      </c>
      <c r="C79" s="96" t="n">
        <v>689421.63</v>
      </c>
      <c r="D79" s="96" t="n">
        <v>-196634.57</v>
      </c>
      <c r="E79" s="96" t="n">
        <v>492787.06</v>
      </c>
    </row>
    <row r="80" customFormat="false" ht="15" hidden="false" customHeight="false" outlineLevel="0" collapsed="false">
      <c r="A80" s="95" t="n">
        <v>1010308</v>
      </c>
      <c r="B80" s="95" t="s">
        <v>188</v>
      </c>
      <c r="C80" s="96" t="n">
        <v>186185.22</v>
      </c>
      <c r="D80" s="96" t="n">
        <v>-428091.2</v>
      </c>
      <c r="E80" s="96" t="n">
        <v>-241905.98</v>
      </c>
    </row>
    <row r="81" customFormat="false" ht="15" hidden="false" customHeight="false" outlineLevel="0" collapsed="false">
      <c r="A81" s="95" t="n">
        <v>101030801</v>
      </c>
      <c r="B81" s="95" t="s">
        <v>188</v>
      </c>
      <c r="C81" s="96" t="n">
        <v>186185.22</v>
      </c>
      <c r="D81" s="96" t="n">
        <v>-428091.2</v>
      </c>
      <c r="E81" s="96" t="n">
        <v>-241905.98</v>
      </c>
    </row>
    <row r="82" customFormat="false" ht="15" hidden="false" customHeight="false" outlineLevel="0" collapsed="false">
      <c r="A82" s="95" t="n">
        <v>101030801001</v>
      </c>
      <c r="B82" s="95" t="s">
        <v>189</v>
      </c>
      <c r="C82" s="96" t="n">
        <v>186185.22</v>
      </c>
      <c r="D82" s="96" t="n">
        <v>-428091.2</v>
      </c>
      <c r="E82" s="96" t="n">
        <v>-241905.98</v>
      </c>
    </row>
    <row r="83" customFormat="false" ht="15" hidden="false" customHeight="false" outlineLevel="0" collapsed="false">
      <c r="A83" s="95" t="n">
        <v>10104</v>
      </c>
      <c r="B83" s="95" t="s">
        <v>190</v>
      </c>
      <c r="C83" s="96" t="n">
        <v>26371.14</v>
      </c>
      <c r="D83" s="96" t="n">
        <v>-6011.73</v>
      </c>
      <c r="E83" s="96" t="n">
        <v>20359.41</v>
      </c>
    </row>
    <row r="84" customFormat="false" ht="15" hidden="false" customHeight="false" outlineLevel="0" collapsed="false">
      <c r="A84" s="95" t="n">
        <v>1010401</v>
      </c>
      <c r="B84" s="95" t="s">
        <v>190</v>
      </c>
      <c r="C84" s="96" t="n">
        <v>25851.14</v>
      </c>
      <c r="D84" s="96" t="n">
        <v>-5491.73</v>
      </c>
      <c r="E84" s="96" t="n">
        <v>20359.41</v>
      </c>
    </row>
    <row r="85" customFormat="false" ht="15" hidden="false" customHeight="false" outlineLevel="0" collapsed="false">
      <c r="A85" s="95" t="n">
        <v>101040101</v>
      </c>
      <c r="B85" s="95" t="s">
        <v>191</v>
      </c>
      <c r="C85" s="96" t="n">
        <v>25851.14</v>
      </c>
      <c r="D85" s="96" t="n">
        <v>-5491.73</v>
      </c>
      <c r="E85" s="96" t="n">
        <v>20359.41</v>
      </c>
    </row>
    <row r="86" customFormat="false" ht="15" hidden="false" customHeight="false" outlineLevel="0" collapsed="false">
      <c r="A86" s="95" t="n">
        <v>101040101001</v>
      </c>
      <c r="B86" s="95" t="s">
        <v>192</v>
      </c>
      <c r="C86" s="96" t="n">
        <v>21901.49</v>
      </c>
      <c r="D86" s="96" t="n">
        <v>-3899.39</v>
      </c>
      <c r="E86" s="96" t="n">
        <v>18002.1</v>
      </c>
    </row>
    <row r="87" customFormat="false" ht="15" hidden="false" customHeight="false" outlineLevel="0" collapsed="false">
      <c r="A87" s="95" t="n">
        <v>101040101002</v>
      </c>
      <c r="B87" s="95" t="s">
        <v>193</v>
      </c>
      <c r="C87" s="96" t="n">
        <v>3949.65</v>
      </c>
      <c r="D87" s="96" t="n">
        <v>-1592.34</v>
      </c>
      <c r="E87" s="96" t="n">
        <v>2357.31</v>
      </c>
    </row>
    <row r="88" customFormat="false" ht="15" hidden="false" customHeight="false" outlineLevel="0" collapsed="false">
      <c r="A88" s="95" t="n">
        <v>1010402</v>
      </c>
      <c r="B88" s="95" t="s">
        <v>591</v>
      </c>
      <c r="C88" s="96" t="n">
        <v>520</v>
      </c>
      <c r="D88" s="96" t="n">
        <v>-520</v>
      </c>
      <c r="E88" s="96" t="n">
        <v>0</v>
      </c>
    </row>
    <row r="89" customFormat="false" ht="15" hidden="false" customHeight="false" outlineLevel="0" collapsed="false">
      <c r="A89" s="95" t="n">
        <v>101040201</v>
      </c>
      <c r="B89" s="95" t="s">
        <v>592</v>
      </c>
      <c r="C89" s="96" t="n">
        <v>520</v>
      </c>
      <c r="D89" s="96" t="n">
        <v>-520</v>
      </c>
      <c r="E89" s="96" t="n">
        <v>0</v>
      </c>
    </row>
    <row r="90" customFormat="false" ht="15" hidden="false" customHeight="false" outlineLevel="0" collapsed="false">
      <c r="A90" s="95" t="n">
        <v>101040202002</v>
      </c>
      <c r="B90" s="95" t="s">
        <v>593</v>
      </c>
      <c r="C90" s="96" t="n">
        <v>520</v>
      </c>
      <c r="D90" s="96" t="n">
        <v>-520</v>
      </c>
      <c r="E90" s="96" t="n">
        <v>0</v>
      </c>
    </row>
    <row r="91" customFormat="false" ht="15" hidden="false" customHeight="false" outlineLevel="0" collapsed="false">
      <c r="A91" s="95" t="n">
        <v>10105</v>
      </c>
      <c r="B91" s="95" t="s">
        <v>194</v>
      </c>
      <c r="C91" s="96" t="n">
        <v>48359.71</v>
      </c>
      <c r="D91" s="96" t="n">
        <v>332727.11</v>
      </c>
      <c r="E91" s="96" t="n">
        <v>381086.82</v>
      </c>
    </row>
    <row r="92" customFormat="false" ht="15" hidden="false" customHeight="false" outlineLevel="0" collapsed="false">
      <c r="A92" s="95" t="n">
        <v>1010501</v>
      </c>
      <c r="B92" s="95" t="s">
        <v>195</v>
      </c>
      <c r="C92" s="96" t="n">
        <v>22500.09</v>
      </c>
      <c r="D92" s="96" t="n">
        <v>-22500.09</v>
      </c>
      <c r="E92" s="96" t="n">
        <v>0</v>
      </c>
    </row>
    <row r="93" customFormat="false" ht="15" hidden="false" customHeight="false" outlineLevel="0" collapsed="false">
      <c r="A93" s="95" t="n">
        <v>101050101</v>
      </c>
      <c r="B93" s="95" t="s">
        <v>196</v>
      </c>
      <c r="C93" s="96" t="n">
        <v>22500.09</v>
      </c>
      <c r="D93" s="96" t="n">
        <v>-22500.09</v>
      </c>
      <c r="E93" s="96" t="n">
        <v>0</v>
      </c>
    </row>
    <row r="94" customFormat="false" ht="15" hidden="false" customHeight="false" outlineLevel="0" collapsed="false">
      <c r="A94" s="95" t="n">
        <v>101050101001</v>
      </c>
      <c r="B94" s="95" t="s">
        <v>197</v>
      </c>
      <c r="C94" s="96" t="n">
        <v>171.58</v>
      </c>
      <c r="D94" s="96" t="n">
        <v>-171.58</v>
      </c>
      <c r="E94" s="96" t="n">
        <v>0</v>
      </c>
    </row>
    <row r="95" customFormat="false" ht="15" hidden="false" customHeight="false" outlineLevel="0" collapsed="false">
      <c r="A95" s="95" t="n">
        <v>101050101003</v>
      </c>
      <c r="B95" s="95" t="s">
        <v>594</v>
      </c>
      <c r="C95" s="96" t="n">
        <v>22328.51</v>
      </c>
      <c r="D95" s="96" t="n">
        <v>-22328.51</v>
      </c>
      <c r="E95" s="96" t="n">
        <v>0</v>
      </c>
    </row>
    <row r="96" customFormat="false" ht="15" hidden="false" customHeight="false" outlineLevel="0" collapsed="false">
      <c r="A96" s="95" t="n">
        <v>1010502</v>
      </c>
      <c r="B96" s="95" t="s">
        <v>198</v>
      </c>
      <c r="C96" s="96" t="n">
        <v>25859.62</v>
      </c>
      <c r="D96" s="96" t="n">
        <v>348147.94</v>
      </c>
      <c r="E96" s="96" t="n">
        <v>374007.56</v>
      </c>
    </row>
    <row r="97" customFormat="false" ht="15" hidden="false" customHeight="false" outlineLevel="0" collapsed="false">
      <c r="A97" s="95" t="n">
        <v>101050201</v>
      </c>
      <c r="B97" s="95" t="s">
        <v>198</v>
      </c>
      <c r="C97" s="96" t="n">
        <v>25859.62</v>
      </c>
      <c r="D97" s="96" t="n">
        <v>348147.94</v>
      </c>
      <c r="E97" s="96" t="n">
        <v>374007.56</v>
      </c>
    </row>
    <row r="98" customFormat="false" ht="15" hidden="false" customHeight="false" outlineLevel="0" collapsed="false">
      <c r="A98" s="95" t="n">
        <v>101050201001</v>
      </c>
      <c r="B98" s="95" t="s">
        <v>199</v>
      </c>
      <c r="C98" s="96" t="n">
        <v>0</v>
      </c>
      <c r="D98" s="96" t="n">
        <v>312846.78</v>
      </c>
      <c r="E98" s="96" t="n">
        <v>312846.78</v>
      </c>
    </row>
    <row r="99" customFormat="false" ht="15" hidden="false" customHeight="false" outlineLevel="0" collapsed="false">
      <c r="A99" s="95" t="n">
        <v>101050201002</v>
      </c>
      <c r="B99" s="95" t="s">
        <v>200</v>
      </c>
      <c r="C99" s="96" t="n">
        <v>0</v>
      </c>
      <c r="D99" s="96" t="n">
        <v>2276.32</v>
      </c>
      <c r="E99" s="96" t="n">
        <v>2276.32</v>
      </c>
    </row>
    <row r="100" customFormat="false" ht="15" hidden="false" customHeight="false" outlineLevel="0" collapsed="false">
      <c r="A100" s="95" t="n">
        <v>101050201003</v>
      </c>
      <c r="B100" s="95" t="s">
        <v>201</v>
      </c>
      <c r="C100" s="96" t="n">
        <v>0</v>
      </c>
      <c r="D100" s="96" t="n">
        <v>32943.28</v>
      </c>
      <c r="E100" s="96" t="n">
        <v>32943.28</v>
      </c>
    </row>
    <row r="101" customFormat="false" ht="15" hidden="false" customHeight="false" outlineLevel="0" collapsed="false">
      <c r="A101" s="95" t="n">
        <v>101050201004</v>
      </c>
      <c r="B101" s="95" t="s">
        <v>202</v>
      </c>
      <c r="C101" s="96" t="n">
        <v>24500.88</v>
      </c>
      <c r="D101" s="96" t="n">
        <v>0</v>
      </c>
      <c r="E101" s="96" t="n">
        <v>24500.88</v>
      </c>
    </row>
    <row r="102" customFormat="false" ht="15" hidden="false" customHeight="false" outlineLevel="0" collapsed="false">
      <c r="A102" s="95" t="n">
        <v>101050201005</v>
      </c>
      <c r="B102" s="95" t="s">
        <v>203</v>
      </c>
      <c r="C102" s="96" t="n">
        <v>0</v>
      </c>
      <c r="D102" s="96" t="n">
        <v>81.56</v>
      </c>
      <c r="E102" s="96" t="n">
        <v>81.56</v>
      </c>
    </row>
    <row r="103" customFormat="false" ht="15" hidden="false" customHeight="false" outlineLevel="0" collapsed="false">
      <c r="A103" s="95" t="n">
        <v>101050201006</v>
      </c>
      <c r="B103" s="95" t="s">
        <v>204</v>
      </c>
      <c r="C103" s="96" t="n">
        <v>1358.74</v>
      </c>
      <c r="D103" s="96" t="n">
        <v>0</v>
      </c>
      <c r="E103" s="96" t="n">
        <v>1358.74</v>
      </c>
    </row>
    <row r="104" customFormat="false" ht="15" hidden="false" customHeight="false" outlineLevel="0" collapsed="false">
      <c r="A104" s="95" t="n">
        <v>1010503</v>
      </c>
      <c r="B104" s="95" t="s">
        <v>205</v>
      </c>
      <c r="C104" s="96" t="n">
        <v>0</v>
      </c>
      <c r="D104" s="96" t="n">
        <v>7079.26</v>
      </c>
      <c r="E104" s="96" t="n">
        <v>7079.26</v>
      </c>
    </row>
    <row r="105" customFormat="false" ht="15" hidden="false" customHeight="false" outlineLevel="0" collapsed="false">
      <c r="A105" s="95" t="n">
        <v>101050301</v>
      </c>
      <c r="B105" s="95" t="s">
        <v>205</v>
      </c>
      <c r="C105" s="96" t="n">
        <v>0</v>
      </c>
      <c r="D105" s="96" t="n">
        <v>7079.26</v>
      </c>
      <c r="E105" s="96" t="n">
        <v>7079.26</v>
      </c>
    </row>
    <row r="106" customFormat="false" ht="15" hidden="false" customHeight="false" outlineLevel="0" collapsed="false">
      <c r="A106" s="95" t="n">
        <v>101050301001</v>
      </c>
      <c r="B106" s="95" t="s">
        <v>595</v>
      </c>
      <c r="C106" s="96" t="n">
        <v>0</v>
      </c>
      <c r="D106" s="96" t="n">
        <v>7079.26</v>
      </c>
      <c r="E106" s="96" t="n">
        <v>7079.26</v>
      </c>
    </row>
    <row r="107" customFormat="false" ht="15" hidden="false" customHeight="false" outlineLevel="0" collapsed="false">
      <c r="A107" s="95" t="n">
        <v>10106</v>
      </c>
      <c r="B107" s="95" t="s">
        <v>208</v>
      </c>
      <c r="C107" s="96" t="n">
        <v>84662.48</v>
      </c>
      <c r="D107" s="96" t="n">
        <v>-84662.48</v>
      </c>
      <c r="E107" s="96" t="n">
        <v>0</v>
      </c>
    </row>
    <row r="108" customFormat="false" ht="15" hidden="false" customHeight="false" outlineLevel="0" collapsed="false">
      <c r="A108" s="95" t="n">
        <v>1010601</v>
      </c>
      <c r="B108" s="95" t="s">
        <v>208</v>
      </c>
      <c r="C108" s="96" t="n">
        <v>84662.48</v>
      </c>
      <c r="D108" s="96" t="n">
        <v>-84662.48</v>
      </c>
      <c r="E108" s="96" t="n">
        <v>0</v>
      </c>
    </row>
    <row r="109" customFormat="false" ht="15" hidden="false" customHeight="false" outlineLevel="0" collapsed="false">
      <c r="A109" s="95" t="n">
        <v>101060101003</v>
      </c>
      <c r="B109" s="95" t="s">
        <v>209</v>
      </c>
      <c r="C109" s="96" t="n">
        <v>84662.48</v>
      </c>
      <c r="D109" s="96" t="n">
        <v>-84662.48</v>
      </c>
      <c r="E109" s="96" t="n">
        <v>0</v>
      </c>
    </row>
    <row r="110" customFormat="false" ht="15" hidden="false" customHeight="false" outlineLevel="0" collapsed="false">
      <c r="A110" s="95" t="n">
        <v>102</v>
      </c>
      <c r="B110" s="95" t="s">
        <v>210</v>
      </c>
      <c r="C110" s="96" t="n">
        <v>6837170.69</v>
      </c>
      <c r="D110" s="96" t="n">
        <v>-149521.26</v>
      </c>
      <c r="E110" s="96" t="n">
        <v>6687649.43</v>
      </c>
    </row>
    <row r="111" customFormat="false" ht="15" hidden="false" customHeight="false" outlineLevel="0" collapsed="false">
      <c r="A111" s="95" t="n">
        <v>10201</v>
      </c>
      <c r="B111" s="95" t="s">
        <v>211</v>
      </c>
      <c r="C111" s="96" t="n">
        <v>6813531.78</v>
      </c>
      <c r="D111" s="96" t="n">
        <v>-127407.75</v>
      </c>
      <c r="E111" s="96" t="n">
        <v>6686124.03</v>
      </c>
    </row>
    <row r="112" customFormat="false" ht="15" hidden="false" customHeight="false" outlineLevel="0" collapsed="false">
      <c r="A112" s="95" t="n">
        <v>1020101</v>
      </c>
      <c r="B112" s="95" t="s">
        <v>212</v>
      </c>
      <c r="C112" s="96" t="n">
        <v>2810636.68</v>
      </c>
      <c r="D112" s="96" t="n">
        <v>-428363.59</v>
      </c>
      <c r="E112" s="96" t="n">
        <v>2382273.09</v>
      </c>
    </row>
    <row r="113" customFormat="false" ht="15" hidden="false" customHeight="false" outlineLevel="0" collapsed="false">
      <c r="A113" s="95" t="n">
        <v>102010101</v>
      </c>
      <c r="B113" s="95" t="s">
        <v>213</v>
      </c>
      <c r="C113" s="96" t="n">
        <v>2810636.68</v>
      </c>
      <c r="D113" s="96" t="n">
        <v>-428363.59</v>
      </c>
      <c r="E113" s="96" t="n">
        <v>2382273.09</v>
      </c>
    </row>
    <row r="114" customFormat="false" ht="15" hidden="false" customHeight="false" outlineLevel="0" collapsed="false">
      <c r="A114" s="95" t="n">
        <v>102010101001</v>
      </c>
      <c r="B114" s="95" t="s">
        <v>214</v>
      </c>
      <c r="C114" s="96" t="n">
        <v>2359296.6</v>
      </c>
      <c r="D114" s="96" t="n">
        <v>-461156.96</v>
      </c>
      <c r="E114" s="96" t="n">
        <v>1898139.64</v>
      </c>
    </row>
    <row r="115" customFormat="false" ht="15" hidden="false" customHeight="false" outlineLevel="0" collapsed="false">
      <c r="A115" s="95" t="n">
        <v>102010101002</v>
      </c>
      <c r="B115" s="95" t="s">
        <v>215</v>
      </c>
      <c r="C115" s="96" t="n">
        <v>451340.08</v>
      </c>
      <c r="D115" s="96" t="n">
        <v>32793.37</v>
      </c>
      <c r="E115" s="96" t="n">
        <v>484133.45</v>
      </c>
    </row>
    <row r="116" customFormat="false" ht="15" hidden="false" customHeight="false" outlineLevel="0" collapsed="false">
      <c r="A116" s="95" t="n">
        <v>1020102</v>
      </c>
      <c r="B116" s="95" t="s">
        <v>216</v>
      </c>
      <c r="C116" s="96" t="n">
        <v>8023230.5</v>
      </c>
      <c r="D116" s="96" t="n">
        <v>919031.16</v>
      </c>
      <c r="E116" s="96" t="n">
        <v>8942261.66</v>
      </c>
    </row>
    <row r="117" customFormat="false" ht="15" hidden="false" customHeight="false" outlineLevel="0" collapsed="false">
      <c r="A117" s="95" t="n">
        <v>102010201</v>
      </c>
      <c r="B117" s="95" t="s">
        <v>217</v>
      </c>
      <c r="C117" s="96" t="n">
        <v>8023230.5</v>
      </c>
      <c r="D117" s="96" t="n">
        <v>919031.16</v>
      </c>
      <c r="E117" s="96" t="n">
        <v>8942261.66</v>
      </c>
    </row>
    <row r="118" customFormat="false" ht="15" hidden="false" customHeight="false" outlineLevel="0" collapsed="false">
      <c r="A118" s="95" t="n">
        <v>102010201001</v>
      </c>
      <c r="B118" s="95" t="s">
        <v>218</v>
      </c>
      <c r="C118" s="96" t="n">
        <v>0</v>
      </c>
      <c r="D118" s="96" t="n">
        <v>461156.96</v>
      </c>
      <c r="E118" s="96" t="n">
        <v>461156.96</v>
      </c>
    </row>
    <row r="119" customFormat="false" ht="15" hidden="false" customHeight="false" outlineLevel="0" collapsed="false">
      <c r="A119" s="95" t="n">
        <v>102010201004</v>
      </c>
      <c r="B119" s="95" t="s">
        <v>219</v>
      </c>
      <c r="C119" s="96" t="n">
        <v>198639.52</v>
      </c>
      <c r="D119" s="96" t="n">
        <v>159.1</v>
      </c>
      <c r="E119" s="96" t="n">
        <v>198798.62</v>
      </c>
    </row>
    <row r="120" customFormat="false" ht="15" hidden="false" customHeight="false" outlineLevel="0" collapsed="false">
      <c r="A120" s="95" t="n">
        <v>102010201005</v>
      </c>
      <c r="B120" s="95" t="s">
        <v>220</v>
      </c>
      <c r="C120" s="96" t="n">
        <v>7187317.28</v>
      </c>
      <c r="D120" s="96" t="n">
        <v>434585.1</v>
      </c>
      <c r="E120" s="96" t="n">
        <v>7621902.38</v>
      </c>
    </row>
    <row r="121" customFormat="false" ht="15" hidden="false" customHeight="false" outlineLevel="0" collapsed="false">
      <c r="A121" s="95" t="n">
        <v>102010201006</v>
      </c>
      <c r="B121" s="95" t="s">
        <v>221</v>
      </c>
      <c r="C121" s="96" t="n">
        <v>15974.66</v>
      </c>
      <c r="D121" s="96" t="n">
        <v>0</v>
      </c>
      <c r="E121" s="96" t="n">
        <v>15974.66</v>
      </c>
    </row>
    <row r="122" customFormat="false" ht="15" hidden="false" customHeight="false" outlineLevel="0" collapsed="false">
      <c r="A122" s="95" t="n">
        <v>102010201007</v>
      </c>
      <c r="B122" s="95" t="s">
        <v>222</v>
      </c>
      <c r="C122" s="96" t="n">
        <v>138315.51</v>
      </c>
      <c r="D122" s="96" t="n">
        <v>3130</v>
      </c>
      <c r="E122" s="96" t="n">
        <v>141445.51</v>
      </c>
    </row>
    <row r="123" customFormat="false" ht="15" hidden="false" customHeight="false" outlineLevel="0" collapsed="false">
      <c r="A123" s="95" t="n">
        <v>102010201009</v>
      </c>
      <c r="B123" s="95" t="s">
        <v>223</v>
      </c>
      <c r="C123" s="96" t="n">
        <v>482983.53</v>
      </c>
      <c r="D123" s="96" t="n">
        <v>20000</v>
      </c>
      <c r="E123" s="96" t="n">
        <v>502983.53</v>
      </c>
    </row>
    <row r="124" customFormat="false" ht="15" hidden="false" customHeight="false" outlineLevel="0" collapsed="false">
      <c r="A124" s="95" t="n">
        <v>1020103</v>
      </c>
      <c r="B124" s="95" t="s">
        <v>224</v>
      </c>
      <c r="C124" s="96" t="n">
        <v>-4020335.4</v>
      </c>
      <c r="D124" s="96" t="n">
        <v>-618075.32</v>
      </c>
      <c r="E124" s="96" t="n">
        <v>-4638410.72</v>
      </c>
    </row>
    <row r="125" customFormat="false" ht="15" hidden="false" customHeight="false" outlineLevel="0" collapsed="false">
      <c r="A125" s="95" t="n">
        <v>102010301</v>
      </c>
      <c r="B125" s="95" t="s">
        <v>225</v>
      </c>
      <c r="C125" s="96" t="n">
        <v>-4020335.4</v>
      </c>
      <c r="D125" s="96" t="n">
        <v>-618075.32</v>
      </c>
      <c r="E125" s="96" t="n">
        <v>-4638410.72</v>
      </c>
    </row>
    <row r="126" customFormat="false" ht="15" hidden="false" customHeight="false" outlineLevel="0" collapsed="false">
      <c r="A126" s="95" t="n">
        <v>102010301001</v>
      </c>
      <c r="B126" s="95" t="s">
        <v>226</v>
      </c>
      <c r="C126" s="96" t="n">
        <v>0</v>
      </c>
      <c r="D126" s="96" t="n">
        <v>-8192.16</v>
      </c>
      <c r="E126" s="96" t="n">
        <v>-8192.16</v>
      </c>
    </row>
    <row r="127" customFormat="false" ht="15" hidden="false" customHeight="false" outlineLevel="0" collapsed="false">
      <c r="A127" s="95" t="n">
        <v>102010301004</v>
      </c>
      <c r="B127" s="95" t="s">
        <v>227</v>
      </c>
      <c r="C127" s="96" t="n">
        <v>-147493.94</v>
      </c>
      <c r="D127" s="96" t="n">
        <v>-8338.85</v>
      </c>
      <c r="E127" s="96" t="n">
        <v>-155832.79</v>
      </c>
    </row>
    <row r="128" customFormat="false" ht="15" hidden="false" customHeight="false" outlineLevel="0" collapsed="false">
      <c r="A128" s="95" t="n">
        <v>102010301005</v>
      </c>
      <c r="B128" s="95" t="s">
        <v>228</v>
      </c>
      <c r="C128" s="96" t="n">
        <v>-3485173.97</v>
      </c>
      <c r="D128" s="96" t="n">
        <v>-539133.86</v>
      </c>
      <c r="E128" s="96" t="n">
        <v>-4024307.83</v>
      </c>
    </row>
    <row r="129" customFormat="false" ht="15" hidden="false" customHeight="false" outlineLevel="0" collapsed="false">
      <c r="A129" s="95" t="n">
        <v>102010301006</v>
      </c>
      <c r="B129" s="95" t="s">
        <v>229</v>
      </c>
      <c r="C129" s="96" t="n">
        <v>-14825.81</v>
      </c>
      <c r="D129" s="96" t="n">
        <v>-504.09</v>
      </c>
      <c r="E129" s="96" t="n">
        <v>-15329.9</v>
      </c>
    </row>
    <row r="130" customFormat="false" ht="15" hidden="false" customHeight="false" outlineLevel="0" collapsed="false">
      <c r="A130" s="95" t="n">
        <v>102010301007</v>
      </c>
      <c r="B130" s="95" t="s">
        <v>230</v>
      </c>
      <c r="C130" s="96" t="n">
        <v>-110638.32</v>
      </c>
      <c r="D130" s="96" t="n">
        <v>-7481.87</v>
      </c>
      <c r="E130" s="96" t="n">
        <v>-118120.19</v>
      </c>
    </row>
    <row r="131" customFormat="false" ht="15" hidden="false" customHeight="false" outlineLevel="0" collapsed="false">
      <c r="A131" s="95" t="n">
        <v>102010301009</v>
      </c>
      <c r="B131" s="95" t="s">
        <v>231</v>
      </c>
      <c r="C131" s="96" t="n">
        <v>-262203.36</v>
      </c>
      <c r="D131" s="96" t="n">
        <v>-54424.49</v>
      </c>
      <c r="E131" s="96" t="n">
        <v>-316627.85</v>
      </c>
    </row>
    <row r="132" customFormat="false" ht="15" hidden="false" customHeight="false" outlineLevel="0" collapsed="false">
      <c r="A132" s="95" t="n">
        <v>10202</v>
      </c>
      <c r="B132" s="95" t="s">
        <v>232</v>
      </c>
      <c r="C132" s="96" t="n">
        <v>23638.91</v>
      </c>
      <c r="D132" s="96" t="n">
        <v>-22113.51</v>
      </c>
      <c r="E132" s="96" t="n">
        <v>1525.4</v>
      </c>
    </row>
    <row r="133" customFormat="false" ht="15" hidden="false" customHeight="false" outlineLevel="0" collapsed="false">
      <c r="A133" s="95" t="n">
        <v>1020201</v>
      </c>
      <c r="B133" s="95" t="s">
        <v>233</v>
      </c>
      <c r="C133" s="96" t="n">
        <v>82108</v>
      </c>
      <c r="D133" s="96" t="n">
        <v>0</v>
      </c>
      <c r="E133" s="96" t="n">
        <v>82108</v>
      </c>
    </row>
    <row r="134" customFormat="false" ht="15" hidden="false" customHeight="false" outlineLevel="0" collapsed="false">
      <c r="A134" s="95" t="n">
        <v>102020101</v>
      </c>
      <c r="B134" s="95" t="s">
        <v>234</v>
      </c>
      <c r="C134" s="96" t="n">
        <v>82108</v>
      </c>
      <c r="D134" s="96" t="n">
        <v>0</v>
      </c>
      <c r="E134" s="96" t="n">
        <v>82108</v>
      </c>
    </row>
    <row r="135" customFormat="false" ht="15" hidden="false" customHeight="false" outlineLevel="0" collapsed="false">
      <c r="A135" s="95" t="n">
        <v>102020101004</v>
      </c>
      <c r="B135" s="95" t="s">
        <v>235</v>
      </c>
      <c r="C135" s="96" t="n">
        <v>82108</v>
      </c>
      <c r="D135" s="96" t="n">
        <v>0</v>
      </c>
      <c r="E135" s="96" t="n">
        <v>82108</v>
      </c>
    </row>
    <row r="136" customFormat="false" ht="15" hidden="false" customHeight="false" outlineLevel="0" collapsed="false">
      <c r="A136" s="95" t="n">
        <v>1020202</v>
      </c>
      <c r="B136" s="95" t="s">
        <v>236</v>
      </c>
      <c r="C136" s="96" t="n">
        <v>-58469.09</v>
      </c>
      <c r="D136" s="96" t="n">
        <v>-22113.51</v>
      </c>
      <c r="E136" s="96" t="n">
        <v>-80582.6</v>
      </c>
    </row>
    <row r="137" customFormat="false" ht="15" hidden="false" customHeight="false" outlineLevel="0" collapsed="false">
      <c r="A137" s="95" t="n">
        <v>102020201</v>
      </c>
      <c r="B137" s="95" t="s">
        <v>236</v>
      </c>
      <c r="C137" s="96" t="n">
        <v>-58469.09</v>
      </c>
      <c r="D137" s="96" t="n">
        <v>-22113.51</v>
      </c>
      <c r="E137" s="96" t="n">
        <v>-80582.6</v>
      </c>
    </row>
    <row r="138" customFormat="false" ht="15" hidden="false" customHeight="false" outlineLevel="0" collapsed="false">
      <c r="A138" s="95" t="n">
        <v>102020201001</v>
      </c>
      <c r="B138" s="95" t="s">
        <v>237</v>
      </c>
      <c r="C138" s="96" t="n">
        <v>-58469.09</v>
      </c>
      <c r="D138" s="96" t="n">
        <v>-22113.51</v>
      </c>
      <c r="E138" s="96" t="n">
        <v>-80582.6</v>
      </c>
    </row>
    <row r="139" customFormat="false" ht="15" hidden="false" customHeight="false" outlineLevel="0" collapsed="false">
      <c r="A139" s="95" t="n">
        <v>104</v>
      </c>
      <c r="B139" s="95" t="s">
        <v>239</v>
      </c>
      <c r="C139" s="96" t="n">
        <v>50019.4</v>
      </c>
      <c r="D139" s="96" t="n">
        <v>-11310.59</v>
      </c>
      <c r="E139" s="96" t="n">
        <v>38708.81</v>
      </c>
    </row>
    <row r="140" customFormat="false" ht="15" hidden="false" customHeight="false" outlineLevel="0" collapsed="false">
      <c r="A140" s="95" t="n">
        <v>10401</v>
      </c>
      <c r="B140" s="95" t="s">
        <v>239</v>
      </c>
      <c r="C140" s="96" t="n">
        <v>50019.4</v>
      </c>
      <c r="D140" s="96" t="n">
        <v>-11310.59</v>
      </c>
      <c r="E140" s="96" t="n">
        <v>38708.81</v>
      </c>
    </row>
    <row r="141" customFormat="false" ht="15" hidden="false" customHeight="false" outlineLevel="0" collapsed="false">
      <c r="A141" s="95" t="n">
        <v>1040101</v>
      </c>
      <c r="B141" s="95" t="s">
        <v>239</v>
      </c>
      <c r="C141" s="96" t="n">
        <v>50019.4</v>
      </c>
      <c r="D141" s="96" t="n">
        <v>-11310.59</v>
      </c>
      <c r="E141" s="96" t="n">
        <v>38708.81</v>
      </c>
    </row>
    <row r="142" customFormat="false" ht="15" hidden="false" customHeight="false" outlineLevel="0" collapsed="false">
      <c r="A142" s="95" t="n">
        <v>104010101</v>
      </c>
      <c r="B142" s="95" t="s">
        <v>239</v>
      </c>
      <c r="C142" s="96" t="n">
        <v>50019.4</v>
      </c>
      <c r="D142" s="96" t="n">
        <v>-11310.59</v>
      </c>
      <c r="E142" s="96" t="n">
        <v>38708.81</v>
      </c>
    </row>
    <row r="143" customFormat="false" ht="15" hidden="false" customHeight="false" outlineLevel="0" collapsed="false">
      <c r="A143" s="95" t="n">
        <v>104010101001</v>
      </c>
      <c r="B143" s="95" t="s">
        <v>240</v>
      </c>
      <c r="C143" s="96" t="n">
        <v>50019.4</v>
      </c>
      <c r="D143" s="96" t="n">
        <v>-11310.59</v>
      </c>
      <c r="E143" s="96" t="n">
        <v>38708.81</v>
      </c>
    </row>
    <row r="144" customFormat="false" ht="15" hidden="false" customHeight="false" outlineLevel="0" collapsed="false">
      <c r="A144" s="95" t="n">
        <v>2</v>
      </c>
      <c r="B144" s="95" t="s">
        <v>241</v>
      </c>
      <c r="C144" s="96" t="n">
        <v>10360778.32</v>
      </c>
      <c r="D144" s="96" t="n">
        <v>-1926464.65</v>
      </c>
      <c r="E144" s="96" t="n">
        <v>8434313.67</v>
      </c>
    </row>
    <row r="145" customFormat="false" ht="15" hidden="false" customHeight="false" outlineLevel="0" collapsed="false">
      <c r="A145" s="95" t="n">
        <v>201</v>
      </c>
      <c r="B145" s="95" t="s">
        <v>242</v>
      </c>
      <c r="C145" s="96" t="n">
        <v>7778155.14</v>
      </c>
      <c r="D145" s="96" t="n">
        <v>-95891.93</v>
      </c>
      <c r="E145" s="96" t="n">
        <v>7682263.21</v>
      </c>
    </row>
    <row r="146" customFormat="false" ht="15" hidden="false" customHeight="false" outlineLevel="0" collapsed="false">
      <c r="A146" s="95" t="n">
        <v>20103</v>
      </c>
      <c r="B146" s="95" t="s">
        <v>243</v>
      </c>
      <c r="C146" s="96" t="n">
        <v>6612032.14</v>
      </c>
      <c r="D146" s="96" t="n">
        <v>586363.62</v>
      </c>
      <c r="E146" s="96" t="n">
        <v>7198395.76</v>
      </c>
    </row>
    <row r="147" customFormat="false" ht="15" hidden="false" customHeight="false" outlineLevel="0" collapsed="false">
      <c r="A147" s="95" t="n">
        <v>2010301</v>
      </c>
      <c r="B147" s="95" t="s">
        <v>244</v>
      </c>
      <c r="C147" s="96" t="n">
        <v>1449633.72</v>
      </c>
      <c r="D147" s="96" t="n">
        <v>-443472.17</v>
      </c>
      <c r="E147" s="96" t="n">
        <v>1006161.55</v>
      </c>
    </row>
    <row r="148" customFormat="false" ht="15" hidden="false" customHeight="false" outlineLevel="0" collapsed="false">
      <c r="A148" s="95" t="n">
        <v>201030101</v>
      </c>
      <c r="B148" s="95" t="s">
        <v>244</v>
      </c>
      <c r="C148" s="96" t="n">
        <v>1449633.72</v>
      </c>
      <c r="D148" s="96" t="n">
        <v>-443472.17</v>
      </c>
      <c r="E148" s="96" t="n">
        <v>1006161.55</v>
      </c>
    </row>
    <row r="149" customFormat="false" ht="15" hidden="false" customHeight="false" outlineLevel="0" collapsed="false">
      <c r="A149" s="95" t="n">
        <v>201030101001</v>
      </c>
      <c r="B149" s="95" t="s">
        <v>245</v>
      </c>
      <c r="C149" s="96" t="n">
        <v>618888.7</v>
      </c>
      <c r="D149" s="96" t="n">
        <v>-49298.8</v>
      </c>
      <c r="E149" s="96" t="n">
        <v>569589.9</v>
      </c>
    </row>
    <row r="150" customFormat="false" ht="15" hidden="false" customHeight="false" outlineLevel="0" collapsed="false">
      <c r="A150" s="95" t="n">
        <v>201030101002</v>
      </c>
      <c r="B150" s="95" t="s">
        <v>246</v>
      </c>
      <c r="C150" s="96" t="n">
        <v>830745.02</v>
      </c>
      <c r="D150" s="96" t="n">
        <v>-394173.37</v>
      </c>
      <c r="E150" s="96" t="n">
        <v>436571.65</v>
      </c>
    </row>
    <row r="151" customFormat="false" ht="15" hidden="false" customHeight="false" outlineLevel="0" collapsed="false">
      <c r="A151" s="95" t="n">
        <v>2010302</v>
      </c>
      <c r="B151" s="95" t="s">
        <v>247</v>
      </c>
      <c r="C151" s="96" t="n">
        <v>3898437.94</v>
      </c>
      <c r="D151" s="96" t="n">
        <v>-997468.94</v>
      </c>
      <c r="E151" s="96" t="n">
        <v>2900969</v>
      </c>
    </row>
    <row r="152" customFormat="false" ht="15" hidden="false" customHeight="false" outlineLevel="0" collapsed="false">
      <c r="A152" s="95" t="n">
        <v>201030201</v>
      </c>
      <c r="B152" s="95" t="s">
        <v>247</v>
      </c>
      <c r="C152" s="96" t="n">
        <v>3898437.94</v>
      </c>
      <c r="D152" s="96" t="n">
        <v>-997468.94</v>
      </c>
      <c r="E152" s="96" t="n">
        <v>2900969</v>
      </c>
    </row>
    <row r="153" customFormat="false" ht="15" hidden="false" customHeight="false" outlineLevel="0" collapsed="false">
      <c r="A153" s="95" t="n">
        <v>201030201001</v>
      </c>
      <c r="B153" s="95" t="s">
        <v>248</v>
      </c>
      <c r="C153" s="96" t="n">
        <v>3890437.94</v>
      </c>
      <c r="D153" s="96" t="n">
        <v>-997468.94</v>
      </c>
      <c r="E153" s="96" t="n">
        <v>2892969</v>
      </c>
    </row>
    <row r="154" customFormat="false" ht="15" hidden="false" customHeight="false" outlineLevel="0" collapsed="false">
      <c r="A154" s="95" t="n">
        <v>201030201002</v>
      </c>
      <c r="B154" s="95" t="s">
        <v>249</v>
      </c>
      <c r="C154" s="96" t="n">
        <v>8000</v>
      </c>
      <c r="D154" s="96" t="n">
        <v>0</v>
      </c>
      <c r="E154" s="96" t="n">
        <v>8000</v>
      </c>
    </row>
    <row r="155" customFormat="false" ht="15" hidden="false" customHeight="false" outlineLevel="0" collapsed="false">
      <c r="A155" s="95" t="n">
        <v>2010304</v>
      </c>
      <c r="B155" s="95" t="s">
        <v>250</v>
      </c>
      <c r="C155" s="96" t="n">
        <v>1263960.48</v>
      </c>
      <c r="D155" s="96" t="n">
        <v>2027304.73</v>
      </c>
      <c r="E155" s="96" t="n">
        <v>3291265.21</v>
      </c>
    </row>
    <row r="156" customFormat="false" ht="15" hidden="false" customHeight="false" outlineLevel="0" collapsed="false">
      <c r="A156" s="95" t="n">
        <v>201030401</v>
      </c>
      <c r="B156" s="95" t="s">
        <v>250</v>
      </c>
      <c r="C156" s="96" t="n">
        <v>1263960.48</v>
      </c>
      <c r="D156" s="96" t="n">
        <v>2027304.73</v>
      </c>
      <c r="E156" s="96" t="n">
        <v>3291265.21</v>
      </c>
    </row>
    <row r="157" customFormat="false" ht="15" hidden="false" customHeight="false" outlineLevel="0" collapsed="false">
      <c r="A157" s="95" t="n">
        <v>201030401001</v>
      </c>
      <c r="B157" s="95" t="s">
        <v>251</v>
      </c>
      <c r="C157" s="96" t="n">
        <v>20648.96</v>
      </c>
      <c r="D157" s="96" t="n">
        <v>559.85</v>
      </c>
      <c r="E157" s="96" t="n">
        <v>21208.81</v>
      </c>
    </row>
    <row r="158" customFormat="false" ht="15" hidden="false" customHeight="false" outlineLevel="0" collapsed="false">
      <c r="A158" s="95" t="n">
        <v>201030401002</v>
      </c>
      <c r="B158" s="95" t="s">
        <v>252</v>
      </c>
      <c r="C158" s="96" t="n">
        <v>1066.49</v>
      </c>
      <c r="D158" s="96" t="n">
        <v>1299.42</v>
      </c>
      <c r="E158" s="96" t="n">
        <v>2365.91</v>
      </c>
    </row>
    <row r="159" customFormat="false" ht="15" hidden="false" customHeight="false" outlineLevel="0" collapsed="false">
      <c r="A159" s="95" t="n">
        <v>201030401003</v>
      </c>
      <c r="B159" s="95" t="s">
        <v>253</v>
      </c>
      <c r="C159" s="96" t="n">
        <v>1240356.02</v>
      </c>
      <c r="D159" s="96" t="n">
        <v>2026569.52</v>
      </c>
      <c r="E159" s="96" t="n">
        <v>3266925.54</v>
      </c>
    </row>
    <row r="160" customFormat="false" ht="15" hidden="false" customHeight="false" outlineLevel="0" collapsed="false">
      <c r="A160" s="95" t="n">
        <v>201030401004</v>
      </c>
      <c r="B160" s="95" t="s">
        <v>254</v>
      </c>
      <c r="C160" s="96" t="n">
        <v>191.58</v>
      </c>
      <c r="D160" s="96" t="n">
        <v>-191.58</v>
      </c>
      <c r="E160" s="96" t="n">
        <v>0</v>
      </c>
    </row>
    <row r="161" customFormat="false" ht="15" hidden="false" customHeight="false" outlineLevel="0" collapsed="false">
      <c r="A161" s="95" t="n">
        <v>201030401005</v>
      </c>
      <c r="B161" s="95" t="s">
        <v>255</v>
      </c>
      <c r="C161" s="96" t="n">
        <v>1697.43</v>
      </c>
      <c r="D161" s="96" t="n">
        <v>-932.48</v>
      </c>
      <c r="E161" s="96" t="n">
        <v>764.95</v>
      </c>
    </row>
    <row r="162" customFormat="false" ht="15" hidden="false" customHeight="false" outlineLevel="0" collapsed="false">
      <c r="A162" s="95" t="n">
        <v>20104</v>
      </c>
      <c r="B162" s="95" t="s">
        <v>596</v>
      </c>
      <c r="C162" s="96" t="n">
        <v>616504.99</v>
      </c>
      <c r="D162" s="96" t="n">
        <v>-616504.99</v>
      </c>
      <c r="E162" s="96" t="n">
        <v>0</v>
      </c>
    </row>
    <row r="163" customFormat="false" ht="15" hidden="false" customHeight="false" outlineLevel="0" collapsed="false">
      <c r="A163" s="95" t="n">
        <v>2010401</v>
      </c>
      <c r="B163" s="95" t="s">
        <v>597</v>
      </c>
      <c r="C163" s="96" t="n">
        <v>616504.99</v>
      </c>
      <c r="D163" s="96" t="n">
        <v>-616504.99</v>
      </c>
      <c r="E163" s="96" t="n">
        <v>0</v>
      </c>
    </row>
    <row r="164" customFormat="false" ht="15" hidden="false" customHeight="false" outlineLevel="0" collapsed="false">
      <c r="A164" s="95" t="n">
        <v>201040101</v>
      </c>
      <c r="B164" s="95" t="s">
        <v>597</v>
      </c>
      <c r="C164" s="96" t="n">
        <v>616504.99</v>
      </c>
      <c r="D164" s="96" t="n">
        <v>-616504.99</v>
      </c>
      <c r="E164" s="96" t="n">
        <v>0</v>
      </c>
    </row>
    <row r="165" customFormat="false" ht="15" hidden="false" customHeight="false" outlineLevel="0" collapsed="false">
      <c r="A165" s="95" t="n">
        <v>201040101002</v>
      </c>
      <c r="B165" s="95" t="s">
        <v>598</v>
      </c>
      <c r="C165" s="96" t="n">
        <v>6020.53</v>
      </c>
      <c r="D165" s="96" t="n">
        <v>-6020.53</v>
      </c>
      <c r="E165" s="96" t="n">
        <v>0</v>
      </c>
    </row>
    <row r="166" customFormat="false" ht="15" hidden="false" customHeight="false" outlineLevel="0" collapsed="false">
      <c r="A166" s="95" t="n">
        <v>201040101005</v>
      </c>
      <c r="B166" s="95" t="s">
        <v>599</v>
      </c>
      <c r="C166" s="96" t="n">
        <v>601265.47</v>
      </c>
      <c r="D166" s="96" t="n">
        <v>-601265.47</v>
      </c>
      <c r="E166" s="96" t="n">
        <v>0</v>
      </c>
    </row>
    <row r="167" customFormat="false" ht="15" hidden="false" customHeight="false" outlineLevel="0" collapsed="false">
      <c r="A167" s="95" t="n">
        <v>201040101007</v>
      </c>
      <c r="B167" s="95" t="s">
        <v>256</v>
      </c>
      <c r="C167" s="96" t="n">
        <v>9218.99</v>
      </c>
      <c r="D167" s="96" t="n">
        <v>-9218.99</v>
      </c>
      <c r="E167" s="96" t="n">
        <v>0</v>
      </c>
    </row>
    <row r="168" customFormat="false" ht="15" hidden="false" customHeight="false" outlineLevel="0" collapsed="false">
      <c r="A168" s="95" t="n">
        <v>20105</v>
      </c>
      <c r="B168" s="95" t="s">
        <v>258</v>
      </c>
      <c r="C168" s="96" t="n">
        <v>465715.59</v>
      </c>
      <c r="D168" s="96" t="n">
        <v>-79964.9</v>
      </c>
      <c r="E168" s="96" t="n">
        <v>385750.69</v>
      </c>
    </row>
    <row r="169" customFormat="false" ht="15" hidden="false" customHeight="false" outlineLevel="0" collapsed="false">
      <c r="A169" s="95" t="n">
        <v>2010501</v>
      </c>
      <c r="B169" s="95" t="s">
        <v>259</v>
      </c>
      <c r="C169" s="96" t="n">
        <v>62830.15</v>
      </c>
      <c r="D169" s="96" t="n">
        <v>12953.64</v>
      </c>
      <c r="E169" s="96" t="n">
        <v>75783.79</v>
      </c>
    </row>
    <row r="170" customFormat="false" ht="15" hidden="false" customHeight="false" outlineLevel="0" collapsed="false">
      <c r="A170" s="95" t="n">
        <v>201050102</v>
      </c>
      <c r="B170" s="95" t="s">
        <v>260</v>
      </c>
      <c r="C170" s="96" t="n">
        <v>62830.15</v>
      </c>
      <c r="D170" s="96" t="n">
        <v>12953.64</v>
      </c>
      <c r="E170" s="96" t="n">
        <v>75783.79</v>
      </c>
    </row>
    <row r="171" customFormat="false" ht="15" hidden="false" customHeight="false" outlineLevel="0" collapsed="false">
      <c r="A171" s="95" t="n">
        <v>201050102006</v>
      </c>
      <c r="B171" s="95" t="s">
        <v>261</v>
      </c>
      <c r="C171" s="96" t="n">
        <v>62830.15</v>
      </c>
      <c r="D171" s="96" t="n">
        <v>12953.64</v>
      </c>
      <c r="E171" s="96" t="n">
        <v>75783.79</v>
      </c>
    </row>
    <row r="172" customFormat="false" ht="15" hidden="false" customHeight="false" outlineLevel="0" collapsed="false">
      <c r="A172" s="95" t="n">
        <v>2010503</v>
      </c>
      <c r="B172" s="95" t="s">
        <v>262</v>
      </c>
      <c r="C172" s="96" t="n">
        <v>40149</v>
      </c>
      <c r="D172" s="96" t="n">
        <v>-445.65</v>
      </c>
      <c r="E172" s="96" t="n">
        <v>39703.35</v>
      </c>
    </row>
    <row r="173" customFormat="false" ht="15" hidden="false" customHeight="false" outlineLevel="0" collapsed="false">
      <c r="A173" s="95" t="n">
        <v>201050301</v>
      </c>
      <c r="B173" s="95" t="s">
        <v>263</v>
      </c>
      <c r="C173" s="96" t="n">
        <v>40149</v>
      </c>
      <c r="D173" s="96" t="n">
        <v>-445.65</v>
      </c>
      <c r="E173" s="96" t="n">
        <v>39703.35</v>
      </c>
    </row>
    <row r="174" customFormat="false" ht="15" hidden="false" customHeight="false" outlineLevel="0" collapsed="false">
      <c r="A174" s="95" t="n">
        <v>201050301001</v>
      </c>
      <c r="B174" s="95" t="s">
        <v>264</v>
      </c>
      <c r="C174" s="96" t="n">
        <v>11441.24</v>
      </c>
      <c r="D174" s="96" t="n">
        <v>-1219.37</v>
      </c>
      <c r="E174" s="96" t="n">
        <v>10221.87</v>
      </c>
    </row>
    <row r="175" customFormat="false" ht="15" hidden="false" customHeight="false" outlineLevel="0" collapsed="false">
      <c r="A175" s="95" t="n">
        <v>201050301002</v>
      </c>
      <c r="B175" s="95" t="s">
        <v>265</v>
      </c>
      <c r="C175" s="96" t="n">
        <v>14710.09</v>
      </c>
      <c r="D175" s="96" t="n">
        <v>-1304.79</v>
      </c>
      <c r="E175" s="96" t="n">
        <v>13405.3</v>
      </c>
    </row>
    <row r="176" customFormat="false" ht="15" hidden="false" customHeight="false" outlineLevel="0" collapsed="false">
      <c r="A176" s="95" t="n">
        <v>201050301003</v>
      </c>
      <c r="B176" s="95" t="s">
        <v>266</v>
      </c>
      <c r="C176" s="96" t="n">
        <v>3444.97</v>
      </c>
      <c r="D176" s="96" t="n">
        <v>-174.4</v>
      </c>
      <c r="E176" s="96" t="n">
        <v>3270.57</v>
      </c>
    </row>
    <row r="177" customFormat="false" ht="15" hidden="false" customHeight="false" outlineLevel="0" collapsed="false">
      <c r="A177" s="95" t="n">
        <v>201050301004</v>
      </c>
      <c r="B177" s="95" t="s">
        <v>267</v>
      </c>
      <c r="C177" s="96" t="n">
        <v>6168.36</v>
      </c>
      <c r="D177" s="96" t="n">
        <v>1386.81</v>
      </c>
      <c r="E177" s="96" t="n">
        <v>7555.17</v>
      </c>
    </row>
    <row r="178" customFormat="false" ht="15" hidden="false" customHeight="false" outlineLevel="0" collapsed="false">
      <c r="A178" s="95" t="n">
        <v>201050301005</v>
      </c>
      <c r="B178" s="95" t="s">
        <v>268</v>
      </c>
      <c r="C178" s="96" t="n">
        <v>3918.17</v>
      </c>
      <c r="D178" s="96" t="n">
        <v>75.61</v>
      </c>
      <c r="E178" s="96" t="n">
        <v>3993.78</v>
      </c>
    </row>
    <row r="179" customFormat="false" ht="15" hidden="false" customHeight="false" outlineLevel="0" collapsed="false">
      <c r="A179" s="95" t="n">
        <v>201050301009</v>
      </c>
      <c r="B179" s="95" t="s">
        <v>269</v>
      </c>
      <c r="C179" s="96" t="n">
        <v>300</v>
      </c>
      <c r="D179" s="96" t="n">
        <v>750.74</v>
      </c>
      <c r="E179" s="96" t="n">
        <v>1050.74</v>
      </c>
    </row>
    <row r="180" customFormat="false" ht="15" hidden="false" customHeight="false" outlineLevel="0" collapsed="false">
      <c r="A180" s="95" t="n">
        <v>201050301010</v>
      </c>
      <c r="B180" s="95" t="s">
        <v>270</v>
      </c>
      <c r="C180" s="96" t="n">
        <v>166.17</v>
      </c>
      <c r="D180" s="96" t="n">
        <v>39.75</v>
      </c>
      <c r="E180" s="96" t="n">
        <v>205.92</v>
      </c>
    </row>
    <row r="181" customFormat="false" ht="15" hidden="false" customHeight="false" outlineLevel="0" collapsed="false">
      <c r="A181" s="95" t="n">
        <v>2010504</v>
      </c>
      <c r="B181" s="95" t="s">
        <v>271</v>
      </c>
      <c r="C181" s="96" t="n">
        <v>144386.19</v>
      </c>
      <c r="D181" s="96" t="n">
        <v>125877.36</v>
      </c>
      <c r="E181" s="96" t="n">
        <v>270263.55</v>
      </c>
    </row>
    <row r="182" customFormat="false" ht="15" hidden="false" customHeight="false" outlineLevel="0" collapsed="false">
      <c r="A182" s="95" t="n">
        <v>201050401</v>
      </c>
      <c r="B182" s="95" t="s">
        <v>271</v>
      </c>
      <c r="C182" s="96" t="n">
        <v>144386.19</v>
      </c>
      <c r="D182" s="96" t="n">
        <v>125877.36</v>
      </c>
      <c r="E182" s="96" t="n">
        <v>270263.55</v>
      </c>
    </row>
    <row r="183" customFormat="false" ht="15" hidden="false" customHeight="false" outlineLevel="0" collapsed="false">
      <c r="A183" s="95" t="n">
        <v>201050401001</v>
      </c>
      <c r="B183" s="95" t="s">
        <v>272</v>
      </c>
      <c r="C183" s="96" t="n">
        <v>10011.1</v>
      </c>
      <c r="D183" s="96" t="n">
        <v>-1129.33</v>
      </c>
      <c r="E183" s="96" t="n">
        <v>8881.77</v>
      </c>
    </row>
    <row r="184" customFormat="false" ht="15" hidden="false" customHeight="false" outlineLevel="0" collapsed="false">
      <c r="A184" s="95" t="n">
        <v>201050401002</v>
      </c>
      <c r="B184" s="95" t="s">
        <v>273</v>
      </c>
      <c r="C184" s="96" t="n">
        <v>47255.77</v>
      </c>
      <c r="D184" s="96" t="n">
        <v>-2118.44</v>
      </c>
      <c r="E184" s="96" t="n">
        <v>45137.33</v>
      </c>
    </row>
    <row r="185" customFormat="false" ht="15" hidden="false" customHeight="false" outlineLevel="0" collapsed="false">
      <c r="A185" s="95" t="n">
        <v>201050401003</v>
      </c>
      <c r="B185" s="95" t="s">
        <v>274</v>
      </c>
      <c r="C185" s="96" t="n">
        <v>83956.26</v>
      </c>
      <c r="D185" s="96" t="n">
        <v>122525.37</v>
      </c>
      <c r="E185" s="96" t="n">
        <v>206481.63</v>
      </c>
    </row>
    <row r="186" customFormat="false" ht="15" hidden="false" customHeight="false" outlineLevel="0" collapsed="false">
      <c r="A186" s="95" t="n">
        <v>201050401004</v>
      </c>
      <c r="B186" s="95" t="s">
        <v>275</v>
      </c>
      <c r="C186" s="96" t="n">
        <v>-18.55</v>
      </c>
      <c r="D186" s="96" t="n">
        <v>18.55</v>
      </c>
      <c r="E186" s="96" t="n">
        <v>0</v>
      </c>
    </row>
    <row r="187" customFormat="false" ht="15" hidden="false" customHeight="false" outlineLevel="0" collapsed="false">
      <c r="A187" s="95" t="n">
        <v>201050401006</v>
      </c>
      <c r="B187" s="95" t="s">
        <v>276</v>
      </c>
      <c r="C187" s="96" t="n">
        <v>3181.61</v>
      </c>
      <c r="D187" s="96" t="n">
        <v>-1441.62</v>
      </c>
      <c r="E187" s="96" t="n">
        <v>1739.99</v>
      </c>
    </row>
    <row r="188" customFormat="false" ht="15" hidden="false" customHeight="false" outlineLevel="0" collapsed="false">
      <c r="A188" s="95" t="n">
        <v>201050401007</v>
      </c>
      <c r="B188" s="95" t="s">
        <v>277</v>
      </c>
      <c r="C188" s="96" t="n">
        <v>0</v>
      </c>
      <c r="D188" s="96" t="n">
        <v>8022.83</v>
      </c>
      <c r="E188" s="96" t="n">
        <v>8022.83</v>
      </c>
    </row>
    <row r="189" customFormat="false" ht="15" hidden="false" customHeight="false" outlineLevel="0" collapsed="false">
      <c r="A189" s="95" t="n">
        <v>2010505</v>
      </c>
      <c r="B189" s="95" t="s">
        <v>278</v>
      </c>
      <c r="C189" s="96" t="n">
        <v>218350.25</v>
      </c>
      <c r="D189" s="96" t="n">
        <v>-218350.25</v>
      </c>
      <c r="E189" s="96" t="n">
        <v>0</v>
      </c>
    </row>
    <row r="190" customFormat="false" ht="15" hidden="false" customHeight="false" outlineLevel="0" collapsed="false">
      <c r="A190" s="95" t="n">
        <v>201050501</v>
      </c>
      <c r="B190" s="95" t="s">
        <v>278</v>
      </c>
      <c r="C190" s="96" t="n">
        <v>218350.25</v>
      </c>
      <c r="D190" s="96" t="n">
        <v>-218350.25</v>
      </c>
      <c r="E190" s="96" t="n">
        <v>0</v>
      </c>
    </row>
    <row r="191" customFormat="false" ht="15" hidden="false" customHeight="false" outlineLevel="0" collapsed="false">
      <c r="A191" s="95" t="n">
        <v>201050501001</v>
      </c>
      <c r="B191" s="95" t="s">
        <v>279</v>
      </c>
      <c r="C191" s="96" t="n">
        <v>218350.25</v>
      </c>
      <c r="D191" s="96" t="n">
        <v>-218350.25</v>
      </c>
      <c r="E191" s="96" t="n">
        <v>0</v>
      </c>
    </row>
    <row r="192" customFormat="false" ht="15" hidden="false" customHeight="false" outlineLevel="0" collapsed="false">
      <c r="A192" s="95" t="n">
        <v>20107</v>
      </c>
      <c r="B192" s="95" t="s">
        <v>280</v>
      </c>
      <c r="C192" s="96" t="n">
        <v>83902.42</v>
      </c>
      <c r="D192" s="96" t="n">
        <v>14214.34</v>
      </c>
      <c r="E192" s="96" t="n">
        <v>98116.76</v>
      </c>
    </row>
    <row r="193" customFormat="false" ht="15" hidden="false" customHeight="false" outlineLevel="0" collapsed="false">
      <c r="A193" s="95" t="n">
        <v>2010701</v>
      </c>
      <c r="B193" s="95" t="s">
        <v>281</v>
      </c>
      <c r="C193" s="96" t="n">
        <v>83902.42</v>
      </c>
      <c r="D193" s="96" t="n">
        <v>14214.34</v>
      </c>
      <c r="E193" s="96" t="n">
        <v>98116.76</v>
      </c>
    </row>
    <row r="194" customFormat="false" ht="15" hidden="false" customHeight="false" outlineLevel="0" collapsed="false">
      <c r="A194" s="95" t="n">
        <v>201070101</v>
      </c>
      <c r="B194" s="95" t="s">
        <v>281</v>
      </c>
      <c r="C194" s="96" t="n">
        <v>83902.42</v>
      </c>
      <c r="D194" s="96" t="n">
        <v>14214.34</v>
      </c>
      <c r="E194" s="96" t="n">
        <v>98116.76</v>
      </c>
    </row>
    <row r="195" customFormat="false" ht="15" hidden="false" customHeight="false" outlineLevel="0" collapsed="false">
      <c r="A195" s="95" t="n">
        <v>201070101001</v>
      </c>
      <c r="B195" s="95" t="s">
        <v>282</v>
      </c>
      <c r="C195" s="96" t="n">
        <v>43032.8</v>
      </c>
      <c r="D195" s="96" t="n">
        <v>1860.34</v>
      </c>
      <c r="E195" s="96" t="n">
        <v>44893.14</v>
      </c>
    </row>
    <row r="196" customFormat="false" ht="15" hidden="false" customHeight="false" outlineLevel="0" collapsed="false">
      <c r="A196" s="95" t="n">
        <v>201070101003</v>
      </c>
      <c r="B196" s="95" t="s">
        <v>283</v>
      </c>
      <c r="C196" s="96" t="n">
        <v>40869.62</v>
      </c>
      <c r="D196" s="96" t="n">
        <v>12354</v>
      </c>
      <c r="E196" s="96" t="n">
        <v>53223.62</v>
      </c>
    </row>
    <row r="197" customFormat="false" ht="15" hidden="false" customHeight="false" outlineLevel="0" collapsed="false">
      <c r="A197" s="95" t="n">
        <v>202</v>
      </c>
      <c r="B197" s="95" t="s">
        <v>286</v>
      </c>
      <c r="C197" s="96" t="n">
        <v>2582623.18</v>
      </c>
      <c r="D197" s="96" t="n">
        <v>-1830572.72</v>
      </c>
      <c r="E197" s="96" t="n">
        <v>752050.46</v>
      </c>
    </row>
    <row r="198" customFormat="false" ht="15" hidden="false" customHeight="false" outlineLevel="0" collapsed="false">
      <c r="A198" s="95" t="n">
        <v>20203</v>
      </c>
      <c r="B198" s="95" t="s">
        <v>596</v>
      </c>
      <c r="C198" s="96" t="n">
        <v>1857747.32</v>
      </c>
      <c r="D198" s="96" t="n">
        <v>-1857747.32</v>
      </c>
      <c r="E198" s="96" t="n">
        <v>0</v>
      </c>
    </row>
    <row r="199" customFormat="false" ht="15" hidden="false" customHeight="false" outlineLevel="0" collapsed="false">
      <c r="A199" s="95" t="n">
        <v>2020301</v>
      </c>
      <c r="B199" s="95" t="s">
        <v>600</v>
      </c>
      <c r="C199" s="96" t="n">
        <v>1857747.32</v>
      </c>
      <c r="D199" s="96" t="n">
        <v>-1857747.32</v>
      </c>
      <c r="E199" s="96" t="n">
        <v>0</v>
      </c>
    </row>
    <row r="200" customFormat="false" ht="15" hidden="false" customHeight="false" outlineLevel="0" collapsed="false">
      <c r="A200" s="95" t="n">
        <v>202030101</v>
      </c>
      <c r="B200" s="95" t="s">
        <v>600</v>
      </c>
      <c r="C200" s="96" t="n">
        <v>1857747.32</v>
      </c>
      <c r="D200" s="96" t="n">
        <v>-1857747.32</v>
      </c>
      <c r="E200" s="96" t="n">
        <v>0</v>
      </c>
    </row>
    <row r="201" customFormat="false" ht="15" hidden="false" customHeight="false" outlineLevel="0" collapsed="false">
      <c r="A201" s="95" t="n">
        <v>202030101002</v>
      </c>
      <c r="B201" s="95" t="s">
        <v>601</v>
      </c>
      <c r="C201" s="96" t="n">
        <v>1857747.32</v>
      </c>
      <c r="D201" s="96" t="n">
        <v>-1857747.32</v>
      </c>
      <c r="E201" s="96" t="n">
        <v>0</v>
      </c>
    </row>
    <row r="202" customFormat="false" ht="15" hidden="false" customHeight="false" outlineLevel="0" collapsed="false">
      <c r="A202" s="95" t="n">
        <v>20204</v>
      </c>
      <c r="B202" s="95" t="s">
        <v>288</v>
      </c>
      <c r="C202" s="96" t="n">
        <v>306510.12</v>
      </c>
      <c r="D202" s="96" t="n">
        <v>0</v>
      </c>
      <c r="E202" s="96" t="n">
        <v>306510.12</v>
      </c>
    </row>
    <row r="203" customFormat="false" ht="15" hidden="false" customHeight="false" outlineLevel="0" collapsed="false">
      <c r="A203" s="95" t="n">
        <v>2020401</v>
      </c>
      <c r="B203" s="95" t="s">
        <v>289</v>
      </c>
      <c r="C203" s="96" t="n">
        <v>306510.12</v>
      </c>
      <c r="D203" s="96" t="n">
        <v>0</v>
      </c>
      <c r="E203" s="96" t="n">
        <v>306510.12</v>
      </c>
    </row>
    <row r="204" customFormat="false" ht="15" hidden="false" customHeight="false" outlineLevel="0" collapsed="false">
      <c r="A204" s="95" t="n">
        <v>202040101</v>
      </c>
      <c r="B204" s="95" t="s">
        <v>289</v>
      </c>
      <c r="C204" s="96" t="n">
        <v>306510.12</v>
      </c>
      <c r="D204" s="96" t="n">
        <v>0</v>
      </c>
      <c r="E204" s="96" t="n">
        <v>306510.12</v>
      </c>
    </row>
    <row r="205" customFormat="false" ht="15" hidden="false" customHeight="false" outlineLevel="0" collapsed="false">
      <c r="A205" s="95" t="n">
        <v>202040101001</v>
      </c>
      <c r="B205" s="95" t="s">
        <v>290</v>
      </c>
      <c r="C205" s="96" t="n">
        <v>306510.12</v>
      </c>
      <c r="D205" s="96" t="n">
        <v>0</v>
      </c>
      <c r="E205" s="96" t="n">
        <v>306510.12</v>
      </c>
    </row>
    <row r="206" customFormat="false" ht="15" hidden="false" customHeight="false" outlineLevel="0" collapsed="false">
      <c r="A206" s="95" t="n">
        <v>20205</v>
      </c>
      <c r="B206" s="95" t="s">
        <v>291</v>
      </c>
      <c r="C206" s="96" t="n">
        <v>418365.74</v>
      </c>
      <c r="D206" s="96" t="n">
        <v>27174.6</v>
      </c>
      <c r="E206" s="96" t="n">
        <v>445540.34</v>
      </c>
    </row>
    <row r="207" customFormat="false" ht="15" hidden="false" customHeight="false" outlineLevel="0" collapsed="false">
      <c r="A207" s="95" t="n">
        <v>2020501</v>
      </c>
      <c r="B207" s="95" t="s">
        <v>292</v>
      </c>
      <c r="C207" s="96" t="n">
        <v>418365.74</v>
      </c>
      <c r="D207" s="96" t="n">
        <v>27174.6</v>
      </c>
      <c r="E207" s="96" t="n">
        <v>445540.34</v>
      </c>
    </row>
    <row r="208" customFormat="false" ht="15" hidden="false" customHeight="false" outlineLevel="0" collapsed="false">
      <c r="A208" s="95" t="n">
        <v>202050101</v>
      </c>
      <c r="B208" s="95" t="s">
        <v>292</v>
      </c>
      <c r="C208" s="96" t="n">
        <v>418365.74</v>
      </c>
      <c r="D208" s="96" t="n">
        <v>27174.6</v>
      </c>
      <c r="E208" s="96" t="n">
        <v>445540.34</v>
      </c>
    </row>
    <row r="209" customFormat="false" ht="15" hidden="false" customHeight="false" outlineLevel="0" collapsed="false">
      <c r="A209" s="95" t="n">
        <v>202050101001</v>
      </c>
      <c r="B209" s="95" t="s">
        <v>293</v>
      </c>
      <c r="C209" s="96" t="n">
        <v>304593.43</v>
      </c>
      <c r="D209" s="96" t="n">
        <v>31054.91</v>
      </c>
      <c r="E209" s="96" t="n">
        <v>335648.34</v>
      </c>
    </row>
    <row r="210" customFormat="false" ht="15" hidden="false" customHeight="false" outlineLevel="0" collapsed="false">
      <c r="A210" s="95" t="n">
        <v>202050101002</v>
      </c>
      <c r="B210" s="95" t="s">
        <v>294</v>
      </c>
      <c r="C210" s="96" t="n">
        <v>113772.31</v>
      </c>
      <c r="D210" s="96" t="n">
        <v>-3880.31</v>
      </c>
      <c r="E210" s="96" t="n">
        <v>109892</v>
      </c>
    </row>
    <row r="211" customFormat="false" ht="15" hidden="false" customHeight="false" outlineLevel="0" collapsed="false">
      <c r="A211" s="95" t="n">
        <v>3</v>
      </c>
      <c r="B211" s="95" t="s">
        <v>295</v>
      </c>
      <c r="C211" s="96" t="n">
        <v>9097379.85</v>
      </c>
      <c r="D211" s="96" t="n">
        <v>1525962.01</v>
      </c>
      <c r="E211" s="96" t="n">
        <v>10623341.86</v>
      </c>
    </row>
    <row r="212" customFormat="false" ht="15" hidden="false" customHeight="false" outlineLevel="0" collapsed="false">
      <c r="A212" s="95" t="n">
        <v>301</v>
      </c>
      <c r="B212" s="95" t="s">
        <v>296</v>
      </c>
      <c r="C212" s="96" t="n">
        <v>1608300</v>
      </c>
      <c r="D212" s="96" t="n">
        <v>0</v>
      </c>
      <c r="E212" s="96" t="n">
        <v>1608300</v>
      </c>
    </row>
    <row r="213" customFormat="false" ht="15" hidden="false" customHeight="false" outlineLevel="0" collapsed="false">
      <c r="A213" s="95" t="n">
        <v>30101</v>
      </c>
      <c r="B213" s="95" t="s">
        <v>297</v>
      </c>
      <c r="C213" s="96" t="n">
        <v>1608300</v>
      </c>
      <c r="D213" s="96" t="n">
        <v>0</v>
      </c>
      <c r="E213" s="96" t="n">
        <v>1608300</v>
      </c>
    </row>
    <row r="214" customFormat="false" ht="15" hidden="false" customHeight="false" outlineLevel="0" collapsed="false">
      <c r="A214" s="95" t="n">
        <v>3010101</v>
      </c>
      <c r="B214" s="95" t="s">
        <v>297</v>
      </c>
      <c r="C214" s="96" t="n">
        <v>1608300</v>
      </c>
      <c r="D214" s="96" t="n">
        <v>0</v>
      </c>
      <c r="E214" s="96" t="n">
        <v>1608300</v>
      </c>
    </row>
    <row r="215" customFormat="false" ht="15" hidden="false" customHeight="false" outlineLevel="0" collapsed="false">
      <c r="A215" s="95" t="n">
        <v>301010101</v>
      </c>
      <c r="B215" s="95" t="s">
        <v>297</v>
      </c>
      <c r="C215" s="96" t="n">
        <v>1608300</v>
      </c>
      <c r="D215" s="96" t="n">
        <v>0</v>
      </c>
      <c r="E215" s="96" t="n">
        <v>1608300</v>
      </c>
    </row>
    <row r="216" customFormat="false" ht="15" hidden="false" customHeight="false" outlineLevel="0" collapsed="false">
      <c r="A216" s="95" t="n">
        <v>301010101001</v>
      </c>
      <c r="B216" s="95" t="s">
        <v>298</v>
      </c>
      <c r="C216" s="96" t="n">
        <v>1608300</v>
      </c>
      <c r="D216" s="96" t="n">
        <v>0</v>
      </c>
      <c r="E216" s="96" t="n">
        <v>1608300</v>
      </c>
    </row>
    <row r="217" customFormat="false" ht="15" hidden="false" customHeight="false" outlineLevel="0" collapsed="false">
      <c r="A217" s="95" t="n">
        <v>304</v>
      </c>
      <c r="B217" s="95" t="s">
        <v>299</v>
      </c>
      <c r="C217" s="96" t="n">
        <v>528900.34</v>
      </c>
      <c r="D217" s="96" t="n">
        <v>97499.69</v>
      </c>
      <c r="E217" s="96" t="n">
        <v>626400.03</v>
      </c>
    </row>
    <row r="218" customFormat="false" ht="15" hidden="false" customHeight="false" outlineLevel="0" collapsed="false">
      <c r="A218" s="95" t="n">
        <v>30401</v>
      </c>
      <c r="B218" s="95" t="s">
        <v>300</v>
      </c>
      <c r="C218" s="96" t="n">
        <v>521900.78</v>
      </c>
      <c r="D218" s="96" t="n">
        <v>97499.69</v>
      </c>
      <c r="E218" s="96" t="n">
        <v>619400.47</v>
      </c>
    </row>
    <row r="219" customFormat="false" ht="15" hidden="false" customHeight="false" outlineLevel="0" collapsed="false">
      <c r="A219" s="95" t="n">
        <v>3040101</v>
      </c>
      <c r="B219" s="95" t="s">
        <v>300</v>
      </c>
      <c r="C219" s="96" t="n">
        <v>521900.78</v>
      </c>
      <c r="D219" s="96" t="n">
        <v>97499.69</v>
      </c>
      <c r="E219" s="96" t="n">
        <v>619400.47</v>
      </c>
    </row>
    <row r="220" customFormat="false" ht="15" hidden="false" customHeight="false" outlineLevel="0" collapsed="false">
      <c r="A220" s="95" t="n">
        <v>304010101</v>
      </c>
      <c r="B220" s="95" t="s">
        <v>300</v>
      </c>
      <c r="C220" s="96" t="n">
        <v>521900.78</v>
      </c>
      <c r="D220" s="96" t="n">
        <v>97499.69</v>
      </c>
      <c r="E220" s="96" t="n">
        <v>619400.47</v>
      </c>
    </row>
    <row r="221" customFormat="false" ht="15" hidden="false" customHeight="false" outlineLevel="0" collapsed="false">
      <c r="A221" s="95" t="n">
        <v>304010101001</v>
      </c>
      <c r="B221" s="95" t="s">
        <v>301</v>
      </c>
      <c r="C221" s="96" t="n">
        <v>521900.78</v>
      </c>
      <c r="D221" s="96" t="n">
        <v>97499.69</v>
      </c>
      <c r="E221" s="96" t="n">
        <v>619400.47</v>
      </c>
    </row>
    <row r="222" customFormat="false" ht="15" hidden="false" customHeight="false" outlineLevel="0" collapsed="false">
      <c r="A222" s="95" t="n">
        <v>30402</v>
      </c>
      <c r="B222" s="95" t="s">
        <v>302</v>
      </c>
      <c r="C222" s="96" t="n">
        <v>6999.56</v>
      </c>
      <c r="D222" s="96" t="n">
        <v>0</v>
      </c>
      <c r="E222" s="96" t="n">
        <v>6999.56</v>
      </c>
    </row>
    <row r="223" customFormat="false" ht="15" hidden="false" customHeight="false" outlineLevel="0" collapsed="false">
      <c r="A223" s="95" t="n">
        <v>3040201</v>
      </c>
      <c r="B223" s="95" t="s">
        <v>303</v>
      </c>
      <c r="C223" s="96" t="n">
        <v>6999.56</v>
      </c>
      <c r="D223" s="96" t="n">
        <v>0</v>
      </c>
      <c r="E223" s="96" t="n">
        <v>6999.56</v>
      </c>
    </row>
    <row r="224" customFormat="false" ht="15" hidden="false" customHeight="false" outlineLevel="0" collapsed="false">
      <c r="A224" s="95" t="n">
        <v>304020101</v>
      </c>
      <c r="B224" s="95" t="s">
        <v>304</v>
      </c>
      <c r="C224" s="96" t="n">
        <v>6999.56</v>
      </c>
      <c r="D224" s="96" t="n">
        <v>0</v>
      </c>
      <c r="E224" s="96" t="n">
        <v>6999.56</v>
      </c>
    </row>
    <row r="225" customFormat="false" ht="15" hidden="false" customHeight="false" outlineLevel="0" collapsed="false">
      <c r="A225" s="95" t="n">
        <v>304020101001</v>
      </c>
      <c r="B225" s="95" t="s">
        <v>305</v>
      </c>
      <c r="C225" s="96" t="n">
        <v>6999.56</v>
      </c>
      <c r="D225" s="96" t="n">
        <v>0</v>
      </c>
      <c r="E225" s="96" t="n">
        <v>6999.56</v>
      </c>
    </row>
    <row r="226" customFormat="false" ht="15" hidden="false" customHeight="false" outlineLevel="0" collapsed="false">
      <c r="A226" s="95" t="n">
        <v>305</v>
      </c>
      <c r="B226" s="95" t="s">
        <v>306</v>
      </c>
      <c r="C226" s="96" t="n">
        <v>65681.87</v>
      </c>
      <c r="D226" s="96" t="n">
        <v>45045.02</v>
      </c>
      <c r="E226" s="96" t="n">
        <v>110726.89</v>
      </c>
    </row>
    <row r="227" customFormat="false" ht="15" hidden="false" customHeight="false" outlineLevel="0" collapsed="false">
      <c r="A227" s="95" t="n">
        <v>30502</v>
      </c>
      <c r="B227" s="95" t="s">
        <v>309</v>
      </c>
      <c r="C227" s="96" t="n">
        <v>27785.96</v>
      </c>
      <c r="D227" s="96" t="n">
        <v>0</v>
      </c>
      <c r="E227" s="96" t="n">
        <v>27785.96</v>
      </c>
    </row>
    <row r="228" customFormat="false" ht="15" hidden="false" customHeight="false" outlineLevel="0" collapsed="false">
      <c r="A228" s="95" t="n">
        <v>3050201</v>
      </c>
      <c r="B228" s="95" t="s">
        <v>309</v>
      </c>
      <c r="C228" s="96" t="n">
        <v>27785.96</v>
      </c>
      <c r="D228" s="96" t="n">
        <v>0</v>
      </c>
      <c r="E228" s="96" t="n">
        <v>27785.96</v>
      </c>
    </row>
    <row r="229" customFormat="false" ht="15" hidden="false" customHeight="false" outlineLevel="0" collapsed="false">
      <c r="A229" s="95" t="n">
        <v>305020101</v>
      </c>
      <c r="B229" s="95" t="s">
        <v>309</v>
      </c>
      <c r="C229" s="96" t="n">
        <v>27785.96</v>
      </c>
      <c r="D229" s="96" t="n">
        <v>0</v>
      </c>
      <c r="E229" s="96" t="n">
        <v>27785.96</v>
      </c>
    </row>
    <row r="230" customFormat="false" ht="15" hidden="false" customHeight="false" outlineLevel="0" collapsed="false">
      <c r="A230" s="95" t="n">
        <v>305020101001</v>
      </c>
      <c r="B230" s="95" t="s">
        <v>313</v>
      </c>
      <c r="C230" s="96" t="n">
        <v>27785.96</v>
      </c>
      <c r="D230" s="96" t="n">
        <v>0</v>
      </c>
      <c r="E230" s="96" t="n">
        <v>27785.96</v>
      </c>
    </row>
    <row r="231" customFormat="false" ht="15" hidden="false" customHeight="false" outlineLevel="0" collapsed="false">
      <c r="A231" s="95" t="n">
        <v>30504</v>
      </c>
      <c r="B231" s="95" t="s">
        <v>315</v>
      </c>
      <c r="C231" s="96" t="n">
        <v>37895.91</v>
      </c>
      <c r="D231" s="96" t="n">
        <v>45045.02</v>
      </c>
      <c r="E231" s="96" t="n">
        <v>82940.93</v>
      </c>
    </row>
    <row r="232" customFormat="false" ht="15" hidden="false" customHeight="false" outlineLevel="0" collapsed="false">
      <c r="A232" s="95" t="n">
        <v>3050401</v>
      </c>
      <c r="B232" s="95" t="s">
        <v>315</v>
      </c>
      <c r="C232" s="96" t="n">
        <v>37895.91</v>
      </c>
      <c r="D232" s="96" t="n">
        <v>45045.02</v>
      </c>
      <c r="E232" s="96" t="n">
        <v>82940.93</v>
      </c>
    </row>
    <row r="233" customFormat="false" ht="15" hidden="false" customHeight="false" outlineLevel="0" collapsed="false">
      <c r="A233" s="95" t="n">
        <v>305040101</v>
      </c>
      <c r="B233" s="95" t="s">
        <v>315</v>
      </c>
      <c r="C233" s="96" t="n">
        <v>37895.91</v>
      </c>
      <c r="D233" s="96" t="n">
        <v>45045.02</v>
      </c>
      <c r="E233" s="96" t="n">
        <v>82940.93</v>
      </c>
    </row>
    <row r="234" customFormat="false" ht="15" hidden="false" customHeight="false" outlineLevel="0" collapsed="false">
      <c r="A234" s="95" t="n">
        <v>305040101001</v>
      </c>
      <c r="B234" s="95" t="s">
        <v>318</v>
      </c>
      <c r="C234" s="96" t="n">
        <v>8287.43</v>
      </c>
      <c r="D234" s="96" t="n">
        <v>56355.61</v>
      </c>
      <c r="E234" s="96" t="n">
        <v>64643.04</v>
      </c>
    </row>
    <row r="235" customFormat="false" ht="15" hidden="false" customHeight="false" outlineLevel="0" collapsed="false">
      <c r="A235" s="95" t="n">
        <v>305040101002</v>
      </c>
      <c r="B235" s="95" t="s">
        <v>320</v>
      </c>
      <c r="C235" s="96" t="n">
        <v>29608.48</v>
      </c>
      <c r="D235" s="96" t="n">
        <v>-11310.59</v>
      </c>
      <c r="E235" s="96" t="n">
        <v>18297.89</v>
      </c>
    </row>
    <row r="236" customFormat="false" ht="15" hidden="false" customHeight="false" outlineLevel="0" collapsed="false">
      <c r="A236" s="95" t="n">
        <v>306</v>
      </c>
      <c r="B236" s="95" t="s">
        <v>322</v>
      </c>
      <c r="C236" s="96" t="n">
        <v>5919500.75</v>
      </c>
      <c r="D236" s="96" t="n">
        <v>877497.2</v>
      </c>
      <c r="E236" s="96" t="n">
        <v>6796997.95</v>
      </c>
    </row>
    <row r="237" customFormat="false" ht="15" hidden="false" customHeight="false" outlineLevel="0" collapsed="false">
      <c r="A237" s="95" t="n">
        <v>30601</v>
      </c>
      <c r="B237" s="95" t="s">
        <v>322</v>
      </c>
      <c r="C237" s="96" t="n">
        <v>4948161.88</v>
      </c>
      <c r="D237" s="96" t="n">
        <v>877497.2</v>
      </c>
      <c r="E237" s="96" t="n">
        <v>5825659.08</v>
      </c>
    </row>
    <row r="238" customFormat="false" ht="15" hidden="false" customHeight="false" outlineLevel="0" collapsed="false">
      <c r="A238" s="95" t="n">
        <v>3060101</v>
      </c>
      <c r="B238" s="95" t="s">
        <v>322</v>
      </c>
      <c r="C238" s="96" t="n">
        <v>4948161.88</v>
      </c>
      <c r="D238" s="96" t="n">
        <v>877497.2</v>
      </c>
      <c r="E238" s="96" t="n">
        <v>5825659.08</v>
      </c>
    </row>
    <row r="239" customFormat="false" ht="15" hidden="false" customHeight="false" outlineLevel="0" collapsed="false">
      <c r="A239" s="95" t="n">
        <v>306010101</v>
      </c>
      <c r="B239" s="95" t="s">
        <v>323</v>
      </c>
      <c r="C239" s="96" t="n">
        <v>4948161.88</v>
      </c>
      <c r="D239" s="96" t="n">
        <v>877497.2</v>
      </c>
      <c r="E239" s="96" t="n">
        <v>5825659.08</v>
      </c>
    </row>
    <row r="240" customFormat="false" ht="15" hidden="false" customHeight="false" outlineLevel="0" collapsed="false">
      <c r="A240" s="95" t="n">
        <v>306010101001</v>
      </c>
      <c r="B240" s="95" t="s">
        <v>324</v>
      </c>
      <c r="C240" s="96" t="n">
        <v>5233066.87</v>
      </c>
      <c r="D240" s="96" t="n">
        <v>877497.2</v>
      </c>
      <c r="E240" s="96" t="n">
        <v>6110564.07</v>
      </c>
    </row>
    <row r="241" customFormat="false" ht="15" hidden="false" customHeight="false" outlineLevel="0" collapsed="false">
      <c r="A241" s="95" t="n">
        <v>306010101003</v>
      </c>
      <c r="B241" s="95" t="s">
        <v>325</v>
      </c>
      <c r="C241" s="96" t="n">
        <v>-284904.99</v>
      </c>
      <c r="D241" s="96" t="n">
        <v>0</v>
      </c>
      <c r="E241" s="96" t="n">
        <v>-284904.99</v>
      </c>
    </row>
    <row r="242" customFormat="false" ht="15" hidden="false" customHeight="false" outlineLevel="0" collapsed="false">
      <c r="A242" s="95" t="n">
        <v>30602</v>
      </c>
      <c r="B242" s="95" t="s">
        <v>326</v>
      </c>
      <c r="C242" s="96" t="n">
        <v>971338.87</v>
      </c>
      <c r="D242" s="96" t="n">
        <v>0</v>
      </c>
      <c r="E242" s="96" t="n">
        <v>971338.87</v>
      </c>
    </row>
    <row r="243" customFormat="false" ht="15" hidden="false" customHeight="false" outlineLevel="0" collapsed="false">
      <c r="A243" s="95" t="n">
        <v>3060201</v>
      </c>
      <c r="B243" s="95" t="s">
        <v>326</v>
      </c>
      <c r="C243" s="96" t="n">
        <v>971338.87</v>
      </c>
      <c r="D243" s="96" t="n">
        <v>0</v>
      </c>
      <c r="E243" s="96" t="n">
        <v>971338.87</v>
      </c>
    </row>
    <row r="244" customFormat="false" ht="15" hidden="false" customHeight="false" outlineLevel="0" collapsed="false">
      <c r="A244" s="95" t="n">
        <v>306020101</v>
      </c>
      <c r="B244" s="95" t="s">
        <v>326</v>
      </c>
      <c r="C244" s="96" t="n">
        <v>971338.87</v>
      </c>
      <c r="D244" s="96" t="n">
        <v>0</v>
      </c>
      <c r="E244" s="96" t="n">
        <v>971338.87</v>
      </c>
    </row>
    <row r="245" customFormat="false" ht="15" hidden="false" customHeight="false" outlineLevel="0" collapsed="false">
      <c r="A245" s="95" t="n">
        <v>306020101001</v>
      </c>
      <c r="B245" s="95" t="s">
        <v>327</v>
      </c>
      <c r="C245" s="96" t="n">
        <v>971338.87</v>
      </c>
      <c r="D245" s="96" t="n">
        <v>0</v>
      </c>
      <c r="E245" s="96" t="n">
        <v>971338.87</v>
      </c>
    </row>
    <row r="246" customFormat="false" ht="15" hidden="false" customHeight="false" outlineLevel="0" collapsed="false">
      <c r="A246" s="95" t="n">
        <v>307</v>
      </c>
      <c r="B246" s="95" t="s">
        <v>328</v>
      </c>
      <c r="C246" s="96" t="n">
        <v>974996.89</v>
      </c>
      <c r="D246" s="96" t="n">
        <v>505920.1</v>
      </c>
      <c r="E246" s="96" t="n">
        <v>1480916.99</v>
      </c>
    </row>
    <row r="247" customFormat="false" ht="15" hidden="false" customHeight="false" outlineLevel="0" collapsed="false">
      <c r="A247" s="95" t="n">
        <v>30701</v>
      </c>
      <c r="B247" s="95" t="s">
        <v>328</v>
      </c>
      <c r="C247" s="96" t="n">
        <v>974996.89</v>
      </c>
      <c r="D247" s="96" t="n">
        <v>505920.1</v>
      </c>
      <c r="E247" s="96" t="n">
        <v>1480916.99</v>
      </c>
    </row>
    <row r="248" customFormat="false" ht="15" hidden="false" customHeight="false" outlineLevel="0" collapsed="false">
      <c r="A248" s="95" t="n">
        <v>3070101</v>
      </c>
      <c r="B248" s="95" t="s">
        <v>328</v>
      </c>
      <c r="C248" s="96" t="n">
        <v>974996.89</v>
      </c>
      <c r="D248" s="96" t="n">
        <v>505920.1</v>
      </c>
      <c r="E248" s="96" t="n">
        <v>1480916.99</v>
      </c>
    </row>
    <row r="249" customFormat="false" ht="15" hidden="false" customHeight="false" outlineLevel="0" collapsed="false">
      <c r="A249" s="95" t="n">
        <v>307010101</v>
      </c>
      <c r="B249" s="95" t="s">
        <v>323</v>
      </c>
      <c r="C249" s="96" t="n">
        <v>974996.89</v>
      </c>
      <c r="D249" s="96" t="n">
        <v>505920.1</v>
      </c>
      <c r="E249" s="96" t="n">
        <v>1480916.99</v>
      </c>
    </row>
    <row r="250" customFormat="false" ht="15" hidden="false" customHeight="false" outlineLevel="0" collapsed="false">
      <c r="A250" s="95" t="n">
        <v>307010101001</v>
      </c>
      <c r="B250" s="95" t="s">
        <v>329</v>
      </c>
      <c r="C250" s="96" t="n">
        <v>974996.89</v>
      </c>
      <c r="D250" s="96" t="n">
        <v>505920.1</v>
      </c>
      <c r="E250" s="96" t="n">
        <v>1480916.99</v>
      </c>
    </row>
    <row r="251" customFormat="false" ht="15" hidden="false" customHeight="false" outlineLevel="0" collapsed="false">
      <c r="A251" s="95" t="n">
        <v>91</v>
      </c>
      <c r="B251" s="95" t="s">
        <v>330</v>
      </c>
      <c r="C251" s="96" t="n">
        <v>23000</v>
      </c>
      <c r="D251" s="96" t="n">
        <v>-23000</v>
      </c>
      <c r="E251" s="96" t="n">
        <v>0</v>
      </c>
    </row>
    <row r="252" customFormat="false" ht="15" hidden="false" customHeight="false" outlineLevel="0" collapsed="false">
      <c r="A252" s="95" t="n">
        <v>9101</v>
      </c>
      <c r="B252" s="95" t="s">
        <v>330</v>
      </c>
      <c r="C252" s="96" t="n">
        <v>23000</v>
      </c>
      <c r="D252" s="96" t="n">
        <v>-23000</v>
      </c>
      <c r="E252" s="96" t="n">
        <v>0</v>
      </c>
    </row>
    <row r="253" customFormat="false" ht="15" hidden="false" customHeight="false" outlineLevel="0" collapsed="false">
      <c r="A253" s="95" t="n">
        <v>910101</v>
      </c>
      <c r="B253" s="95" t="s">
        <v>330</v>
      </c>
      <c r="C253" s="96" t="n">
        <v>23000</v>
      </c>
      <c r="D253" s="96" t="n">
        <v>-23000</v>
      </c>
      <c r="E253" s="96" t="n">
        <v>0</v>
      </c>
    </row>
    <row r="254" customFormat="false" ht="15" hidden="false" customHeight="false" outlineLevel="0" collapsed="false">
      <c r="A254" s="95" t="n">
        <v>9101010001</v>
      </c>
      <c r="B254" s="95" t="s">
        <v>331</v>
      </c>
      <c r="C254" s="96" t="n">
        <v>23000</v>
      </c>
      <c r="D254" s="96" t="n">
        <v>-23000</v>
      </c>
      <c r="E254" s="96" t="n">
        <v>0</v>
      </c>
    </row>
    <row r="255" customFormat="false" ht="15" hidden="false" customHeight="false" outlineLevel="0" collapsed="false">
      <c r="A255" s="95" t="n">
        <v>92</v>
      </c>
      <c r="B255" s="95" t="s">
        <v>332</v>
      </c>
      <c r="C255" s="96" t="n">
        <v>-23000</v>
      </c>
      <c r="D255" s="96" t="n">
        <v>23000</v>
      </c>
      <c r="E255" s="96" t="n">
        <v>0</v>
      </c>
    </row>
    <row r="256" customFormat="false" ht="15" hidden="false" customHeight="false" outlineLevel="0" collapsed="false">
      <c r="A256" s="95" t="n">
        <v>9201</v>
      </c>
      <c r="B256" s="95" t="s">
        <v>332</v>
      </c>
      <c r="C256" s="96" t="n">
        <v>-23000</v>
      </c>
      <c r="D256" s="96" t="n">
        <v>23000</v>
      </c>
      <c r="E256" s="96" t="n">
        <v>0</v>
      </c>
    </row>
    <row r="257" customFormat="false" ht="15" hidden="false" customHeight="false" outlineLevel="0" collapsed="false">
      <c r="A257" s="95" t="n">
        <v>920101</v>
      </c>
      <c r="B257" s="95" t="s">
        <v>332</v>
      </c>
      <c r="C257" s="96" t="n">
        <v>-23000</v>
      </c>
      <c r="D257" s="96" t="n">
        <v>23000</v>
      </c>
      <c r="E257" s="96" t="n">
        <v>0</v>
      </c>
    </row>
    <row r="258" customFormat="false" ht="15" hidden="false" customHeight="false" outlineLevel="0" collapsed="false">
      <c r="A258" s="95" t="n">
        <v>9201010001</v>
      </c>
      <c r="B258" s="95" t="s">
        <v>333</v>
      </c>
      <c r="C258" s="96" t="n">
        <v>-23000</v>
      </c>
      <c r="D258" s="96" t="n">
        <v>23000</v>
      </c>
      <c r="E258" s="96" t="n">
        <v>0</v>
      </c>
    </row>
  </sheetData>
  <mergeCells count="4">
    <mergeCell ref="A4:F4"/>
    <mergeCell ref="A5:F5"/>
    <mergeCell ref="A6:F6"/>
    <mergeCell ref="A8:F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48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D24" activeCellId="0" sqref="D24"/>
    </sheetView>
  </sheetViews>
  <sheetFormatPr defaultColWidth="11.4296875" defaultRowHeight="15" zeroHeight="false" outlineLevelRow="0" outlineLevelCol="0"/>
  <cols>
    <col collapsed="false" customWidth="true" hidden="false" outlineLevel="0" max="1" min="1" style="97" width="15"/>
    <col collapsed="false" customWidth="true" hidden="false" outlineLevel="0" max="2" min="2" style="97" width="3.43"/>
    <col collapsed="false" customWidth="false" hidden="false" outlineLevel="0" max="3" min="3" style="97" width="11.43"/>
    <col collapsed="false" customWidth="true" hidden="false" outlineLevel="0" max="4" min="4" style="0" width="36.28"/>
    <col collapsed="false" customWidth="false" hidden="false" outlineLevel="0" max="7" min="5" style="91" width="11.43"/>
    <col collapsed="false" customWidth="true" hidden="false" outlineLevel="0" max="9" min="9" style="0" width="18.71"/>
    <col collapsed="false" customWidth="true" hidden="false" outlineLevel="0" max="10" min="10" style="0" width="12"/>
    <col collapsed="false" customWidth="true" hidden="false" outlineLevel="0" max="13" min="13" style="0" width="18.71"/>
    <col collapsed="false" customWidth="true" hidden="false" outlineLevel="0" max="14" min="14" style="0" width="12"/>
    <col collapsed="false" customWidth="true" hidden="false" outlineLevel="0" max="15" min="15" style="0" width="16.28"/>
  </cols>
  <sheetData>
    <row r="1" customFormat="false" ht="15" hidden="false" customHeight="false" outlineLevel="0" collapsed="false">
      <c r="A1" s="98" t="s">
        <v>602</v>
      </c>
      <c r="M1" s="99" t="s">
        <v>603</v>
      </c>
      <c r="N1" s="99"/>
      <c r="O1" s="99"/>
    </row>
    <row r="2" customFormat="false" ht="15.75" hidden="false" customHeight="false" outlineLevel="0" collapsed="false">
      <c r="A2" s="100" t="s">
        <v>113</v>
      </c>
      <c r="B2" s="100"/>
      <c r="C2" s="100"/>
      <c r="F2" s="92" t="s">
        <v>604</v>
      </c>
      <c r="M2" s="101" t="s">
        <v>605</v>
      </c>
      <c r="N2" s="102" t="n">
        <f aca="false">8500*10</f>
        <v>85000</v>
      </c>
      <c r="O2" s="101"/>
    </row>
    <row r="3" customFormat="false" ht="15" hidden="false" customHeight="false" outlineLevel="0" collapsed="false">
      <c r="I3" s="31"/>
      <c r="J3" s="103"/>
      <c r="M3" s="101" t="s">
        <v>606</v>
      </c>
      <c r="N3" s="102" t="n">
        <v>43482.41</v>
      </c>
      <c r="O3" s="101"/>
    </row>
    <row r="4" customFormat="false" ht="24.75" hidden="false" customHeight="false" outlineLevel="0" collapsed="false">
      <c r="A4" s="82" t="s">
        <v>115</v>
      </c>
      <c r="B4" s="82"/>
      <c r="C4" s="82"/>
      <c r="D4" s="82"/>
      <c r="E4" s="82"/>
      <c r="F4" s="82"/>
      <c r="G4" s="82"/>
      <c r="H4" s="82"/>
      <c r="M4" s="101"/>
      <c r="N4" s="102" t="n">
        <f aca="false">+N2+N3</f>
        <v>128482.41</v>
      </c>
      <c r="O4" s="101"/>
    </row>
    <row r="5" customFormat="false" ht="15.75" hidden="false" customHeight="false" outlineLevel="0" collapsed="false">
      <c r="A5" s="83" t="s">
        <v>116</v>
      </c>
      <c r="B5" s="83"/>
      <c r="C5" s="83"/>
      <c r="D5" s="83"/>
      <c r="E5" s="83"/>
      <c r="F5" s="83"/>
      <c r="G5" s="83"/>
      <c r="H5" s="83"/>
      <c r="M5" s="101"/>
      <c r="N5" s="104" t="n">
        <f aca="false">+N4+[1]CTE2020!F48</f>
        <v>443275.60143195</v>
      </c>
      <c r="O5" s="101" t="s">
        <v>607</v>
      </c>
    </row>
    <row r="6" customFormat="false" ht="15.75" hidden="false" customHeight="false" outlineLevel="0" collapsed="false">
      <c r="A6" s="83" t="s">
        <v>339</v>
      </c>
      <c r="B6" s="83"/>
      <c r="C6" s="83"/>
      <c r="D6" s="83"/>
      <c r="E6" s="83"/>
      <c r="F6" s="83"/>
      <c r="G6" s="83"/>
      <c r="H6" s="83"/>
      <c r="M6" s="101"/>
      <c r="N6" s="102" t="n">
        <f aca="false">+N5*0.2</f>
        <v>88655.1202863899</v>
      </c>
      <c r="O6" s="101" t="s">
        <v>608</v>
      </c>
    </row>
    <row r="7" customFormat="false" ht="15" hidden="false" customHeight="false" outlineLevel="0" collapsed="false">
      <c r="I7" s="31"/>
      <c r="J7" s="103"/>
      <c r="M7" s="101"/>
      <c r="N7" s="104" t="n">
        <f aca="false">+N4-N6</f>
        <v>39827.2897136101</v>
      </c>
      <c r="O7" s="101"/>
    </row>
    <row r="8" customFormat="false" ht="15" hidden="false" customHeight="false" outlineLevel="0" collapsed="false">
      <c r="A8" s="84" t="s">
        <v>588</v>
      </c>
      <c r="B8" s="84"/>
      <c r="C8" s="84"/>
      <c r="D8" s="84"/>
      <c r="E8" s="84"/>
      <c r="F8" s="84"/>
      <c r="G8" s="84"/>
      <c r="H8" s="84"/>
      <c r="M8" s="105"/>
      <c r="N8" s="105"/>
      <c r="O8" s="105"/>
    </row>
    <row r="9" customFormat="false" ht="15" hidden="false" customHeight="false" outlineLevel="0" collapsed="false">
      <c r="M9" s="105"/>
      <c r="N9" s="105"/>
      <c r="O9" s="105"/>
    </row>
    <row r="10" customFormat="false" ht="15" hidden="false" customHeight="false" outlineLevel="0" collapsed="false">
      <c r="A10" s="106" t="s">
        <v>119</v>
      </c>
      <c r="B10" s="106" t="s">
        <v>609</v>
      </c>
      <c r="C10" s="106" t="s">
        <v>610</v>
      </c>
      <c r="D10" s="93" t="s">
        <v>120</v>
      </c>
      <c r="E10" s="94" t="s">
        <v>343</v>
      </c>
      <c r="F10" s="94" t="s">
        <v>344</v>
      </c>
      <c r="G10" s="94" t="s">
        <v>345</v>
      </c>
      <c r="I10" s="77"/>
      <c r="J10" s="77"/>
    </row>
    <row r="11" customFormat="false" ht="15" hidden="false" customHeight="false" outlineLevel="0" collapsed="false">
      <c r="A11" s="107" t="n">
        <v>410101010001</v>
      </c>
      <c r="B11" s="107" t="n">
        <v>41</v>
      </c>
      <c r="C11" s="107" t="n">
        <v>6003</v>
      </c>
      <c r="D11" s="108" t="s">
        <v>351</v>
      </c>
      <c r="E11" s="96" t="n">
        <v>445566.54</v>
      </c>
      <c r="F11" s="96" t="n">
        <v>33091.03</v>
      </c>
      <c r="G11" s="96" t="n">
        <v>478657.57</v>
      </c>
    </row>
    <row r="12" customFormat="false" ht="15" hidden="false" customHeight="false" outlineLevel="0" collapsed="false">
      <c r="A12" s="107" t="n">
        <v>410101010002</v>
      </c>
      <c r="B12" s="107" t="n">
        <v>41</v>
      </c>
      <c r="C12" s="107" t="n">
        <v>6003</v>
      </c>
      <c r="D12" s="108" t="s">
        <v>352</v>
      </c>
      <c r="E12" s="96" t="n">
        <v>1566198.13</v>
      </c>
      <c r="F12" s="96" t="n">
        <v>157998.82</v>
      </c>
      <c r="G12" s="96" t="n">
        <v>1724196.95</v>
      </c>
    </row>
    <row r="13" customFormat="false" ht="15" hidden="false" customHeight="false" outlineLevel="0" collapsed="false">
      <c r="A13" s="107" t="n">
        <v>410101010003</v>
      </c>
      <c r="B13" s="107" t="n">
        <v>41</v>
      </c>
      <c r="C13" s="107" t="n">
        <v>6003</v>
      </c>
      <c r="D13" s="108" t="s">
        <v>353</v>
      </c>
      <c r="E13" s="96" t="n">
        <v>166975.1</v>
      </c>
      <c r="F13" s="96" t="n">
        <v>7703.5</v>
      </c>
      <c r="G13" s="96" t="n">
        <v>174678.6</v>
      </c>
    </row>
    <row r="14" customFormat="false" ht="15" hidden="false" customHeight="false" outlineLevel="0" collapsed="false">
      <c r="A14" s="107" t="n">
        <v>410101010004</v>
      </c>
      <c r="B14" s="107" t="n">
        <v>41</v>
      </c>
      <c r="C14" s="107" t="n">
        <v>6003</v>
      </c>
      <c r="D14" s="108" t="s">
        <v>354</v>
      </c>
      <c r="E14" s="96" t="n">
        <v>21424.37</v>
      </c>
      <c r="F14" s="96" t="n">
        <v>5798.86</v>
      </c>
      <c r="G14" s="96" t="n">
        <v>27223.23</v>
      </c>
    </row>
    <row r="15" customFormat="false" ht="15" hidden="false" customHeight="false" outlineLevel="0" collapsed="false">
      <c r="A15" s="107" t="n">
        <v>410101010005</v>
      </c>
      <c r="B15" s="107" t="n">
        <v>41</v>
      </c>
      <c r="C15" s="107" t="n">
        <v>6003</v>
      </c>
      <c r="D15" s="108" t="s">
        <v>355</v>
      </c>
      <c r="E15" s="96" t="n">
        <v>28941.6</v>
      </c>
      <c r="F15" s="96" t="n">
        <v>299.7</v>
      </c>
      <c r="G15" s="96" t="n">
        <v>29241.3</v>
      </c>
    </row>
    <row r="16" customFormat="false" ht="15" hidden="false" customHeight="false" outlineLevel="0" collapsed="false">
      <c r="A16" s="107" t="n">
        <v>410101010006</v>
      </c>
      <c r="B16" s="107" t="n">
        <v>41</v>
      </c>
      <c r="C16" s="107" t="n">
        <v>6033</v>
      </c>
      <c r="D16" s="108" t="s">
        <v>611</v>
      </c>
      <c r="E16" s="96" t="n">
        <v>2741.4</v>
      </c>
      <c r="F16" s="96" t="n">
        <v>0</v>
      </c>
      <c r="G16" s="96" t="n">
        <v>2741.4</v>
      </c>
    </row>
    <row r="17" customFormat="false" ht="15" hidden="false" customHeight="false" outlineLevel="0" collapsed="false">
      <c r="A17" s="107" t="n">
        <v>410101010007</v>
      </c>
      <c r="B17" s="107" t="n">
        <v>41</v>
      </c>
      <c r="C17" s="107" t="n">
        <v>6003</v>
      </c>
      <c r="D17" s="108" t="s">
        <v>612</v>
      </c>
      <c r="E17" s="96" t="n">
        <v>928</v>
      </c>
      <c r="F17" s="96" t="n">
        <v>0</v>
      </c>
      <c r="G17" s="96" t="n">
        <v>928</v>
      </c>
    </row>
    <row r="18" customFormat="false" ht="15" hidden="false" customHeight="false" outlineLevel="0" collapsed="false">
      <c r="A18" s="107" t="n">
        <v>410101010008</v>
      </c>
      <c r="B18" s="107" t="n">
        <v>41</v>
      </c>
      <c r="C18" s="107" t="n">
        <v>6003</v>
      </c>
      <c r="D18" s="108" t="s">
        <v>613</v>
      </c>
      <c r="E18" s="96" t="n">
        <v>9734.16</v>
      </c>
      <c r="F18" s="96" t="n">
        <v>2569.5</v>
      </c>
      <c r="G18" s="96" t="n">
        <v>12303.66</v>
      </c>
    </row>
    <row r="19" customFormat="false" ht="15" hidden="false" customHeight="false" outlineLevel="0" collapsed="false">
      <c r="A19" s="107" t="n">
        <v>410101010009</v>
      </c>
      <c r="B19" s="107" t="n">
        <v>41</v>
      </c>
      <c r="C19" s="107" t="n">
        <v>6003</v>
      </c>
      <c r="D19" s="108" t="s">
        <v>356</v>
      </c>
      <c r="E19" s="96" t="n">
        <v>13823470.19</v>
      </c>
      <c r="F19" s="96" t="n">
        <v>849636.52</v>
      </c>
      <c r="G19" s="96" t="n">
        <v>14673106.71</v>
      </c>
    </row>
    <row r="20" customFormat="false" ht="15" hidden="false" customHeight="false" outlineLevel="0" collapsed="false">
      <c r="A20" s="107" t="n">
        <v>410101010011</v>
      </c>
      <c r="B20" s="107" t="n">
        <v>41</v>
      </c>
      <c r="C20" s="107" t="n">
        <v>6003</v>
      </c>
      <c r="D20" s="108" t="s">
        <v>614</v>
      </c>
      <c r="E20" s="96" t="n">
        <v>603.87</v>
      </c>
      <c r="F20" s="96" t="n">
        <v>0</v>
      </c>
      <c r="G20" s="96" t="n">
        <v>603.87</v>
      </c>
    </row>
    <row r="21" customFormat="false" ht="15" hidden="false" customHeight="false" outlineLevel="0" collapsed="false">
      <c r="A21" s="107" t="n">
        <v>410101010012</v>
      </c>
      <c r="B21" s="107" t="n">
        <v>41</v>
      </c>
      <c r="C21" s="107" t="n">
        <v>6003</v>
      </c>
      <c r="D21" s="108" t="s">
        <v>357</v>
      </c>
      <c r="E21" s="96" t="n">
        <v>757101.45</v>
      </c>
      <c r="F21" s="96" t="n">
        <v>111932.43</v>
      </c>
      <c r="G21" s="96" t="n">
        <v>869033.88</v>
      </c>
    </row>
    <row r="22" customFormat="false" ht="15" hidden="false" customHeight="false" outlineLevel="0" collapsed="false">
      <c r="A22" s="107" t="n">
        <v>410101010013</v>
      </c>
      <c r="B22" s="107" t="n">
        <v>41</v>
      </c>
      <c r="C22" s="107" t="n">
        <v>6003</v>
      </c>
      <c r="D22" s="108" t="s">
        <v>358</v>
      </c>
      <c r="E22" s="96" t="n">
        <v>1123.3</v>
      </c>
      <c r="F22" s="96" t="n">
        <v>0</v>
      </c>
      <c r="G22" s="96" t="n">
        <v>1123.3</v>
      </c>
    </row>
    <row r="23" customFormat="false" ht="15" hidden="false" customHeight="false" outlineLevel="0" collapsed="false">
      <c r="A23" s="107" t="n">
        <v>410101010014</v>
      </c>
      <c r="B23" s="107" t="n">
        <v>41</v>
      </c>
      <c r="C23" s="107" t="n">
        <v>6003</v>
      </c>
      <c r="D23" s="108" t="s">
        <v>359</v>
      </c>
      <c r="E23" s="96" t="n">
        <v>63967.87</v>
      </c>
      <c r="F23" s="96" t="n">
        <v>3244.8</v>
      </c>
      <c r="G23" s="96" t="n">
        <v>67212.67</v>
      </c>
    </row>
    <row r="24" customFormat="false" ht="15" hidden="false" customHeight="false" outlineLevel="0" collapsed="false">
      <c r="A24" s="107" t="n">
        <v>410101010030</v>
      </c>
      <c r="B24" s="107" t="n">
        <v>41</v>
      </c>
      <c r="C24" s="107" t="n">
        <v>6003</v>
      </c>
      <c r="D24" s="108" t="s">
        <v>615</v>
      </c>
      <c r="E24" s="96" t="n">
        <v>693</v>
      </c>
      <c r="F24" s="96" t="n">
        <v>0</v>
      </c>
      <c r="G24" s="96" t="n">
        <v>693</v>
      </c>
    </row>
    <row r="25" customFormat="false" ht="15" hidden="false" customHeight="false" outlineLevel="0" collapsed="false">
      <c r="A25" s="107" t="n">
        <v>410101010031</v>
      </c>
      <c r="B25" s="107" t="n">
        <v>41</v>
      </c>
      <c r="C25" s="107" t="n">
        <v>6003</v>
      </c>
      <c r="D25" s="108" t="s">
        <v>360</v>
      </c>
      <c r="E25" s="96" t="n">
        <v>1505770.44</v>
      </c>
      <c r="F25" s="96" t="n">
        <v>283468.2</v>
      </c>
      <c r="G25" s="96" t="n">
        <v>1789238.64</v>
      </c>
    </row>
    <row r="26" customFormat="false" ht="15" hidden="false" customHeight="false" outlineLevel="0" collapsed="false">
      <c r="A26" s="107" t="n">
        <v>410101010032</v>
      </c>
      <c r="B26" s="107" t="n">
        <v>41</v>
      </c>
      <c r="C26" s="107" t="n">
        <v>6003</v>
      </c>
      <c r="D26" s="108" t="s">
        <v>361</v>
      </c>
      <c r="E26" s="96" t="n">
        <v>405179.81</v>
      </c>
      <c r="F26" s="96" t="n">
        <v>53053.72</v>
      </c>
      <c r="G26" s="96" t="n">
        <v>458233.53</v>
      </c>
    </row>
    <row r="27" customFormat="false" ht="15" hidden="false" customHeight="false" outlineLevel="0" collapsed="false">
      <c r="A27" s="107" t="n">
        <v>410101030010</v>
      </c>
      <c r="B27" s="107" t="n">
        <v>41</v>
      </c>
      <c r="C27" s="107" t="n">
        <v>6009</v>
      </c>
      <c r="D27" s="108" t="s">
        <v>363</v>
      </c>
      <c r="E27" s="96" t="n">
        <v>1362153.57</v>
      </c>
      <c r="F27" s="96" t="n">
        <v>20352.18</v>
      </c>
      <c r="G27" s="96" t="n">
        <v>1382505.75</v>
      </c>
    </row>
    <row r="28" customFormat="false" ht="15" hidden="false" customHeight="false" outlineLevel="0" collapsed="false">
      <c r="A28" s="107" t="n">
        <v>410101030031</v>
      </c>
      <c r="B28" s="107" t="n">
        <v>41</v>
      </c>
      <c r="C28" s="107" t="n">
        <v>6009</v>
      </c>
      <c r="D28" s="108" t="s">
        <v>364</v>
      </c>
      <c r="E28" s="96" t="n">
        <v>527991.58</v>
      </c>
      <c r="F28" s="96" t="n">
        <v>37950.32</v>
      </c>
      <c r="G28" s="96" t="n">
        <v>565941.9</v>
      </c>
    </row>
    <row r="29" customFormat="false" ht="15" hidden="false" customHeight="false" outlineLevel="0" collapsed="false">
      <c r="A29" s="107" t="n">
        <v>410101030032</v>
      </c>
      <c r="B29" s="107" t="n">
        <v>41</v>
      </c>
      <c r="C29" s="107" t="n">
        <v>6011</v>
      </c>
      <c r="D29" s="108" t="s">
        <v>365</v>
      </c>
      <c r="E29" s="96" t="n">
        <v>96785</v>
      </c>
      <c r="F29" s="96" t="n">
        <v>0</v>
      </c>
      <c r="G29" s="96" t="n">
        <v>96785</v>
      </c>
    </row>
    <row r="30" customFormat="false" ht="15" hidden="false" customHeight="false" outlineLevel="0" collapsed="false">
      <c r="A30" s="107" t="n">
        <v>410101030033</v>
      </c>
      <c r="B30" s="107" t="n">
        <v>41</v>
      </c>
      <c r="C30" s="107" t="n">
        <v>6009</v>
      </c>
      <c r="D30" s="108" t="s">
        <v>366</v>
      </c>
      <c r="E30" s="96" t="n">
        <v>2961.03</v>
      </c>
      <c r="F30" s="96" t="n">
        <v>822.64</v>
      </c>
      <c r="G30" s="96" t="n">
        <v>3783.67</v>
      </c>
    </row>
    <row r="31" customFormat="false" ht="15" hidden="false" customHeight="false" outlineLevel="0" collapsed="false">
      <c r="A31" s="107" t="n">
        <v>410102010001</v>
      </c>
      <c r="B31" s="107" t="n">
        <v>41</v>
      </c>
      <c r="C31" s="107" t="n">
        <v>6007</v>
      </c>
      <c r="D31" s="108" t="s">
        <v>616</v>
      </c>
      <c r="E31" s="96" t="n">
        <v>445.85</v>
      </c>
      <c r="F31" s="96" t="n">
        <v>605.42</v>
      </c>
      <c r="G31" s="96" t="n">
        <v>1051.27</v>
      </c>
    </row>
    <row r="32" customFormat="false" ht="15" hidden="false" customHeight="false" outlineLevel="0" collapsed="false">
      <c r="A32" s="107" t="n">
        <v>510101010001</v>
      </c>
      <c r="B32" s="107"/>
      <c r="C32" s="107"/>
      <c r="D32" s="108" t="s">
        <v>381</v>
      </c>
      <c r="E32" s="96" t="n">
        <v>277672.27</v>
      </c>
      <c r="F32" s="96" t="n">
        <v>156326.17</v>
      </c>
      <c r="G32" s="96" t="n">
        <v>433998.44</v>
      </c>
    </row>
    <row r="33" customFormat="false" ht="15" hidden="false" customHeight="false" outlineLevel="0" collapsed="false">
      <c r="A33" s="107" t="n">
        <v>510101010002</v>
      </c>
      <c r="B33" s="107"/>
      <c r="C33" s="107"/>
      <c r="D33" s="108" t="s">
        <v>382</v>
      </c>
      <c r="E33" s="96" t="n">
        <v>1065710.92</v>
      </c>
      <c r="F33" s="96" t="n">
        <v>587054.46</v>
      </c>
      <c r="G33" s="96" t="n">
        <v>1656822.86</v>
      </c>
    </row>
    <row r="34" customFormat="false" ht="15" hidden="false" customHeight="false" outlineLevel="0" collapsed="false">
      <c r="A34" s="107" t="n">
        <v>510101010003</v>
      </c>
      <c r="B34" s="107"/>
      <c r="C34" s="107"/>
      <c r="D34" s="108" t="s">
        <v>383</v>
      </c>
      <c r="E34" s="96" t="n">
        <v>77340.11</v>
      </c>
      <c r="F34" s="96" t="n">
        <v>48265.1</v>
      </c>
      <c r="G34" s="96" t="n">
        <v>125605.21</v>
      </c>
    </row>
    <row r="35" customFormat="false" ht="15" hidden="false" customHeight="false" outlineLevel="0" collapsed="false">
      <c r="A35" s="107" t="n">
        <v>510101010004</v>
      </c>
      <c r="B35" s="107"/>
      <c r="C35" s="107"/>
      <c r="D35" s="108" t="s">
        <v>384</v>
      </c>
      <c r="E35" s="96" t="n">
        <v>14173.97</v>
      </c>
      <c r="F35" s="96" t="n">
        <v>14514.2</v>
      </c>
      <c r="G35" s="96" t="n">
        <v>28688.17</v>
      </c>
    </row>
    <row r="36" customFormat="false" ht="15" hidden="false" customHeight="false" outlineLevel="0" collapsed="false">
      <c r="A36" s="107" t="n">
        <v>510101010005</v>
      </c>
      <c r="B36" s="107"/>
      <c r="C36" s="107"/>
      <c r="D36" s="108" t="s">
        <v>385</v>
      </c>
      <c r="E36" s="96" t="n">
        <v>19188.56</v>
      </c>
      <c r="F36" s="96" t="n">
        <v>5158.83</v>
      </c>
      <c r="G36" s="96" t="n">
        <v>24347.39</v>
      </c>
    </row>
    <row r="37" customFormat="false" ht="15" hidden="false" customHeight="false" outlineLevel="0" collapsed="false">
      <c r="A37" s="107" t="n">
        <v>510101010006</v>
      </c>
      <c r="B37" s="107"/>
      <c r="C37" s="107"/>
      <c r="D37" s="108" t="s">
        <v>617</v>
      </c>
      <c r="E37" s="96" t="n">
        <v>754.75</v>
      </c>
      <c r="F37" s="96" t="n">
        <v>0</v>
      </c>
      <c r="G37" s="96" t="n">
        <v>754.75</v>
      </c>
    </row>
    <row r="38" customFormat="false" ht="15" hidden="false" customHeight="false" outlineLevel="0" collapsed="false">
      <c r="A38" s="107" t="n">
        <v>510101010007</v>
      </c>
      <c r="B38" s="107"/>
      <c r="C38" s="107"/>
      <c r="D38" s="108" t="s">
        <v>618</v>
      </c>
      <c r="E38" s="96" t="n">
        <v>494.23</v>
      </c>
      <c r="F38" s="96" t="n">
        <v>0</v>
      </c>
      <c r="G38" s="96" t="n">
        <v>494.23</v>
      </c>
    </row>
    <row r="39" customFormat="false" ht="15" hidden="false" customHeight="false" outlineLevel="0" collapsed="false">
      <c r="A39" s="107" t="n">
        <v>510101010008</v>
      </c>
      <c r="B39" s="107"/>
      <c r="C39" s="107"/>
      <c r="D39" s="108" t="s">
        <v>619</v>
      </c>
      <c r="E39" s="96" t="n">
        <v>1345.21</v>
      </c>
      <c r="F39" s="96" t="n">
        <v>1984.47</v>
      </c>
      <c r="G39" s="96" t="n">
        <v>3329.68</v>
      </c>
    </row>
    <row r="40" customFormat="false" ht="15" hidden="false" customHeight="false" outlineLevel="0" collapsed="false">
      <c r="A40" s="107" t="n">
        <v>510101010009</v>
      </c>
      <c r="B40" s="107"/>
      <c r="C40" s="107"/>
      <c r="D40" s="108" t="s">
        <v>386</v>
      </c>
      <c r="E40" s="96" t="n">
        <v>7956598.07</v>
      </c>
      <c r="F40" s="96" t="n">
        <v>3862689.73</v>
      </c>
      <c r="G40" s="96" t="n">
        <v>11957081.91</v>
      </c>
    </row>
    <row r="41" customFormat="false" ht="15" hidden="false" customHeight="false" outlineLevel="0" collapsed="false">
      <c r="A41" s="107" t="n">
        <v>510101010010</v>
      </c>
      <c r="B41" s="107"/>
      <c r="C41" s="107"/>
      <c r="D41" s="108" t="s">
        <v>387</v>
      </c>
      <c r="E41" s="96" t="n">
        <v>759627.98</v>
      </c>
      <c r="F41" s="96" t="n">
        <v>241478.47</v>
      </c>
      <c r="G41" s="96" t="n">
        <v>1001106.45</v>
      </c>
    </row>
    <row r="42" customFormat="false" ht="15" hidden="false" customHeight="false" outlineLevel="0" collapsed="false">
      <c r="A42" s="107" t="n">
        <v>510101010012</v>
      </c>
      <c r="B42" s="107"/>
      <c r="C42" s="107"/>
      <c r="D42" s="108" t="s">
        <v>388</v>
      </c>
      <c r="E42" s="96" t="n">
        <v>312508.95</v>
      </c>
      <c r="F42" s="96" t="n">
        <v>319742.3</v>
      </c>
      <c r="G42" s="96" t="n">
        <v>647340.01</v>
      </c>
    </row>
    <row r="43" customFormat="false" ht="15" hidden="false" customHeight="false" outlineLevel="0" collapsed="false">
      <c r="A43" s="107" t="n">
        <v>510101010030</v>
      </c>
      <c r="B43" s="107"/>
      <c r="C43" s="107"/>
      <c r="D43" s="108" t="s">
        <v>620</v>
      </c>
      <c r="E43" s="96" t="n">
        <v>346.5</v>
      </c>
      <c r="F43" s="96" t="n">
        <v>0</v>
      </c>
      <c r="G43" s="96" t="n">
        <v>693</v>
      </c>
    </row>
    <row r="44" customFormat="false" ht="15" hidden="false" customHeight="false" outlineLevel="0" collapsed="false">
      <c r="A44" s="107" t="n">
        <v>510101010031</v>
      </c>
      <c r="B44" s="107"/>
      <c r="C44" s="107"/>
      <c r="D44" s="108" t="s">
        <v>390</v>
      </c>
      <c r="E44" s="96" t="n">
        <v>508060.77</v>
      </c>
      <c r="F44" s="96" t="n">
        <v>37726.6</v>
      </c>
      <c r="G44" s="96" t="n">
        <v>545787.37</v>
      </c>
    </row>
    <row r="45" customFormat="false" ht="15" hidden="false" customHeight="false" outlineLevel="0" collapsed="false">
      <c r="A45" s="107" t="n">
        <v>510101010032</v>
      </c>
      <c r="B45" s="107"/>
      <c r="C45" s="107"/>
      <c r="D45" s="108" t="s">
        <v>391</v>
      </c>
      <c r="E45" s="96" t="n">
        <v>662414.32</v>
      </c>
      <c r="F45" s="96" t="n">
        <v>743072.68</v>
      </c>
      <c r="G45" s="96" t="n">
        <v>1477129.14</v>
      </c>
    </row>
    <row r="46" customFormat="false" ht="15" hidden="false" customHeight="false" outlineLevel="0" collapsed="false">
      <c r="A46" s="107" t="n">
        <v>510101010033</v>
      </c>
      <c r="B46" s="107"/>
      <c r="C46" s="107"/>
      <c r="D46" s="108" t="s">
        <v>392</v>
      </c>
      <c r="E46" s="96" t="n">
        <v>83782.29</v>
      </c>
      <c r="F46" s="96" t="n">
        <v>266.44</v>
      </c>
      <c r="G46" s="96" t="n">
        <v>84048.73</v>
      </c>
    </row>
    <row r="47" customFormat="false" ht="15" hidden="false" customHeight="false" outlineLevel="0" collapsed="false">
      <c r="A47" s="107" t="n">
        <v>510201010001</v>
      </c>
      <c r="B47" s="107" t="n">
        <v>51</v>
      </c>
      <c r="C47" s="107" t="n">
        <v>7040</v>
      </c>
      <c r="D47" s="108" t="s">
        <v>397</v>
      </c>
      <c r="E47" s="96" t="n">
        <v>385724.66</v>
      </c>
      <c r="F47" s="96" t="n">
        <v>34166.66</v>
      </c>
      <c r="G47" s="96" t="n">
        <v>419891.32</v>
      </c>
    </row>
    <row r="48" customFormat="false" ht="15" hidden="false" customHeight="false" outlineLevel="0" collapsed="false">
      <c r="A48" s="107" t="n">
        <v>510201010002</v>
      </c>
      <c r="B48" s="107" t="n">
        <v>51</v>
      </c>
      <c r="C48" s="107" t="n">
        <v>7040</v>
      </c>
      <c r="D48" s="108" t="s">
        <v>398</v>
      </c>
      <c r="E48" s="96" t="n">
        <v>169584.26</v>
      </c>
      <c r="F48" s="96" t="n">
        <v>11476.44</v>
      </c>
      <c r="G48" s="96" t="n">
        <v>181060.7</v>
      </c>
    </row>
    <row r="49" customFormat="false" ht="15" hidden="false" customHeight="false" outlineLevel="0" collapsed="false">
      <c r="A49" s="107" t="n">
        <v>510201010003</v>
      </c>
      <c r="B49" s="107" t="n">
        <v>51</v>
      </c>
      <c r="C49" s="107" t="n">
        <v>7046</v>
      </c>
      <c r="D49" s="108" t="s">
        <v>399</v>
      </c>
      <c r="E49" s="96" t="n">
        <v>67437.46</v>
      </c>
      <c r="F49" s="96" t="n">
        <v>5545.81</v>
      </c>
      <c r="G49" s="96" t="n">
        <v>72983.27</v>
      </c>
    </row>
    <row r="50" customFormat="false" ht="15" hidden="false" customHeight="false" outlineLevel="0" collapsed="false">
      <c r="A50" s="107" t="n">
        <v>510201010005</v>
      </c>
      <c r="B50" s="107" t="n">
        <v>51</v>
      </c>
      <c r="C50" s="107" t="n">
        <v>7046</v>
      </c>
      <c r="D50" s="108" t="s">
        <v>400</v>
      </c>
      <c r="E50" s="96" t="n">
        <v>42277.94</v>
      </c>
      <c r="F50" s="96" t="n">
        <v>3594.41</v>
      </c>
      <c r="G50" s="96" t="n">
        <v>45872.35</v>
      </c>
    </row>
    <row r="51" customFormat="false" ht="15" hidden="false" customHeight="false" outlineLevel="0" collapsed="false">
      <c r="A51" s="107" t="n">
        <v>510201010006</v>
      </c>
      <c r="B51" s="107" t="n">
        <v>51</v>
      </c>
      <c r="C51" s="107" t="n">
        <v>7043</v>
      </c>
      <c r="D51" s="108" t="s">
        <v>401</v>
      </c>
      <c r="E51" s="96" t="n">
        <v>46230.83</v>
      </c>
      <c r="F51" s="96" t="n">
        <v>3803.6</v>
      </c>
      <c r="G51" s="96" t="n">
        <v>50034.43</v>
      </c>
    </row>
    <row r="52" customFormat="false" ht="15" hidden="false" customHeight="false" outlineLevel="0" collapsed="false">
      <c r="A52" s="107" t="n">
        <v>510201010007</v>
      </c>
      <c r="B52" s="107" t="n">
        <v>51</v>
      </c>
      <c r="C52" s="107" t="n">
        <v>7043</v>
      </c>
      <c r="D52" s="108" t="s">
        <v>273</v>
      </c>
      <c r="E52" s="96" t="n">
        <v>29539.29</v>
      </c>
      <c r="F52" s="96" t="n">
        <v>2564.19</v>
      </c>
      <c r="G52" s="96" t="n">
        <v>32103.48</v>
      </c>
    </row>
    <row r="53" customFormat="false" ht="15" hidden="false" customHeight="false" outlineLevel="0" collapsed="false">
      <c r="A53" s="107" t="n">
        <v>510201010008</v>
      </c>
      <c r="B53" s="107" t="n">
        <v>51</v>
      </c>
      <c r="C53" s="107" t="n">
        <v>7043</v>
      </c>
      <c r="D53" s="108" t="s">
        <v>274</v>
      </c>
      <c r="E53" s="96" t="n">
        <v>15921.93</v>
      </c>
      <c r="F53" s="96" t="n">
        <v>34166.66</v>
      </c>
      <c r="G53" s="96" t="n">
        <v>50088.59</v>
      </c>
    </row>
    <row r="54" customFormat="false" ht="15" hidden="false" customHeight="false" outlineLevel="0" collapsed="false">
      <c r="A54" s="107" t="n">
        <v>510201010009</v>
      </c>
      <c r="B54" s="107" t="n">
        <v>51</v>
      </c>
      <c r="C54" s="107" t="n">
        <v>7058</v>
      </c>
      <c r="D54" s="108" t="s">
        <v>402</v>
      </c>
      <c r="E54" s="96" t="n">
        <v>7825.91</v>
      </c>
      <c r="F54" s="96" t="n">
        <v>1484.04</v>
      </c>
      <c r="G54" s="96" t="n">
        <v>9309.95</v>
      </c>
      <c r="H54" s="109"/>
      <c r="J54" s="110"/>
    </row>
    <row r="55" customFormat="false" ht="15" hidden="false" customHeight="false" outlineLevel="0" collapsed="false">
      <c r="A55" s="107" t="n">
        <v>510201010011</v>
      </c>
      <c r="B55" s="107" t="n">
        <v>51</v>
      </c>
      <c r="C55" s="107" t="n">
        <v>7055</v>
      </c>
      <c r="D55" s="108" t="s">
        <v>404</v>
      </c>
      <c r="E55" s="96" t="n">
        <v>24024.14</v>
      </c>
      <c r="F55" s="96" t="n">
        <v>4031.56</v>
      </c>
      <c r="G55" s="96" t="n">
        <v>28055.7</v>
      </c>
      <c r="J55" s="110"/>
    </row>
    <row r="56" customFormat="false" ht="15" hidden="false" customHeight="true" outlineLevel="0" collapsed="false">
      <c r="A56" s="107" t="n">
        <v>510201030001</v>
      </c>
      <c r="B56" s="107" t="n">
        <v>51</v>
      </c>
      <c r="C56" s="107" t="n">
        <v>7067</v>
      </c>
      <c r="D56" s="108" t="s">
        <v>406</v>
      </c>
      <c r="E56" s="96" t="n">
        <v>473922.31</v>
      </c>
      <c r="F56" s="96" t="n">
        <v>42553.65</v>
      </c>
      <c r="G56" s="96" t="n">
        <v>516475.96</v>
      </c>
      <c r="J56" s="110"/>
      <c r="K56" s="111"/>
    </row>
    <row r="57" customFormat="false" ht="15" hidden="false" customHeight="true" outlineLevel="0" collapsed="false">
      <c r="A57" s="107" t="n">
        <v>510201030002</v>
      </c>
      <c r="B57" s="107" t="n">
        <v>51</v>
      </c>
      <c r="C57" s="107" t="n">
        <v>7057</v>
      </c>
      <c r="D57" s="108" t="s">
        <v>407</v>
      </c>
      <c r="E57" s="96" t="n">
        <v>1052.81</v>
      </c>
      <c r="F57" s="96" t="n">
        <v>95.71</v>
      </c>
      <c r="G57" s="96" t="n">
        <v>1148.52</v>
      </c>
      <c r="J57" s="112"/>
      <c r="K57" s="111"/>
    </row>
    <row r="58" customFormat="false" ht="15" hidden="false" customHeight="true" outlineLevel="0" collapsed="false">
      <c r="A58" s="107" t="n">
        <v>510201050001</v>
      </c>
      <c r="B58" s="107" t="n">
        <v>51</v>
      </c>
      <c r="C58" s="107" t="n">
        <v>7196</v>
      </c>
      <c r="D58" s="108" t="s">
        <v>409</v>
      </c>
      <c r="E58" s="96" t="n">
        <v>67598.7</v>
      </c>
      <c r="F58" s="96" t="n">
        <v>14594.52</v>
      </c>
      <c r="G58" s="96" t="n">
        <v>82193.22</v>
      </c>
      <c r="J58" s="110"/>
      <c r="K58" s="111"/>
    </row>
    <row r="59" customFormat="false" ht="15" hidden="false" customHeight="true" outlineLevel="0" collapsed="false">
      <c r="A59" s="107" t="n">
        <v>510201050002</v>
      </c>
      <c r="B59" s="107" t="n">
        <v>51</v>
      </c>
      <c r="C59" s="107" t="n">
        <v>7190</v>
      </c>
      <c r="D59" s="108" t="s">
        <v>410</v>
      </c>
      <c r="E59" s="96" t="n">
        <v>325560.12</v>
      </c>
      <c r="F59" s="96" t="n">
        <v>59585.93</v>
      </c>
      <c r="G59" s="96" t="n">
        <v>385146.05</v>
      </c>
      <c r="J59" s="112"/>
      <c r="K59" s="111"/>
    </row>
    <row r="60" customFormat="false" ht="15" hidden="false" customHeight="true" outlineLevel="0" collapsed="false">
      <c r="A60" s="107" t="n">
        <v>510201050003</v>
      </c>
      <c r="B60" s="107" t="n">
        <v>51</v>
      </c>
      <c r="C60" s="107" t="n">
        <v>7190</v>
      </c>
      <c r="D60" s="108" t="s">
        <v>621</v>
      </c>
      <c r="E60" s="96" t="n">
        <v>23452.04</v>
      </c>
      <c r="F60" s="96" t="n">
        <v>0</v>
      </c>
      <c r="G60" s="96" t="n">
        <v>23452.04</v>
      </c>
    </row>
    <row r="61" customFormat="false" ht="15" hidden="false" customHeight="false" outlineLevel="0" collapsed="false">
      <c r="A61" s="107" t="n">
        <v>510201050004</v>
      </c>
      <c r="B61" s="107" t="n">
        <v>51</v>
      </c>
      <c r="C61" s="107" t="n">
        <v>7247</v>
      </c>
      <c r="D61" s="108" t="s">
        <v>411</v>
      </c>
      <c r="E61" s="96" t="n">
        <v>282501.26</v>
      </c>
      <c r="F61" s="96" t="n">
        <v>121584.4</v>
      </c>
      <c r="G61" s="96" t="n">
        <v>404085.66</v>
      </c>
    </row>
    <row r="62" customFormat="false" ht="15" hidden="false" customHeight="false" outlineLevel="0" collapsed="false">
      <c r="A62" s="107" t="n">
        <v>510202010001</v>
      </c>
      <c r="B62" s="107" t="n">
        <v>51</v>
      </c>
      <c r="C62" s="107" t="n">
        <v>7040</v>
      </c>
      <c r="D62" s="108" t="s">
        <v>397</v>
      </c>
      <c r="E62" s="96" t="n">
        <v>219845.8</v>
      </c>
      <c r="F62" s="96" t="n">
        <v>21873.11</v>
      </c>
      <c r="G62" s="96" t="n">
        <v>241718.91</v>
      </c>
    </row>
    <row r="63" customFormat="false" ht="15" hidden="false" customHeight="false" outlineLevel="0" collapsed="false">
      <c r="A63" s="107" t="n">
        <v>510202010002</v>
      </c>
      <c r="B63" s="107" t="n">
        <v>51</v>
      </c>
      <c r="C63" s="107" t="n">
        <v>7040</v>
      </c>
      <c r="D63" s="108" t="s">
        <v>398</v>
      </c>
      <c r="E63" s="96" t="n">
        <v>55255.47</v>
      </c>
      <c r="F63" s="96" t="n">
        <v>5382.8</v>
      </c>
      <c r="G63" s="96" t="n">
        <v>60638.27</v>
      </c>
    </row>
    <row r="64" customFormat="false" ht="15" hidden="false" customHeight="false" outlineLevel="0" collapsed="false">
      <c r="A64" s="107" t="n">
        <v>510202010003</v>
      </c>
      <c r="B64" s="107" t="n">
        <v>51</v>
      </c>
      <c r="C64" s="107" t="n">
        <v>7046</v>
      </c>
      <c r="D64" s="108" t="s">
        <v>399</v>
      </c>
      <c r="E64" s="96" t="n">
        <v>35344.84</v>
      </c>
      <c r="F64" s="96" t="n">
        <v>3311.59</v>
      </c>
      <c r="G64" s="96" t="n">
        <v>38656.43</v>
      </c>
    </row>
    <row r="65" customFormat="false" ht="15" hidden="false" customHeight="false" outlineLevel="0" collapsed="false">
      <c r="A65" s="107" t="n">
        <v>510202010005</v>
      </c>
      <c r="B65" s="107" t="n">
        <v>51</v>
      </c>
      <c r="C65" s="107" t="n">
        <v>7046</v>
      </c>
      <c r="D65" s="108" t="s">
        <v>400</v>
      </c>
      <c r="E65" s="96" t="n">
        <v>19232.37</v>
      </c>
      <c r="F65" s="96" t="n">
        <v>1940.82</v>
      </c>
      <c r="G65" s="96" t="n">
        <v>21173.19</v>
      </c>
    </row>
    <row r="66" customFormat="false" ht="15" hidden="false" customHeight="false" outlineLevel="0" collapsed="false">
      <c r="A66" s="107" t="n">
        <v>510202010006</v>
      </c>
      <c r="B66" s="107" t="n">
        <v>51</v>
      </c>
      <c r="C66" s="107" t="n">
        <v>7043</v>
      </c>
      <c r="D66" s="108" t="s">
        <v>401</v>
      </c>
      <c r="E66" s="96" t="n">
        <v>24180.4</v>
      </c>
      <c r="F66" s="96" t="n">
        <v>2271.35</v>
      </c>
      <c r="G66" s="96" t="n">
        <v>26451.75</v>
      </c>
    </row>
    <row r="67" customFormat="false" ht="15" hidden="false" customHeight="false" outlineLevel="0" collapsed="false">
      <c r="A67" s="107" t="n">
        <v>510202010007</v>
      </c>
      <c r="B67" s="107" t="n">
        <v>51</v>
      </c>
      <c r="C67" s="107" t="n">
        <v>7043</v>
      </c>
      <c r="D67" s="108" t="s">
        <v>273</v>
      </c>
      <c r="E67" s="96" t="n">
        <v>11281.65</v>
      </c>
      <c r="F67" s="96" t="n">
        <v>1091</v>
      </c>
      <c r="G67" s="96" t="n">
        <v>12372.65</v>
      </c>
    </row>
    <row r="68" customFormat="false" ht="15" hidden="false" customHeight="false" outlineLevel="0" collapsed="false">
      <c r="A68" s="107" t="n">
        <v>510202010008</v>
      </c>
      <c r="B68" s="107" t="n">
        <v>51</v>
      </c>
      <c r="C68" s="107" t="n">
        <v>7043</v>
      </c>
      <c r="D68" s="108" t="s">
        <v>274</v>
      </c>
      <c r="E68" s="96" t="n">
        <v>8352.69</v>
      </c>
      <c r="F68" s="96" t="n">
        <v>21873.11</v>
      </c>
      <c r="G68" s="96" t="n">
        <v>30225.8</v>
      </c>
    </row>
    <row r="69" customFormat="false" ht="15" hidden="false" customHeight="false" outlineLevel="0" collapsed="false">
      <c r="A69" s="107" t="n">
        <v>510202010009</v>
      </c>
      <c r="B69" s="107" t="n">
        <v>51</v>
      </c>
      <c r="C69" s="107" t="n">
        <v>7058</v>
      </c>
      <c r="D69" s="108" t="s">
        <v>416</v>
      </c>
      <c r="E69" s="96" t="n">
        <v>5756.28</v>
      </c>
      <c r="F69" s="96" t="n">
        <v>1070.47</v>
      </c>
      <c r="G69" s="96" t="n">
        <v>6826.75</v>
      </c>
      <c r="J69" s="113"/>
    </row>
    <row r="70" customFormat="false" ht="15" hidden="false" customHeight="false" outlineLevel="0" collapsed="false">
      <c r="A70" s="107" t="n">
        <v>510202010011</v>
      </c>
      <c r="B70" s="107" t="n">
        <v>51</v>
      </c>
      <c r="C70" s="107" t="n">
        <v>7055</v>
      </c>
      <c r="D70" s="108" t="s">
        <v>418</v>
      </c>
      <c r="E70" s="96" t="n">
        <v>17495.05</v>
      </c>
      <c r="F70" s="96" t="n">
        <v>2761.24</v>
      </c>
      <c r="G70" s="96" t="n">
        <v>20256.29</v>
      </c>
      <c r="J70" s="113"/>
    </row>
    <row r="71" customFormat="false" ht="15" hidden="false" customHeight="false" outlineLevel="0" collapsed="false">
      <c r="A71" s="107" t="n">
        <v>510202010012</v>
      </c>
      <c r="B71" s="107" t="n">
        <v>51</v>
      </c>
      <c r="C71" s="107" t="n">
        <v>7040</v>
      </c>
      <c r="D71" s="108" t="s">
        <v>622</v>
      </c>
      <c r="E71" s="96" t="n">
        <v>15000</v>
      </c>
      <c r="F71" s="96" t="n">
        <v>0</v>
      </c>
      <c r="G71" s="96" t="n">
        <v>15000</v>
      </c>
    </row>
    <row r="72" customFormat="false" ht="15" hidden="false" customHeight="false" outlineLevel="0" collapsed="false">
      <c r="A72" s="107" t="n">
        <v>510202010014</v>
      </c>
      <c r="B72" s="107" t="n">
        <v>51</v>
      </c>
      <c r="C72" s="107" t="n">
        <v>7247</v>
      </c>
      <c r="D72" s="108" t="s">
        <v>419</v>
      </c>
      <c r="E72" s="96" t="n">
        <v>13.53</v>
      </c>
      <c r="F72" s="96" t="n">
        <v>13.53</v>
      </c>
      <c r="G72" s="96" t="n">
        <v>27.06</v>
      </c>
    </row>
    <row r="73" customFormat="false" ht="15" hidden="false" customHeight="false" outlineLevel="0" collapsed="false">
      <c r="A73" s="107" t="n">
        <v>510202020001</v>
      </c>
      <c r="B73" s="107" t="n">
        <v>51</v>
      </c>
      <c r="C73" s="107" t="n">
        <v>7247</v>
      </c>
      <c r="D73" s="108" t="s">
        <v>623</v>
      </c>
      <c r="E73" s="96" t="n">
        <v>0</v>
      </c>
      <c r="F73" s="96" t="n">
        <v>3316.89</v>
      </c>
      <c r="G73" s="96" t="n">
        <v>3316.89</v>
      </c>
    </row>
    <row r="74" customFormat="false" ht="15" hidden="false" customHeight="false" outlineLevel="0" collapsed="false">
      <c r="A74" s="107" t="n">
        <v>510202020003</v>
      </c>
      <c r="B74" s="107" t="n">
        <v>51</v>
      </c>
      <c r="C74" s="107" t="n">
        <v>7247</v>
      </c>
      <c r="D74" s="108" t="s">
        <v>421</v>
      </c>
      <c r="E74" s="96" t="n">
        <v>70761.1</v>
      </c>
      <c r="F74" s="96" t="n">
        <v>7597.48</v>
      </c>
      <c r="G74" s="96" t="n">
        <v>78358.58</v>
      </c>
    </row>
    <row r="75" customFormat="false" ht="15" hidden="false" customHeight="false" outlineLevel="0" collapsed="false">
      <c r="A75" s="107" t="n">
        <v>510202020005</v>
      </c>
      <c r="B75" s="107" t="n">
        <v>51</v>
      </c>
      <c r="C75" s="107" t="n">
        <v>7247</v>
      </c>
      <c r="D75" s="108" t="s">
        <v>423</v>
      </c>
      <c r="E75" s="96" t="n">
        <v>1469.67</v>
      </c>
      <c r="F75" s="96" t="n">
        <v>614.6</v>
      </c>
      <c r="G75" s="96" t="n">
        <v>2084.27</v>
      </c>
    </row>
    <row r="76" customFormat="false" ht="15" hidden="false" customHeight="false" outlineLevel="0" collapsed="false">
      <c r="A76" s="107" t="n">
        <v>510202020007</v>
      </c>
      <c r="B76" s="107" t="n">
        <v>51</v>
      </c>
      <c r="C76" s="107" t="n">
        <v>7247</v>
      </c>
      <c r="D76" s="108" t="s">
        <v>425</v>
      </c>
      <c r="E76" s="96" t="n">
        <v>2815</v>
      </c>
      <c r="F76" s="96" t="n">
        <v>850</v>
      </c>
      <c r="G76" s="96" t="n">
        <v>3665</v>
      </c>
    </row>
    <row r="77" customFormat="false" ht="15" hidden="false" customHeight="false" outlineLevel="0" collapsed="false">
      <c r="A77" s="107" t="n">
        <v>510202020008</v>
      </c>
      <c r="B77" s="107" t="n">
        <v>51</v>
      </c>
      <c r="C77" s="107" t="n">
        <v>7247</v>
      </c>
      <c r="D77" s="108" t="s">
        <v>426</v>
      </c>
      <c r="E77" s="96" t="n">
        <v>135</v>
      </c>
      <c r="F77" s="96" t="n">
        <v>0</v>
      </c>
      <c r="G77" s="96" t="n">
        <v>135</v>
      </c>
    </row>
    <row r="78" customFormat="false" ht="15" hidden="false" customHeight="false" outlineLevel="0" collapsed="false">
      <c r="A78" s="107" t="n">
        <v>510202020009</v>
      </c>
      <c r="B78" s="107" t="n">
        <v>51</v>
      </c>
      <c r="C78" s="107" t="n">
        <v>7247</v>
      </c>
      <c r="D78" s="108" t="s">
        <v>427</v>
      </c>
      <c r="E78" s="96" t="n">
        <v>2641.06</v>
      </c>
      <c r="F78" s="96" t="n">
        <v>829.95</v>
      </c>
      <c r="G78" s="96" t="n">
        <v>3471.01</v>
      </c>
    </row>
    <row r="79" customFormat="false" ht="15" hidden="false" customHeight="false" outlineLevel="0" collapsed="false">
      <c r="A79" s="107" t="n">
        <v>510202030002</v>
      </c>
      <c r="B79" s="107" t="n">
        <v>51</v>
      </c>
      <c r="C79" s="107" t="n">
        <v>7067</v>
      </c>
      <c r="D79" s="108" t="s">
        <v>428</v>
      </c>
      <c r="E79" s="96" t="n">
        <v>17619.72</v>
      </c>
      <c r="F79" s="96" t="n">
        <v>2437.48</v>
      </c>
      <c r="G79" s="96" t="n">
        <v>20057.2</v>
      </c>
    </row>
    <row r="80" customFormat="false" ht="15" hidden="false" customHeight="false" outlineLevel="0" collapsed="false">
      <c r="A80" s="107" t="n">
        <v>510202030003</v>
      </c>
      <c r="B80" s="107" t="n">
        <v>51</v>
      </c>
      <c r="C80" s="107" t="n">
        <v>7067</v>
      </c>
      <c r="D80" s="108" t="s">
        <v>407</v>
      </c>
      <c r="E80" s="96" t="n">
        <v>2335.96</v>
      </c>
      <c r="F80" s="96" t="n">
        <v>210.18</v>
      </c>
      <c r="G80" s="96" t="n">
        <v>2546.14</v>
      </c>
    </row>
    <row r="81" customFormat="false" ht="15" hidden="false" customHeight="false" outlineLevel="0" collapsed="false">
      <c r="A81" s="107" t="n">
        <v>510202030004</v>
      </c>
      <c r="B81" s="107" t="n">
        <v>51</v>
      </c>
      <c r="C81" s="107" t="n">
        <v>7067</v>
      </c>
      <c r="D81" s="108" t="s">
        <v>429</v>
      </c>
      <c r="E81" s="96" t="n">
        <v>1027.82</v>
      </c>
      <c r="F81" s="96" t="n">
        <v>95.85</v>
      </c>
      <c r="G81" s="96" t="n">
        <v>1123.67</v>
      </c>
    </row>
    <row r="82" customFormat="false" ht="15" hidden="false" customHeight="false" outlineLevel="0" collapsed="false">
      <c r="A82" s="107" t="n">
        <v>510202030005</v>
      </c>
      <c r="B82" s="107" t="n">
        <v>51</v>
      </c>
      <c r="C82" s="107" t="n">
        <v>7067</v>
      </c>
      <c r="D82" s="108" t="s">
        <v>430</v>
      </c>
      <c r="E82" s="96" t="n">
        <v>14151.57</v>
      </c>
      <c r="F82" s="96" t="n">
        <v>1422.87</v>
      </c>
      <c r="G82" s="96" t="n">
        <v>15574.44</v>
      </c>
    </row>
    <row r="83" customFormat="false" ht="15" hidden="false" customHeight="false" outlineLevel="0" collapsed="false">
      <c r="A83" s="107" t="n">
        <v>510202030008</v>
      </c>
      <c r="B83" s="107" t="n">
        <v>51</v>
      </c>
      <c r="C83" s="107" t="n">
        <v>7067</v>
      </c>
      <c r="D83" s="108" t="s">
        <v>431</v>
      </c>
      <c r="E83" s="96" t="n">
        <v>203.5</v>
      </c>
      <c r="F83" s="96" t="n">
        <v>27.54</v>
      </c>
      <c r="G83" s="96" t="n">
        <v>231.04</v>
      </c>
    </row>
    <row r="84" customFormat="false" ht="15" hidden="false" customHeight="false" outlineLevel="0" collapsed="false">
      <c r="A84" s="107" t="n">
        <v>510202050001</v>
      </c>
      <c r="B84" s="107" t="n">
        <v>51</v>
      </c>
      <c r="C84" s="107" t="n">
        <v>7196</v>
      </c>
      <c r="D84" s="108" t="s">
        <v>433</v>
      </c>
      <c r="E84" s="96" t="n">
        <v>22350.79</v>
      </c>
      <c r="F84" s="96" t="n">
        <v>21160.1</v>
      </c>
      <c r="G84" s="96" t="n">
        <v>43510.89</v>
      </c>
    </row>
    <row r="85" customFormat="false" ht="15" hidden="false" customHeight="false" outlineLevel="0" collapsed="false">
      <c r="A85" s="107" t="n">
        <v>510202050002</v>
      </c>
      <c r="B85" s="107" t="n">
        <v>51</v>
      </c>
      <c r="C85" s="107" t="n">
        <v>7196</v>
      </c>
      <c r="D85" s="108" t="s">
        <v>624</v>
      </c>
      <c r="E85" s="96" t="n">
        <v>153.06</v>
      </c>
      <c r="F85" s="96" t="n">
        <v>0</v>
      </c>
      <c r="G85" s="96" t="n">
        <v>153.06</v>
      </c>
    </row>
    <row r="86" customFormat="false" ht="15" hidden="false" customHeight="false" outlineLevel="0" collapsed="false">
      <c r="A86" s="107" t="n">
        <v>510202050003</v>
      </c>
      <c r="B86" s="107" t="n">
        <v>51</v>
      </c>
      <c r="C86" s="107" t="n">
        <v>7196</v>
      </c>
      <c r="D86" s="108" t="s">
        <v>434</v>
      </c>
      <c r="E86" s="96" t="n">
        <v>6742</v>
      </c>
      <c r="F86" s="96" t="n">
        <v>1162</v>
      </c>
      <c r="G86" s="96" t="n">
        <v>7904</v>
      </c>
    </row>
    <row r="87" customFormat="false" ht="15" hidden="false" customHeight="false" outlineLevel="0" collapsed="false">
      <c r="A87" s="107" t="n">
        <v>510202050004</v>
      </c>
      <c r="B87" s="107" t="n">
        <v>51</v>
      </c>
      <c r="C87" s="107" t="n">
        <v>7179</v>
      </c>
      <c r="D87" s="108" t="s">
        <v>435</v>
      </c>
      <c r="E87" s="96" t="n">
        <v>17148.26</v>
      </c>
      <c r="F87" s="96" t="n">
        <v>1557.58</v>
      </c>
      <c r="G87" s="96" t="n">
        <v>18705.84</v>
      </c>
    </row>
    <row r="88" customFormat="false" ht="15" hidden="false" customHeight="false" outlineLevel="0" collapsed="false">
      <c r="A88" s="107" t="n">
        <v>510202050005</v>
      </c>
      <c r="B88" s="107" t="n">
        <v>51</v>
      </c>
      <c r="C88" s="107" t="n">
        <v>7247</v>
      </c>
      <c r="D88" s="108" t="s">
        <v>436</v>
      </c>
      <c r="E88" s="96" t="n">
        <v>21582.6</v>
      </c>
      <c r="F88" s="96" t="n">
        <v>0</v>
      </c>
      <c r="G88" s="96" t="n">
        <v>21582.6</v>
      </c>
    </row>
    <row r="89" customFormat="false" ht="15" hidden="false" customHeight="false" outlineLevel="0" collapsed="false">
      <c r="A89" s="107" t="n">
        <v>510202050006</v>
      </c>
      <c r="B89" s="107" t="n">
        <v>51</v>
      </c>
      <c r="C89" s="107" t="n">
        <v>7241</v>
      </c>
      <c r="D89" s="108" t="s">
        <v>437</v>
      </c>
      <c r="E89" s="96" t="n">
        <v>7887.04</v>
      </c>
      <c r="F89" s="96" t="n">
        <v>1205.5</v>
      </c>
      <c r="G89" s="96" t="n">
        <v>9092.54</v>
      </c>
    </row>
    <row r="90" customFormat="false" ht="15" hidden="false" customHeight="false" outlineLevel="0" collapsed="false">
      <c r="A90" s="107" t="n">
        <v>510202050007</v>
      </c>
      <c r="B90" s="107" t="n">
        <v>51</v>
      </c>
      <c r="C90" s="107" t="n">
        <v>7241</v>
      </c>
      <c r="D90" s="108" t="s">
        <v>438</v>
      </c>
      <c r="E90" s="96" t="n">
        <v>87731.07</v>
      </c>
      <c r="F90" s="96" t="n">
        <v>7155.2</v>
      </c>
      <c r="G90" s="96" t="n">
        <v>94886.27</v>
      </c>
    </row>
    <row r="91" customFormat="false" ht="15" hidden="false" customHeight="false" outlineLevel="0" collapsed="false">
      <c r="A91" s="107" t="n">
        <v>510202050010</v>
      </c>
      <c r="B91" s="107" t="n">
        <v>51</v>
      </c>
      <c r="C91" s="107" t="n">
        <v>7176</v>
      </c>
      <c r="D91" s="108" t="s">
        <v>439</v>
      </c>
      <c r="E91" s="96" t="n">
        <v>59950</v>
      </c>
      <c r="F91" s="96" t="n">
        <v>0</v>
      </c>
      <c r="G91" s="96" t="n">
        <v>59950</v>
      </c>
    </row>
    <row r="92" customFormat="false" ht="15" hidden="false" customHeight="false" outlineLevel="0" collapsed="false">
      <c r="A92" s="107" t="n">
        <v>510202050011</v>
      </c>
      <c r="B92" s="107" t="n">
        <v>51</v>
      </c>
      <c r="C92" s="107" t="n">
        <v>7247</v>
      </c>
      <c r="D92" s="108" t="s">
        <v>625</v>
      </c>
      <c r="E92" s="96" t="n">
        <v>271.35</v>
      </c>
      <c r="F92" s="96" t="n">
        <v>0</v>
      </c>
      <c r="G92" s="96" t="n">
        <v>271.35</v>
      </c>
    </row>
    <row r="93" customFormat="false" ht="15" hidden="false" customHeight="false" outlineLevel="0" collapsed="false">
      <c r="A93" s="107" t="n">
        <v>510202050013</v>
      </c>
      <c r="B93" s="107" t="n">
        <v>51</v>
      </c>
      <c r="C93" s="107" t="n">
        <v>7247</v>
      </c>
      <c r="D93" s="108" t="s">
        <v>441</v>
      </c>
      <c r="E93" s="96" t="n">
        <v>20722.7</v>
      </c>
      <c r="F93" s="96" t="n">
        <v>1001.6</v>
      </c>
      <c r="G93" s="96" t="n">
        <v>21724.3</v>
      </c>
    </row>
    <row r="94" customFormat="false" ht="15" hidden="false" customHeight="false" outlineLevel="0" collapsed="false">
      <c r="A94" s="107" t="n">
        <v>510202050014</v>
      </c>
      <c r="B94" s="107" t="n">
        <v>51</v>
      </c>
      <c r="C94" s="107" t="n">
        <v>7247</v>
      </c>
      <c r="D94" s="108" t="s">
        <v>626</v>
      </c>
      <c r="E94" s="96" t="n">
        <v>194</v>
      </c>
      <c r="F94" s="96" t="n">
        <v>0</v>
      </c>
      <c r="G94" s="96" t="n">
        <v>194</v>
      </c>
    </row>
    <row r="95" customFormat="false" ht="15" hidden="false" customHeight="false" outlineLevel="0" collapsed="false">
      <c r="A95" s="107" t="n">
        <v>510202050015</v>
      </c>
      <c r="B95" s="107" t="n">
        <v>51</v>
      </c>
      <c r="C95" s="107" t="n">
        <v>7196</v>
      </c>
      <c r="D95" s="108" t="s">
        <v>442</v>
      </c>
      <c r="E95" s="96" t="n">
        <v>43381.12</v>
      </c>
      <c r="F95" s="96" t="n">
        <v>4875.36</v>
      </c>
      <c r="G95" s="96" t="n">
        <v>48256.48</v>
      </c>
    </row>
    <row r="96" customFormat="false" ht="15" hidden="false" customHeight="false" outlineLevel="0" collapsed="false">
      <c r="A96" s="107" t="n">
        <v>510202050016</v>
      </c>
      <c r="B96" s="107" t="n">
        <v>51</v>
      </c>
      <c r="C96" s="107" t="n">
        <v>7196</v>
      </c>
      <c r="D96" s="108" t="s">
        <v>443</v>
      </c>
      <c r="E96" s="96" t="n">
        <v>148217.2</v>
      </c>
      <c r="F96" s="96" t="n">
        <v>14319.76</v>
      </c>
      <c r="G96" s="96" t="n">
        <v>162536.96</v>
      </c>
    </row>
    <row r="97" customFormat="false" ht="15" hidden="false" customHeight="false" outlineLevel="0" collapsed="false">
      <c r="A97" s="107" t="n">
        <v>510202050017</v>
      </c>
      <c r="B97" s="107" t="n">
        <v>51</v>
      </c>
      <c r="C97" s="107" t="n">
        <v>7247</v>
      </c>
      <c r="D97" s="108" t="s">
        <v>444</v>
      </c>
      <c r="E97" s="96" t="n">
        <v>5144.63</v>
      </c>
      <c r="F97" s="96" t="n">
        <v>279.68</v>
      </c>
      <c r="G97" s="96" t="n">
        <v>5424.31</v>
      </c>
    </row>
    <row r="98" customFormat="false" ht="15" hidden="false" customHeight="false" outlineLevel="0" collapsed="false">
      <c r="A98" s="107" t="n">
        <v>510202050020</v>
      </c>
      <c r="B98" s="107" t="n">
        <v>51</v>
      </c>
      <c r="C98" s="107" t="n">
        <v>7203</v>
      </c>
      <c r="D98" s="108" t="s">
        <v>627</v>
      </c>
      <c r="E98" s="96" t="n">
        <v>535.01</v>
      </c>
      <c r="F98" s="96" t="n">
        <v>0</v>
      </c>
      <c r="G98" s="96" t="n">
        <v>535.01</v>
      </c>
    </row>
    <row r="99" customFormat="false" ht="15" hidden="false" customHeight="false" outlineLevel="0" collapsed="false">
      <c r="A99" s="107" t="n">
        <v>510202050022</v>
      </c>
      <c r="B99" s="107" t="n">
        <v>51</v>
      </c>
      <c r="C99" s="107" t="n">
        <v>7203</v>
      </c>
      <c r="D99" s="108" t="s">
        <v>445</v>
      </c>
      <c r="E99" s="96" t="n">
        <v>560.29</v>
      </c>
      <c r="F99" s="96" t="n">
        <v>0</v>
      </c>
      <c r="G99" s="96" t="n">
        <v>560.29</v>
      </c>
    </row>
    <row r="100" customFormat="false" ht="15" hidden="false" customHeight="false" outlineLevel="0" collapsed="false">
      <c r="A100" s="107" t="n">
        <v>510202050023</v>
      </c>
      <c r="B100" s="107" t="n">
        <v>51</v>
      </c>
      <c r="C100" s="107" t="n">
        <v>7203</v>
      </c>
      <c r="D100" s="108" t="s">
        <v>446</v>
      </c>
      <c r="E100" s="96" t="n">
        <v>34343.95</v>
      </c>
      <c r="F100" s="96" t="n">
        <v>1275.64</v>
      </c>
      <c r="G100" s="96" t="n">
        <v>35619.59</v>
      </c>
    </row>
    <row r="101" customFormat="false" ht="15" hidden="false" customHeight="false" outlineLevel="0" collapsed="false">
      <c r="A101" s="107" t="n">
        <v>510202050024</v>
      </c>
      <c r="B101" s="107" t="n">
        <v>51</v>
      </c>
      <c r="C101" s="107" t="n">
        <v>7182</v>
      </c>
      <c r="D101" s="108" t="s">
        <v>628</v>
      </c>
      <c r="E101" s="96" t="n">
        <v>106.05</v>
      </c>
      <c r="F101" s="96" t="n">
        <v>0</v>
      </c>
      <c r="G101" s="96" t="n">
        <v>106.05</v>
      </c>
    </row>
    <row r="102" customFormat="false" ht="15" hidden="false" customHeight="false" outlineLevel="0" collapsed="false">
      <c r="A102" s="107" t="n">
        <v>510202050025</v>
      </c>
      <c r="B102" s="107" t="n">
        <v>51</v>
      </c>
      <c r="C102" s="107" t="n">
        <v>7229</v>
      </c>
      <c r="D102" s="108" t="s">
        <v>447</v>
      </c>
      <c r="E102" s="96" t="n">
        <v>12300</v>
      </c>
      <c r="F102" s="96" t="n">
        <v>0</v>
      </c>
      <c r="G102" s="96" t="n">
        <v>12300</v>
      </c>
    </row>
    <row r="103" customFormat="false" ht="15" hidden="false" customHeight="false" outlineLevel="0" collapsed="false">
      <c r="A103" s="107" t="n">
        <v>510202050027</v>
      </c>
      <c r="B103" s="107" t="n">
        <v>51</v>
      </c>
      <c r="C103" s="107" t="n">
        <v>7190</v>
      </c>
      <c r="D103" s="108" t="s">
        <v>448</v>
      </c>
      <c r="E103" s="96" t="n">
        <v>22346.44</v>
      </c>
      <c r="F103" s="96" t="n">
        <v>57.8</v>
      </c>
      <c r="G103" s="96" t="n">
        <v>22404.24</v>
      </c>
    </row>
    <row r="104" customFormat="false" ht="15" hidden="false" customHeight="false" outlineLevel="0" collapsed="false">
      <c r="A104" s="107" t="n">
        <v>510202050028</v>
      </c>
      <c r="B104" s="107" t="n">
        <v>51</v>
      </c>
      <c r="C104" s="107" t="n">
        <v>7247</v>
      </c>
      <c r="D104" s="108" t="s">
        <v>449</v>
      </c>
      <c r="E104" s="96" t="n">
        <v>18677.92</v>
      </c>
      <c r="F104" s="96" t="n">
        <v>174</v>
      </c>
      <c r="G104" s="96" t="n">
        <v>18851.92</v>
      </c>
    </row>
    <row r="105" customFormat="false" ht="15" hidden="false" customHeight="false" outlineLevel="0" collapsed="false">
      <c r="A105" s="107" t="n">
        <v>510202050029</v>
      </c>
      <c r="B105" s="107" t="n">
        <v>51</v>
      </c>
      <c r="C105" s="107" t="n">
        <v>7049</v>
      </c>
      <c r="D105" s="108" t="s">
        <v>450</v>
      </c>
      <c r="E105" s="96" t="n">
        <v>26992.22</v>
      </c>
      <c r="F105" s="96" t="n">
        <v>1250</v>
      </c>
      <c r="G105" s="96" t="n">
        <v>28242.22</v>
      </c>
    </row>
    <row r="106" customFormat="false" ht="15" hidden="false" customHeight="false" outlineLevel="0" collapsed="false">
      <c r="A106" s="107" t="n">
        <v>510202050030</v>
      </c>
      <c r="B106" s="107" t="n">
        <v>51</v>
      </c>
      <c r="C106" s="107" t="n">
        <v>7196</v>
      </c>
      <c r="D106" s="108" t="s">
        <v>451</v>
      </c>
      <c r="E106" s="96" t="n">
        <v>587953.24</v>
      </c>
      <c r="F106" s="96" t="n">
        <v>87417.38</v>
      </c>
      <c r="G106" s="96" t="n">
        <v>675370.62</v>
      </c>
    </row>
    <row r="107" customFormat="false" ht="15" hidden="false" customHeight="false" outlineLevel="0" collapsed="false">
      <c r="A107" s="107" t="n">
        <v>510202050032</v>
      </c>
      <c r="B107" s="107" t="n">
        <v>51</v>
      </c>
      <c r="C107" s="107" t="n">
        <v>7247</v>
      </c>
      <c r="D107" s="108" t="s">
        <v>452</v>
      </c>
      <c r="E107" s="96" t="n">
        <v>800</v>
      </c>
      <c r="F107" s="96" t="n">
        <v>0</v>
      </c>
      <c r="G107" s="96" t="n">
        <v>800</v>
      </c>
    </row>
    <row r="108" customFormat="false" ht="15" hidden="false" customHeight="false" outlineLevel="0" collapsed="false">
      <c r="A108" s="107" t="n">
        <v>510202050033</v>
      </c>
      <c r="B108" s="107" t="n">
        <v>51</v>
      </c>
      <c r="C108" s="107" t="n">
        <v>7247</v>
      </c>
      <c r="D108" s="108" t="s">
        <v>453</v>
      </c>
      <c r="E108" s="96" t="n">
        <v>606.24</v>
      </c>
      <c r="F108" s="96" t="n">
        <v>639.64</v>
      </c>
      <c r="G108" s="96" t="n">
        <v>1245.88</v>
      </c>
    </row>
    <row r="109" customFormat="false" ht="15" hidden="false" customHeight="false" outlineLevel="0" collapsed="false">
      <c r="A109" s="107" t="n">
        <v>510202050034</v>
      </c>
      <c r="B109" s="107" t="n">
        <v>51</v>
      </c>
      <c r="C109" s="107" t="n">
        <v>7238</v>
      </c>
      <c r="D109" s="108" t="s">
        <v>454</v>
      </c>
      <c r="E109" s="96" t="n">
        <v>127834.69</v>
      </c>
      <c r="F109" s="96" t="n">
        <v>17741.39</v>
      </c>
      <c r="G109" s="96" t="n">
        <v>145576.08</v>
      </c>
    </row>
    <row r="110" customFormat="false" ht="15" hidden="false" customHeight="false" outlineLevel="0" collapsed="false">
      <c r="A110" s="107" t="n">
        <v>510202050035</v>
      </c>
      <c r="B110" s="107" t="n">
        <v>51</v>
      </c>
      <c r="C110" s="107" t="n">
        <v>7208</v>
      </c>
      <c r="D110" s="108" t="s">
        <v>455</v>
      </c>
      <c r="E110" s="96" t="n">
        <v>628.77</v>
      </c>
      <c r="F110" s="96" t="n">
        <v>0</v>
      </c>
      <c r="G110" s="96" t="n">
        <v>628.77</v>
      </c>
    </row>
    <row r="111" customFormat="false" ht="15" hidden="false" customHeight="false" outlineLevel="0" collapsed="false">
      <c r="A111" s="107" t="n">
        <v>510202050036</v>
      </c>
      <c r="B111" s="107" t="n">
        <v>51</v>
      </c>
      <c r="C111" s="107" t="n">
        <v>7247</v>
      </c>
      <c r="D111" s="108" t="s">
        <v>456</v>
      </c>
      <c r="E111" s="96" t="n">
        <v>12290.64</v>
      </c>
      <c r="F111" s="96" t="n">
        <v>1287.94</v>
      </c>
      <c r="G111" s="96" t="n">
        <v>13578.58</v>
      </c>
    </row>
    <row r="112" customFormat="false" ht="15" hidden="false" customHeight="false" outlineLevel="0" collapsed="false">
      <c r="A112" s="107" t="n">
        <v>510202050037</v>
      </c>
      <c r="B112" s="107" t="n">
        <v>51</v>
      </c>
      <c r="C112" s="107" t="n">
        <v>7241</v>
      </c>
      <c r="D112" s="108" t="s">
        <v>457</v>
      </c>
      <c r="E112" s="96" t="n">
        <v>10825.48</v>
      </c>
      <c r="F112" s="96" t="n">
        <v>1045.34</v>
      </c>
      <c r="G112" s="96" t="n">
        <v>11870.82</v>
      </c>
    </row>
    <row r="113" customFormat="false" ht="15" hidden="false" customHeight="false" outlineLevel="0" collapsed="false">
      <c r="A113" s="107" t="n">
        <v>510202050039</v>
      </c>
      <c r="B113" s="107" t="n">
        <v>51</v>
      </c>
      <c r="C113" s="107" t="n">
        <v>7190</v>
      </c>
      <c r="D113" s="108" t="s">
        <v>629</v>
      </c>
      <c r="E113" s="96" t="n">
        <v>467.34</v>
      </c>
      <c r="F113" s="96" t="n">
        <v>0</v>
      </c>
      <c r="G113" s="96" t="n">
        <v>467.34</v>
      </c>
    </row>
    <row r="114" customFormat="false" ht="15" hidden="false" customHeight="false" outlineLevel="0" collapsed="false">
      <c r="A114" s="107" t="n">
        <v>510202050040</v>
      </c>
      <c r="B114" s="107" t="n">
        <v>51</v>
      </c>
      <c r="C114" s="107" t="n">
        <v>7247</v>
      </c>
      <c r="D114" s="108" t="s">
        <v>458</v>
      </c>
      <c r="E114" s="96" t="n">
        <v>21951.42</v>
      </c>
      <c r="F114" s="96" t="n">
        <v>8382.72</v>
      </c>
      <c r="G114" s="96" t="n">
        <v>30334.14</v>
      </c>
    </row>
    <row r="115" customFormat="false" ht="15" hidden="false" customHeight="false" outlineLevel="0" collapsed="false">
      <c r="A115" s="107" t="n">
        <v>510202050041</v>
      </c>
      <c r="B115" s="107" t="n">
        <v>51</v>
      </c>
      <c r="C115" s="107" t="n">
        <v>7247</v>
      </c>
      <c r="D115" s="108" t="s">
        <v>459</v>
      </c>
      <c r="E115" s="96" t="n">
        <v>3800</v>
      </c>
      <c r="F115" s="96" t="n">
        <v>300</v>
      </c>
      <c r="G115" s="96" t="n">
        <v>4100</v>
      </c>
    </row>
    <row r="116" customFormat="false" ht="15" hidden="false" customHeight="false" outlineLevel="0" collapsed="false">
      <c r="A116" s="107" t="n">
        <v>510202050042</v>
      </c>
      <c r="B116" s="107" t="n">
        <v>51</v>
      </c>
      <c r="C116" s="107" t="n">
        <v>7196</v>
      </c>
      <c r="D116" s="108" t="s">
        <v>460</v>
      </c>
      <c r="E116" s="96" t="n">
        <v>1016</v>
      </c>
      <c r="F116" s="96" t="n">
        <v>550</v>
      </c>
      <c r="G116" s="96" t="n">
        <v>1566</v>
      </c>
    </row>
    <row r="117" customFormat="false" ht="15" hidden="false" customHeight="false" outlineLevel="0" collapsed="false">
      <c r="A117" s="107" t="n">
        <v>510202050043</v>
      </c>
      <c r="B117" s="107" t="n">
        <v>51</v>
      </c>
      <c r="C117" s="107" t="n">
        <v>7190</v>
      </c>
      <c r="D117" s="108" t="s">
        <v>461</v>
      </c>
      <c r="E117" s="96" t="n">
        <v>394.1</v>
      </c>
      <c r="F117" s="96" t="n">
        <v>0</v>
      </c>
      <c r="G117" s="96" t="n">
        <v>394.1</v>
      </c>
    </row>
    <row r="118" customFormat="false" ht="15" hidden="false" customHeight="false" outlineLevel="0" collapsed="false">
      <c r="A118" s="107" t="n">
        <v>510202050044</v>
      </c>
      <c r="B118" s="107" t="n">
        <v>51</v>
      </c>
      <c r="C118" s="107" t="n">
        <v>7190</v>
      </c>
      <c r="D118" s="108" t="s">
        <v>462</v>
      </c>
      <c r="E118" s="96" t="n">
        <v>5109.18</v>
      </c>
      <c r="F118" s="96" t="n">
        <v>1201.5</v>
      </c>
      <c r="G118" s="96" t="n">
        <v>6310.68</v>
      </c>
    </row>
    <row r="119" customFormat="false" ht="15" hidden="false" customHeight="false" outlineLevel="0" collapsed="false">
      <c r="A119" s="107" t="n">
        <v>510202050046</v>
      </c>
      <c r="B119" s="107" t="n">
        <v>51</v>
      </c>
      <c r="C119" s="107" t="n">
        <v>7202</v>
      </c>
      <c r="D119" s="108" t="s">
        <v>463</v>
      </c>
      <c r="E119" s="96" t="n">
        <v>178.56</v>
      </c>
      <c r="F119" s="96" t="n">
        <v>7.43</v>
      </c>
      <c r="G119" s="96" t="n">
        <v>185.99</v>
      </c>
    </row>
    <row r="120" customFormat="false" ht="15" hidden="false" customHeight="false" outlineLevel="0" collapsed="false">
      <c r="A120" s="107" t="n">
        <v>510202050048</v>
      </c>
      <c r="B120" s="107" t="n">
        <v>51</v>
      </c>
      <c r="C120" s="107" t="n">
        <v>7202</v>
      </c>
      <c r="D120" s="108" t="s">
        <v>630</v>
      </c>
      <c r="E120" s="96" t="n">
        <v>2228.57</v>
      </c>
      <c r="F120" s="96" t="n">
        <v>0</v>
      </c>
      <c r="G120" s="96" t="n">
        <v>2228.57</v>
      </c>
    </row>
    <row r="121" customFormat="false" ht="15" hidden="false" customHeight="false" outlineLevel="0" collapsed="false">
      <c r="A121" s="107" t="n">
        <v>510202050049</v>
      </c>
      <c r="B121" s="107" t="n">
        <v>51</v>
      </c>
      <c r="C121" s="107" t="n">
        <v>7241</v>
      </c>
      <c r="D121" s="108" t="s">
        <v>465</v>
      </c>
      <c r="E121" s="96" t="n">
        <v>560.6</v>
      </c>
      <c r="F121" s="96" t="n">
        <v>38.42</v>
      </c>
      <c r="G121" s="96" t="n">
        <v>599.02</v>
      </c>
    </row>
    <row r="122" customFormat="false" ht="15" hidden="false" customHeight="false" outlineLevel="0" collapsed="false">
      <c r="A122" s="107" t="n">
        <v>510202050050</v>
      </c>
      <c r="B122" s="107" t="n">
        <v>51</v>
      </c>
      <c r="C122" s="107" t="n">
        <v>7247</v>
      </c>
      <c r="D122" s="108" t="s">
        <v>466</v>
      </c>
      <c r="E122" s="96" t="n">
        <v>786.94</v>
      </c>
      <c r="F122" s="96" t="n">
        <v>71.54</v>
      </c>
      <c r="G122" s="96" t="n">
        <v>858.48</v>
      </c>
    </row>
    <row r="123" customFormat="false" ht="15" hidden="false" customHeight="false" outlineLevel="0" collapsed="false">
      <c r="A123" s="107" t="n">
        <v>520101010001</v>
      </c>
      <c r="B123" s="107" t="n">
        <v>52</v>
      </c>
      <c r="C123" s="107" t="n">
        <v>7041</v>
      </c>
      <c r="D123" s="108" t="s">
        <v>397</v>
      </c>
      <c r="E123" s="96" t="n">
        <v>151328</v>
      </c>
      <c r="F123" s="96" t="n">
        <v>12047.78</v>
      </c>
      <c r="G123" s="96" t="n">
        <v>163375.78</v>
      </c>
    </row>
    <row r="124" customFormat="false" ht="15" hidden="false" customHeight="false" outlineLevel="0" collapsed="false">
      <c r="A124" s="107" t="n">
        <v>520101010002</v>
      </c>
      <c r="B124" s="107" t="n">
        <v>52</v>
      </c>
      <c r="C124" s="107" t="n">
        <v>7041</v>
      </c>
      <c r="D124" s="108" t="s">
        <v>480</v>
      </c>
      <c r="E124" s="96" t="n">
        <v>9493.41</v>
      </c>
      <c r="F124" s="96" t="n">
        <v>961.72</v>
      </c>
      <c r="G124" s="96" t="n">
        <v>10455.13</v>
      </c>
    </row>
    <row r="125" customFormat="false" ht="15" hidden="false" customHeight="false" outlineLevel="0" collapsed="false">
      <c r="A125" s="107" t="n">
        <v>520101010003</v>
      </c>
      <c r="B125" s="107" t="n">
        <v>52</v>
      </c>
      <c r="C125" s="107" t="n">
        <v>7041</v>
      </c>
      <c r="D125" s="108" t="s">
        <v>481</v>
      </c>
      <c r="E125" s="96" t="n">
        <v>63476.04</v>
      </c>
      <c r="F125" s="96" t="n">
        <v>2913.64</v>
      </c>
      <c r="G125" s="96" t="n">
        <v>66389.68</v>
      </c>
    </row>
    <row r="126" customFormat="false" ht="15" hidden="false" customHeight="false" outlineLevel="0" collapsed="false">
      <c r="A126" s="107" t="n">
        <v>520101010004</v>
      </c>
      <c r="B126" s="107" t="n">
        <v>52</v>
      </c>
      <c r="C126" s="107" t="n">
        <v>7047</v>
      </c>
      <c r="D126" s="108" t="s">
        <v>399</v>
      </c>
      <c r="E126" s="96" t="n">
        <v>30284.24</v>
      </c>
      <c r="F126" s="96" t="n">
        <v>1974.43</v>
      </c>
      <c r="G126" s="96" t="n">
        <v>32258.67</v>
      </c>
    </row>
    <row r="127" customFormat="false" ht="15" hidden="false" customHeight="false" outlineLevel="0" collapsed="false">
      <c r="A127" s="107" t="n">
        <v>520101010005</v>
      </c>
      <c r="B127" s="107" t="n">
        <v>52</v>
      </c>
      <c r="C127" s="107" t="n">
        <v>7047</v>
      </c>
      <c r="D127" s="108" t="s">
        <v>400</v>
      </c>
      <c r="E127" s="96" t="n">
        <v>18498.6</v>
      </c>
      <c r="F127" s="96" t="n">
        <v>1072.26</v>
      </c>
      <c r="G127" s="96" t="n">
        <v>19570.86</v>
      </c>
    </row>
    <row r="128" customFormat="false" ht="15" hidden="false" customHeight="false" outlineLevel="0" collapsed="false">
      <c r="A128" s="107" t="n">
        <v>520101010006</v>
      </c>
      <c r="B128" s="107" t="n">
        <v>52</v>
      </c>
      <c r="C128" s="107" t="n">
        <v>7044</v>
      </c>
      <c r="D128" s="108" t="s">
        <v>401</v>
      </c>
      <c r="E128" s="96" t="n">
        <v>20756.69</v>
      </c>
      <c r="F128" s="96" t="n">
        <v>1318.81</v>
      </c>
      <c r="G128" s="96" t="n">
        <v>22075.5</v>
      </c>
    </row>
    <row r="129" customFormat="false" ht="15" hidden="false" customHeight="false" outlineLevel="0" collapsed="false">
      <c r="A129" s="107" t="n">
        <v>520101010007</v>
      </c>
      <c r="B129" s="107" t="n">
        <v>52</v>
      </c>
      <c r="C129" s="107" t="n">
        <v>7044</v>
      </c>
      <c r="D129" s="108" t="s">
        <v>273</v>
      </c>
      <c r="E129" s="96" t="n">
        <v>5350.6</v>
      </c>
      <c r="F129" s="96" t="n">
        <v>499.95</v>
      </c>
      <c r="G129" s="96" t="n">
        <v>5850.55</v>
      </c>
    </row>
    <row r="130" customFormat="false" ht="15" hidden="false" customHeight="false" outlineLevel="0" collapsed="false">
      <c r="A130" s="107" t="n">
        <v>520101010008</v>
      </c>
      <c r="B130" s="107" t="n">
        <v>52</v>
      </c>
      <c r="C130" s="107" t="n">
        <v>7044</v>
      </c>
      <c r="D130" s="108" t="s">
        <v>274</v>
      </c>
      <c r="E130" s="96" t="n">
        <v>6303.6</v>
      </c>
      <c r="F130" s="96" t="n">
        <v>11950</v>
      </c>
      <c r="G130" s="96" t="n">
        <v>18253.6</v>
      </c>
    </row>
    <row r="131" customFormat="false" ht="15" hidden="false" customHeight="false" outlineLevel="0" collapsed="false">
      <c r="A131" s="107" t="n">
        <v>520101010009</v>
      </c>
      <c r="B131" s="107" t="n">
        <v>52</v>
      </c>
      <c r="C131" s="107" t="n">
        <v>7059</v>
      </c>
      <c r="D131" s="108" t="s">
        <v>482</v>
      </c>
      <c r="E131" s="96" t="n">
        <v>4913.45</v>
      </c>
      <c r="F131" s="96" t="n">
        <v>910.71</v>
      </c>
      <c r="G131" s="114" t="n">
        <v>5824.16</v>
      </c>
      <c r="J131" s="110"/>
    </row>
    <row r="132" customFormat="false" ht="15" hidden="false" customHeight="false" outlineLevel="0" collapsed="false">
      <c r="A132" s="107" t="n">
        <v>520101010011</v>
      </c>
      <c r="B132" s="107" t="n">
        <v>52</v>
      </c>
      <c r="C132" s="107" t="n">
        <v>7041</v>
      </c>
      <c r="D132" s="108" t="s">
        <v>631</v>
      </c>
      <c r="E132" s="96" t="n">
        <v>24821</v>
      </c>
      <c r="F132" s="96" t="n">
        <v>0</v>
      </c>
      <c r="G132" s="96" t="n">
        <v>24821</v>
      </c>
    </row>
    <row r="133" customFormat="false" ht="15" hidden="false" customHeight="false" outlineLevel="0" collapsed="false">
      <c r="A133" s="107" t="n">
        <v>520101010012</v>
      </c>
      <c r="B133" s="107" t="n">
        <v>52</v>
      </c>
      <c r="C133" s="107" t="n">
        <v>7056</v>
      </c>
      <c r="D133" s="108" t="s">
        <v>483</v>
      </c>
      <c r="E133" s="96" t="n">
        <v>12703.58</v>
      </c>
      <c r="F133" s="96" t="n">
        <v>2078.25</v>
      </c>
      <c r="G133" s="114" t="n">
        <v>14781.83</v>
      </c>
      <c r="J133" s="113"/>
    </row>
    <row r="134" customFormat="false" ht="15" hidden="false" customHeight="false" outlineLevel="0" collapsed="false">
      <c r="A134" s="107" t="n">
        <v>520101020002</v>
      </c>
      <c r="B134" s="107" t="n">
        <v>52</v>
      </c>
      <c r="C134" s="107" t="n">
        <v>7248</v>
      </c>
      <c r="D134" s="108" t="s">
        <v>485</v>
      </c>
      <c r="E134" s="96" t="n">
        <v>6539.6</v>
      </c>
      <c r="F134" s="96" t="n">
        <v>348.22</v>
      </c>
      <c r="G134" s="96" t="n">
        <v>6887.82</v>
      </c>
    </row>
    <row r="135" customFormat="false" ht="15" hidden="false" customHeight="false" outlineLevel="0" collapsed="false">
      <c r="A135" s="107" t="n">
        <v>520101020006</v>
      </c>
      <c r="B135" s="107" t="n">
        <v>52</v>
      </c>
      <c r="C135" s="107" t="n">
        <v>7248</v>
      </c>
      <c r="D135" s="108" t="s">
        <v>486</v>
      </c>
      <c r="E135" s="96" t="n">
        <v>2141</v>
      </c>
      <c r="F135" s="96" t="n">
        <v>0</v>
      </c>
      <c r="G135" s="96" t="n">
        <v>2141</v>
      </c>
    </row>
    <row r="136" customFormat="false" ht="15" hidden="false" customHeight="false" outlineLevel="0" collapsed="false">
      <c r="A136" s="107" t="n">
        <v>520101020007</v>
      </c>
      <c r="B136" s="107" t="n">
        <v>52</v>
      </c>
      <c r="C136" s="107" t="n">
        <v>7248</v>
      </c>
      <c r="D136" s="108" t="s">
        <v>632</v>
      </c>
      <c r="E136" s="96" t="n">
        <v>0</v>
      </c>
      <c r="F136" s="96" t="n">
        <v>66.66</v>
      </c>
      <c r="G136" s="96" t="n">
        <v>66.66</v>
      </c>
    </row>
    <row r="137" customFormat="false" ht="15" hidden="false" customHeight="false" outlineLevel="0" collapsed="false">
      <c r="A137" s="107" t="n">
        <v>520101030002</v>
      </c>
      <c r="B137" s="107" t="n">
        <v>52</v>
      </c>
      <c r="C137" s="107" t="n">
        <v>7173</v>
      </c>
      <c r="D137" s="108" t="s">
        <v>489</v>
      </c>
      <c r="E137" s="96" t="n">
        <v>11455.43</v>
      </c>
      <c r="F137" s="96" t="n">
        <v>132.5</v>
      </c>
      <c r="G137" s="96" t="n">
        <v>11587.93</v>
      </c>
    </row>
    <row r="138" customFormat="false" ht="15" hidden="false" customHeight="false" outlineLevel="0" collapsed="false">
      <c r="A138" s="107" t="n">
        <v>520101030003</v>
      </c>
      <c r="B138" s="107" t="n">
        <v>52</v>
      </c>
      <c r="C138" s="107" t="n">
        <v>7182</v>
      </c>
      <c r="D138" s="108" t="s">
        <v>490</v>
      </c>
      <c r="E138" s="96" t="n">
        <v>1969</v>
      </c>
      <c r="F138" s="96" t="n">
        <v>0</v>
      </c>
      <c r="G138" s="96" t="n">
        <v>1969</v>
      </c>
    </row>
    <row r="139" customFormat="false" ht="15" hidden="false" customHeight="false" outlineLevel="0" collapsed="false">
      <c r="A139" s="107" t="n">
        <v>520101030004</v>
      </c>
      <c r="B139" s="107" t="n">
        <v>52</v>
      </c>
      <c r="C139" s="107" t="n">
        <v>7197</v>
      </c>
      <c r="D139" s="108" t="s">
        <v>491</v>
      </c>
      <c r="E139" s="96" t="n">
        <v>1139.52</v>
      </c>
      <c r="F139" s="96" t="n">
        <v>0</v>
      </c>
      <c r="G139" s="96" t="n">
        <v>1139.52</v>
      </c>
    </row>
    <row r="140" customFormat="false" ht="15" hidden="false" customHeight="false" outlineLevel="0" collapsed="false">
      <c r="A140" s="107" t="n">
        <v>520101030005</v>
      </c>
      <c r="B140" s="107" t="n">
        <v>52</v>
      </c>
      <c r="C140" s="107" t="n">
        <v>7179</v>
      </c>
      <c r="D140" s="108" t="s">
        <v>492</v>
      </c>
      <c r="E140" s="96" t="n">
        <v>8036.39</v>
      </c>
      <c r="F140" s="96" t="n">
        <v>733.95</v>
      </c>
      <c r="G140" s="96" t="n">
        <v>8770.34</v>
      </c>
    </row>
    <row r="141" customFormat="false" ht="15" hidden="false" customHeight="false" outlineLevel="0" collapsed="false">
      <c r="A141" s="107" t="n">
        <v>520101030006</v>
      </c>
      <c r="B141" s="107" t="n">
        <v>52</v>
      </c>
      <c r="C141" s="107" t="n">
        <v>7248</v>
      </c>
      <c r="D141" s="108" t="s">
        <v>633</v>
      </c>
      <c r="E141" s="96" t="n">
        <v>60554.13</v>
      </c>
      <c r="F141" s="96" t="n">
        <v>185.7</v>
      </c>
      <c r="G141" s="96" t="n">
        <v>60739.83</v>
      </c>
    </row>
    <row r="142" customFormat="false" ht="15" hidden="false" customHeight="false" outlineLevel="0" collapsed="false">
      <c r="A142" s="107" t="n">
        <v>520101030007</v>
      </c>
      <c r="B142" s="107" t="n">
        <v>52</v>
      </c>
      <c r="C142" s="107" t="n">
        <v>7173</v>
      </c>
      <c r="D142" s="108" t="s">
        <v>493</v>
      </c>
      <c r="E142" s="96" t="n">
        <v>909.64</v>
      </c>
      <c r="F142" s="96" t="n">
        <v>51.9</v>
      </c>
      <c r="G142" s="96" t="n">
        <v>961.54</v>
      </c>
    </row>
    <row r="143" customFormat="false" ht="15" hidden="false" customHeight="false" outlineLevel="0" collapsed="false">
      <c r="A143" s="107" t="n">
        <v>520101030008</v>
      </c>
      <c r="B143" s="107" t="n">
        <v>52</v>
      </c>
      <c r="C143" s="107" t="n">
        <v>7182</v>
      </c>
      <c r="D143" s="108" t="s">
        <v>494</v>
      </c>
      <c r="E143" s="96" t="n">
        <v>2215.29</v>
      </c>
      <c r="F143" s="96" t="n">
        <v>6</v>
      </c>
      <c r="G143" s="96" t="n">
        <v>2221.29</v>
      </c>
    </row>
    <row r="144" customFormat="false" ht="15" hidden="false" customHeight="false" outlineLevel="0" collapsed="false">
      <c r="A144" s="107" t="n">
        <v>520101030009</v>
      </c>
      <c r="B144" s="107" t="n">
        <v>52</v>
      </c>
      <c r="C144" s="107" t="n">
        <v>7242</v>
      </c>
      <c r="D144" s="108" t="s">
        <v>495</v>
      </c>
      <c r="E144" s="96" t="n">
        <v>2671.13</v>
      </c>
      <c r="F144" s="96" t="n">
        <v>335.43</v>
      </c>
      <c r="G144" s="96" t="n">
        <v>3006.56</v>
      </c>
    </row>
    <row r="145" customFormat="false" ht="15" hidden="false" customHeight="false" outlineLevel="0" collapsed="false">
      <c r="A145" s="107" t="n">
        <v>520101030010</v>
      </c>
      <c r="B145" s="107" t="n">
        <v>52</v>
      </c>
      <c r="C145" s="107" t="n">
        <v>7191</v>
      </c>
      <c r="D145" s="108" t="s">
        <v>634</v>
      </c>
      <c r="E145" s="96" t="n">
        <v>124</v>
      </c>
      <c r="F145" s="96" t="n">
        <v>0</v>
      </c>
      <c r="G145" s="96" t="n">
        <v>124</v>
      </c>
    </row>
    <row r="146" customFormat="false" ht="15" hidden="false" customHeight="false" outlineLevel="0" collapsed="false">
      <c r="A146" s="107" t="n">
        <v>520101030011</v>
      </c>
      <c r="B146" s="107" t="n">
        <v>52</v>
      </c>
      <c r="C146" s="107" t="n">
        <v>7191</v>
      </c>
      <c r="D146" s="108" t="s">
        <v>496</v>
      </c>
      <c r="E146" s="96" t="n">
        <v>8359.42</v>
      </c>
      <c r="F146" s="96" t="n">
        <v>108.68</v>
      </c>
      <c r="G146" s="96" t="n">
        <v>8468.1</v>
      </c>
    </row>
    <row r="147" customFormat="false" ht="15" hidden="false" customHeight="false" outlineLevel="0" collapsed="false">
      <c r="A147" s="107" t="n">
        <v>520101030012</v>
      </c>
      <c r="B147" s="107" t="n">
        <v>52</v>
      </c>
      <c r="C147" s="107" t="n">
        <v>7248</v>
      </c>
      <c r="D147" s="108" t="s">
        <v>497</v>
      </c>
      <c r="E147" s="96" t="n">
        <v>22</v>
      </c>
      <c r="F147" s="96" t="n">
        <v>0</v>
      </c>
      <c r="G147" s="96" t="n">
        <v>22</v>
      </c>
    </row>
    <row r="148" customFormat="false" ht="15" hidden="false" customHeight="false" outlineLevel="0" collapsed="false">
      <c r="A148" s="107" t="n">
        <v>520101030013</v>
      </c>
      <c r="B148" s="107" t="n">
        <v>52</v>
      </c>
      <c r="C148" s="107" t="n">
        <v>7248</v>
      </c>
      <c r="D148" s="108" t="s">
        <v>498</v>
      </c>
      <c r="E148" s="96" t="n">
        <v>2399.47</v>
      </c>
      <c r="F148" s="96" t="n">
        <v>273.08</v>
      </c>
      <c r="G148" s="96" t="n">
        <v>2672.55</v>
      </c>
    </row>
    <row r="149" customFormat="false" ht="15" hidden="false" customHeight="false" outlineLevel="0" collapsed="false">
      <c r="A149" s="107" t="n">
        <v>520101030014</v>
      </c>
      <c r="B149" s="107" t="n">
        <v>52</v>
      </c>
      <c r="C149" s="107" t="n">
        <v>7068</v>
      </c>
      <c r="D149" s="108" t="s">
        <v>499</v>
      </c>
      <c r="E149" s="96" t="n">
        <v>3359.59</v>
      </c>
      <c r="F149" s="96" t="n">
        <v>229.13</v>
      </c>
      <c r="G149" s="96" t="n">
        <v>3588.72</v>
      </c>
    </row>
    <row r="150" customFormat="false" ht="15" hidden="false" customHeight="false" outlineLevel="0" collapsed="false">
      <c r="A150" s="107" t="n">
        <v>520101030015</v>
      </c>
      <c r="B150" s="107" t="n">
        <v>52</v>
      </c>
      <c r="C150" s="107" t="n">
        <v>7203</v>
      </c>
      <c r="D150" s="108" t="s">
        <v>500</v>
      </c>
      <c r="E150" s="96" t="n">
        <v>104.09</v>
      </c>
      <c r="F150" s="96" t="n">
        <v>0</v>
      </c>
      <c r="G150" s="96" t="n">
        <v>104.09</v>
      </c>
    </row>
    <row r="151" customFormat="false" ht="15" hidden="false" customHeight="false" outlineLevel="0" collapsed="false">
      <c r="A151" s="107" t="n">
        <v>520101030016</v>
      </c>
      <c r="B151" s="107" t="n">
        <v>52</v>
      </c>
      <c r="C151" s="107" t="n">
        <v>7197</v>
      </c>
      <c r="D151" s="108" t="s">
        <v>501</v>
      </c>
      <c r="E151" s="96" t="n">
        <v>3476.92</v>
      </c>
      <c r="F151" s="96" t="n">
        <v>0</v>
      </c>
      <c r="G151" s="96" t="n">
        <v>3476.92</v>
      </c>
    </row>
    <row r="152" customFormat="false" ht="15" hidden="false" customHeight="false" outlineLevel="0" collapsed="false">
      <c r="A152" s="107" t="n">
        <v>520101030017</v>
      </c>
      <c r="B152" s="107" t="n">
        <v>52</v>
      </c>
      <c r="C152" s="107" t="n">
        <v>7197</v>
      </c>
      <c r="D152" s="108" t="s">
        <v>502</v>
      </c>
      <c r="E152" s="96" t="n">
        <v>6788.84</v>
      </c>
      <c r="F152" s="96" t="n">
        <v>0</v>
      </c>
      <c r="G152" s="96" t="n">
        <v>6788.84</v>
      </c>
    </row>
    <row r="153" customFormat="false" ht="15" hidden="false" customHeight="false" outlineLevel="0" collapsed="false">
      <c r="A153" s="107" t="n">
        <v>520101030018</v>
      </c>
      <c r="B153" s="107" t="n">
        <v>52</v>
      </c>
      <c r="C153" s="107" t="n">
        <v>7068</v>
      </c>
      <c r="D153" s="108" t="s">
        <v>503</v>
      </c>
      <c r="E153" s="96" t="n">
        <v>214.17</v>
      </c>
      <c r="F153" s="96" t="n">
        <v>16.16</v>
      </c>
      <c r="G153" s="96" t="n">
        <v>230.33</v>
      </c>
    </row>
    <row r="154" customFormat="false" ht="15" hidden="false" customHeight="false" outlineLevel="0" collapsed="false">
      <c r="A154" s="107" t="n">
        <v>520101030019</v>
      </c>
      <c r="B154" s="107" t="n">
        <v>52</v>
      </c>
      <c r="C154" s="107" t="n">
        <v>7068</v>
      </c>
      <c r="D154" s="108" t="s">
        <v>635</v>
      </c>
      <c r="E154" s="96" t="n">
        <v>4560.38</v>
      </c>
      <c r="F154" s="96" t="n">
        <v>0</v>
      </c>
      <c r="G154" s="96" t="n">
        <v>4560.38</v>
      </c>
    </row>
    <row r="155" customFormat="false" ht="15" hidden="false" customHeight="false" outlineLevel="0" collapsed="false">
      <c r="A155" s="107" t="n">
        <v>520101030020</v>
      </c>
      <c r="B155" s="107" t="n">
        <v>52</v>
      </c>
      <c r="C155" s="107" t="n">
        <v>7248</v>
      </c>
      <c r="D155" s="108" t="s">
        <v>504</v>
      </c>
      <c r="E155" s="96" t="n">
        <v>11257.26</v>
      </c>
      <c r="F155" s="96" t="n">
        <v>384.81</v>
      </c>
      <c r="G155" s="96" t="n">
        <v>11642.07</v>
      </c>
    </row>
    <row r="156" customFormat="false" ht="15" hidden="false" customHeight="false" outlineLevel="0" collapsed="false">
      <c r="A156" s="107" t="n">
        <v>520101030021</v>
      </c>
      <c r="B156" s="107" t="n">
        <v>52</v>
      </c>
      <c r="C156" s="107" t="n">
        <v>7196</v>
      </c>
      <c r="D156" s="108" t="s">
        <v>460</v>
      </c>
      <c r="E156" s="96" t="n">
        <v>755</v>
      </c>
      <c r="F156" s="96" t="n">
        <v>0</v>
      </c>
      <c r="G156" s="96" t="n">
        <v>755</v>
      </c>
    </row>
    <row r="157" customFormat="false" ht="15" hidden="false" customHeight="false" outlineLevel="0" collapsed="false">
      <c r="A157" s="107" t="n">
        <v>520101030022</v>
      </c>
      <c r="B157" s="107" t="n">
        <v>52</v>
      </c>
      <c r="C157" s="107" t="n">
        <v>7248</v>
      </c>
      <c r="D157" s="108" t="s">
        <v>505</v>
      </c>
      <c r="E157" s="96" t="n">
        <v>15592.44</v>
      </c>
      <c r="F157" s="96" t="n">
        <v>2506.29</v>
      </c>
      <c r="G157" s="96" t="n">
        <v>18098.73</v>
      </c>
    </row>
    <row r="158" customFormat="false" ht="15" hidden="false" customHeight="false" outlineLevel="0" collapsed="false">
      <c r="A158" s="107" t="n">
        <v>520101030023</v>
      </c>
      <c r="B158" s="107" t="n">
        <v>52</v>
      </c>
      <c r="C158" s="107" t="n">
        <v>7239</v>
      </c>
      <c r="D158" s="108" t="s">
        <v>506</v>
      </c>
      <c r="E158" s="96" t="n">
        <v>12373.48</v>
      </c>
      <c r="F158" s="96" t="n">
        <v>627.25</v>
      </c>
      <c r="G158" s="96" t="n">
        <v>13000.73</v>
      </c>
    </row>
    <row r="159" customFormat="false" ht="15" hidden="false" customHeight="false" outlineLevel="0" collapsed="false">
      <c r="A159" s="107" t="n">
        <v>520101030024</v>
      </c>
      <c r="B159" s="107" t="n">
        <v>52</v>
      </c>
      <c r="C159" s="107" t="n">
        <v>7203</v>
      </c>
      <c r="D159" s="108" t="s">
        <v>507</v>
      </c>
      <c r="E159" s="96" t="n">
        <v>13291.92</v>
      </c>
      <c r="F159" s="96" t="n">
        <v>950.79</v>
      </c>
      <c r="G159" s="96" t="n">
        <v>14242.71</v>
      </c>
    </row>
    <row r="160" customFormat="false" ht="15" hidden="false" customHeight="false" outlineLevel="0" collapsed="false">
      <c r="A160" s="107" t="n">
        <v>520201010001</v>
      </c>
      <c r="B160" s="107" t="n">
        <v>52</v>
      </c>
      <c r="C160" s="107" t="n">
        <v>7041</v>
      </c>
      <c r="D160" s="108" t="s">
        <v>397</v>
      </c>
      <c r="E160" s="96" t="n">
        <v>226792.99</v>
      </c>
      <c r="F160" s="96" t="n">
        <v>19317.75</v>
      </c>
      <c r="G160" s="96" t="n">
        <v>246110.74</v>
      </c>
    </row>
    <row r="161" customFormat="false" ht="15" hidden="false" customHeight="false" outlineLevel="0" collapsed="false">
      <c r="A161" s="107" t="n">
        <v>520201010002</v>
      </c>
      <c r="B161" s="107" t="n">
        <v>52</v>
      </c>
      <c r="C161" s="107" t="n">
        <v>7041</v>
      </c>
      <c r="D161" s="108" t="s">
        <v>480</v>
      </c>
      <c r="E161" s="96" t="n">
        <v>6848.1</v>
      </c>
      <c r="F161" s="96" t="n">
        <v>541.83</v>
      </c>
      <c r="G161" s="96" t="n">
        <v>7389.93</v>
      </c>
    </row>
    <row r="162" customFormat="false" ht="15" hidden="false" customHeight="false" outlineLevel="0" collapsed="false">
      <c r="A162" s="107" t="n">
        <v>520201010003</v>
      </c>
      <c r="B162" s="107" t="n">
        <v>52</v>
      </c>
      <c r="C162" s="107" t="n">
        <v>7047</v>
      </c>
      <c r="D162" s="108" t="s">
        <v>399</v>
      </c>
      <c r="E162" s="96" t="n">
        <v>28706.83</v>
      </c>
      <c r="F162" s="96" t="n">
        <v>2573.55</v>
      </c>
      <c r="G162" s="96" t="n">
        <v>31280.38</v>
      </c>
    </row>
    <row r="163" customFormat="false" ht="15" hidden="false" customHeight="false" outlineLevel="0" collapsed="false">
      <c r="A163" s="107" t="n">
        <v>520201010004</v>
      </c>
      <c r="B163" s="107" t="n">
        <v>52</v>
      </c>
      <c r="C163" s="107" t="n">
        <v>7047</v>
      </c>
      <c r="D163" s="108" t="s">
        <v>400</v>
      </c>
      <c r="E163" s="96" t="n">
        <v>16354.64</v>
      </c>
      <c r="F163" s="96" t="n">
        <v>1605.85</v>
      </c>
      <c r="G163" s="96" t="n">
        <v>17960.49</v>
      </c>
    </row>
    <row r="164" customFormat="false" ht="15" hidden="false" customHeight="false" outlineLevel="0" collapsed="false">
      <c r="A164" s="107" t="n">
        <v>520201010005</v>
      </c>
      <c r="B164" s="107" t="n">
        <v>52</v>
      </c>
      <c r="C164" s="107" t="n">
        <v>7044</v>
      </c>
      <c r="D164" s="108" t="s">
        <v>401</v>
      </c>
      <c r="E164" s="96" t="n">
        <v>19381.94</v>
      </c>
      <c r="F164" s="96" t="n">
        <v>1621.52</v>
      </c>
      <c r="G164" s="96" t="n">
        <v>21003.46</v>
      </c>
    </row>
    <row r="165" customFormat="false" ht="15" hidden="false" customHeight="false" outlineLevel="0" collapsed="false">
      <c r="A165" s="107" t="n">
        <v>520201010006</v>
      </c>
      <c r="B165" s="107" t="n">
        <v>52</v>
      </c>
      <c r="C165" s="107" t="n">
        <v>7044</v>
      </c>
      <c r="D165" s="108" t="s">
        <v>273</v>
      </c>
      <c r="E165" s="96" t="n">
        <v>8223.61</v>
      </c>
      <c r="F165" s="96" t="n">
        <v>696.6</v>
      </c>
      <c r="G165" s="96" t="n">
        <v>8920.21</v>
      </c>
    </row>
    <row r="166" customFormat="false" ht="15" hidden="false" customHeight="false" outlineLevel="0" collapsed="false">
      <c r="A166" s="107" t="n">
        <v>520201010007</v>
      </c>
      <c r="B166" s="107" t="n">
        <v>52</v>
      </c>
      <c r="C166" s="107" t="n">
        <v>7044</v>
      </c>
      <c r="D166" s="108" t="s">
        <v>274</v>
      </c>
      <c r="E166" s="96" t="n">
        <v>10704.77</v>
      </c>
      <c r="F166" s="96" t="n">
        <v>18901.09</v>
      </c>
      <c r="G166" s="96" t="n">
        <v>29605.86</v>
      </c>
    </row>
    <row r="167" customFormat="false" ht="15" hidden="false" customHeight="false" outlineLevel="0" collapsed="false">
      <c r="A167" s="107" t="n">
        <v>520201010008</v>
      </c>
      <c r="B167" s="107" t="n">
        <v>52</v>
      </c>
      <c r="C167" s="107" t="n">
        <v>7059</v>
      </c>
      <c r="D167" s="108" t="s">
        <v>510</v>
      </c>
      <c r="E167" s="96" t="n">
        <v>4322.11</v>
      </c>
      <c r="F167" s="96" t="n">
        <v>1484.91</v>
      </c>
      <c r="G167" s="114" t="n">
        <v>5807.02</v>
      </c>
      <c r="J167" s="110"/>
    </row>
    <row r="168" customFormat="false" ht="15" hidden="false" customHeight="false" outlineLevel="0" collapsed="false">
      <c r="A168" s="107" t="n">
        <v>520201010010</v>
      </c>
      <c r="B168" s="107" t="n">
        <v>52</v>
      </c>
      <c r="C168" s="107" t="n">
        <v>7041</v>
      </c>
      <c r="D168" s="108" t="s">
        <v>636</v>
      </c>
      <c r="E168" s="96" t="n">
        <v>372.5</v>
      </c>
      <c r="F168" s="96" t="n">
        <v>0</v>
      </c>
      <c r="G168" s="96" t="n">
        <v>372.5</v>
      </c>
    </row>
    <row r="169" customFormat="false" ht="15" hidden="false" customHeight="false" outlineLevel="0" collapsed="false">
      <c r="A169" s="107" t="n">
        <v>520201010011</v>
      </c>
      <c r="B169" s="107" t="n">
        <v>52</v>
      </c>
      <c r="C169" s="107" t="n">
        <v>7056</v>
      </c>
      <c r="D169" s="108" t="s">
        <v>511</v>
      </c>
      <c r="E169" s="96" t="n">
        <v>9311.07</v>
      </c>
      <c r="F169" s="96" t="n">
        <v>1875.57</v>
      </c>
      <c r="G169" s="114" t="n">
        <v>11186.64</v>
      </c>
    </row>
    <row r="170" customFormat="false" ht="15" hidden="false" customHeight="false" outlineLevel="0" collapsed="false">
      <c r="A170" s="107" t="n">
        <v>520201020002</v>
      </c>
      <c r="B170" s="107" t="n">
        <v>52</v>
      </c>
      <c r="C170" s="107" t="n">
        <v>7248</v>
      </c>
      <c r="D170" s="108" t="s">
        <v>512</v>
      </c>
      <c r="E170" s="96" t="n">
        <v>12092.42</v>
      </c>
      <c r="F170" s="96" t="n">
        <v>469.1</v>
      </c>
      <c r="G170" s="96" t="n">
        <v>12561.52</v>
      </c>
    </row>
    <row r="171" customFormat="false" ht="15" hidden="false" customHeight="false" outlineLevel="0" collapsed="false">
      <c r="A171" s="107" t="n">
        <v>520201020003</v>
      </c>
      <c r="B171" s="107" t="n">
        <v>52</v>
      </c>
      <c r="C171" s="107" t="n">
        <v>7044</v>
      </c>
      <c r="D171" s="108" t="s">
        <v>513</v>
      </c>
      <c r="E171" s="96" t="n">
        <v>660</v>
      </c>
      <c r="F171" s="96" t="n">
        <v>60</v>
      </c>
      <c r="G171" s="96" t="n">
        <v>720</v>
      </c>
    </row>
    <row r="172" customFormat="false" ht="15" hidden="false" customHeight="false" outlineLevel="0" collapsed="false">
      <c r="A172" s="107" t="n">
        <v>520201020004</v>
      </c>
      <c r="B172" s="107" t="n">
        <v>52</v>
      </c>
      <c r="C172" s="107" t="n">
        <v>7248</v>
      </c>
      <c r="D172" s="108" t="s">
        <v>514</v>
      </c>
      <c r="E172" s="96" t="n">
        <v>2790.7</v>
      </c>
      <c r="F172" s="96" t="n">
        <v>305.5</v>
      </c>
      <c r="G172" s="96" t="n">
        <v>3096.2</v>
      </c>
    </row>
    <row r="173" customFormat="false" ht="15" hidden="false" customHeight="false" outlineLevel="0" collapsed="false">
      <c r="A173" s="107" t="n">
        <v>520201020006</v>
      </c>
      <c r="B173" s="107" t="n">
        <v>52</v>
      </c>
      <c r="C173" s="107" t="n">
        <v>7248</v>
      </c>
      <c r="D173" s="108" t="s">
        <v>515</v>
      </c>
      <c r="E173" s="96" t="n">
        <v>2359</v>
      </c>
      <c r="F173" s="96" t="n">
        <v>204</v>
      </c>
      <c r="G173" s="96" t="n">
        <v>2563</v>
      </c>
    </row>
    <row r="174" customFormat="false" ht="15" hidden="false" customHeight="false" outlineLevel="0" collapsed="false">
      <c r="A174" s="107" t="n">
        <v>520201020007</v>
      </c>
      <c r="B174" s="107" t="n">
        <v>52</v>
      </c>
      <c r="C174" s="107" t="n">
        <v>7248</v>
      </c>
      <c r="D174" s="108" t="s">
        <v>637</v>
      </c>
      <c r="E174" s="96" t="n">
        <v>0</v>
      </c>
      <c r="F174" s="96" t="n">
        <v>31594.99</v>
      </c>
      <c r="G174" s="96" t="n">
        <v>31594.99</v>
      </c>
    </row>
    <row r="175" customFormat="false" ht="15" hidden="false" customHeight="false" outlineLevel="0" collapsed="false">
      <c r="A175" s="107" t="n">
        <v>520202010001</v>
      </c>
      <c r="B175" s="107" t="n">
        <v>52</v>
      </c>
      <c r="C175" s="107" t="n">
        <v>7050</v>
      </c>
      <c r="D175" s="108" t="s">
        <v>518</v>
      </c>
      <c r="E175" s="96" t="n">
        <v>268824.37</v>
      </c>
      <c r="F175" s="96" t="n">
        <v>92230.77</v>
      </c>
      <c r="G175" s="96" t="n">
        <v>361055.14</v>
      </c>
    </row>
    <row r="176" customFormat="false" ht="15" hidden="false" customHeight="false" outlineLevel="0" collapsed="false">
      <c r="A176" s="107" t="n">
        <v>520202010002</v>
      </c>
      <c r="B176" s="107" t="n">
        <v>52</v>
      </c>
      <c r="C176" s="107" t="n">
        <v>7230</v>
      </c>
      <c r="D176" s="108" t="s">
        <v>638</v>
      </c>
      <c r="E176" s="96" t="n">
        <v>30</v>
      </c>
      <c r="F176" s="96" t="n">
        <v>13000</v>
      </c>
      <c r="G176" s="96" t="n">
        <v>13030</v>
      </c>
    </row>
    <row r="177" customFormat="false" ht="15" hidden="false" customHeight="false" outlineLevel="0" collapsed="false">
      <c r="A177" s="107" t="n">
        <v>520202010005</v>
      </c>
      <c r="B177" s="107" t="n">
        <v>52</v>
      </c>
      <c r="C177" s="107" t="n">
        <v>7230</v>
      </c>
      <c r="D177" s="108" t="s">
        <v>519</v>
      </c>
      <c r="E177" s="96" t="n">
        <v>5814.72</v>
      </c>
      <c r="F177" s="96" t="n">
        <v>1700</v>
      </c>
      <c r="G177" s="96" t="n">
        <v>7514.72</v>
      </c>
    </row>
    <row r="178" customFormat="false" ht="15" hidden="false" customHeight="false" outlineLevel="0" collapsed="false">
      <c r="A178" s="107" t="n">
        <v>520203010001</v>
      </c>
      <c r="B178" s="107" t="n">
        <v>52</v>
      </c>
      <c r="C178" s="107" t="n">
        <v>7197</v>
      </c>
      <c r="D178" s="108" t="s">
        <v>522</v>
      </c>
      <c r="E178" s="96" t="n">
        <v>2236.95</v>
      </c>
      <c r="F178" s="96" t="n">
        <v>0</v>
      </c>
      <c r="G178" s="96" t="n">
        <v>2236.95</v>
      </c>
    </row>
    <row r="179" customFormat="false" ht="15" hidden="false" customHeight="false" outlineLevel="0" collapsed="false">
      <c r="A179" s="107" t="n">
        <v>520203010002</v>
      </c>
      <c r="B179" s="107" t="n">
        <v>52</v>
      </c>
      <c r="C179" s="107" t="n">
        <v>7197</v>
      </c>
      <c r="D179" s="108" t="s">
        <v>523</v>
      </c>
      <c r="E179" s="96" t="n">
        <v>2668.23</v>
      </c>
      <c r="F179" s="96" t="n">
        <v>760.61</v>
      </c>
      <c r="G179" s="96" t="n">
        <v>3428.84</v>
      </c>
    </row>
    <row r="180" customFormat="false" ht="15" hidden="false" customHeight="false" outlineLevel="0" collapsed="false">
      <c r="A180" s="107" t="n">
        <v>520203010003</v>
      </c>
      <c r="B180" s="107" t="n">
        <v>52</v>
      </c>
      <c r="C180" s="107" t="n">
        <v>7197</v>
      </c>
      <c r="D180" s="108" t="s">
        <v>524</v>
      </c>
      <c r="E180" s="96" t="n">
        <v>8217.96</v>
      </c>
      <c r="F180" s="96" t="n">
        <v>0</v>
      </c>
      <c r="G180" s="96" t="n">
        <v>8217.96</v>
      </c>
    </row>
    <row r="181" customFormat="false" ht="15" hidden="false" customHeight="false" outlineLevel="0" collapsed="false">
      <c r="A181" s="107" t="n">
        <v>520203010004</v>
      </c>
      <c r="B181" s="107" t="n">
        <v>52</v>
      </c>
      <c r="C181" s="107" t="n">
        <v>7197</v>
      </c>
      <c r="D181" s="108" t="s">
        <v>525</v>
      </c>
      <c r="E181" s="96" t="n">
        <v>11413.87</v>
      </c>
      <c r="F181" s="96" t="n">
        <v>1178</v>
      </c>
      <c r="G181" s="96" t="n">
        <v>12591.87</v>
      </c>
    </row>
    <row r="182" customFormat="false" ht="15" hidden="false" customHeight="false" outlineLevel="0" collapsed="false">
      <c r="A182" s="107" t="n">
        <v>520203010005</v>
      </c>
      <c r="B182" s="107" t="n">
        <v>52</v>
      </c>
      <c r="C182" s="107" t="n">
        <v>7179</v>
      </c>
      <c r="D182" s="108" t="s">
        <v>526</v>
      </c>
      <c r="E182" s="96" t="n">
        <v>6445.19</v>
      </c>
      <c r="F182" s="96" t="n">
        <v>504.36</v>
      </c>
      <c r="G182" s="96" t="n">
        <v>6949.55</v>
      </c>
    </row>
    <row r="183" customFormat="false" ht="15" hidden="false" customHeight="false" outlineLevel="0" collapsed="false">
      <c r="A183" s="107" t="n">
        <v>520203010007</v>
      </c>
      <c r="B183" s="107" t="n">
        <v>52</v>
      </c>
      <c r="C183" s="107" t="n">
        <v>7209</v>
      </c>
      <c r="D183" s="108" t="s">
        <v>527</v>
      </c>
      <c r="E183" s="96" t="n">
        <v>11618.17</v>
      </c>
      <c r="F183" s="96" t="n">
        <v>0</v>
      </c>
      <c r="G183" s="96" t="n">
        <v>11618.17</v>
      </c>
    </row>
    <row r="184" customFormat="false" ht="15" hidden="false" customHeight="false" outlineLevel="0" collapsed="false">
      <c r="A184" s="107" t="n">
        <v>520204010001</v>
      </c>
      <c r="B184" s="107" t="n">
        <v>52</v>
      </c>
      <c r="C184" s="107" t="n">
        <v>7203</v>
      </c>
      <c r="D184" s="108" t="s">
        <v>639</v>
      </c>
      <c r="E184" s="96" t="n">
        <v>10.88</v>
      </c>
      <c r="F184" s="96" t="n">
        <v>0</v>
      </c>
      <c r="G184" s="96" t="n">
        <v>10.88</v>
      </c>
    </row>
    <row r="185" customFormat="false" ht="15" hidden="false" customHeight="false" outlineLevel="0" collapsed="false">
      <c r="A185" s="107" t="n">
        <v>520204010002</v>
      </c>
      <c r="B185" s="107" t="n">
        <v>52</v>
      </c>
      <c r="C185" s="107" t="n">
        <v>7202</v>
      </c>
      <c r="D185" s="108" t="s">
        <v>445</v>
      </c>
      <c r="E185" s="96" t="n">
        <v>1608.24</v>
      </c>
      <c r="F185" s="96" t="n">
        <v>388</v>
      </c>
      <c r="G185" s="96" t="n">
        <v>1996.24</v>
      </c>
    </row>
    <row r="186" customFormat="false" ht="15" hidden="false" customHeight="false" outlineLevel="0" collapsed="false">
      <c r="A186" s="107" t="n">
        <v>520204010003</v>
      </c>
      <c r="B186" s="107" t="n">
        <v>52</v>
      </c>
      <c r="C186" s="107" t="n">
        <v>7202</v>
      </c>
      <c r="D186" s="115" t="s">
        <v>640</v>
      </c>
      <c r="E186" s="96" t="n">
        <v>178.34</v>
      </c>
      <c r="F186" s="96" t="n">
        <v>0</v>
      </c>
      <c r="G186" s="96" t="n">
        <v>178.34</v>
      </c>
    </row>
    <row r="187" customFormat="false" ht="15" hidden="false" customHeight="false" outlineLevel="0" collapsed="false">
      <c r="A187" s="107" t="n">
        <v>520204010004</v>
      </c>
      <c r="B187" s="107" t="n">
        <v>52</v>
      </c>
      <c r="C187" s="107" t="n">
        <v>7203</v>
      </c>
      <c r="D187" s="108" t="s">
        <v>529</v>
      </c>
      <c r="E187" s="96" t="n">
        <v>14.62</v>
      </c>
      <c r="F187" s="96" t="n">
        <v>0</v>
      </c>
      <c r="G187" s="96" t="n">
        <v>14.62</v>
      </c>
    </row>
    <row r="188" customFormat="false" ht="15" hidden="false" customHeight="false" outlineLevel="0" collapsed="false">
      <c r="A188" s="107" t="n">
        <v>520204010005</v>
      </c>
      <c r="B188" s="107" t="n">
        <v>52</v>
      </c>
      <c r="C188" s="107" t="n">
        <v>7202</v>
      </c>
      <c r="D188" s="108" t="s">
        <v>446</v>
      </c>
      <c r="E188" s="96" t="n">
        <v>5577.09</v>
      </c>
      <c r="F188" s="96" t="n">
        <v>0</v>
      </c>
      <c r="G188" s="96" t="n">
        <v>5577.09</v>
      </c>
    </row>
    <row r="189" customFormat="false" ht="15" hidden="false" customHeight="false" outlineLevel="0" collapsed="false">
      <c r="A189" s="107" t="n">
        <v>520204010007</v>
      </c>
      <c r="B189" s="107" t="n">
        <v>52</v>
      </c>
      <c r="C189" s="107" t="n">
        <v>7203</v>
      </c>
      <c r="D189" s="108" t="s">
        <v>530</v>
      </c>
      <c r="E189" s="96" t="n">
        <v>462.06</v>
      </c>
      <c r="F189" s="96" t="n">
        <v>0</v>
      </c>
      <c r="G189" s="96" t="n">
        <v>462.06</v>
      </c>
    </row>
    <row r="190" customFormat="false" ht="15" hidden="false" customHeight="false" outlineLevel="0" collapsed="false">
      <c r="A190" s="107" t="n">
        <v>520205010001</v>
      </c>
      <c r="B190" s="107" t="n">
        <v>52</v>
      </c>
      <c r="C190" s="107" t="n">
        <v>7182</v>
      </c>
      <c r="D190" s="108" t="s">
        <v>533</v>
      </c>
      <c r="E190" s="96" t="n">
        <v>1343.54</v>
      </c>
      <c r="F190" s="96" t="n">
        <v>0</v>
      </c>
      <c r="G190" s="96" t="n">
        <v>1343.54</v>
      </c>
    </row>
    <row r="191" customFormat="false" ht="15" hidden="false" customHeight="false" outlineLevel="0" collapsed="false">
      <c r="A191" s="107" t="n">
        <v>520205010002</v>
      </c>
      <c r="B191" s="107" t="n">
        <v>52</v>
      </c>
      <c r="C191" s="107" t="n">
        <v>7186</v>
      </c>
      <c r="D191" s="115" t="s">
        <v>534</v>
      </c>
      <c r="E191" s="96" t="n">
        <v>1176.74</v>
      </c>
      <c r="F191" s="96" t="n">
        <v>2715.02</v>
      </c>
      <c r="G191" s="96" t="n">
        <v>3891.76</v>
      </c>
    </row>
    <row r="192" customFormat="false" ht="15" hidden="false" customHeight="false" outlineLevel="0" collapsed="false">
      <c r="A192" s="107" t="n">
        <v>520205010003</v>
      </c>
      <c r="B192" s="107" t="n">
        <v>52</v>
      </c>
      <c r="C192" s="107" t="n">
        <v>7242</v>
      </c>
      <c r="D192" s="108" t="s">
        <v>535</v>
      </c>
      <c r="E192" s="96" t="n">
        <v>2227.19</v>
      </c>
      <c r="F192" s="96" t="n">
        <v>141.45</v>
      </c>
      <c r="G192" s="96" t="n">
        <v>2368.64</v>
      </c>
    </row>
    <row r="193" customFormat="false" ht="15" hidden="false" customHeight="false" outlineLevel="0" collapsed="false">
      <c r="A193" s="107" t="n">
        <v>520205010004</v>
      </c>
      <c r="B193" s="107" t="n">
        <v>52</v>
      </c>
      <c r="C193" s="107" t="n">
        <v>7248</v>
      </c>
      <c r="D193" s="108" t="s">
        <v>505</v>
      </c>
      <c r="E193" s="96" t="n">
        <v>1076.35</v>
      </c>
      <c r="F193" s="96" t="n">
        <v>0</v>
      </c>
      <c r="G193" s="96" t="n">
        <v>1076.35</v>
      </c>
    </row>
    <row r="194" customFormat="false" ht="15" hidden="false" customHeight="false" outlineLevel="0" collapsed="false">
      <c r="A194" s="107" t="n">
        <v>520205010005</v>
      </c>
      <c r="B194" s="107" t="n">
        <v>52</v>
      </c>
      <c r="C194" s="107" t="n">
        <v>7191</v>
      </c>
      <c r="D194" s="108" t="s">
        <v>536</v>
      </c>
      <c r="E194" s="96" t="n">
        <v>13752.24</v>
      </c>
      <c r="F194" s="96" t="n">
        <v>737.19</v>
      </c>
      <c r="G194" s="96" t="n">
        <v>14489.43</v>
      </c>
    </row>
    <row r="195" customFormat="false" ht="15" hidden="false" customHeight="false" outlineLevel="0" collapsed="false">
      <c r="A195" s="107" t="n">
        <v>520205010006</v>
      </c>
      <c r="B195" s="107" t="n">
        <v>52</v>
      </c>
      <c r="C195" s="107" t="n">
        <v>7242</v>
      </c>
      <c r="D195" s="108" t="s">
        <v>537</v>
      </c>
      <c r="E195" s="96" t="n">
        <v>21933.15</v>
      </c>
      <c r="F195" s="96" t="n">
        <v>1788.8</v>
      </c>
      <c r="G195" s="96" t="n">
        <v>23721.95</v>
      </c>
    </row>
    <row r="196" customFormat="false" ht="15" hidden="false" customHeight="false" outlineLevel="0" collapsed="false">
      <c r="A196" s="107" t="n">
        <v>520205010007</v>
      </c>
      <c r="B196" s="107" t="n">
        <v>52</v>
      </c>
      <c r="C196" s="107" t="n">
        <v>7242</v>
      </c>
      <c r="D196" s="108" t="s">
        <v>538</v>
      </c>
      <c r="E196" s="96" t="n">
        <v>1971.78</v>
      </c>
      <c r="F196" s="96" t="n">
        <v>301.37</v>
      </c>
      <c r="G196" s="96" t="n">
        <v>2273.15</v>
      </c>
    </row>
    <row r="197" customFormat="false" ht="15" hidden="false" customHeight="false" outlineLevel="0" collapsed="false">
      <c r="A197" s="107" t="n">
        <v>520205010008</v>
      </c>
      <c r="B197" s="107" t="n">
        <v>52</v>
      </c>
      <c r="C197" s="107" t="n">
        <v>7242</v>
      </c>
      <c r="D197" s="108" t="s">
        <v>539</v>
      </c>
      <c r="E197" s="96" t="n">
        <v>3736.02</v>
      </c>
      <c r="F197" s="96" t="n">
        <v>246</v>
      </c>
      <c r="G197" s="96" t="n">
        <v>3982.02</v>
      </c>
    </row>
    <row r="198" customFormat="false" ht="15" hidden="false" customHeight="false" outlineLevel="0" collapsed="false">
      <c r="A198" s="107" t="n">
        <v>520205010009</v>
      </c>
      <c r="B198" s="107" t="n">
        <v>52</v>
      </c>
      <c r="C198" s="107" t="n">
        <v>7242</v>
      </c>
      <c r="D198" s="108" t="s">
        <v>540</v>
      </c>
      <c r="E198" s="96" t="n">
        <v>10760</v>
      </c>
      <c r="F198" s="96" t="n">
        <v>1076</v>
      </c>
      <c r="G198" s="96" t="n">
        <v>11836</v>
      </c>
    </row>
    <row r="199" customFormat="false" ht="15" hidden="false" customHeight="false" outlineLevel="0" collapsed="false">
      <c r="A199" s="107" t="n">
        <v>520205010010</v>
      </c>
      <c r="B199" s="107" t="n">
        <v>52</v>
      </c>
      <c r="C199" s="107" t="n">
        <v>7248</v>
      </c>
      <c r="D199" s="108" t="s">
        <v>541</v>
      </c>
      <c r="E199" s="96" t="n">
        <v>4035.68</v>
      </c>
      <c r="F199" s="96" t="n">
        <v>593.7</v>
      </c>
      <c r="G199" s="96" t="n">
        <v>4629.38</v>
      </c>
    </row>
    <row r="200" customFormat="false" ht="15" hidden="false" customHeight="false" outlineLevel="0" collapsed="false">
      <c r="A200" s="107" t="n">
        <v>520205010011</v>
      </c>
      <c r="B200" s="107" t="n">
        <v>52</v>
      </c>
      <c r="C200" s="107" t="n">
        <v>7248</v>
      </c>
      <c r="D200" s="108" t="s">
        <v>542</v>
      </c>
      <c r="E200" s="96" t="n">
        <v>419.49</v>
      </c>
      <c r="F200" s="96" t="n">
        <v>0</v>
      </c>
      <c r="G200" s="96" t="n">
        <v>419.49</v>
      </c>
    </row>
    <row r="201" customFormat="false" ht="15" hidden="false" customHeight="false" outlineLevel="0" collapsed="false">
      <c r="A201" s="107" t="n">
        <v>520205010012</v>
      </c>
      <c r="B201" s="107" t="n">
        <v>52</v>
      </c>
      <c r="C201" s="107" t="n">
        <v>7248</v>
      </c>
      <c r="D201" s="108" t="s">
        <v>543</v>
      </c>
      <c r="E201" s="96" t="n">
        <v>3267.41</v>
      </c>
      <c r="F201" s="96" t="n">
        <v>0</v>
      </c>
      <c r="G201" s="96" t="n">
        <v>3267.41</v>
      </c>
    </row>
    <row r="202" customFormat="false" ht="15" hidden="false" customHeight="false" outlineLevel="0" collapsed="false">
      <c r="A202" s="107" t="n">
        <v>520205010013</v>
      </c>
      <c r="B202" s="107" t="n">
        <v>52</v>
      </c>
      <c r="C202" s="107" t="n">
        <v>7248</v>
      </c>
      <c r="D202" s="108" t="s">
        <v>544</v>
      </c>
      <c r="E202" s="96" t="n">
        <v>9802.5</v>
      </c>
      <c r="F202" s="96" t="n">
        <v>877.5</v>
      </c>
      <c r="G202" s="96" t="n">
        <v>10680</v>
      </c>
    </row>
    <row r="203" customFormat="false" ht="15" hidden="false" customHeight="false" outlineLevel="0" collapsed="false">
      <c r="A203" s="107" t="n">
        <v>520205010014</v>
      </c>
      <c r="B203" s="107" t="n">
        <v>52</v>
      </c>
      <c r="C203" s="107" t="n">
        <v>7239</v>
      </c>
      <c r="D203" s="108" t="s">
        <v>545</v>
      </c>
      <c r="E203" s="96" t="n">
        <v>75156.36</v>
      </c>
      <c r="F203" s="96" t="n">
        <v>14351.51</v>
      </c>
      <c r="G203" s="96" t="n">
        <v>89507.87</v>
      </c>
    </row>
    <row r="204" customFormat="false" ht="15" hidden="false" customHeight="false" outlineLevel="0" collapsed="false">
      <c r="A204" s="107" t="n">
        <v>520205010015</v>
      </c>
      <c r="B204" s="107" t="n">
        <v>52</v>
      </c>
      <c r="C204" s="107" t="n">
        <v>7191</v>
      </c>
      <c r="D204" s="108" t="s">
        <v>546</v>
      </c>
      <c r="E204" s="96" t="n">
        <v>2221.45</v>
      </c>
      <c r="F204" s="96" t="n">
        <v>0</v>
      </c>
      <c r="G204" s="96" t="n">
        <v>2221.45</v>
      </c>
    </row>
    <row r="205" customFormat="false" ht="15" hidden="false" customHeight="false" outlineLevel="0" collapsed="false">
      <c r="A205" s="107" t="n">
        <v>520205010016</v>
      </c>
      <c r="B205" s="107" t="n">
        <v>52</v>
      </c>
      <c r="C205" s="107" t="n">
        <v>7188</v>
      </c>
      <c r="D205" s="108" t="s">
        <v>547</v>
      </c>
      <c r="E205" s="96" t="n">
        <v>171948.86</v>
      </c>
      <c r="F205" s="96" t="n">
        <v>16153.8</v>
      </c>
      <c r="G205" s="96" t="n">
        <v>188102.66</v>
      </c>
    </row>
    <row r="206" customFormat="false" ht="15" hidden="false" customHeight="false" outlineLevel="0" collapsed="false">
      <c r="A206" s="107" t="n">
        <v>520205010018</v>
      </c>
      <c r="B206" s="107" t="n">
        <v>52</v>
      </c>
      <c r="C206" s="107" t="n">
        <v>7293</v>
      </c>
      <c r="D206" s="108" t="s">
        <v>548</v>
      </c>
      <c r="E206" s="96" t="n">
        <v>935.48</v>
      </c>
      <c r="F206" s="96" t="n">
        <v>262.92</v>
      </c>
      <c r="G206" s="96" t="n">
        <v>1198.4</v>
      </c>
    </row>
    <row r="207" customFormat="false" ht="15" hidden="false" customHeight="false" outlineLevel="0" collapsed="false">
      <c r="A207" s="107" t="n">
        <v>520205010019</v>
      </c>
      <c r="B207" s="107" t="n">
        <v>52</v>
      </c>
      <c r="C207" s="107" t="n">
        <v>7248</v>
      </c>
      <c r="D207" s="108" t="s">
        <v>641</v>
      </c>
      <c r="E207" s="96" t="n">
        <v>582.35</v>
      </c>
      <c r="F207" s="96" t="n">
        <v>0</v>
      </c>
      <c r="G207" s="96" t="n">
        <v>582.35</v>
      </c>
    </row>
    <row r="208" customFormat="false" ht="15" hidden="false" customHeight="false" outlineLevel="0" collapsed="false">
      <c r="A208" s="107" t="n">
        <v>520205010020</v>
      </c>
      <c r="B208" s="107" t="n">
        <v>52</v>
      </c>
      <c r="C208" s="107" t="n">
        <v>7248</v>
      </c>
      <c r="D208" s="108" t="s">
        <v>549</v>
      </c>
      <c r="E208" s="96" t="n">
        <v>-0.14</v>
      </c>
      <c r="F208" s="96" t="n">
        <v>15.07</v>
      </c>
      <c r="G208" s="96" t="n">
        <v>14.93</v>
      </c>
    </row>
    <row r="209" customFormat="false" ht="15" hidden="false" customHeight="false" outlineLevel="0" collapsed="false">
      <c r="A209" s="107" t="n">
        <v>520205010021</v>
      </c>
      <c r="B209" s="107" t="n">
        <v>52</v>
      </c>
      <c r="C209" s="107" t="n">
        <v>7230</v>
      </c>
      <c r="D209" s="108" t="s">
        <v>642</v>
      </c>
      <c r="E209" s="96" t="n">
        <v>1500</v>
      </c>
      <c r="F209" s="96" t="n">
        <v>0</v>
      </c>
      <c r="G209" s="96" t="n">
        <v>1500</v>
      </c>
    </row>
    <row r="210" customFormat="false" ht="15" hidden="false" customHeight="false" outlineLevel="0" collapsed="false">
      <c r="A210" s="107" t="n">
        <v>520205010022</v>
      </c>
      <c r="B210" s="107" t="n">
        <v>52</v>
      </c>
      <c r="C210" s="107" t="n">
        <v>7230</v>
      </c>
      <c r="D210" s="108" t="s">
        <v>550</v>
      </c>
      <c r="E210" s="96" t="n">
        <v>29150</v>
      </c>
      <c r="F210" s="96" t="n">
        <v>2640</v>
      </c>
      <c r="G210" s="96" t="n">
        <v>31790</v>
      </c>
      <c r="H210" s="0" t="s">
        <v>643</v>
      </c>
      <c r="I210" s="0" t="s">
        <v>644</v>
      </c>
      <c r="J210" s="0" t="s">
        <v>645</v>
      </c>
    </row>
    <row r="211" customFormat="false" ht="15" hidden="false" customHeight="false" outlineLevel="0" collapsed="false">
      <c r="A211" s="116" t="n">
        <v>520205010023</v>
      </c>
      <c r="B211" s="116" t="n">
        <v>52</v>
      </c>
      <c r="C211" s="116" t="n">
        <v>806</v>
      </c>
      <c r="D211" s="115" t="s">
        <v>551</v>
      </c>
      <c r="E211" s="117" t="n">
        <v>50636.37</v>
      </c>
      <c r="F211" s="117" t="n">
        <v>25011.47</v>
      </c>
      <c r="G211" s="117" t="n">
        <v>68980.91</v>
      </c>
      <c r="H211" s="118" t="n">
        <v>35000</v>
      </c>
      <c r="I211" s="118" t="n">
        <v>11000</v>
      </c>
      <c r="J211" s="118" t="n">
        <v>7239.36</v>
      </c>
    </row>
    <row r="212" customFormat="false" ht="15" hidden="false" customHeight="false" outlineLevel="0" collapsed="false">
      <c r="A212" s="107" t="n">
        <v>520205010024</v>
      </c>
      <c r="B212" s="107" t="n">
        <v>52</v>
      </c>
      <c r="C212" s="107" t="n">
        <v>7248</v>
      </c>
      <c r="D212" s="108" t="s">
        <v>552</v>
      </c>
      <c r="E212" s="96" t="n">
        <v>26628.19</v>
      </c>
      <c r="F212" s="96" t="n">
        <v>1004.43</v>
      </c>
      <c r="G212" s="96" t="n">
        <v>27632.62</v>
      </c>
    </row>
    <row r="213" customFormat="false" ht="15" hidden="false" customHeight="false" outlineLevel="0" collapsed="false">
      <c r="A213" s="107" t="n">
        <v>520205010026</v>
      </c>
      <c r="B213" s="107" t="n">
        <v>52</v>
      </c>
      <c r="C213" s="107" t="n">
        <v>7239</v>
      </c>
      <c r="D213" s="108" t="s">
        <v>553</v>
      </c>
      <c r="E213" s="96" t="n">
        <v>30166.36</v>
      </c>
      <c r="F213" s="96" t="n">
        <v>0</v>
      </c>
      <c r="G213" s="96" t="n">
        <v>30166.36</v>
      </c>
    </row>
    <row r="214" customFormat="false" ht="15" hidden="false" customHeight="false" outlineLevel="0" collapsed="false">
      <c r="A214" s="107" t="n">
        <v>520205010027</v>
      </c>
      <c r="B214" s="107" t="n">
        <v>52</v>
      </c>
      <c r="C214" s="107" t="n">
        <v>7173</v>
      </c>
      <c r="D214" s="108" t="s">
        <v>554</v>
      </c>
      <c r="E214" s="96" t="n">
        <v>444</v>
      </c>
      <c r="F214" s="96" t="n">
        <v>785</v>
      </c>
      <c r="G214" s="96" t="n">
        <v>1229</v>
      </c>
    </row>
    <row r="215" customFormat="false" ht="15" hidden="false" customHeight="false" outlineLevel="0" collapsed="false">
      <c r="A215" s="107" t="n">
        <v>520205010028</v>
      </c>
      <c r="B215" s="107" t="n">
        <v>52</v>
      </c>
      <c r="C215" s="107" t="n">
        <v>7164</v>
      </c>
      <c r="D215" s="108" t="s">
        <v>646</v>
      </c>
      <c r="E215" s="96" t="n">
        <v>0</v>
      </c>
      <c r="F215" s="96" t="n">
        <v>24295.58</v>
      </c>
      <c r="G215" s="96" t="n">
        <v>24295.58</v>
      </c>
    </row>
    <row r="216" customFormat="false" ht="15" hidden="false" customHeight="false" outlineLevel="0" collapsed="false">
      <c r="A216" s="107" t="n">
        <v>520205010029</v>
      </c>
      <c r="B216" s="107" t="n">
        <v>52</v>
      </c>
      <c r="C216" s="107" t="n">
        <v>7182</v>
      </c>
      <c r="D216" s="108" t="s">
        <v>647</v>
      </c>
      <c r="E216" s="96" t="n">
        <v>1061.62</v>
      </c>
      <c r="F216" s="96" t="n">
        <v>0</v>
      </c>
      <c r="G216" s="96" t="n">
        <v>1061.62</v>
      </c>
    </row>
    <row r="217" customFormat="false" ht="15" hidden="false" customHeight="false" outlineLevel="0" collapsed="false">
      <c r="A217" s="107" t="n">
        <v>520205010030</v>
      </c>
      <c r="B217" s="107" t="n">
        <v>52</v>
      </c>
      <c r="C217" s="107" t="n">
        <v>7248</v>
      </c>
      <c r="D217" s="108" t="s">
        <v>555</v>
      </c>
      <c r="E217" s="96" t="n">
        <v>1941.25</v>
      </c>
      <c r="F217" s="96" t="n">
        <v>177.7</v>
      </c>
      <c r="G217" s="96" t="n">
        <v>2118.95</v>
      </c>
    </row>
    <row r="218" customFormat="false" ht="15" hidden="false" customHeight="false" outlineLevel="0" collapsed="false">
      <c r="A218" s="107" t="n">
        <v>520205010031</v>
      </c>
      <c r="B218" s="107" t="n">
        <v>52</v>
      </c>
      <c r="C218" s="107" t="n">
        <v>7248</v>
      </c>
      <c r="D218" s="108" t="s">
        <v>648</v>
      </c>
      <c r="E218" s="96" t="n">
        <v>362.88</v>
      </c>
      <c r="F218" s="96" t="n">
        <v>0</v>
      </c>
      <c r="G218" s="96" t="n">
        <v>362.88</v>
      </c>
    </row>
    <row r="219" customFormat="false" ht="15" hidden="false" customHeight="false" outlineLevel="0" collapsed="false">
      <c r="A219" s="107" t="n">
        <v>520205010035</v>
      </c>
      <c r="B219" s="107" t="n">
        <v>52</v>
      </c>
      <c r="C219" s="107" t="n">
        <v>7248</v>
      </c>
      <c r="D219" s="108" t="s">
        <v>649</v>
      </c>
      <c r="E219" s="96" t="n">
        <v>825.03</v>
      </c>
      <c r="F219" s="96" t="n">
        <v>91.67</v>
      </c>
      <c r="G219" s="96" t="n">
        <v>916.7</v>
      </c>
    </row>
    <row r="220" customFormat="false" ht="15" hidden="false" customHeight="false" outlineLevel="0" collapsed="false">
      <c r="A220" s="107" t="n">
        <v>520205010036</v>
      </c>
      <c r="B220" s="107" t="n">
        <v>52</v>
      </c>
      <c r="C220" s="107" t="n">
        <v>7248</v>
      </c>
      <c r="D220" s="108" t="s">
        <v>556</v>
      </c>
      <c r="E220" s="96" t="n">
        <v>23716.59</v>
      </c>
      <c r="F220" s="96" t="n">
        <v>6970.6</v>
      </c>
      <c r="G220" s="96" t="n">
        <v>30687.19</v>
      </c>
    </row>
    <row r="221" customFormat="false" ht="15" hidden="false" customHeight="false" outlineLevel="0" collapsed="false">
      <c r="A221" s="107" t="n">
        <v>520205010037</v>
      </c>
      <c r="B221" s="107" t="n">
        <v>52</v>
      </c>
      <c r="C221" s="107" t="n">
        <v>7196</v>
      </c>
      <c r="D221" s="108" t="s">
        <v>460</v>
      </c>
      <c r="E221" s="96" t="n">
        <v>10514</v>
      </c>
      <c r="F221" s="96" t="n">
        <v>0</v>
      </c>
      <c r="G221" s="96" t="n">
        <v>10514</v>
      </c>
    </row>
    <row r="222" customFormat="false" ht="15" hidden="false" customHeight="false" outlineLevel="0" collapsed="false">
      <c r="A222" s="107" t="n">
        <v>520205010039</v>
      </c>
      <c r="B222" s="107" t="n">
        <v>52</v>
      </c>
      <c r="C222" s="107" t="n">
        <v>7248</v>
      </c>
      <c r="D222" s="108" t="s">
        <v>650</v>
      </c>
      <c r="E222" s="96" t="n">
        <v>360</v>
      </c>
      <c r="F222" s="96" t="n">
        <v>384</v>
      </c>
      <c r="G222" s="96" t="n">
        <v>744</v>
      </c>
    </row>
    <row r="223" customFormat="false" ht="15" hidden="false" customHeight="false" outlineLevel="0" collapsed="false">
      <c r="A223" s="107" t="n">
        <v>520205010040</v>
      </c>
      <c r="B223" s="107" t="n">
        <v>52</v>
      </c>
      <c r="C223" s="107" t="n">
        <v>7248</v>
      </c>
      <c r="D223" s="108" t="s">
        <v>498</v>
      </c>
      <c r="E223" s="96" t="n">
        <v>1439.94</v>
      </c>
      <c r="F223" s="96" t="n">
        <v>9495.5</v>
      </c>
      <c r="G223" s="96" t="n">
        <v>10935.44</v>
      </c>
    </row>
    <row r="224" customFormat="false" ht="15" hidden="false" customHeight="false" outlineLevel="0" collapsed="false">
      <c r="A224" s="107" t="n">
        <v>520205010041</v>
      </c>
      <c r="B224" s="107" t="n">
        <v>52</v>
      </c>
      <c r="C224" s="107" t="n">
        <v>7176</v>
      </c>
      <c r="D224" s="115" t="s">
        <v>651</v>
      </c>
      <c r="E224" s="96" t="n">
        <v>250</v>
      </c>
      <c r="F224" s="96" t="n">
        <v>0</v>
      </c>
      <c r="G224" s="96" t="n">
        <v>250</v>
      </c>
    </row>
    <row r="225" customFormat="false" ht="15" hidden="false" customHeight="false" outlineLevel="0" collapsed="false">
      <c r="A225" s="107" t="n">
        <v>520206010001</v>
      </c>
      <c r="B225" s="107" t="n">
        <v>52</v>
      </c>
      <c r="C225" s="107" t="n">
        <v>7209</v>
      </c>
      <c r="D225" s="108" t="s">
        <v>559</v>
      </c>
      <c r="E225" s="96" t="n">
        <v>52658.44</v>
      </c>
      <c r="F225" s="96" t="n">
        <v>0</v>
      </c>
      <c r="G225" s="96" t="n">
        <v>52658.44</v>
      </c>
    </row>
    <row r="226" customFormat="false" ht="15" hidden="false" customHeight="false" outlineLevel="0" collapsed="false">
      <c r="A226" s="107" t="n">
        <v>520206010002</v>
      </c>
      <c r="B226" s="107" t="n">
        <v>52</v>
      </c>
      <c r="C226" s="107" t="n">
        <v>7209</v>
      </c>
      <c r="D226" s="108" t="s">
        <v>560</v>
      </c>
      <c r="E226" s="96" t="n">
        <v>414</v>
      </c>
      <c r="F226" s="96" t="n">
        <v>0</v>
      </c>
      <c r="G226" s="96" t="n">
        <v>414</v>
      </c>
    </row>
    <row r="227" customFormat="false" ht="15" hidden="false" customHeight="false" outlineLevel="0" collapsed="false">
      <c r="A227" s="107" t="n">
        <v>520206010004</v>
      </c>
      <c r="B227" s="107" t="n">
        <v>52</v>
      </c>
      <c r="C227" s="107" t="n">
        <v>7209</v>
      </c>
      <c r="D227" s="108" t="s">
        <v>561</v>
      </c>
      <c r="E227" s="96" t="n">
        <v>15954.58</v>
      </c>
      <c r="F227" s="96" t="n">
        <v>0</v>
      </c>
      <c r="G227" s="96" t="n">
        <v>15954.58</v>
      </c>
    </row>
    <row r="228" customFormat="false" ht="15" hidden="false" customHeight="false" outlineLevel="0" collapsed="false">
      <c r="A228" s="107" t="n">
        <v>520206010005</v>
      </c>
      <c r="B228" s="107" t="n">
        <v>52</v>
      </c>
      <c r="C228" s="107" t="n">
        <v>7209</v>
      </c>
      <c r="D228" s="108" t="s">
        <v>562</v>
      </c>
      <c r="E228" s="96" t="n">
        <v>0.31</v>
      </c>
      <c r="F228" s="96" t="n">
        <v>0.92</v>
      </c>
      <c r="G228" s="96" t="n">
        <v>1.23</v>
      </c>
    </row>
    <row r="229" customFormat="false" ht="15" hidden="false" customHeight="false" outlineLevel="0" collapsed="false">
      <c r="A229" s="107" t="n">
        <v>520206010006</v>
      </c>
      <c r="B229" s="107" t="n">
        <v>52</v>
      </c>
      <c r="C229" s="107" t="n">
        <v>7209</v>
      </c>
      <c r="D229" s="108" t="s">
        <v>563</v>
      </c>
      <c r="E229" s="96" t="n">
        <v>134.59</v>
      </c>
      <c r="F229" s="96" t="n">
        <v>0</v>
      </c>
      <c r="G229" s="96" t="n">
        <v>134.59</v>
      </c>
    </row>
    <row r="230" customFormat="false" ht="15" hidden="false" customHeight="false" outlineLevel="0" collapsed="false">
      <c r="A230" s="107" t="n">
        <v>520206010007</v>
      </c>
      <c r="B230" s="107" t="n">
        <v>52</v>
      </c>
      <c r="C230" s="107" t="n">
        <v>7209</v>
      </c>
      <c r="D230" s="108" t="s">
        <v>652</v>
      </c>
      <c r="E230" s="96" t="n">
        <v>200</v>
      </c>
      <c r="F230" s="96" t="n">
        <v>0</v>
      </c>
      <c r="G230" s="96" t="n">
        <v>200</v>
      </c>
    </row>
    <row r="231" customFormat="false" ht="15" hidden="false" customHeight="false" outlineLevel="0" collapsed="false">
      <c r="A231" s="107" t="n">
        <v>520206010008</v>
      </c>
      <c r="B231" s="107" t="n">
        <v>52</v>
      </c>
      <c r="C231" s="107" t="n">
        <v>7242</v>
      </c>
      <c r="D231" s="108" t="s">
        <v>564</v>
      </c>
      <c r="E231" s="96" t="n">
        <v>2706.35</v>
      </c>
      <c r="F231" s="96" t="n">
        <v>261.34</v>
      </c>
      <c r="G231" s="96" t="n">
        <v>2967.69</v>
      </c>
    </row>
    <row r="232" customFormat="false" ht="15" hidden="false" customHeight="false" outlineLevel="0" collapsed="false">
      <c r="A232" s="107" t="n">
        <v>520207010001</v>
      </c>
      <c r="B232" s="107" t="n">
        <v>52</v>
      </c>
      <c r="C232" s="107" t="n">
        <v>7068</v>
      </c>
      <c r="D232" s="108" t="s">
        <v>566</v>
      </c>
      <c r="E232" s="96" t="n">
        <v>7509.48</v>
      </c>
      <c r="F232" s="96" t="n">
        <v>682.68</v>
      </c>
      <c r="G232" s="96" t="n">
        <v>8192.16</v>
      </c>
    </row>
    <row r="233" customFormat="false" ht="15" hidden="false" customHeight="false" outlineLevel="0" collapsed="false">
      <c r="A233" s="107" t="n">
        <v>520207010003</v>
      </c>
      <c r="B233" s="107" t="n">
        <v>52</v>
      </c>
      <c r="C233" s="107" t="n">
        <v>7068</v>
      </c>
      <c r="D233" s="108" t="s">
        <v>567</v>
      </c>
      <c r="E233" s="96" t="n">
        <v>4048.49</v>
      </c>
      <c r="F233" s="96" t="n">
        <v>364.59</v>
      </c>
      <c r="G233" s="96" t="n">
        <v>4413.08</v>
      </c>
    </row>
    <row r="234" customFormat="false" ht="15" hidden="false" customHeight="false" outlineLevel="0" collapsed="false">
      <c r="A234" s="107" t="n">
        <v>520207010004</v>
      </c>
      <c r="B234" s="107" t="n">
        <v>52</v>
      </c>
      <c r="C234" s="107" t="n">
        <v>7068</v>
      </c>
      <c r="D234" s="108" t="s">
        <v>568</v>
      </c>
      <c r="E234" s="96" t="n">
        <v>2587.02</v>
      </c>
      <c r="F234" s="96" t="n">
        <v>184.14</v>
      </c>
      <c r="G234" s="96" t="n">
        <v>2771.16</v>
      </c>
    </row>
    <row r="235" customFormat="false" ht="15" hidden="false" customHeight="false" outlineLevel="0" collapsed="false">
      <c r="A235" s="107" t="n">
        <v>520207010005</v>
      </c>
      <c r="B235" s="107" t="n">
        <v>52</v>
      </c>
      <c r="C235" s="107" t="n">
        <v>7068</v>
      </c>
      <c r="D235" s="108" t="s">
        <v>569</v>
      </c>
      <c r="E235" s="96" t="n">
        <v>31812.59</v>
      </c>
      <c r="F235" s="96" t="n">
        <v>2477.08</v>
      </c>
      <c r="G235" s="96" t="n">
        <v>34289.67</v>
      </c>
    </row>
    <row r="236" customFormat="false" ht="15" hidden="false" customHeight="false" outlineLevel="0" collapsed="false">
      <c r="A236" s="107" t="n">
        <v>520207010006</v>
      </c>
      <c r="B236" s="107" t="n">
        <v>52</v>
      </c>
      <c r="C236" s="107" t="n">
        <v>7068</v>
      </c>
      <c r="D236" s="108" t="s">
        <v>653</v>
      </c>
      <c r="E236" s="96" t="n">
        <v>105.23</v>
      </c>
      <c r="F236" s="96" t="n">
        <v>0</v>
      </c>
      <c r="G236" s="96" t="n">
        <v>105.23</v>
      </c>
    </row>
    <row r="237" customFormat="false" ht="15" hidden="false" customHeight="false" outlineLevel="0" collapsed="false">
      <c r="A237" s="107" t="n">
        <v>520207010007</v>
      </c>
      <c r="B237" s="107" t="n">
        <v>52</v>
      </c>
      <c r="C237" s="107" t="n">
        <v>7068</v>
      </c>
      <c r="D237" s="108" t="s">
        <v>570</v>
      </c>
      <c r="E237" s="96" t="n">
        <v>96.58</v>
      </c>
      <c r="F237" s="96" t="n">
        <v>8.78</v>
      </c>
      <c r="G237" s="96" t="n">
        <v>105.36</v>
      </c>
    </row>
    <row r="238" customFormat="false" ht="15" hidden="false" customHeight="false" outlineLevel="0" collapsed="false">
      <c r="A238" s="107" t="n">
        <v>520301010001</v>
      </c>
      <c r="B238" s="107" t="n">
        <v>52</v>
      </c>
      <c r="C238" s="107" t="n">
        <v>7281</v>
      </c>
      <c r="D238" s="108" t="s">
        <v>574</v>
      </c>
      <c r="E238" s="96" t="n">
        <v>59662.73</v>
      </c>
      <c r="F238" s="96" t="n">
        <v>19.65</v>
      </c>
      <c r="G238" s="96" t="n">
        <v>59682.38</v>
      </c>
    </row>
    <row r="239" customFormat="false" ht="15" hidden="false" customHeight="false" outlineLevel="0" collapsed="false">
      <c r="A239" s="107" t="n">
        <v>520301020001</v>
      </c>
      <c r="B239" s="107" t="n">
        <v>52</v>
      </c>
      <c r="C239" s="107" t="n">
        <v>7269</v>
      </c>
      <c r="D239" s="108" t="s">
        <v>576</v>
      </c>
      <c r="E239" s="96" t="n">
        <v>12813.88</v>
      </c>
      <c r="F239" s="96" t="n">
        <v>1244.41</v>
      </c>
      <c r="G239" s="96" t="n">
        <v>14058.29</v>
      </c>
    </row>
    <row r="240" customFormat="false" ht="15" hidden="false" customHeight="false" outlineLevel="0" collapsed="false">
      <c r="A240" s="107" t="n">
        <v>520301020002</v>
      </c>
      <c r="B240" s="107" t="n">
        <v>52</v>
      </c>
      <c r="C240" s="107" t="n">
        <v>7305</v>
      </c>
      <c r="D240" s="108" t="s">
        <v>577</v>
      </c>
      <c r="E240" s="96" t="n">
        <v>-742.41</v>
      </c>
      <c r="F240" s="96" t="n">
        <v>0</v>
      </c>
      <c r="G240" s="96" t="n">
        <v>-742.41</v>
      </c>
    </row>
    <row r="241" customFormat="false" ht="15" hidden="false" customHeight="false" outlineLevel="0" collapsed="false">
      <c r="A241" s="107" t="n">
        <v>540101030008</v>
      </c>
      <c r="B241" s="107" t="n">
        <v>52</v>
      </c>
      <c r="C241" s="107" t="n">
        <v>6115</v>
      </c>
      <c r="D241" s="115" t="s">
        <v>580</v>
      </c>
      <c r="E241" s="96" t="n">
        <v>-7.21</v>
      </c>
      <c r="F241" s="96" t="n">
        <v>0</v>
      </c>
      <c r="G241" s="96" t="n">
        <v>-7.21</v>
      </c>
    </row>
    <row r="242" customFormat="false" ht="15" hidden="false" customHeight="false" outlineLevel="0" collapsed="false">
      <c r="A242" s="107" t="n">
        <v>540101030009</v>
      </c>
      <c r="B242" s="107" t="n">
        <v>52</v>
      </c>
      <c r="C242" s="107" t="n">
        <v>6115</v>
      </c>
      <c r="D242" s="108" t="s">
        <v>654</v>
      </c>
      <c r="E242" s="96" t="n">
        <v>-1.6</v>
      </c>
      <c r="F242" s="96" t="n">
        <v>0</v>
      </c>
      <c r="G242" s="96" t="n">
        <v>-1.6</v>
      </c>
    </row>
    <row r="243" customFormat="false" ht="15" hidden="false" customHeight="false" outlineLevel="0" collapsed="false">
      <c r="A243" s="107" t="n">
        <v>540101030010</v>
      </c>
      <c r="B243" s="107" t="n">
        <v>52</v>
      </c>
      <c r="C243" s="107" t="n">
        <v>6115</v>
      </c>
      <c r="D243" s="108" t="s">
        <v>581</v>
      </c>
      <c r="E243" s="96" t="n">
        <v>-3883.99</v>
      </c>
      <c r="F243" s="96" t="n">
        <v>-2037.49</v>
      </c>
      <c r="G243" s="96" t="n">
        <v>-5921.48</v>
      </c>
    </row>
    <row r="244" customFormat="false" ht="15" hidden="false" customHeight="false" outlineLevel="0" collapsed="false">
      <c r="A244" s="107" t="n">
        <v>540101030011</v>
      </c>
      <c r="B244" s="107" t="n">
        <v>52</v>
      </c>
      <c r="C244" s="107" t="n">
        <v>6115</v>
      </c>
      <c r="D244" s="108" t="s">
        <v>582</v>
      </c>
      <c r="E244" s="96" t="n">
        <v>-22522.08</v>
      </c>
      <c r="F244" s="96" t="n">
        <v>-511.64</v>
      </c>
      <c r="G244" s="96" t="n">
        <v>-23033.72</v>
      </c>
    </row>
    <row r="245" customFormat="false" ht="15" hidden="false" customHeight="false" outlineLevel="0" collapsed="false">
      <c r="A245" s="107" t="n">
        <v>540101030012</v>
      </c>
      <c r="B245" s="107" t="n">
        <v>52</v>
      </c>
      <c r="C245" s="107" t="n">
        <v>6115</v>
      </c>
      <c r="D245" s="115" t="s">
        <v>583</v>
      </c>
      <c r="E245" s="96" t="n">
        <v>0</v>
      </c>
      <c r="F245" s="96" t="n">
        <v>-512.07</v>
      </c>
      <c r="G245" s="96" t="n">
        <v>-512.07</v>
      </c>
    </row>
    <row r="246" customFormat="false" ht="15" hidden="false" customHeight="false" outlineLevel="0" collapsed="false">
      <c r="A246" s="107" t="n">
        <v>540101030013</v>
      </c>
      <c r="B246" s="107" t="n">
        <v>52</v>
      </c>
      <c r="C246" s="107" t="n">
        <v>6141</v>
      </c>
      <c r="D246" s="108" t="s">
        <v>655</v>
      </c>
      <c r="E246" s="96" t="n">
        <v>-3613.95</v>
      </c>
      <c r="F246" s="96" t="n">
        <v>0</v>
      </c>
      <c r="G246" s="96" t="n">
        <v>-3613.95</v>
      </c>
    </row>
    <row r="247" customFormat="false" ht="15" hidden="false" customHeight="false" outlineLevel="0" collapsed="false">
      <c r="A247" s="107" t="n">
        <v>540101040009</v>
      </c>
      <c r="B247" s="107" t="n">
        <v>52</v>
      </c>
      <c r="C247" s="107" t="n">
        <v>7248</v>
      </c>
      <c r="D247" s="108" t="s">
        <v>585</v>
      </c>
      <c r="E247" s="96" t="n">
        <v>1.12</v>
      </c>
      <c r="F247" s="96" t="n">
        <v>0.02</v>
      </c>
      <c r="G247" s="96" t="n">
        <v>1.14</v>
      </c>
    </row>
    <row r="248" customFormat="false" ht="15" hidden="false" customHeight="false" outlineLevel="0" collapsed="false">
      <c r="A248" s="107" t="n">
        <v>540101040013</v>
      </c>
      <c r="B248" s="107" t="n">
        <v>52</v>
      </c>
      <c r="C248" s="107" t="n">
        <v>7116</v>
      </c>
      <c r="D248" s="108" t="s">
        <v>586</v>
      </c>
      <c r="E248" s="96" t="n">
        <v>163595.82</v>
      </c>
      <c r="F248" s="96" t="n">
        <v>68091.95</v>
      </c>
      <c r="G248" s="96" t="n">
        <v>231687.77</v>
      </c>
    </row>
  </sheetData>
  <mergeCells count="6">
    <mergeCell ref="M1:O1"/>
    <mergeCell ref="A4:H4"/>
    <mergeCell ref="A5:H5"/>
    <mergeCell ref="A6:H6"/>
    <mergeCell ref="A8:H8"/>
    <mergeCell ref="I10:J10"/>
  </mergeCells>
  <hyperlinks>
    <hyperlink ref="A1" location="'CTE2020'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3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135" activeCellId="0" sqref="B135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38.28"/>
    <col collapsed="false" customWidth="true" hidden="false" outlineLevel="0" max="3" min="3" style="0" width="14.57"/>
    <col collapsed="false" customWidth="true" hidden="false" outlineLevel="0" max="4" min="4" style="0" width="2"/>
    <col collapsed="false" customWidth="true" hidden="false" outlineLevel="0" max="10" min="5" style="0" width="12.43"/>
  </cols>
  <sheetData>
    <row r="1" s="119" customFormat="true" ht="18.75" hidden="false" customHeight="false" outlineLevel="0" collapsed="false">
      <c r="B1" s="119" t="s">
        <v>656</v>
      </c>
    </row>
    <row r="2" s="119" customFormat="true" ht="18.75" hidden="false" customHeight="false" outlineLevel="0" collapsed="false">
      <c r="B2" s="119" t="s">
        <v>657</v>
      </c>
    </row>
    <row r="3" s="119" customFormat="true" ht="18.75" hidden="false" customHeight="false" outlineLevel="0" collapsed="false">
      <c r="B3" s="119" t="s">
        <v>658</v>
      </c>
    </row>
    <row r="4" s="119" customFormat="true" ht="18.75" hidden="false" customHeight="false" outlineLevel="0" collapsed="false"/>
    <row r="5" s="31" customFormat="true" ht="15" hidden="false" customHeight="false" outlineLevel="0" collapsed="false">
      <c r="A5" s="31" t="n">
        <v>1</v>
      </c>
      <c r="B5" s="31" t="s">
        <v>659</v>
      </c>
      <c r="C5" s="120" t="s">
        <v>660</v>
      </c>
      <c r="D5" s="31" t="n">
        <v>1</v>
      </c>
      <c r="J5" s="121" t="n">
        <v>5068663</v>
      </c>
    </row>
    <row r="6" s="31" customFormat="true" ht="15" hidden="false" customHeight="false" outlineLevel="0" collapsed="false">
      <c r="A6" s="31" t="n">
        <v>2</v>
      </c>
      <c r="B6" s="31" t="s">
        <v>661</v>
      </c>
      <c r="C6" s="120" t="s">
        <v>662</v>
      </c>
      <c r="D6" s="31" t="n">
        <v>2</v>
      </c>
      <c r="I6" s="121" t="n">
        <v>445072.69</v>
      </c>
    </row>
    <row r="7" s="31" customFormat="true" ht="15" hidden="false" customHeight="false" outlineLevel="0" collapsed="false">
      <c r="A7" s="31" t="n">
        <v>3</v>
      </c>
      <c r="B7" s="31" t="s">
        <v>663</v>
      </c>
      <c r="C7" s="120" t="s">
        <v>664</v>
      </c>
      <c r="D7" s="31" t="n">
        <v>3</v>
      </c>
      <c r="H7" s="121" t="n">
        <v>445072.69</v>
      </c>
    </row>
    <row r="8" s="31" customFormat="true" ht="15" hidden="false" customHeight="false" outlineLevel="0" collapsed="false">
      <c r="A8" s="31" t="n">
        <v>4</v>
      </c>
      <c r="B8" s="31" t="s">
        <v>665</v>
      </c>
      <c r="C8" s="120" t="s">
        <v>666</v>
      </c>
      <c r="D8" s="31" t="n">
        <v>4</v>
      </c>
      <c r="G8" s="121" t="n">
        <v>2939.22</v>
      </c>
    </row>
    <row r="9" s="31" customFormat="true" ht="15" hidden="false" customHeight="false" outlineLevel="0" collapsed="false">
      <c r="A9" s="31" t="n">
        <v>5</v>
      </c>
      <c r="B9" s="31" t="s">
        <v>667</v>
      </c>
      <c r="C9" s="120" t="s">
        <v>668</v>
      </c>
      <c r="D9" s="31" t="n">
        <v>5</v>
      </c>
      <c r="F9" s="31" t="n">
        <v>500</v>
      </c>
    </row>
    <row r="10" s="31" customFormat="true" ht="15" hidden="false" customHeight="false" outlineLevel="0" collapsed="false">
      <c r="A10" s="31" t="n">
        <v>6</v>
      </c>
      <c r="B10" s="31" t="s">
        <v>669</v>
      </c>
      <c r="C10" s="122" t="s">
        <v>670</v>
      </c>
      <c r="D10" s="31" t="n">
        <v>6</v>
      </c>
      <c r="E10" s="31" t="n">
        <v>500</v>
      </c>
    </row>
    <row r="11" s="31" customFormat="true" ht="15" hidden="false" customHeight="false" outlineLevel="0" collapsed="false">
      <c r="A11" s="31" t="n">
        <v>7</v>
      </c>
      <c r="B11" s="31" t="s">
        <v>671</v>
      </c>
      <c r="C11" s="120" t="s">
        <v>672</v>
      </c>
      <c r="D11" s="31" t="n">
        <v>5</v>
      </c>
      <c r="F11" s="121" t="n">
        <v>2439.22</v>
      </c>
    </row>
    <row r="12" s="31" customFormat="true" ht="15" hidden="false" customHeight="false" outlineLevel="0" collapsed="false">
      <c r="A12" s="31" t="n">
        <v>8</v>
      </c>
      <c r="B12" s="31" t="s">
        <v>673</v>
      </c>
      <c r="C12" s="122" t="s">
        <v>674</v>
      </c>
      <c r="D12" s="31" t="n">
        <v>6</v>
      </c>
      <c r="E12" s="123" t="n">
        <v>-1085.41</v>
      </c>
    </row>
    <row r="13" s="31" customFormat="true" ht="15" hidden="false" customHeight="false" outlineLevel="0" collapsed="false">
      <c r="A13" s="31" t="n">
        <v>9</v>
      </c>
      <c r="B13" s="31" t="s">
        <v>675</v>
      </c>
      <c r="C13" s="122" t="s">
        <v>676</v>
      </c>
      <c r="D13" s="31" t="n">
        <v>6</v>
      </c>
      <c r="E13" s="123" t="n">
        <v>3524.63</v>
      </c>
    </row>
    <row r="14" s="31" customFormat="true" ht="15" hidden="false" customHeight="false" outlineLevel="0" collapsed="false">
      <c r="A14" s="31" t="n">
        <v>10</v>
      </c>
      <c r="B14" s="31" t="s">
        <v>677</v>
      </c>
      <c r="C14" s="120" t="s">
        <v>678</v>
      </c>
      <c r="D14" s="31" t="n">
        <v>4</v>
      </c>
      <c r="G14" s="121" t="n">
        <v>139244.6</v>
      </c>
    </row>
    <row r="15" s="31" customFormat="true" ht="15" hidden="false" customHeight="false" outlineLevel="0" collapsed="false">
      <c r="A15" s="31" t="n">
        <v>11</v>
      </c>
      <c r="B15" s="31" t="s">
        <v>679</v>
      </c>
      <c r="C15" s="120" t="s">
        <v>680</v>
      </c>
      <c r="D15" s="31" t="n">
        <v>5</v>
      </c>
      <c r="F15" s="121" t="n">
        <v>139244.6</v>
      </c>
    </row>
    <row r="16" s="31" customFormat="true" ht="15" hidden="false" customHeight="false" outlineLevel="0" collapsed="false">
      <c r="A16" s="31" t="n">
        <v>12</v>
      </c>
      <c r="B16" s="31" t="s">
        <v>681</v>
      </c>
      <c r="C16" s="122" t="s">
        <v>682</v>
      </c>
      <c r="D16" s="31" t="n">
        <v>6</v>
      </c>
      <c r="E16" s="123" t="n">
        <v>139244.6</v>
      </c>
    </row>
    <row r="17" s="31" customFormat="true" ht="15" hidden="false" customHeight="false" outlineLevel="0" collapsed="false">
      <c r="A17" s="31" t="n">
        <v>13</v>
      </c>
      <c r="B17" s="31" t="s">
        <v>683</v>
      </c>
      <c r="C17" s="120" t="s">
        <v>684</v>
      </c>
      <c r="D17" s="31" t="n">
        <v>4</v>
      </c>
      <c r="G17" s="31" t="n">
        <v>559.4</v>
      </c>
    </row>
    <row r="18" s="31" customFormat="true" ht="15" hidden="false" customHeight="false" outlineLevel="0" collapsed="false">
      <c r="A18" s="31" t="n">
        <v>14</v>
      </c>
      <c r="B18" s="31" t="s">
        <v>685</v>
      </c>
      <c r="C18" s="120" t="s">
        <v>686</v>
      </c>
      <c r="D18" s="31" t="n">
        <v>5</v>
      </c>
      <c r="F18" s="31" t="n">
        <v>559.4</v>
      </c>
    </row>
    <row r="19" s="31" customFormat="true" ht="15" hidden="false" customHeight="false" outlineLevel="0" collapsed="false">
      <c r="A19" s="31" t="n">
        <v>15</v>
      </c>
      <c r="B19" s="31" t="s">
        <v>687</v>
      </c>
      <c r="C19" s="122" t="s">
        <v>688</v>
      </c>
      <c r="D19" s="31" t="n">
        <v>6</v>
      </c>
      <c r="E19" s="31" t="n">
        <v>559.4</v>
      </c>
    </row>
    <row r="20" s="31" customFormat="true" ht="15" hidden="false" customHeight="false" outlineLevel="0" collapsed="false">
      <c r="A20" s="31" t="n">
        <v>16</v>
      </c>
      <c r="B20" s="31" t="s">
        <v>689</v>
      </c>
      <c r="C20" s="120" t="s">
        <v>690</v>
      </c>
      <c r="D20" s="31" t="n">
        <v>4</v>
      </c>
      <c r="G20" s="121" t="n">
        <v>288551.28</v>
      </c>
    </row>
    <row r="21" s="31" customFormat="true" ht="15" hidden="false" customHeight="false" outlineLevel="0" collapsed="false">
      <c r="A21" s="31" t="n">
        <v>17</v>
      </c>
      <c r="B21" s="31" t="s">
        <v>691</v>
      </c>
      <c r="C21" s="120" t="s">
        <v>692</v>
      </c>
      <c r="D21" s="31" t="n">
        <v>5</v>
      </c>
      <c r="F21" s="121" t="n">
        <v>6202.04</v>
      </c>
    </row>
    <row r="22" s="31" customFormat="true" ht="15" hidden="false" customHeight="false" outlineLevel="0" collapsed="false">
      <c r="A22" s="31" t="n">
        <v>18</v>
      </c>
      <c r="B22" s="31" t="s">
        <v>693</v>
      </c>
      <c r="C22" s="122" t="s">
        <v>694</v>
      </c>
      <c r="D22" s="31" t="n">
        <v>6</v>
      </c>
      <c r="E22" s="31" t="n">
        <v>0</v>
      </c>
    </row>
    <row r="23" s="31" customFormat="true" ht="15" hidden="false" customHeight="false" outlineLevel="0" collapsed="false">
      <c r="A23" s="31" t="n">
        <v>19</v>
      </c>
      <c r="B23" s="31" t="s">
        <v>695</v>
      </c>
      <c r="C23" s="122" t="s">
        <v>696</v>
      </c>
      <c r="D23" s="31" t="n">
        <v>6</v>
      </c>
      <c r="E23" s="31" t="n">
        <v>0</v>
      </c>
    </row>
    <row r="24" s="31" customFormat="true" ht="15" hidden="false" customHeight="false" outlineLevel="0" collapsed="false">
      <c r="A24" s="31" t="n">
        <v>20</v>
      </c>
      <c r="B24" s="31" t="s">
        <v>697</v>
      </c>
      <c r="C24" s="122" t="s">
        <v>698</v>
      </c>
      <c r="D24" s="31" t="n">
        <v>6</v>
      </c>
      <c r="E24" s="123" t="n">
        <v>6202.04</v>
      </c>
    </row>
    <row r="25" s="31" customFormat="true" ht="15" hidden="false" customHeight="false" outlineLevel="0" collapsed="false">
      <c r="A25" s="31" t="n">
        <v>21</v>
      </c>
      <c r="B25" s="31" t="s">
        <v>699</v>
      </c>
      <c r="C25" s="122" t="s">
        <v>700</v>
      </c>
      <c r="D25" s="31" t="n">
        <v>6</v>
      </c>
      <c r="E25" s="31" t="n">
        <v>0</v>
      </c>
    </row>
    <row r="26" s="31" customFormat="true" ht="15" hidden="false" customHeight="false" outlineLevel="0" collapsed="false">
      <c r="A26" s="31" t="n">
        <v>22</v>
      </c>
      <c r="B26" s="31" t="s">
        <v>701</v>
      </c>
      <c r="C26" s="120" t="s">
        <v>702</v>
      </c>
      <c r="D26" s="31" t="n">
        <v>5</v>
      </c>
      <c r="F26" s="121" t="n">
        <v>282349.24</v>
      </c>
    </row>
    <row r="27" s="31" customFormat="true" ht="15" hidden="false" customHeight="false" outlineLevel="0" collapsed="false">
      <c r="A27" s="31" t="n">
        <v>23</v>
      </c>
      <c r="B27" s="31" t="s">
        <v>703</v>
      </c>
      <c r="C27" s="122" t="s">
        <v>704</v>
      </c>
      <c r="D27" s="31" t="n">
        <v>6</v>
      </c>
      <c r="E27" s="31" t="n">
        <v>0</v>
      </c>
    </row>
    <row r="28" s="31" customFormat="true" ht="15" hidden="false" customHeight="false" outlineLevel="0" collapsed="false">
      <c r="A28" s="31" t="n">
        <v>24</v>
      </c>
      <c r="B28" s="31" t="s">
        <v>705</v>
      </c>
      <c r="C28" s="122" t="s">
        <v>706</v>
      </c>
      <c r="D28" s="31" t="n">
        <v>6</v>
      </c>
      <c r="E28" s="31" t="n">
        <v>0</v>
      </c>
    </row>
    <row r="29" s="31" customFormat="true" ht="15" hidden="false" customHeight="false" outlineLevel="0" collapsed="false">
      <c r="A29" s="31" t="n">
        <v>25</v>
      </c>
      <c r="B29" s="31" t="s">
        <v>707</v>
      </c>
      <c r="C29" s="122" t="s">
        <v>708</v>
      </c>
      <c r="D29" s="31" t="n">
        <v>6</v>
      </c>
      <c r="E29" s="31" t="n">
        <v>0</v>
      </c>
    </row>
    <row r="30" s="31" customFormat="true" ht="15" hidden="false" customHeight="false" outlineLevel="0" collapsed="false">
      <c r="A30" s="31" t="n">
        <v>26</v>
      </c>
      <c r="B30" s="31" t="s">
        <v>709</v>
      </c>
      <c r="C30" s="122" t="s">
        <v>710</v>
      </c>
      <c r="D30" s="31" t="n">
        <v>6</v>
      </c>
      <c r="E30" s="123" t="n">
        <v>282349.24</v>
      </c>
    </row>
    <row r="31" s="31" customFormat="true" ht="15" hidden="false" customHeight="false" outlineLevel="0" collapsed="false">
      <c r="A31" s="31" t="n">
        <v>27</v>
      </c>
      <c r="B31" s="31" t="s">
        <v>711</v>
      </c>
      <c r="C31" s="122" t="s">
        <v>712</v>
      </c>
      <c r="D31" s="31" t="n">
        <v>6</v>
      </c>
      <c r="E31" s="31" t="n">
        <v>0</v>
      </c>
    </row>
    <row r="32" s="31" customFormat="true" ht="15" hidden="false" customHeight="false" outlineLevel="0" collapsed="false">
      <c r="A32" s="31" t="n">
        <v>28</v>
      </c>
      <c r="B32" s="31" t="s">
        <v>713</v>
      </c>
      <c r="C32" s="122" t="s">
        <v>714</v>
      </c>
      <c r="D32" s="31" t="n">
        <v>6</v>
      </c>
      <c r="E32" s="31" t="n">
        <v>0</v>
      </c>
    </row>
    <row r="33" s="31" customFormat="true" ht="15" hidden="false" customHeight="false" outlineLevel="0" collapsed="false">
      <c r="A33" s="31" t="n">
        <v>29</v>
      </c>
      <c r="B33" s="31" t="s">
        <v>715</v>
      </c>
      <c r="C33" s="120" t="s">
        <v>716</v>
      </c>
      <c r="D33" s="31" t="n">
        <v>4</v>
      </c>
      <c r="G33" s="121" t="n">
        <v>13778.19</v>
      </c>
    </row>
    <row r="34" s="31" customFormat="true" ht="15" hidden="false" customHeight="false" outlineLevel="0" collapsed="false">
      <c r="A34" s="31" t="n">
        <v>30</v>
      </c>
      <c r="B34" s="31" t="s">
        <v>717</v>
      </c>
      <c r="C34" s="120" t="s">
        <v>718</v>
      </c>
      <c r="D34" s="31" t="n">
        <v>5</v>
      </c>
      <c r="F34" s="121" t="n">
        <v>7054.44</v>
      </c>
    </row>
    <row r="35" s="31" customFormat="true" ht="15" hidden="false" customHeight="false" outlineLevel="0" collapsed="false">
      <c r="A35" s="31" t="n">
        <v>31</v>
      </c>
      <c r="B35" s="31" t="s">
        <v>719</v>
      </c>
      <c r="C35" s="122" t="s">
        <v>720</v>
      </c>
      <c r="D35" s="31" t="n">
        <v>6</v>
      </c>
      <c r="E35" s="123" t="n">
        <v>2158.2</v>
      </c>
    </row>
    <row r="36" s="31" customFormat="true" ht="15" hidden="false" customHeight="false" outlineLevel="0" collapsed="false">
      <c r="A36" s="31" t="n">
        <v>32</v>
      </c>
      <c r="B36" s="31" t="s">
        <v>721</v>
      </c>
      <c r="C36" s="122" t="s">
        <v>722</v>
      </c>
      <c r="D36" s="31" t="n">
        <v>6</v>
      </c>
      <c r="E36" s="31" t="n">
        <v>31.58</v>
      </c>
    </row>
    <row r="37" s="31" customFormat="true" ht="15" hidden="false" customHeight="false" outlineLevel="0" collapsed="false">
      <c r="A37" s="31" t="n">
        <v>33</v>
      </c>
      <c r="B37" s="31" t="s">
        <v>723</v>
      </c>
      <c r="C37" s="122" t="s">
        <v>724</v>
      </c>
      <c r="D37" s="31" t="n">
        <v>6</v>
      </c>
      <c r="E37" s="31" t="n">
        <v>994.75</v>
      </c>
    </row>
    <row r="38" s="31" customFormat="true" ht="15" hidden="false" customHeight="false" outlineLevel="0" collapsed="false">
      <c r="A38" s="31" t="n">
        <v>34</v>
      </c>
      <c r="B38" s="31" t="s">
        <v>725</v>
      </c>
      <c r="C38" s="122" t="s">
        <v>726</v>
      </c>
      <c r="D38" s="31" t="n">
        <v>6</v>
      </c>
      <c r="E38" s="31" t="n">
        <v>750</v>
      </c>
    </row>
    <row r="39" s="31" customFormat="true" ht="15" hidden="false" customHeight="false" outlineLevel="0" collapsed="false">
      <c r="A39" s="31" t="n">
        <v>35</v>
      </c>
      <c r="B39" s="31" t="s">
        <v>727</v>
      </c>
      <c r="C39" s="122" t="s">
        <v>728</v>
      </c>
      <c r="D39" s="31" t="n">
        <v>6</v>
      </c>
      <c r="E39" s="31" t="n">
        <v>316.83</v>
      </c>
    </row>
    <row r="40" s="31" customFormat="true" ht="15" hidden="false" customHeight="false" outlineLevel="0" collapsed="false">
      <c r="A40" s="31" t="n">
        <v>36</v>
      </c>
      <c r="B40" s="31" t="s">
        <v>729</v>
      </c>
      <c r="C40" s="122" t="s">
        <v>730</v>
      </c>
      <c r="D40" s="31" t="n">
        <v>6</v>
      </c>
      <c r="E40" s="31" t="n">
        <v>750</v>
      </c>
    </row>
    <row r="41" s="31" customFormat="true" ht="15" hidden="false" customHeight="false" outlineLevel="0" collapsed="false">
      <c r="A41" s="31" t="n">
        <v>37</v>
      </c>
      <c r="B41" s="31" t="s">
        <v>731</v>
      </c>
      <c r="C41" s="122" t="s">
        <v>732</v>
      </c>
      <c r="D41" s="31" t="n">
        <v>6</v>
      </c>
      <c r="E41" s="123" t="n">
        <v>2049.19</v>
      </c>
    </row>
    <row r="42" s="31" customFormat="true" ht="15" hidden="false" customHeight="false" outlineLevel="0" collapsed="false">
      <c r="A42" s="31" t="n">
        <v>38</v>
      </c>
      <c r="B42" s="31" t="s">
        <v>733</v>
      </c>
      <c r="C42" s="122" t="s">
        <v>734</v>
      </c>
      <c r="D42" s="31" t="n">
        <v>6</v>
      </c>
      <c r="E42" s="31" t="n">
        <v>1.29</v>
      </c>
    </row>
    <row r="43" s="31" customFormat="true" ht="15" hidden="false" customHeight="false" outlineLevel="0" collapsed="false">
      <c r="A43" s="31" t="n">
        <v>39</v>
      </c>
      <c r="B43" s="31" t="s">
        <v>735</v>
      </c>
      <c r="C43" s="122" t="s">
        <v>736</v>
      </c>
      <c r="D43" s="31" t="n">
        <v>6</v>
      </c>
      <c r="E43" s="31" t="n">
        <v>2.6</v>
      </c>
    </row>
    <row r="44" s="31" customFormat="true" ht="15" hidden="false" customHeight="false" outlineLevel="0" collapsed="false">
      <c r="A44" s="31" t="n">
        <v>40</v>
      </c>
      <c r="B44" s="31" t="s">
        <v>737</v>
      </c>
      <c r="C44" s="120" t="s">
        <v>738</v>
      </c>
      <c r="D44" s="31" t="n">
        <v>5</v>
      </c>
      <c r="F44" s="121" t="n">
        <v>6723.75</v>
      </c>
    </row>
    <row r="45" s="31" customFormat="true" ht="15" hidden="false" customHeight="false" outlineLevel="0" collapsed="false">
      <c r="A45" s="31" t="n">
        <v>41</v>
      </c>
      <c r="B45" s="31" t="s">
        <v>739</v>
      </c>
      <c r="C45" s="122" t="s">
        <v>740</v>
      </c>
      <c r="D45" s="31" t="n">
        <v>6</v>
      </c>
      <c r="E45" s="31" t="n">
        <v>771.87</v>
      </c>
    </row>
    <row r="46" s="31" customFormat="true" ht="15" hidden="false" customHeight="false" outlineLevel="0" collapsed="false">
      <c r="A46" s="31" t="n">
        <v>42</v>
      </c>
      <c r="B46" s="31" t="s">
        <v>741</v>
      </c>
      <c r="C46" s="122" t="s">
        <v>742</v>
      </c>
      <c r="D46" s="31" t="n">
        <v>6</v>
      </c>
      <c r="E46" s="31" t="n">
        <v>877.4</v>
      </c>
    </row>
    <row r="47" s="31" customFormat="true" ht="15" hidden="false" customHeight="false" outlineLevel="0" collapsed="false">
      <c r="A47" s="31" t="n">
        <v>43</v>
      </c>
      <c r="B47" s="31" t="s">
        <v>743</v>
      </c>
      <c r="C47" s="122" t="s">
        <v>744</v>
      </c>
      <c r="D47" s="31" t="n">
        <v>6</v>
      </c>
      <c r="E47" s="123" t="n">
        <v>1400</v>
      </c>
    </row>
    <row r="48" s="31" customFormat="true" ht="15" hidden="false" customHeight="false" outlineLevel="0" collapsed="false">
      <c r="A48" s="31" t="n">
        <v>44</v>
      </c>
      <c r="B48" s="31" t="s">
        <v>745</v>
      </c>
      <c r="C48" s="122" t="s">
        <v>746</v>
      </c>
      <c r="D48" s="31" t="n">
        <v>6</v>
      </c>
      <c r="E48" s="31" t="n">
        <v>349.53</v>
      </c>
    </row>
    <row r="49" s="31" customFormat="true" ht="15" hidden="false" customHeight="false" outlineLevel="0" collapsed="false">
      <c r="A49" s="31" t="n">
        <v>45</v>
      </c>
      <c r="B49" s="31" t="s">
        <v>747</v>
      </c>
      <c r="C49" s="122" t="s">
        <v>748</v>
      </c>
      <c r="D49" s="31" t="n">
        <v>6</v>
      </c>
      <c r="E49" s="123" t="n">
        <v>2534.95</v>
      </c>
    </row>
    <row r="50" s="31" customFormat="true" ht="15" hidden="false" customHeight="false" outlineLevel="0" collapsed="false">
      <c r="A50" s="31" t="n">
        <v>46</v>
      </c>
      <c r="B50" s="31" t="s">
        <v>749</v>
      </c>
      <c r="C50" s="122" t="s">
        <v>750</v>
      </c>
      <c r="D50" s="31" t="n">
        <v>6</v>
      </c>
      <c r="E50" s="31" t="n">
        <v>790</v>
      </c>
    </row>
    <row r="51" s="31" customFormat="true" ht="15" hidden="false" customHeight="false" outlineLevel="0" collapsed="false">
      <c r="A51" s="31" t="n">
        <v>47</v>
      </c>
      <c r="B51" s="31" t="s">
        <v>751</v>
      </c>
      <c r="C51" s="120" t="s">
        <v>752</v>
      </c>
      <c r="D51" s="31" t="n">
        <v>2</v>
      </c>
      <c r="I51" s="121" t="n">
        <v>498910.76</v>
      </c>
    </row>
    <row r="52" s="31" customFormat="true" ht="15" hidden="false" customHeight="false" outlineLevel="0" collapsed="false">
      <c r="A52" s="31" t="n">
        <v>48</v>
      </c>
      <c r="B52" s="31" t="s">
        <v>753</v>
      </c>
      <c r="C52" s="120" t="s">
        <v>754</v>
      </c>
      <c r="D52" s="31" t="n">
        <v>3</v>
      </c>
      <c r="H52" s="121" t="n">
        <v>498910.76</v>
      </c>
    </row>
    <row r="53" s="31" customFormat="true" ht="15" hidden="false" customHeight="false" outlineLevel="0" collapsed="false">
      <c r="A53" s="31" t="n">
        <v>49</v>
      </c>
      <c r="B53" s="31" t="s">
        <v>755</v>
      </c>
      <c r="C53" s="120" t="s">
        <v>756</v>
      </c>
      <c r="D53" s="31" t="n">
        <v>4</v>
      </c>
      <c r="G53" s="121" t="n">
        <v>498910.76</v>
      </c>
    </row>
    <row r="54" s="31" customFormat="true" ht="15" hidden="false" customHeight="false" outlineLevel="0" collapsed="false">
      <c r="A54" s="31" t="n">
        <v>50</v>
      </c>
      <c r="B54" s="31" t="s">
        <v>757</v>
      </c>
      <c r="C54" s="120" t="s">
        <v>758</v>
      </c>
      <c r="D54" s="31" t="n">
        <v>5</v>
      </c>
      <c r="F54" s="121" t="n">
        <v>498910.76</v>
      </c>
    </row>
    <row r="55" s="31" customFormat="true" ht="15" hidden="false" customHeight="false" outlineLevel="0" collapsed="false">
      <c r="A55" s="31" t="n">
        <v>51</v>
      </c>
      <c r="B55" s="31" t="s">
        <v>759</v>
      </c>
      <c r="C55" s="122" t="s">
        <v>760</v>
      </c>
      <c r="D55" s="31" t="n">
        <v>6</v>
      </c>
      <c r="E55" s="123" t="n">
        <v>-6353.42</v>
      </c>
    </row>
    <row r="56" s="31" customFormat="true" ht="15" hidden="false" customHeight="false" outlineLevel="0" collapsed="false">
      <c r="A56" s="31" t="n">
        <v>52</v>
      </c>
      <c r="B56" s="31" t="s">
        <v>761</v>
      </c>
      <c r="C56" s="122" t="s">
        <v>762</v>
      </c>
      <c r="D56" s="31" t="n">
        <v>6</v>
      </c>
      <c r="E56" s="123" t="n">
        <v>505264.18</v>
      </c>
    </row>
    <row r="57" s="31" customFormat="true" ht="15" hidden="false" customHeight="false" outlineLevel="0" collapsed="false">
      <c r="A57" s="31" t="n">
        <v>53</v>
      </c>
      <c r="B57" s="31" t="s">
        <v>763</v>
      </c>
      <c r="C57" s="120" t="s">
        <v>764</v>
      </c>
      <c r="D57" s="31" t="n">
        <v>2</v>
      </c>
      <c r="I57" s="121" t="n">
        <v>1161179.55</v>
      </c>
    </row>
    <row r="58" s="31" customFormat="true" ht="15" hidden="false" customHeight="false" outlineLevel="0" collapsed="false">
      <c r="A58" s="31" t="n">
        <v>54</v>
      </c>
      <c r="B58" s="31" t="s">
        <v>765</v>
      </c>
      <c r="C58" s="120" t="s">
        <v>766</v>
      </c>
      <c r="D58" s="31" t="n">
        <v>3</v>
      </c>
      <c r="H58" s="121" t="n">
        <v>1161179.55</v>
      </c>
    </row>
    <row r="59" s="31" customFormat="true" ht="15" hidden="false" customHeight="false" outlineLevel="0" collapsed="false">
      <c r="A59" s="31" t="n">
        <v>55</v>
      </c>
      <c r="B59" s="31" t="s">
        <v>767</v>
      </c>
      <c r="C59" s="120" t="s">
        <v>768</v>
      </c>
      <c r="D59" s="31" t="n">
        <v>4</v>
      </c>
      <c r="G59" s="121" t="n">
        <v>1343368.82</v>
      </c>
    </row>
    <row r="60" s="31" customFormat="true" ht="15" hidden="false" customHeight="false" outlineLevel="0" collapsed="false">
      <c r="A60" s="31" t="n">
        <v>56</v>
      </c>
      <c r="B60" s="31" t="s">
        <v>769</v>
      </c>
      <c r="C60" s="120" t="s">
        <v>770</v>
      </c>
      <c r="D60" s="31" t="n">
        <v>5</v>
      </c>
      <c r="F60" s="121" t="n">
        <v>1343368.82</v>
      </c>
    </row>
    <row r="61" s="31" customFormat="true" ht="15" hidden="false" customHeight="false" outlineLevel="0" collapsed="false">
      <c r="A61" s="31" t="n">
        <v>57</v>
      </c>
      <c r="B61" s="31" t="s">
        <v>771</v>
      </c>
      <c r="C61" s="122" t="s">
        <v>772</v>
      </c>
      <c r="D61" s="31" t="n">
        <v>6</v>
      </c>
      <c r="E61" s="123" t="n">
        <v>1232945.59</v>
      </c>
    </row>
    <row r="62" s="31" customFormat="true" ht="15" hidden="false" customHeight="false" outlineLevel="0" collapsed="false">
      <c r="A62" s="31" t="n">
        <v>58</v>
      </c>
      <c r="B62" s="31" t="s">
        <v>773</v>
      </c>
      <c r="C62" s="122" t="s">
        <v>774</v>
      </c>
      <c r="D62" s="31" t="n">
        <v>6</v>
      </c>
      <c r="E62" s="123" t="n">
        <v>110423.23</v>
      </c>
    </row>
    <row r="63" s="31" customFormat="true" ht="15" hidden="false" customHeight="false" outlineLevel="0" collapsed="false">
      <c r="A63" s="31" t="n">
        <v>59</v>
      </c>
      <c r="B63" s="31" t="s">
        <v>775</v>
      </c>
      <c r="C63" s="120" t="s">
        <v>776</v>
      </c>
      <c r="D63" s="31" t="n">
        <v>4</v>
      </c>
      <c r="G63" s="121" t="n">
        <v>-182189.27</v>
      </c>
    </row>
    <row r="64" s="31" customFormat="true" ht="15" hidden="false" customHeight="false" outlineLevel="0" collapsed="false">
      <c r="A64" s="31" t="n">
        <v>60</v>
      </c>
      <c r="B64" s="31" t="s">
        <v>777</v>
      </c>
      <c r="C64" s="120" t="s">
        <v>778</v>
      </c>
      <c r="D64" s="31" t="n">
        <v>5</v>
      </c>
      <c r="F64" s="121" t="n">
        <v>-182189.27</v>
      </c>
    </row>
    <row r="65" s="31" customFormat="true" ht="15" hidden="false" customHeight="false" outlineLevel="0" collapsed="false">
      <c r="A65" s="31" t="n">
        <v>61</v>
      </c>
      <c r="B65" s="31" t="s">
        <v>779</v>
      </c>
      <c r="C65" s="122" t="s">
        <v>780</v>
      </c>
      <c r="D65" s="31" t="n">
        <v>6</v>
      </c>
      <c r="E65" s="123" t="n">
        <v>-179859.07</v>
      </c>
    </row>
    <row r="66" s="31" customFormat="true" ht="15" hidden="false" customHeight="false" outlineLevel="0" collapsed="false">
      <c r="A66" s="31" t="n">
        <v>62</v>
      </c>
      <c r="B66" s="31" t="s">
        <v>781</v>
      </c>
      <c r="C66" s="122" t="s">
        <v>782</v>
      </c>
      <c r="D66" s="31" t="n">
        <v>6</v>
      </c>
      <c r="E66" s="123" t="n">
        <v>-2330.2</v>
      </c>
    </row>
    <row r="67" s="31" customFormat="true" ht="15" hidden="false" customHeight="false" outlineLevel="0" collapsed="false">
      <c r="A67" s="31" t="n">
        <v>63</v>
      </c>
      <c r="B67" s="31" t="s">
        <v>783</v>
      </c>
      <c r="C67" s="120" t="s">
        <v>784</v>
      </c>
      <c r="D67" s="31" t="n">
        <v>2</v>
      </c>
      <c r="I67" s="121" t="n">
        <v>2963500</v>
      </c>
    </row>
    <row r="68" s="31" customFormat="true" ht="15" hidden="false" customHeight="false" outlineLevel="0" collapsed="false">
      <c r="A68" s="31" t="n">
        <v>64</v>
      </c>
      <c r="B68" s="31" t="s">
        <v>785</v>
      </c>
      <c r="C68" s="120" t="s">
        <v>786</v>
      </c>
      <c r="D68" s="31" t="n">
        <v>3</v>
      </c>
      <c r="H68" s="121" t="n">
        <v>2963500</v>
      </c>
    </row>
    <row r="69" s="31" customFormat="true" ht="15" hidden="false" customHeight="false" outlineLevel="0" collapsed="false">
      <c r="A69" s="31" t="n">
        <v>65</v>
      </c>
      <c r="B69" s="31" t="s">
        <v>787</v>
      </c>
      <c r="C69" s="120" t="s">
        <v>788</v>
      </c>
      <c r="D69" s="31" t="n">
        <v>4</v>
      </c>
      <c r="G69" s="121" t="n">
        <v>2963500</v>
      </c>
    </row>
    <row r="70" s="31" customFormat="true" ht="15" hidden="false" customHeight="false" outlineLevel="0" collapsed="false">
      <c r="A70" s="31" t="n">
        <v>66</v>
      </c>
      <c r="B70" s="31" t="s">
        <v>789</v>
      </c>
      <c r="C70" s="120" t="s">
        <v>790</v>
      </c>
      <c r="D70" s="31" t="n">
        <v>5</v>
      </c>
      <c r="F70" s="121" t="n">
        <v>2963500</v>
      </c>
    </row>
    <row r="71" s="31" customFormat="true" ht="15" hidden="false" customHeight="false" outlineLevel="0" collapsed="false">
      <c r="A71" s="31" t="n">
        <v>67</v>
      </c>
      <c r="B71" s="31" t="s">
        <v>791</v>
      </c>
      <c r="C71" s="122" t="s">
        <v>792</v>
      </c>
      <c r="D71" s="31" t="n">
        <v>6</v>
      </c>
      <c r="E71" s="123" t="n">
        <v>2963500</v>
      </c>
    </row>
    <row r="72" s="31" customFormat="true" ht="15" hidden="false" customHeight="false" outlineLevel="0" collapsed="false">
      <c r="A72" s="31" t="n">
        <v>68</v>
      </c>
      <c r="B72" s="31" t="s">
        <v>793</v>
      </c>
      <c r="C72" s="120" t="s">
        <v>794</v>
      </c>
      <c r="D72" s="31" t="n">
        <v>1</v>
      </c>
      <c r="J72" s="121" t="n">
        <v>-4247272.94</v>
      </c>
    </row>
    <row r="73" s="31" customFormat="true" ht="15" hidden="false" customHeight="false" outlineLevel="0" collapsed="false">
      <c r="A73" s="31" t="n">
        <v>69</v>
      </c>
      <c r="B73" s="31" t="s">
        <v>795</v>
      </c>
      <c r="C73" s="120" t="s">
        <v>796</v>
      </c>
      <c r="D73" s="31" t="n">
        <v>2</v>
      </c>
      <c r="I73" s="121" t="n">
        <v>-202097.36</v>
      </c>
    </row>
    <row r="74" s="31" customFormat="true" ht="15" hidden="false" customHeight="false" outlineLevel="0" collapsed="false">
      <c r="A74" s="31" t="n">
        <v>70</v>
      </c>
      <c r="B74" s="31" t="s">
        <v>797</v>
      </c>
      <c r="C74" s="120" t="s">
        <v>798</v>
      </c>
      <c r="D74" s="31" t="n">
        <v>3</v>
      </c>
      <c r="H74" s="121" t="n">
        <v>-202097.36</v>
      </c>
    </row>
    <row r="75" s="31" customFormat="true" ht="15" hidden="false" customHeight="false" outlineLevel="0" collapsed="false">
      <c r="A75" s="31" t="n">
        <v>71</v>
      </c>
      <c r="B75" s="31" t="s">
        <v>799</v>
      </c>
      <c r="C75" s="120" t="s">
        <v>800</v>
      </c>
      <c r="D75" s="31" t="n">
        <v>4</v>
      </c>
      <c r="G75" s="121" t="n">
        <v>-3468.99</v>
      </c>
    </row>
    <row r="76" s="31" customFormat="true" ht="15" hidden="false" customHeight="false" outlineLevel="0" collapsed="false">
      <c r="A76" s="31" t="n">
        <v>72</v>
      </c>
      <c r="B76" s="31" t="s">
        <v>801</v>
      </c>
      <c r="C76" s="120" t="s">
        <v>802</v>
      </c>
      <c r="D76" s="31" t="n">
        <v>5</v>
      </c>
      <c r="F76" s="121" t="n">
        <v>-1548.98</v>
      </c>
    </row>
    <row r="77" s="31" customFormat="true" ht="15" hidden="false" customHeight="false" outlineLevel="0" collapsed="false">
      <c r="A77" s="31" t="n">
        <v>73</v>
      </c>
      <c r="B77" s="31" t="s">
        <v>803</v>
      </c>
      <c r="C77" s="122" t="s">
        <v>804</v>
      </c>
      <c r="D77" s="31" t="n">
        <v>6</v>
      </c>
      <c r="E77" s="31" t="n">
        <v>0</v>
      </c>
    </row>
    <row r="78" s="31" customFormat="true" ht="15" hidden="false" customHeight="false" outlineLevel="0" collapsed="false">
      <c r="A78" s="31" t="n">
        <v>74</v>
      </c>
      <c r="B78" s="31" t="s">
        <v>805</v>
      </c>
      <c r="C78" s="122" t="s">
        <v>806</v>
      </c>
      <c r="D78" s="31" t="n">
        <v>6</v>
      </c>
      <c r="E78" s="31" t="n">
        <v>0</v>
      </c>
    </row>
    <row r="79" s="31" customFormat="true" ht="15" hidden="false" customHeight="false" outlineLevel="0" collapsed="false">
      <c r="A79" s="31" t="n">
        <v>75</v>
      </c>
      <c r="B79" s="31" t="s">
        <v>807</v>
      </c>
      <c r="C79" s="122" t="s">
        <v>808</v>
      </c>
      <c r="D79" s="31" t="n">
        <v>6</v>
      </c>
      <c r="E79" s="31" t="n">
        <v>0</v>
      </c>
    </row>
    <row r="80" s="31" customFormat="true" ht="15" hidden="false" customHeight="false" outlineLevel="0" collapsed="false">
      <c r="A80" s="31" t="n">
        <v>76</v>
      </c>
      <c r="B80" s="31" t="s">
        <v>809</v>
      </c>
      <c r="C80" s="122" t="s">
        <v>810</v>
      </c>
      <c r="D80" s="31" t="n">
        <v>6</v>
      </c>
      <c r="E80" s="123" t="n">
        <v>-1548.98</v>
      </c>
    </row>
    <row r="81" s="31" customFormat="true" ht="15" hidden="false" customHeight="false" outlineLevel="0" collapsed="false">
      <c r="A81" s="31" t="n">
        <v>77</v>
      </c>
      <c r="B81" s="31" t="s">
        <v>811</v>
      </c>
      <c r="C81" s="122" t="s">
        <v>812</v>
      </c>
      <c r="D81" s="31" t="n">
        <v>6</v>
      </c>
      <c r="E81" s="31" t="n">
        <v>0</v>
      </c>
    </row>
    <row r="82" s="31" customFormat="true" ht="15" hidden="false" customHeight="false" outlineLevel="0" collapsed="false">
      <c r="A82" s="31" t="n">
        <v>78</v>
      </c>
      <c r="B82" s="31" t="s">
        <v>813</v>
      </c>
      <c r="C82" s="120" t="s">
        <v>814</v>
      </c>
      <c r="D82" s="31" t="n">
        <v>5</v>
      </c>
      <c r="F82" s="121" t="n">
        <v>-1920.01</v>
      </c>
    </row>
    <row r="83" s="31" customFormat="true" ht="15" hidden="false" customHeight="false" outlineLevel="0" collapsed="false">
      <c r="A83" s="31" t="n">
        <v>79</v>
      </c>
      <c r="B83" s="31" t="s">
        <v>815</v>
      </c>
      <c r="C83" s="122" t="s">
        <v>816</v>
      </c>
      <c r="D83" s="31" t="n">
        <v>6</v>
      </c>
      <c r="E83" s="31" t="n">
        <v>0</v>
      </c>
    </row>
    <row r="84" s="31" customFormat="true" ht="15" hidden="false" customHeight="false" outlineLevel="0" collapsed="false">
      <c r="A84" s="31" t="n">
        <v>80</v>
      </c>
      <c r="B84" s="31" t="s">
        <v>817</v>
      </c>
      <c r="C84" s="122" t="s">
        <v>818</v>
      </c>
      <c r="D84" s="31" t="n">
        <v>6</v>
      </c>
      <c r="E84" s="31" t="n">
        <v>0</v>
      </c>
    </row>
    <row r="85" s="31" customFormat="true" ht="15" hidden="false" customHeight="false" outlineLevel="0" collapsed="false">
      <c r="A85" s="31" t="n">
        <v>81</v>
      </c>
      <c r="B85" s="31" t="s">
        <v>819</v>
      </c>
      <c r="C85" s="122" t="s">
        <v>820</v>
      </c>
      <c r="D85" s="31" t="n">
        <v>6</v>
      </c>
      <c r="E85" s="31" t="n">
        <v>0</v>
      </c>
    </row>
    <row r="86" s="31" customFormat="true" ht="15" hidden="false" customHeight="false" outlineLevel="0" collapsed="false">
      <c r="A86" s="31" t="n">
        <v>82</v>
      </c>
      <c r="B86" s="31" t="s">
        <v>821</v>
      </c>
      <c r="C86" s="122" t="s">
        <v>822</v>
      </c>
      <c r="D86" s="31" t="n">
        <v>6</v>
      </c>
      <c r="E86" s="31" t="n">
        <v>0</v>
      </c>
    </row>
    <row r="87" s="31" customFormat="true" ht="15" hidden="false" customHeight="false" outlineLevel="0" collapsed="false">
      <c r="A87" s="31" t="n">
        <v>83</v>
      </c>
      <c r="B87" s="31" t="s">
        <v>823</v>
      </c>
      <c r="C87" s="122" t="s">
        <v>824</v>
      </c>
      <c r="D87" s="31" t="n">
        <v>6</v>
      </c>
      <c r="E87" s="123" t="n">
        <v>-1920.01</v>
      </c>
    </row>
    <row r="88" s="31" customFormat="true" ht="15" hidden="false" customHeight="false" outlineLevel="0" collapsed="false">
      <c r="A88" s="31" t="n">
        <v>84</v>
      </c>
      <c r="B88" s="31" t="s">
        <v>825</v>
      </c>
      <c r="C88" s="120" t="s">
        <v>826</v>
      </c>
      <c r="D88" s="31" t="n">
        <v>4</v>
      </c>
      <c r="G88" s="121" t="n">
        <v>-8067.18</v>
      </c>
    </row>
    <row r="89" s="31" customFormat="true" ht="15" hidden="false" customHeight="false" outlineLevel="0" collapsed="false">
      <c r="A89" s="31" t="n">
        <v>85</v>
      </c>
      <c r="B89" s="31" t="s">
        <v>827</v>
      </c>
      <c r="C89" s="120" t="s">
        <v>828</v>
      </c>
      <c r="D89" s="31" t="n">
        <v>5</v>
      </c>
      <c r="F89" s="121" t="n">
        <v>-8067.18</v>
      </c>
    </row>
    <row r="90" s="31" customFormat="true" ht="15" hidden="false" customHeight="false" outlineLevel="0" collapsed="false">
      <c r="A90" s="31" t="n">
        <v>86</v>
      </c>
      <c r="B90" s="31" t="s">
        <v>829</v>
      </c>
      <c r="C90" s="122" t="s">
        <v>830</v>
      </c>
      <c r="D90" s="31" t="n">
        <v>6</v>
      </c>
      <c r="E90" s="31" t="n">
        <v>0</v>
      </c>
    </row>
    <row r="91" s="31" customFormat="true" ht="15" hidden="false" customHeight="false" outlineLevel="0" collapsed="false">
      <c r="A91" s="31" t="n">
        <v>87</v>
      </c>
      <c r="B91" s="31" t="s">
        <v>831</v>
      </c>
      <c r="C91" s="122" t="s">
        <v>832</v>
      </c>
      <c r="D91" s="31" t="n">
        <v>6</v>
      </c>
      <c r="E91" s="31" t="n">
        <v>-365.56</v>
      </c>
    </row>
    <row r="92" s="31" customFormat="true" ht="15" hidden="false" customHeight="false" outlineLevel="0" collapsed="false">
      <c r="A92" s="31" t="n">
        <v>88</v>
      </c>
      <c r="B92" s="31" t="s">
        <v>833</v>
      </c>
      <c r="C92" s="122" t="s">
        <v>834</v>
      </c>
      <c r="D92" s="31" t="n">
        <v>6</v>
      </c>
      <c r="E92" s="31" t="n">
        <v>-862.7</v>
      </c>
    </row>
    <row r="93" s="31" customFormat="true" ht="15" hidden="false" customHeight="false" outlineLevel="0" collapsed="false">
      <c r="A93" s="31" t="n">
        <v>89</v>
      </c>
      <c r="B93" s="31" t="s">
        <v>835</v>
      </c>
      <c r="C93" s="122" t="s">
        <v>836</v>
      </c>
      <c r="D93" s="31" t="n">
        <v>6</v>
      </c>
      <c r="E93" s="123" t="n">
        <v>-4735.74</v>
      </c>
    </row>
    <row r="94" s="31" customFormat="true" ht="15" hidden="false" customHeight="false" outlineLevel="0" collapsed="false">
      <c r="A94" s="31" t="n">
        <v>90</v>
      </c>
      <c r="B94" s="31" t="s">
        <v>837</v>
      </c>
      <c r="C94" s="122" t="s">
        <v>838</v>
      </c>
      <c r="D94" s="31" t="n">
        <v>6</v>
      </c>
      <c r="E94" s="123" t="n">
        <v>-1995.08</v>
      </c>
    </row>
    <row r="95" s="31" customFormat="true" ht="15" hidden="false" customHeight="false" outlineLevel="0" collapsed="false">
      <c r="A95" s="31" t="n">
        <v>91</v>
      </c>
      <c r="B95" s="31" t="s">
        <v>839</v>
      </c>
      <c r="C95" s="122" t="s">
        <v>840</v>
      </c>
      <c r="D95" s="31" t="n">
        <v>6</v>
      </c>
      <c r="E95" s="31" t="n">
        <v>0</v>
      </c>
    </row>
    <row r="96" s="31" customFormat="true" ht="15" hidden="false" customHeight="false" outlineLevel="0" collapsed="false">
      <c r="A96" s="31" t="n">
        <v>92</v>
      </c>
      <c r="B96" s="31" t="s">
        <v>841</v>
      </c>
      <c r="C96" s="122" t="s">
        <v>842</v>
      </c>
      <c r="D96" s="31" t="n">
        <v>6</v>
      </c>
      <c r="E96" s="31" t="n">
        <v>-108.1</v>
      </c>
    </row>
    <row r="97" s="31" customFormat="true" ht="15" hidden="false" customHeight="false" outlineLevel="0" collapsed="false">
      <c r="A97" s="31" t="n">
        <v>93</v>
      </c>
      <c r="B97" s="31" t="s">
        <v>843</v>
      </c>
      <c r="C97" s="120" t="s">
        <v>844</v>
      </c>
      <c r="D97" s="31" t="n">
        <v>4</v>
      </c>
      <c r="G97" s="121" t="n">
        <v>-147634.16</v>
      </c>
    </row>
    <row r="98" customFormat="false" ht="15" hidden="false" customHeight="false" outlineLevel="0" collapsed="false">
      <c r="A98" s="31" t="n">
        <v>94</v>
      </c>
      <c r="B98" s="31" t="s">
        <v>845</v>
      </c>
      <c r="C98" s="120" t="s">
        <v>846</v>
      </c>
      <c r="D98" s="31" t="n">
        <v>5</v>
      </c>
      <c r="E98" s="31"/>
      <c r="F98" s="121" t="n">
        <v>-147634.16</v>
      </c>
      <c r="G98" s="31"/>
      <c r="H98" s="31"/>
      <c r="I98" s="31"/>
      <c r="J98" s="31"/>
    </row>
    <row r="99" customFormat="false" ht="15" hidden="false" customHeight="false" outlineLevel="0" collapsed="false">
      <c r="A99" s="0" t="n">
        <v>95</v>
      </c>
      <c r="B99" s="0" t="s">
        <v>847</v>
      </c>
      <c r="C99" s="122" t="s">
        <v>848</v>
      </c>
      <c r="D99" s="0" t="n">
        <v>6</v>
      </c>
      <c r="E99" s="123" t="n">
        <v>-147634.16</v>
      </c>
    </row>
    <row r="100" customFormat="false" ht="15" hidden="false" customHeight="false" outlineLevel="0" collapsed="false">
      <c r="A100" s="31" t="n">
        <v>96</v>
      </c>
      <c r="B100" s="31" t="s">
        <v>849</v>
      </c>
      <c r="C100" s="120" t="s">
        <v>850</v>
      </c>
      <c r="D100" s="31" t="n">
        <v>4</v>
      </c>
      <c r="E100" s="31"/>
      <c r="F100" s="31"/>
      <c r="G100" s="121" t="n">
        <v>-6330.5</v>
      </c>
      <c r="H100" s="31"/>
      <c r="I100" s="31"/>
      <c r="J100" s="31"/>
    </row>
    <row r="101" customFormat="false" ht="15" hidden="false" customHeight="false" outlineLevel="0" collapsed="false">
      <c r="A101" s="31" t="n">
        <v>97</v>
      </c>
      <c r="B101" s="31" t="s">
        <v>851</v>
      </c>
      <c r="C101" s="120" t="s">
        <v>852</v>
      </c>
      <c r="D101" s="31" t="n">
        <v>5</v>
      </c>
      <c r="E101" s="31"/>
      <c r="F101" s="121" t="n">
        <v>-6330.5</v>
      </c>
      <c r="G101" s="31"/>
      <c r="H101" s="31"/>
      <c r="I101" s="31"/>
      <c r="J101" s="31"/>
    </row>
    <row r="102" customFormat="false" ht="15" hidden="false" customHeight="false" outlineLevel="0" collapsed="false">
      <c r="A102" s="0" t="n">
        <v>98</v>
      </c>
      <c r="B102" s="0" t="s">
        <v>853</v>
      </c>
      <c r="C102" s="122" t="s">
        <v>854</v>
      </c>
      <c r="D102" s="0" t="n">
        <v>6</v>
      </c>
      <c r="E102" s="123" t="n">
        <v>-6330.5</v>
      </c>
    </row>
    <row r="103" customFormat="false" ht="15" hidden="false" customHeight="false" outlineLevel="0" collapsed="false">
      <c r="A103" s="31" t="n">
        <v>99</v>
      </c>
      <c r="B103" s="31" t="s">
        <v>855</v>
      </c>
      <c r="C103" s="120" t="s">
        <v>856</v>
      </c>
      <c r="D103" s="31" t="n">
        <v>4</v>
      </c>
      <c r="E103" s="31"/>
      <c r="F103" s="31"/>
      <c r="G103" s="121" t="n">
        <v>-36596.53</v>
      </c>
      <c r="H103" s="31"/>
      <c r="I103" s="31"/>
      <c r="J103" s="31"/>
    </row>
    <row r="104" customFormat="false" ht="15" hidden="false" customHeight="false" outlineLevel="0" collapsed="false">
      <c r="A104" s="31" t="n">
        <v>100</v>
      </c>
      <c r="B104" s="31" t="s">
        <v>857</v>
      </c>
      <c r="C104" s="120" t="s">
        <v>858</v>
      </c>
      <c r="D104" s="31" t="n">
        <v>5</v>
      </c>
      <c r="E104" s="31"/>
      <c r="F104" s="121" t="n">
        <v>-36596.53</v>
      </c>
      <c r="G104" s="31"/>
      <c r="H104" s="31"/>
      <c r="I104" s="31"/>
      <c r="J104" s="31"/>
    </row>
    <row r="105" customFormat="false" ht="15" hidden="false" customHeight="false" outlineLevel="0" collapsed="false">
      <c r="A105" s="0" t="n">
        <v>101</v>
      </c>
      <c r="B105" s="0" t="s">
        <v>859</v>
      </c>
      <c r="C105" s="122" t="s">
        <v>860</v>
      </c>
      <c r="D105" s="0" t="n">
        <v>6</v>
      </c>
      <c r="E105" s="123" t="n">
        <v>-36596.53</v>
      </c>
    </row>
    <row r="106" customFormat="false" ht="15" hidden="false" customHeight="false" outlineLevel="0" collapsed="false">
      <c r="A106" s="31" t="n">
        <v>102</v>
      </c>
      <c r="B106" s="31" t="s">
        <v>861</v>
      </c>
      <c r="C106" s="120" t="s">
        <v>862</v>
      </c>
      <c r="D106" s="31" t="n">
        <v>2</v>
      </c>
      <c r="E106" s="31"/>
      <c r="F106" s="31"/>
      <c r="G106" s="31"/>
      <c r="H106" s="31"/>
      <c r="I106" s="121" t="n">
        <v>-4045175.58</v>
      </c>
      <c r="J106" s="31"/>
    </row>
    <row r="107" customFormat="false" ht="15" hidden="false" customHeight="false" outlineLevel="0" collapsed="false">
      <c r="A107" s="31" t="n">
        <v>103</v>
      </c>
      <c r="B107" s="31" t="s">
        <v>863</v>
      </c>
      <c r="C107" s="120" t="s">
        <v>864</v>
      </c>
      <c r="D107" s="31" t="n">
        <v>3</v>
      </c>
      <c r="E107" s="31"/>
      <c r="F107" s="31"/>
      <c r="G107" s="31"/>
      <c r="H107" s="121" t="n">
        <v>-4045175.58</v>
      </c>
      <c r="I107" s="31"/>
      <c r="J107" s="31"/>
    </row>
    <row r="108" customFormat="false" ht="15" hidden="false" customHeight="false" outlineLevel="0" collapsed="false">
      <c r="A108" s="31" t="n">
        <v>104</v>
      </c>
      <c r="B108" s="31" t="s">
        <v>865</v>
      </c>
      <c r="C108" s="120" t="s">
        <v>866</v>
      </c>
      <c r="D108" s="31" t="n">
        <v>4</v>
      </c>
      <c r="E108" s="31"/>
      <c r="F108" s="31"/>
      <c r="G108" s="121" t="n">
        <v>-4045175.58</v>
      </c>
      <c r="H108" s="31"/>
      <c r="I108" s="31"/>
      <c r="J108" s="31"/>
    </row>
    <row r="109" customFormat="false" ht="15" hidden="false" customHeight="false" outlineLevel="0" collapsed="false">
      <c r="A109" s="31" t="n">
        <v>105</v>
      </c>
      <c r="B109" s="31" t="s">
        <v>867</v>
      </c>
      <c r="C109" s="120" t="s">
        <v>868</v>
      </c>
      <c r="D109" s="31" t="n">
        <v>5</v>
      </c>
      <c r="E109" s="31"/>
      <c r="F109" s="121" t="n">
        <v>-4045175.58</v>
      </c>
      <c r="G109" s="31"/>
      <c r="H109" s="31"/>
      <c r="I109" s="31"/>
      <c r="J109" s="31"/>
    </row>
    <row r="110" customFormat="false" ht="15" hidden="false" customHeight="false" outlineLevel="0" collapsed="false">
      <c r="A110" s="0" t="n">
        <v>106</v>
      </c>
      <c r="B110" s="0" t="s">
        <v>869</v>
      </c>
      <c r="C110" s="122" t="s">
        <v>870</v>
      </c>
      <c r="D110" s="0" t="n">
        <v>6</v>
      </c>
      <c r="E110" s="123" t="n">
        <v>-4045175.58</v>
      </c>
    </row>
    <row r="111" customFormat="false" ht="15" hidden="false" customHeight="false" outlineLevel="0" collapsed="false">
      <c r="A111" s="31" t="n">
        <v>107</v>
      </c>
      <c r="B111" s="31" t="s">
        <v>871</v>
      </c>
      <c r="C111" s="120" t="s">
        <v>872</v>
      </c>
      <c r="D111" s="31" t="n">
        <v>1</v>
      </c>
      <c r="E111" s="31"/>
      <c r="F111" s="31"/>
      <c r="G111" s="31"/>
      <c r="H111" s="31"/>
      <c r="I111" s="31"/>
      <c r="J111" s="121" t="n">
        <v>-1421555.43</v>
      </c>
    </row>
    <row r="112" customFormat="false" ht="15" hidden="false" customHeight="false" outlineLevel="0" collapsed="false">
      <c r="A112" s="31" t="n">
        <v>108</v>
      </c>
      <c r="B112" s="31" t="s">
        <v>873</v>
      </c>
      <c r="C112" s="120" t="s">
        <v>874</v>
      </c>
      <c r="D112" s="31" t="n">
        <v>2</v>
      </c>
      <c r="E112" s="31"/>
      <c r="F112" s="31"/>
      <c r="G112" s="31"/>
      <c r="H112" s="31"/>
      <c r="I112" s="121" t="n">
        <v>-1834217.66</v>
      </c>
      <c r="J112" s="31"/>
    </row>
    <row r="113" customFormat="false" ht="15" hidden="false" customHeight="false" outlineLevel="0" collapsed="false">
      <c r="A113" s="31" t="n">
        <v>109</v>
      </c>
      <c r="B113" s="31" t="s">
        <v>875</v>
      </c>
      <c r="C113" s="120" t="s">
        <v>876</v>
      </c>
      <c r="D113" s="31" t="n">
        <v>3</v>
      </c>
      <c r="E113" s="31"/>
      <c r="F113" s="31"/>
      <c r="G113" s="31"/>
      <c r="H113" s="121" t="n">
        <v>-1834217.66</v>
      </c>
      <c r="I113" s="31"/>
      <c r="J113" s="31"/>
    </row>
    <row r="114" customFormat="false" ht="15" hidden="false" customHeight="false" outlineLevel="0" collapsed="false">
      <c r="A114" s="31" t="n">
        <v>110</v>
      </c>
      <c r="B114" s="31" t="s">
        <v>877</v>
      </c>
      <c r="C114" s="120" t="s">
        <v>878</v>
      </c>
      <c r="D114" s="31" t="n">
        <v>4</v>
      </c>
      <c r="E114" s="31"/>
      <c r="F114" s="31"/>
      <c r="G114" s="121" t="n">
        <v>-1834217.66</v>
      </c>
      <c r="H114" s="31"/>
      <c r="I114" s="31"/>
      <c r="J114" s="31"/>
    </row>
    <row r="115" customFormat="false" ht="15" hidden="false" customHeight="false" outlineLevel="0" collapsed="false">
      <c r="A115" s="31" t="n">
        <v>111</v>
      </c>
      <c r="B115" s="31" t="s">
        <v>879</v>
      </c>
      <c r="C115" s="120" t="s">
        <v>880</v>
      </c>
      <c r="D115" s="31" t="n">
        <v>5</v>
      </c>
      <c r="E115" s="31"/>
      <c r="F115" s="31" t="n">
        <v>-800</v>
      </c>
      <c r="G115" s="31"/>
      <c r="H115" s="31"/>
      <c r="I115" s="31"/>
      <c r="J115" s="31"/>
    </row>
    <row r="116" customFormat="false" ht="15" hidden="false" customHeight="false" outlineLevel="0" collapsed="false">
      <c r="A116" s="0" t="n">
        <v>112</v>
      </c>
      <c r="B116" s="0" t="s">
        <v>881</v>
      </c>
      <c r="C116" s="122" t="s">
        <v>882</v>
      </c>
      <c r="D116" s="0" t="n">
        <v>6</v>
      </c>
      <c r="E116" s="0" t="n">
        <v>-800</v>
      </c>
    </row>
    <row r="117" customFormat="false" ht="15" hidden="false" customHeight="false" outlineLevel="0" collapsed="false">
      <c r="A117" s="31" t="n">
        <v>113</v>
      </c>
      <c r="B117" s="31" t="s">
        <v>883</v>
      </c>
      <c r="C117" s="120" t="s">
        <v>884</v>
      </c>
      <c r="D117" s="31" t="n">
        <v>5</v>
      </c>
      <c r="E117" s="31"/>
      <c r="F117" s="121" t="n">
        <v>-1833417.66</v>
      </c>
      <c r="G117" s="31"/>
      <c r="H117" s="31"/>
      <c r="I117" s="31"/>
      <c r="J117" s="31"/>
    </row>
    <row r="118" customFormat="false" ht="15" hidden="false" customHeight="false" outlineLevel="0" collapsed="false">
      <c r="A118" s="0" t="n">
        <v>114</v>
      </c>
      <c r="B118" s="0" t="s">
        <v>885</v>
      </c>
      <c r="C118" s="122" t="s">
        <v>886</v>
      </c>
      <c r="D118" s="0" t="n">
        <v>6</v>
      </c>
      <c r="E118" s="123" t="n">
        <v>-1833417.66</v>
      </c>
    </row>
    <row r="119" customFormat="false" ht="15" hidden="false" customHeight="false" outlineLevel="0" collapsed="false">
      <c r="A119" s="31" t="n">
        <v>115</v>
      </c>
      <c r="B119" s="31" t="s">
        <v>887</v>
      </c>
      <c r="C119" s="120" t="s">
        <v>888</v>
      </c>
      <c r="D119" s="31" t="n">
        <v>2</v>
      </c>
      <c r="E119" s="31"/>
      <c r="F119" s="31"/>
      <c r="G119" s="31"/>
      <c r="H119" s="31"/>
      <c r="I119" s="121" t="n">
        <v>412662.23</v>
      </c>
      <c r="J119" s="31"/>
    </row>
    <row r="120" customFormat="false" ht="15" hidden="false" customHeight="false" outlineLevel="0" collapsed="false">
      <c r="A120" s="31" t="n">
        <v>116</v>
      </c>
      <c r="B120" s="31" t="s">
        <v>889</v>
      </c>
      <c r="C120" s="120" t="s">
        <v>890</v>
      </c>
      <c r="D120" s="31" t="n">
        <v>3</v>
      </c>
      <c r="E120" s="31"/>
      <c r="F120" s="31"/>
      <c r="G120" s="31"/>
      <c r="H120" s="121" t="n">
        <v>412662.23</v>
      </c>
      <c r="I120" s="31"/>
      <c r="J120" s="31"/>
    </row>
    <row r="121" customFormat="false" ht="15" hidden="false" customHeight="false" outlineLevel="0" collapsed="false">
      <c r="A121" s="31" t="n">
        <v>117</v>
      </c>
      <c r="B121" s="31" t="s">
        <v>891</v>
      </c>
      <c r="C121" s="120" t="s">
        <v>892</v>
      </c>
      <c r="D121" s="31" t="n">
        <v>4</v>
      </c>
      <c r="E121" s="31"/>
      <c r="F121" s="31"/>
      <c r="G121" s="121" t="n">
        <v>412662.23</v>
      </c>
      <c r="H121" s="31"/>
      <c r="I121" s="31"/>
      <c r="J121" s="31"/>
    </row>
    <row r="122" customFormat="false" ht="15" hidden="false" customHeight="false" outlineLevel="0" collapsed="false">
      <c r="A122" s="31" t="n">
        <v>118</v>
      </c>
      <c r="B122" s="31" t="s">
        <v>893</v>
      </c>
      <c r="C122" s="120" t="s">
        <v>894</v>
      </c>
      <c r="D122" s="31" t="n">
        <v>5</v>
      </c>
      <c r="E122" s="31"/>
      <c r="F122" s="121" t="n">
        <v>412662.23</v>
      </c>
      <c r="G122" s="31"/>
      <c r="H122" s="31"/>
      <c r="I122" s="31"/>
      <c r="J122" s="31"/>
    </row>
    <row r="123" customFormat="false" ht="15" hidden="false" customHeight="false" outlineLevel="0" collapsed="false">
      <c r="A123" s="0" t="n">
        <v>119</v>
      </c>
      <c r="B123" s="0" t="s">
        <v>895</v>
      </c>
      <c r="C123" s="122" t="s">
        <v>896</v>
      </c>
      <c r="D123" s="0" t="n">
        <v>6</v>
      </c>
      <c r="E123" s="123" t="n">
        <v>412662.23</v>
      </c>
    </row>
    <row r="124" customFormat="false" ht="15" hidden="false" customHeight="false" outlineLevel="0" collapsed="false">
      <c r="C124" s="122"/>
      <c r="E124" s="123"/>
    </row>
    <row r="125" customFormat="false" ht="15" hidden="false" customHeight="false" outlineLevel="0" collapsed="false">
      <c r="B125" s="124" t="s">
        <v>897</v>
      </c>
      <c r="C125" s="125"/>
      <c r="D125" s="124"/>
      <c r="E125" s="126"/>
      <c r="F125" s="124"/>
      <c r="G125" s="124"/>
      <c r="H125" s="124"/>
      <c r="I125" s="124"/>
      <c r="J125" s="126" t="n">
        <f aca="false">+J213</f>
        <v>600165.37</v>
      </c>
    </row>
    <row r="126" customFormat="false" ht="15" hidden="false" customHeight="false" outlineLevel="0" collapsed="false">
      <c r="C126" s="122"/>
      <c r="E126" s="123"/>
    </row>
    <row r="127" s="119" customFormat="true" ht="18.75" hidden="false" customHeight="false" outlineLevel="0" collapsed="false">
      <c r="B127" s="119" t="s">
        <v>656</v>
      </c>
    </row>
    <row r="128" s="119" customFormat="true" ht="18.75" hidden="false" customHeight="false" outlineLevel="0" collapsed="false">
      <c r="B128" s="119" t="s">
        <v>898</v>
      </c>
    </row>
    <row r="129" s="119" customFormat="true" ht="18.75" hidden="false" customHeight="false" outlineLevel="0" collapsed="false">
      <c r="B129" s="119" t="s">
        <v>658</v>
      </c>
    </row>
    <row r="130" s="119" customFormat="true" ht="18.75" hidden="false" customHeight="false" outlineLevel="0" collapsed="false"/>
    <row r="131" customFormat="false" ht="15" hidden="false" customHeight="false" outlineLevel="0" collapsed="false">
      <c r="A131" s="31" t="n">
        <v>120</v>
      </c>
      <c r="B131" s="31" t="s">
        <v>899</v>
      </c>
      <c r="C131" s="120" t="s">
        <v>900</v>
      </c>
      <c r="D131" s="31" t="n">
        <v>1</v>
      </c>
      <c r="E131" s="31"/>
      <c r="F131" s="31"/>
      <c r="G131" s="31"/>
      <c r="H131" s="31"/>
      <c r="I131" s="31"/>
      <c r="J131" s="121" t="n">
        <v>-261368.17</v>
      </c>
    </row>
    <row r="132" customFormat="false" ht="15" hidden="false" customHeight="false" outlineLevel="0" collapsed="false">
      <c r="A132" s="31" t="n">
        <v>121</v>
      </c>
      <c r="B132" s="31" t="s">
        <v>901</v>
      </c>
      <c r="C132" s="120" t="s">
        <v>902</v>
      </c>
      <c r="D132" s="31" t="n">
        <v>2</v>
      </c>
      <c r="E132" s="31"/>
      <c r="F132" s="31"/>
      <c r="G132" s="31"/>
      <c r="H132" s="31"/>
      <c r="I132" s="121" t="n">
        <v>-261368.17</v>
      </c>
      <c r="J132" s="31"/>
    </row>
    <row r="133" customFormat="false" ht="15" hidden="false" customHeight="false" outlineLevel="0" collapsed="false">
      <c r="A133" s="31" t="n">
        <v>122</v>
      </c>
      <c r="B133" s="31" t="s">
        <v>903</v>
      </c>
      <c r="C133" s="120" t="s">
        <v>904</v>
      </c>
      <c r="D133" s="31" t="n">
        <v>3</v>
      </c>
      <c r="E133" s="31"/>
      <c r="F133" s="31"/>
      <c r="G133" s="31"/>
      <c r="H133" s="121" t="n">
        <v>-261368.17</v>
      </c>
      <c r="I133" s="31"/>
      <c r="J133" s="31"/>
    </row>
    <row r="134" customFormat="false" ht="15" hidden="false" customHeight="false" outlineLevel="0" collapsed="false">
      <c r="A134" s="31" t="n">
        <v>123</v>
      </c>
      <c r="B134" s="31" t="s">
        <v>905</v>
      </c>
      <c r="C134" s="120" t="s">
        <v>906</v>
      </c>
      <c r="D134" s="31" t="n">
        <v>4</v>
      </c>
      <c r="E134" s="31"/>
      <c r="F134" s="31"/>
      <c r="G134" s="121" t="n">
        <v>-261368.17</v>
      </c>
      <c r="H134" s="31"/>
      <c r="I134" s="31"/>
      <c r="J134" s="31"/>
    </row>
    <row r="135" customFormat="false" ht="15" hidden="false" customHeight="false" outlineLevel="0" collapsed="false">
      <c r="A135" s="31" t="n">
        <v>124</v>
      </c>
      <c r="B135" s="31" t="s">
        <v>907</v>
      </c>
      <c r="C135" s="120" t="s">
        <v>908</v>
      </c>
      <c r="D135" s="31" t="n">
        <v>5</v>
      </c>
      <c r="E135" s="31"/>
      <c r="F135" s="121" t="n">
        <v>-261368.17</v>
      </c>
      <c r="G135" s="31"/>
      <c r="H135" s="31"/>
      <c r="I135" s="31"/>
      <c r="J135" s="31"/>
    </row>
    <row r="136" customFormat="false" ht="15" hidden="false" customHeight="false" outlineLevel="0" collapsed="false">
      <c r="A136" s="0" t="n">
        <v>125</v>
      </c>
      <c r="B136" s="0" t="s">
        <v>909</v>
      </c>
      <c r="C136" s="122" t="s">
        <v>910</v>
      </c>
      <c r="D136" s="0" t="n">
        <v>6</v>
      </c>
      <c r="E136" s="123" t="n">
        <v>-261368.17</v>
      </c>
    </row>
    <row r="137" customFormat="false" ht="15" hidden="false" customHeight="false" outlineLevel="0" collapsed="false">
      <c r="A137" s="31" t="n">
        <v>126</v>
      </c>
      <c r="B137" s="31" t="s">
        <v>911</v>
      </c>
      <c r="C137" s="120" t="s">
        <v>912</v>
      </c>
      <c r="D137" s="31" t="n">
        <v>1</v>
      </c>
      <c r="E137" s="31"/>
      <c r="F137" s="31"/>
      <c r="G137" s="31"/>
      <c r="H137" s="31"/>
      <c r="I137" s="31"/>
      <c r="J137" s="121" t="n">
        <v>534980.3</v>
      </c>
    </row>
    <row r="138" customFormat="false" ht="15" hidden="false" customHeight="false" outlineLevel="0" collapsed="false">
      <c r="A138" s="31" t="n">
        <v>127</v>
      </c>
      <c r="B138" s="31" t="s">
        <v>913</v>
      </c>
      <c r="C138" s="120" t="s">
        <v>914</v>
      </c>
      <c r="D138" s="31" t="n">
        <v>2</v>
      </c>
      <c r="E138" s="31"/>
      <c r="F138" s="31"/>
      <c r="G138" s="31"/>
      <c r="H138" s="31"/>
      <c r="I138" s="121" t="n">
        <v>402075.17</v>
      </c>
      <c r="J138" s="31"/>
    </row>
    <row r="139" customFormat="false" ht="15" hidden="false" customHeight="false" outlineLevel="0" collapsed="false">
      <c r="A139" s="31" t="n">
        <v>128</v>
      </c>
      <c r="B139" s="31" t="s">
        <v>915</v>
      </c>
      <c r="C139" s="120" t="s">
        <v>916</v>
      </c>
      <c r="D139" s="31" t="n">
        <v>3</v>
      </c>
      <c r="E139" s="31"/>
      <c r="F139" s="31"/>
      <c r="G139" s="31"/>
      <c r="H139" s="121" t="n">
        <v>402075.17</v>
      </c>
      <c r="I139" s="31"/>
      <c r="J139" s="31"/>
    </row>
    <row r="140" customFormat="false" ht="15" hidden="false" customHeight="false" outlineLevel="0" collapsed="false">
      <c r="A140" s="31" t="n">
        <v>129</v>
      </c>
      <c r="B140" s="31" t="s">
        <v>917</v>
      </c>
      <c r="C140" s="120" t="s">
        <v>918</v>
      </c>
      <c r="D140" s="31" t="n">
        <v>4</v>
      </c>
      <c r="E140" s="31"/>
      <c r="F140" s="31"/>
      <c r="G140" s="121" t="n">
        <v>402075.17</v>
      </c>
      <c r="H140" s="31"/>
      <c r="I140" s="31"/>
      <c r="J140" s="31"/>
    </row>
    <row r="141" customFormat="false" ht="15" hidden="false" customHeight="false" outlineLevel="0" collapsed="false">
      <c r="A141" s="31" t="n">
        <v>130</v>
      </c>
      <c r="B141" s="31" t="s">
        <v>919</v>
      </c>
      <c r="C141" s="120" t="s">
        <v>920</v>
      </c>
      <c r="D141" s="31" t="n">
        <v>5</v>
      </c>
      <c r="E141" s="31"/>
      <c r="F141" s="121" t="n">
        <v>152856.03</v>
      </c>
      <c r="G141" s="31"/>
      <c r="H141" s="31"/>
      <c r="I141" s="31"/>
      <c r="J141" s="31"/>
    </row>
    <row r="142" customFormat="false" ht="15" hidden="false" customHeight="false" outlineLevel="0" collapsed="false">
      <c r="A142" s="0" t="n">
        <v>131</v>
      </c>
      <c r="B142" s="0" t="s">
        <v>921</v>
      </c>
      <c r="C142" s="122" t="s">
        <v>922</v>
      </c>
      <c r="D142" s="0" t="n">
        <v>6</v>
      </c>
      <c r="E142" s="123" t="n">
        <v>152856.03</v>
      </c>
    </row>
    <row r="143" customFormat="false" ht="15" hidden="false" customHeight="false" outlineLevel="0" collapsed="false">
      <c r="A143" s="31" t="n">
        <v>132</v>
      </c>
      <c r="B143" s="31" t="s">
        <v>923</v>
      </c>
      <c r="C143" s="120" t="s">
        <v>924</v>
      </c>
      <c r="D143" s="31" t="n">
        <v>5</v>
      </c>
      <c r="E143" s="31"/>
      <c r="F143" s="121" t="n">
        <v>115097.85</v>
      </c>
      <c r="G143" s="31"/>
      <c r="H143" s="31"/>
      <c r="I143" s="31"/>
      <c r="J143" s="31"/>
    </row>
    <row r="144" customFormat="false" ht="15" hidden="false" customHeight="false" outlineLevel="0" collapsed="false">
      <c r="A144" s="0" t="n">
        <v>133</v>
      </c>
      <c r="B144" s="0" t="s">
        <v>925</v>
      </c>
      <c r="C144" s="122" t="s">
        <v>926</v>
      </c>
      <c r="D144" s="0" t="n">
        <v>6</v>
      </c>
      <c r="E144" s="123" t="n">
        <v>115097.85</v>
      </c>
    </row>
    <row r="145" customFormat="false" ht="15" hidden="false" customHeight="false" outlineLevel="0" collapsed="false">
      <c r="A145" s="31" t="n">
        <v>134</v>
      </c>
      <c r="B145" s="31" t="s">
        <v>927</v>
      </c>
      <c r="C145" s="120" t="s">
        <v>928</v>
      </c>
      <c r="D145" s="31" t="n">
        <v>5</v>
      </c>
      <c r="E145" s="31"/>
      <c r="F145" s="121" t="n">
        <v>10330</v>
      </c>
      <c r="G145" s="31"/>
      <c r="H145" s="31"/>
      <c r="I145" s="31"/>
      <c r="J145" s="31"/>
    </row>
    <row r="146" customFormat="false" ht="15" hidden="false" customHeight="false" outlineLevel="0" collapsed="false">
      <c r="A146" s="0" t="n">
        <v>135</v>
      </c>
      <c r="B146" s="0" t="s">
        <v>929</v>
      </c>
      <c r="C146" s="122" t="s">
        <v>930</v>
      </c>
      <c r="D146" s="0" t="n">
        <v>6</v>
      </c>
      <c r="E146" s="123" t="n">
        <v>10330</v>
      </c>
    </row>
    <row r="147" customFormat="false" ht="15" hidden="false" customHeight="false" outlineLevel="0" collapsed="false">
      <c r="A147" s="31" t="n">
        <v>136</v>
      </c>
      <c r="B147" s="31" t="s">
        <v>931</v>
      </c>
      <c r="C147" s="120" t="s">
        <v>932</v>
      </c>
      <c r="D147" s="31" t="n">
        <v>5</v>
      </c>
      <c r="E147" s="31"/>
      <c r="F147" s="121" t="n">
        <v>123791.29</v>
      </c>
      <c r="G147" s="31"/>
      <c r="H147" s="31"/>
      <c r="I147" s="31"/>
      <c r="J147" s="31"/>
    </row>
    <row r="148" customFormat="false" ht="15" hidden="false" customHeight="false" outlineLevel="0" collapsed="false">
      <c r="A148" s="0" t="n">
        <v>137</v>
      </c>
      <c r="B148" s="0" t="s">
        <v>933</v>
      </c>
      <c r="C148" s="122" t="s">
        <v>934</v>
      </c>
      <c r="D148" s="0" t="n">
        <v>6</v>
      </c>
      <c r="E148" s="123" t="n">
        <v>123791.29</v>
      </c>
    </row>
    <row r="149" customFormat="false" ht="15" hidden="false" customHeight="false" outlineLevel="0" collapsed="false">
      <c r="A149" s="31" t="n">
        <v>138</v>
      </c>
      <c r="B149" s="31" t="s">
        <v>935</v>
      </c>
      <c r="C149" s="120" t="s">
        <v>936</v>
      </c>
      <c r="D149" s="31" t="n">
        <v>2</v>
      </c>
      <c r="E149" s="31"/>
      <c r="F149" s="31"/>
      <c r="G149" s="31"/>
      <c r="H149" s="31"/>
      <c r="I149" s="121" t="n">
        <v>132905.13</v>
      </c>
      <c r="J149" s="31"/>
    </row>
    <row r="150" customFormat="false" ht="15" hidden="false" customHeight="false" outlineLevel="0" collapsed="false">
      <c r="A150" s="31" t="n">
        <v>139</v>
      </c>
      <c r="B150" s="31" t="s">
        <v>937</v>
      </c>
      <c r="C150" s="120" t="s">
        <v>938</v>
      </c>
      <c r="D150" s="31" t="n">
        <v>3</v>
      </c>
      <c r="E150" s="31"/>
      <c r="F150" s="31"/>
      <c r="G150" s="31"/>
      <c r="H150" s="121" t="n">
        <v>132905.13</v>
      </c>
      <c r="I150" s="31"/>
      <c r="J150" s="31"/>
    </row>
    <row r="151" customFormat="false" ht="15" hidden="false" customHeight="false" outlineLevel="0" collapsed="false">
      <c r="A151" s="31" t="n">
        <v>140</v>
      </c>
      <c r="B151" s="31" t="s">
        <v>939</v>
      </c>
      <c r="C151" s="120" t="s">
        <v>940</v>
      </c>
      <c r="D151" s="31" t="n">
        <v>4</v>
      </c>
      <c r="E151" s="31"/>
      <c r="F151" s="31"/>
      <c r="G151" s="121" t="n">
        <v>132905.13</v>
      </c>
      <c r="H151" s="31"/>
      <c r="I151" s="31"/>
      <c r="J151" s="31"/>
    </row>
    <row r="152" customFormat="false" ht="15" hidden="false" customHeight="false" outlineLevel="0" collapsed="false">
      <c r="A152" s="31" t="n">
        <v>141</v>
      </c>
      <c r="B152" s="31" t="s">
        <v>941</v>
      </c>
      <c r="C152" s="120" t="s">
        <v>942</v>
      </c>
      <c r="D152" s="31" t="n">
        <v>5</v>
      </c>
      <c r="E152" s="31"/>
      <c r="F152" s="121" t="n">
        <v>132905.13</v>
      </c>
      <c r="G152" s="31"/>
      <c r="H152" s="31"/>
      <c r="I152" s="31"/>
      <c r="J152" s="31"/>
    </row>
    <row r="153" customFormat="false" ht="15" hidden="false" customHeight="false" outlineLevel="0" collapsed="false">
      <c r="A153" s="0" t="n">
        <v>142</v>
      </c>
      <c r="B153" s="0" t="s">
        <v>943</v>
      </c>
      <c r="C153" s="122" t="s">
        <v>944</v>
      </c>
      <c r="D153" s="0" t="n">
        <v>6</v>
      </c>
      <c r="E153" s="123" t="n">
        <v>132905.13</v>
      </c>
    </row>
    <row r="154" customFormat="false" ht="15" hidden="false" customHeight="false" outlineLevel="0" collapsed="false">
      <c r="A154" s="31" t="n">
        <v>143</v>
      </c>
      <c r="B154" s="31" t="s">
        <v>945</v>
      </c>
      <c r="C154" s="120" t="s">
        <v>946</v>
      </c>
      <c r="D154" s="31" t="n">
        <v>1</v>
      </c>
      <c r="E154" s="31"/>
      <c r="F154" s="31"/>
      <c r="G154" s="31"/>
      <c r="H154" s="31"/>
      <c r="I154" s="31"/>
      <c r="J154" s="121" t="n">
        <v>330763.33</v>
      </c>
    </row>
    <row r="155" customFormat="false" ht="15" hidden="false" customHeight="false" outlineLevel="0" collapsed="false">
      <c r="A155" s="31" t="n">
        <v>144</v>
      </c>
      <c r="B155" s="31" t="s">
        <v>947</v>
      </c>
      <c r="C155" s="120" t="s">
        <v>948</v>
      </c>
      <c r="D155" s="31" t="n">
        <v>2</v>
      </c>
      <c r="E155" s="31"/>
      <c r="F155" s="31"/>
      <c r="G155" s="31"/>
      <c r="H155" s="31"/>
      <c r="I155" s="121" t="n">
        <v>330763.33</v>
      </c>
      <c r="J155" s="31"/>
    </row>
    <row r="156" customFormat="false" ht="15" hidden="false" customHeight="false" outlineLevel="0" collapsed="false">
      <c r="A156" s="31" t="n">
        <v>145</v>
      </c>
      <c r="B156" s="31" t="s">
        <v>903</v>
      </c>
      <c r="C156" s="120" t="s">
        <v>949</v>
      </c>
      <c r="D156" s="31" t="n">
        <v>3</v>
      </c>
      <c r="E156" s="31"/>
      <c r="F156" s="31"/>
      <c r="G156" s="31"/>
      <c r="H156" s="121" t="n">
        <v>330763.33</v>
      </c>
      <c r="I156" s="31"/>
      <c r="J156" s="31"/>
    </row>
    <row r="157" customFormat="false" ht="15" hidden="false" customHeight="false" outlineLevel="0" collapsed="false">
      <c r="A157" s="31" t="n">
        <v>146</v>
      </c>
      <c r="B157" s="31" t="s">
        <v>950</v>
      </c>
      <c r="C157" s="120" t="s">
        <v>951</v>
      </c>
      <c r="D157" s="31" t="n">
        <v>4</v>
      </c>
      <c r="E157" s="31"/>
      <c r="F157" s="31"/>
      <c r="G157" s="121" t="n">
        <v>162966.74</v>
      </c>
      <c r="H157" s="31"/>
      <c r="I157" s="31"/>
      <c r="J157" s="31"/>
    </row>
    <row r="158" customFormat="false" ht="15" hidden="false" customHeight="false" outlineLevel="0" collapsed="false">
      <c r="A158" s="31" t="n">
        <v>147</v>
      </c>
      <c r="B158" s="31" t="s">
        <v>952</v>
      </c>
      <c r="C158" s="120" t="s">
        <v>953</v>
      </c>
      <c r="D158" s="31" t="n">
        <v>5</v>
      </c>
      <c r="E158" s="31"/>
      <c r="F158" s="121" t="n">
        <v>109751.62</v>
      </c>
      <c r="G158" s="31"/>
      <c r="H158" s="31"/>
      <c r="I158" s="31"/>
      <c r="J158" s="31"/>
    </row>
    <row r="159" customFormat="false" ht="15" hidden="false" customHeight="false" outlineLevel="0" collapsed="false">
      <c r="A159" s="0" t="n">
        <v>148</v>
      </c>
      <c r="B159" s="0" t="s">
        <v>954</v>
      </c>
      <c r="C159" s="122" t="s">
        <v>955</v>
      </c>
      <c r="D159" s="0" t="n">
        <v>6</v>
      </c>
      <c r="E159" s="123" t="n">
        <v>86124.68</v>
      </c>
    </row>
    <row r="160" customFormat="false" ht="15" hidden="false" customHeight="false" outlineLevel="0" collapsed="false">
      <c r="A160" s="0" t="n">
        <v>149</v>
      </c>
      <c r="B160" s="0" t="s">
        <v>956</v>
      </c>
      <c r="C160" s="122" t="s">
        <v>957</v>
      </c>
      <c r="D160" s="0" t="n">
        <v>6</v>
      </c>
      <c r="E160" s="123" t="n">
        <v>14627.41</v>
      </c>
    </row>
    <row r="161" customFormat="false" ht="15" hidden="false" customHeight="false" outlineLevel="0" collapsed="false">
      <c r="A161" s="0" t="n">
        <v>150</v>
      </c>
      <c r="B161" s="0" t="s">
        <v>958</v>
      </c>
      <c r="C161" s="122" t="s">
        <v>959</v>
      </c>
      <c r="D161" s="0" t="n">
        <v>6</v>
      </c>
      <c r="E161" s="123" t="n">
        <v>8999.53</v>
      </c>
    </row>
    <row r="162" customFormat="false" ht="15" hidden="false" customHeight="false" outlineLevel="0" collapsed="false">
      <c r="A162" s="31" t="n">
        <v>151</v>
      </c>
      <c r="B162" s="31" t="s">
        <v>960</v>
      </c>
      <c r="C162" s="120" t="s">
        <v>961</v>
      </c>
      <c r="D162" s="31" t="n">
        <v>5</v>
      </c>
      <c r="E162" s="31"/>
      <c r="F162" s="121" t="n">
        <v>38005.98</v>
      </c>
      <c r="G162" s="31"/>
      <c r="H162" s="31"/>
      <c r="I162" s="31"/>
      <c r="J162" s="31"/>
    </row>
    <row r="163" customFormat="false" ht="15" hidden="false" customHeight="false" outlineLevel="0" collapsed="false">
      <c r="A163" s="0" t="n">
        <v>152</v>
      </c>
      <c r="B163" s="0" t="s">
        <v>962</v>
      </c>
      <c r="C163" s="122" t="s">
        <v>963</v>
      </c>
      <c r="D163" s="0" t="n">
        <v>6</v>
      </c>
      <c r="E163" s="123" t="n">
        <v>9018.35</v>
      </c>
    </row>
    <row r="164" customFormat="false" ht="15" hidden="false" customHeight="false" outlineLevel="0" collapsed="false">
      <c r="A164" s="0" t="n">
        <v>153</v>
      </c>
      <c r="B164" s="0" t="s">
        <v>964</v>
      </c>
      <c r="C164" s="122" t="s">
        <v>965</v>
      </c>
      <c r="D164" s="0" t="n">
        <v>6</v>
      </c>
      <c r="E164" s="123" t="n">
        <v>6036.15</v>
      </c>
    </row>
    <row r="165" customFormat="false" ht="15" hidden="false" customHeight="false" outlineLevel="0" collapsed="false">
      <c r="A165" s="0" t="n">
        <v>154</v>
      </c>
      <c r="B165" s="0" t="s">
        <v>966</v>
      </c>
      <c r="C165" s="122" t="s">
        <v>967</v>
      </c>
      <c r="D165" s="0" t="n">
        <v>6</v>
      </c>
      <c r="E165" s="123" t="n">
        <v>11763.6</v>
      </c>
    </row>
    <row r="166" customFormat="false" ht="15" hidden="false" customHeight="false" outlineLevel="0" collapsed="false">
      <c r="A166" s="0" t="n">
        <v>155</v>
      </c>
      <c r="B166" s="0" t="s">
        <v>968</v>
      </c>
      <c r="C166" s="122" t="s">
        <v>969</v>
      </c>
      <c r="D166" s="0" t="n">
        <v>6</v>
      </c>
      <c r="E166" s="123" t="n">
        <v>1091.9</v>
      </c>
    </row>
    <row r="167" customFormat="false" ht="15" hidden="false" customHeight="false" outlineLevel="0" collapsed="false">
      <c r="A167" s="0" t="n">
        <v>156</v>
      </c>
      <c r="B167" s="0" t="s">
        <v>970</v>
      </c>
      <c r="C167" s="122" t="s">
        <v>971</v>
      </c>
      <c r="D167" s="0" t="n">
        <v>6</v>
      </c>
      <c r="E167" s="123" t="n">
        <v>5546.22</v>
      </c>
    </row>
    <row r="168" customFormat="false" ht="15" hidden="false" customHeight="false" outlineLevel="0" collapsed="false">
      <c r="A168" s="0" t="n">
        <v>157</v>
      </c>
      <c r="B168" s="0" t="s">
        <v>972</v>
      </c>
      <c r="C168" s="122" t="s">
        <v>973</v>
      </c>
      <c r="D168" s="0" t="n">
        <v>6</v>
      </c>
      <c r="E168" s="123" t="n">
        <v>3343.76</v>
      </c>
    </row>
    <row r="169" customFormat="false" ht="15" hidden="false" customHeight="false" outlineLevel="0" collapsed="false">
      <c r="A169" s="0" t="n">
        <v>158</v>
      </c>
      <c r="B169" s="0" t="s">
        <v>974</v>
      </c>
      <c r="C169" s="122" t="s">
        <v>975</v>
      </c>
      <c r="D169" s="0" t="n">
        <v>6</v>
      </c>
      <c r="E169" s="123" t="n">
        <v>1206</v>
      </c>
    </row>
    <row r="170" customFormat="false" ht="15" hidden="false" customHeight="false" outlineLevel="0" collapsed="false">
      <c r="A170" s="31" t="n">
        <v>159</v>
      </c>
      <c r="B170" s="31" t="s">
        <v>976</v>
      </c>
      <c r="C170" s="120" t="s">
        <v>977</v>
      </c>
      <c r="D170" s="31" t="n">
        <v>5</v>
      </c>
      <c r="E170" s="31"/>
      <c r="F170" s="121" t="n">
        <v>15209.14</v>
      </c>
      <c r="G170" s="31"/>
      <c r="H170" s="31"/>
      <c r="I170" s="31"/>
      <c r="J170" s="31"/>
    </row>
    <row r="171" customFormat="false" ht="15" hidden="false" customHeight="false" outlineLevel="0" collapsed="false">
      <c r="A171" s="0" t="n">
        <v>160</v>
      </c>
      <c r="B171" s="0" t="s">
        <v>978</v>
      </c>
      <c r="C171" s="122" t="s">
        <v>979</v>
      </c>
      <c r="D171" s="0" t="n">
        <v>6</v>
      </c>
      <c r="E171" s="0" t="n">
        <v>798.71</v>
      </c>
    </row>
    <row r="172" customFormat="false" ht="15" hidden="false" customHeight="false" outlineLevel="0" collapsed="false">
      <c r="A172" s="0" t="n">
        <v>161</v>
      </c>
      <c r="B172" s="0" t="s">
        <v>980</v>
      </c>
      <c r="C172" s="122" t="s">
        <v>981</v>
      </c>
      <c r="D172" s="0" t="n">
        <v>6</v>
      </c>
      <c r="E172" s="123" t="n">
        <v>14410.43</v>
      </c>
    </row>
    <row r="173" customFormat="false" ht="15" hidden="false" customHeight="false" outlineLevel="0" collapsed="false">
      <c r="A173" s="31" t="n">
        <v>162</v>
      </c>
      <c r="B173" s="31" t="s">
        <v>982</v>
      </c>
      <c r="C173" s="120" t="s">
        <v>983</v>
      </c>
      <c r="D173" s="31" t="n">
        <v>4</v>
      </c>
      <c r="E173" s="31"/>
      <c r="F173" s="31"/>
      <c r="G173" s="121" t="n">
        <v>167796.59</v>
      </c>
      <c r="H173" s="31"/>
      <c r="I173" s="31"/>
      <c r="J173" s="31"/>
    </row>
    <row r="174" customFormat="false" ht="15" hidden="false" customHeight="false" outlineLevel="0" collapsed="false">
      <c r="A174" s="31" t="n">
        <v>163</v>
      </c>
      <c r="B174" s="31" t="s">
        <v>984</v>
      </c>
      <c r="C174" s="120" t="s">
        <v>985</v>
      </c>
      <c r="D174" s="31" t="n">
        <v>5</v>
      </c>
      <c r="E174" s="31"/>
      <c r="F174" s="121" t="n">
        <v>167796.59</v>
      </c>
      <c r="G174" s="31"/>
      <c r="H174" s="31"/>
      <c r="I174" s="31"/>
      <c r="J174" s="31"/>
    </row>
    <row r="175" customFormat="false" ht="15" hidden="false" customHeight="false" outlineLevel="0" collapsed="false">
      <c r="A175" s="0" t="n">
        <v>164</v>
      </c>
      <c r="B175" s="0" t="s">
        <v>986</v>
      </c>
      <c r="C175" s="122" t="s">
        <v>987</v>
      </c>
      <c r="D175" s="0" t="n">
        <v>6</v>
      </c>
      <c r="E175" s="123" t="n">
        <v>2889.03</v>
      </c>
    </row>
    <row r="176" customFormat="false" ht="15" hidden="false" customHeight="false" outlineLevel="0" collapsed="false">
      <c r="A176" s="0" t="n">
        <v>165</v>
      </c>
      <c r="B176" s="0" t="s">
        <v>988</v>
      </c>
      <c r="C176" s="122" t="s">
        <v>989</v>
      </c>
      <c r="D176" s="0" t="n">
        <v>6</v>
      </c>
      <c r="E176" s="123" t="n">
        <v>16633.57</v>
      </c>
    </row>
    <row r="177" customFormat="false" ht="15" hidden="false" customHeight="false" outlineLevel="0" collapsed="false">
      <c r="A177" s="0" t="n">
        <v>166</v>
      </c>
      <c r="B177" s="0" t="s">
        <v>990</v>
      </c>
      <c r="C177" s="122" t="s">
        <v>991</v>
      </c>
      <c r="D177" s="0" t="n">
        <v>6</v>
      </c>
      <c r="E177" s="0" t="n">
        <v>600</v>
      </c>
    </row>
    <row r="178" customFormat="false" ht="15" hidden="false" customHeight="false" outlineLevel="0" collapsed="false">
      <c r="A178" s="0" t="n">
        <v>167</v>
      </c>
      <c r="B178" s="0" t="s">
        <v>992</v>
      </c>
      <c r="C178" s="122" t="s">
        <v>993</v>
      </c>
      <c r="D178" s="0" t="n">
        <v>6</v>
      </c>
      <c r="E178" s="0" t="n">
        <v>777</v>
      </c>
    </row>
    <row r="179" customFormat="false" ht="15" hidden="false" customHeight="false" outlineLevel="0" collapsed="false">
      <c r="A179" s="0" t="n">
        <v>168</v>
      </c>
      <c r="B179" s="0" t="s">
        <v>994</v>
      </c>
      <c r="C179" s="122" t="s">
        <v>995</v>
      </c>
      <c r="D179" s="0" t="n">
        <v>6</v>
      </c>
      <c r="E179" s="0" t="n">
        <v>8</v>
      </c>
    </row>
    <row r="180" customFormat="false" ht="15" hidden="false" customHeight="false" outlineLevel="0" collapsed="false">
      <c r="A180" s="0" t="n">
        <v>169</v>
      </c>
      <c r="B180" s="0" t="s">
        <v>996</v>
      </c>
      <c r="C180" s="122" t="s">
        <v>997</v>
      </c>
      <c r="D180" s="0" t="n">
        <v>6</v>
      </c>
      <c r="E180" s="123" t="n">
        <v>2728.5</v>
      </c>
    </row>
    <row r="181" customFormat="false" ht="15" hidden="false" customHeight="false" outlineLevel="0" collapsed="false">
      <c r="A181" s="0" t="n">
        <v>170</v>
      </c>
      <c r="B181" s="0" t="s">
        <v>998</v>
      </c>
      <c r="C181" s="122" t="s">
        <v>999</v>
      </c>
      <c r="D181" s="0" t="n">
        <v>6</v>
      </c>
      <c r="E181" s="123" t="n">
        <v>4360.54</v>
      </c>
    </row>
    <row r="182" customFormat="false" ht="15" hidden="false" customHeight="false" outlineLevel="0" collapsed="false">
      <c r="A182" s="0" t="n">
        <v>171</v>
      </c>
      <c r="B182" s="0" t="s">
        <v>1000</v>
      </c>
      <c r="C182" s="122" t="s">
        <v>1001</v>
      </c>
      <c r="D182" s="0" t="n">
        <v>6</v>
      </c>
      <c r="E182" s="123" t="n">
        <v>1067.73</v>
      </c>
    </row>
    <row r="183" customFormat="false" ht="15" hidden="false" customHeight="false" outlineLevel="0" collapsed="false">
      <c r="A183" s="0" t="n">
        <v>172</v>
      </c>
      <c r="B183" s="0" t="s">
        <v>1002</v>
      </c>
      <c r="C183" s="122" t="s">
        <v>1003</v>
      </c>
      <c r="D183" s="0" t="n">
        <v>6</v>
      </c>
      <c r="E183" s="123" t="n">
        <v>43902.94</v>
      </c>
    </row>
    <row r="184" customFormat="false" ht="15" hidden="false" customHeight="false" outlineLevel="0" collapsed="false">
      <c r="A184" s="0" t="n">
        <v>173</v>
      </c>
      <c r="B184" s="0" t="s">
        <v>1004</v>
      </c>
      <c r="C184" s="122" t="s">
        <v>1005</v>
      </c>
      <c r="D184" s="0" t="n">
        <v>6</v>
      </c>
      <c r="E184" s="123" t="n">
        <v>5385.77</v>
      </c>
    </row>
    <row r="185" customFormat="false" ht="15" hidden="false" customHeight="false" outlineLevel="0" collapsed="false">
      <c r="A185" s="0" t="n">
        <v>174</v>
      </c>
      <c r="B185" s="0" t="s">
        <v>1006</v>
      </c>
      <c r="C185" s="122" t="s">
        <v>1007</v>
      </c>
      <c r="D185" s="0" t="n">
        <v>6</v>
      </c>
      <c r="E185" s="0" t="n">
        <v>111.12</v>
      </c>
    </row>
    <row r="186" customFormat="false" ht="15" hidden="false" customHeight="false" outlineLevel="0" collapsed="false">
      <c r="A186" s="0" t="n">
        <v>175</v>
      </c>
      <c r="B186" s="0" t="s">
        <v>1008</v>
      </c>
      <c r="C186" s="122" t="s">
        <v>1009</v>
      </c>
      <c r="D186" s="0" t="n">
        <v>6</v>
      </c>
      <c r="E186" s="123" t="n">
        <v>20777.08</v>
      </c>
    </row>
    <row r="187" customFormat="false" ht="15" hidden="false" customHeight="false" outlineLevel="0" collapsed="false">
      <c r="A187" s="0" t="n">
        <v>176</v>
      </c>
      <c r="B187" s="0" t="s">
        <v>1010</v>
      </c>
      <c r="C187" s="122" t="s">
        <v>1011</v>
      </c>
      <c r="D187" s="0" t="n">
        <v>6</v>
      </c>
      <c r="E187" s="123" t="n">
        <v>3373.91</v>
      </c>
    </row>
    <row r="188" customFormat="false" ht="15" hidden="false" customHeight="false" outlineLevel="0" collapsed="false">
      <c r="A188" s="0" t="n">
        <v>177</v>
      </c>
      <c r="B188" s="0" t="s">
        <v>1012</v>
      </c>
      <c r="C188" s="122" t="s">
        <v>1013</v>
      </c>
      <c r="D188" s="0" t="n">
        <v>6</v>
      </c>
      <c r="E188" s="123" t="n">
        <v>8426.12</v>
      </c>
    </row>
    <row r="189" customFormat="false" ht="15" hidden="false" customHeight="false" outlineLevel="0" collapsed="false">
      <c r="A189" s="0" t="n">
        <v>178</v>
      </c>
      <c r="B189" s="0" t="s">
        <v>1014</v>
      </c>
      <c r="C189" s="122" t="s">
        <v>1015</v>
      </c>
      <c r="D189" s="0" t="n">
        <v>6</v>
      </c>
      <c r="E189" s="0" t="n">
        <v>81.59</v>
      </c>
    </row>
    <row r="190" customFormat="false" ht="15" hidden="false" customHeight="false" outlineLevel="0" collapsed="false">
      <c r="A190" s="0" t="n">
        <v>179</v>
      </c>
      <c r="B190" s="0" t="s">
        <v>1016</v>
      </c>
      <c r="C190" s="122" t="s">
        <v>1017</v>
      </c>
      <c r="D190" s="0" t="n">
        <v>6</v>
      </c>
      <c r="E190" s="123" t="n">
        <v>3098.38</v>
      </c>
    </row>
    <row r="191" customFormat="false" ht="15" hidden="false" customHeight="false" outlineLevel="0" collapsed="false">
      <c r="A191" s="0" t="n">
        <v>180</v>
      </c>
      <c r="B191" s="0" t="s">
        <v>1018</v>
      </c>
      <c r="C191" s="122" t="s">
        <v>1019</v>
      </c>
      <c r="D191" s="0" t="n">
        <v>6</v>
      </c>
      <c r="E191" s="0" t="n">
        <v>860.98</v>
      </c>
    </row>
    <row r="192" customFormat="false" ht="15" hidden="false" customHeight="false" outlineLevel="0" collapsed="false">
      <c r="A192" s="0" t="n">
        <v>181</v>
      </c>
      <c r="B192" s="0" t="s">
        <v>1020</v>
      </c>
      <c r="C192" s="122" t="s">
        <v>1021</v>
      </c>
      <c r="D192" s="0" t="n">
        <v>6</v>
      </c>
      <c r="E192" s="123" t="n">
        <v>34177.26</v>
      </c>
    </row>
    <row r="193" customFormat="false" ht="15" hidden="false" customHeight="false" outlineLevel="0" collapsed="false">
      <c r="A193" s="0" t="n">
        <v>182</v>
      </c>
      <c r="B193" s="0" t="s">
        <v>1022</v>
      </c>
      <c r="C193" s="122" t="s">
        <v>1023</v>
      </c>
      <c r="D193" s="0" t="n">
        <v>6</v>
      </c>
      <c r="E193" s="123" t="n">
        <v>2135</v>
      </c>
    </row>
    <row r="194" customFormat="false" ht="15" hidden="false" customHeight="false" outlineLevel="0" collapsed="false">
      <c r="A194" s="0" t="n">
        <v>183</v>
      </c>
      <c r="B194" s="0" t="s">
        <v>1024</v>
      </c>
      <c r="C194" s="122" t="s">
        <v>1025</v>
      </c>
      <c r="D194" s="0" t="n">
        <v>6</v>
      </c>
      <c r="E194" s="0" t="n">
        <v>14</v>
      </c>
    </row>
    <row r="195" customFormat="false" ht="15" hidden="false" customHeight="false" outlineLevel="0" collapsed="false">
      <c r="A195" s="0" t="n">
        <v>184</v>
      </c>
      <c r="B195" s="0" t="s">
        <v>1026</v>
      </c>
      <c r="C195" s="122" t="s">
        <v>1027</v>
      </c>
      <c r="D195" s="0" t="n">
        <v>6</v>
      </c>
      <c r="E195" s="0" t="n">
        <v>65.7</v>
      </c>
    </row>
    <row r="196" customFormat="false" ht="15" hidden="false" customHeight="false" outlineLevel="0" collapsed="false">
      <c r="A196" s="0" t="n">
        <v>185</v>
      </c>
      <c r="B196" s="0" t="s">
        <v>1028</v>
      </c>
      <c r="C196" s="122" t="s">
        <v>1029</v>
      </c>
      <c r="D196" s="0" t="n">
        <v>6</v>
      </c>
      <c r="E196" s="123" t="n">
        <v>11680.25</v>
      </c>
    </row>
    <row r="197" customFormat="false" ht="15" hidden="false" customHeight="false" outlineLevel="0" collapsed="false">
      <c r="A197" s="0" t="n">
        <v>186</v>
      </c>
      <c r="B197" s="0" t="s">
        <v>1030</v>
      </c>
      <c r="C197" s="122" t="s">
        <v>1031</v>
      </c>
      <c r="D197" s="0" t="n">
        <v>6</v>
      </c>
      <c r="E197" s="0" t="n">
        <v>259.6</v>
      </c>
    </row>
    <row r="198" customFormat="false" ht="15" hidden="false" customHeight="false" outlineLevel="0" collapsed="false">
      <c r="A198" s="0" t="n">
        <v>187</v>
      </c>
      <c r="B198" s="0" t="s">
        <v>1032</v>
      </c>
      <c r="C198" s="122" t="s">
        <v>1033</v>
      </c>
      <c r="D198" s="0" t="n">
        <v>6</v>
      </c>
      <c r="E198" s="123" t="n">
        <v>2215</v>
      </c>
    </row>
    <row r="199" customFormat="false" ht="15" hidden="false" customHeight="false" outlineLevel="0" collapsed="false">
      <c r="A199" s="0" t="n">
        <v>188</v>
      </c>
      <c r="B199" s="0" t="s">
        <v>1034</v>
      </c>
      <c r="C199" s="122" t="s">
        <v>1035</v>
      </c>
      <c r="D199" s="0" t="n">
        <v>6</v>
      </c>
      <c r="E199" s="123" t="n">
        <v>2010</v>
      </c>
    </row>
    <row r="200" customFormat="false" ht="15" hidden="false" customHeight="false" outlineLevel="0" collapsed="false">
      <c r="A200" s="0" t="n">
        <v>189</v>
      </c>
      <c r="B200" s="0" t="s">
        <v>1036</v>
      </c>
      <c r="C200" s="122" t="s">
        <v>1037</v>
      </c>
      <c r="D200" s="0" t="n">
        <v>6</v>
      </c>
      <c r="E200" s="0" t="n">
        <v>157.52</v>
      </c>
    </row>
    <row r="201" customFormat="false" ht="15" hidden="false" customHeight="false" outlineLevel="0" collapsed="false">
      <c r="A201" s="31" t="n">
        <v>190</v>
      </c>
      <c r="B201" s="31" t="s">
        <v>1038</v>
      </c>
      <c r="C201" s="120" t="s">
        <v>1039</v>
      </c>
      <c r="D201" s="31" t="n">
        <v>1</v>
      </c>
      <c r="E201" s="31"/>
      <c r="F201" s="31"/>
      <c r="G201" s="31"/>
      <c r="H201" s="31"/>
      <c r="I201" s="31"/>
      <c r="J201" s="121" t="n">
        <v>-4210.09</v>
      </c>
    </row>
    <row r="202" customFormat="false" ht="15" hidden="false" customHeight="false" outlineLevel="0" collapsed="false">
      <c r="A202" s="31" t="n">
        <v>191</v>
      </c>
      <c r="B202" s="31" t="s">
        <v>1040</v>
      </c>
      <c r="C202" s="120" t="s">
        <v>1041</v>
      </c>
      <c r="D202" s="31" t="n">
        <v>2</v>
      </c>
      <c r="E202" s="31"/>
      <c r="F202" s="31"/>
      <c r="G202" s="31"/>
      <c r="H202" s="31"/>
      <c r="I202" s="121" t="n">
        <v>-4458.65</v>
      </c>
      <c r="J202" s="31"/>
    </row>
    <row r="203" customFormat="false" ht="15" hidden="false" customHeight="false" outlineLevel="0" collapsed="false">
      <c r="A203" s="31" t="n">
        <v>192</v>
      </c>
      <c r="B203" s="31" t="s">
        <v>1042</v>
      </c>
      <c r="C203" s="120" t="s">
        <v>1043</v>
      </c>
      <c r="D203" s="31" t="n">
        <v>3</v>
      </c>
      <c r="E203" s="31"/>
      <c r="F203" s="31"/>
      <c r="G203" s="31"/>
      <c r="H203" s="121" t="n">
        <v>-4458.65</v>
      </c>
      <c r="I203" s="31"/>
      <c r="J203" s="31"/>
    </row>
    <row r="204" customFormat="false" ht="15" hidden="false" customHeight="false" outlineLevel="0" collapsed="false">
      <c r="A204" s="31" t="n">
        <v>193</v>
      </c>
      <c r="B204" s="31" t="s">
        <v>1044</v>
      </c>
      <c r="C204" s="120" t="s">
        <v>1045</v>
      </c>
      <c r="D204" s="31" t="n">
        <v>4</v>
      </c>
      <c r="E204" s="31"/>
      <c r="F204" s="31"/>
      <c r="G204" s="121" t="n">
        <v>-4458.65</v>
      </c>
      <c r="H204" s="31"/>
      <c r="I204" s="31"/>
      <c r="J204" s="31"/>
    </row>
    <row r="205" customFormat="false" ht="15" hidden="false" customHeight="false" outlineLevel="0" collapsed="false">
      <c r="A205" s="31" t="n">
        <v>194</v>
      </c>
      <c r="B205" s="31" t="s">
        <v>1046</v>
      </c>
      <c r="C205" s="120" t="s">
        <v>1047</v>
      </c>
      <c r="D205" s="31" t="n">
        <v>5</v>
      </c>
      <c r="E205" s="31"/>
      <c r="F205" s="121" t="n">
        <v>-4458.65</v>
      </c>
      <c r="G205" s="31"/>
      <c r="H205" s="31"/>
      <c r="I205" s="31"/>
      <c r="J205" s="31"/>
    </row>
    <row r="206" customFormat="false" ht="15" hidden="false" customHeight="false" outlineLevel="0" collapsed="false">
      <c r="A206" s="0" t="n">
        <v>195</v>
      </c>
      <c r="B206" s="0" t="s">
        <v>1048</v>
      </c>
      <c r="C206" s="122" t="s">
        <v>1049</v>
      </c>
      <c r="D206" s="0" t="n">
        <v>6</v>
      </c>
      <c r="E206" s="123" t="n">
        <v>-4458.65</v>
      </c>
    </row>
    <row r="207" customFormat="false" ht="15" hidden="false" customHeight="false" outlineLevel="0" collapsed="false">
      <c r="A207" s="31" t="n">
        <v>196</v>
      </c>
      <c r="B207" s="31" t="s">
        <v>1050</v>
      </c>
      <c r="C207" s="120" t="s">
        <v>1051</v>
      </c>
      <c r="D207" s="31" t="n">
        <v>5</v>
      </c>
      <c r="E207" s="31"/>
      <c r="F207" s="31" t="n">
        <v>248.56</v>
      </c>
      <c r="G207" s="31"/>
      <c r="H207" s="31"/>
      <c r="I207" s="31"/>
      <c r="J207" s="31"/>
    </row>
    <row r="208" customFormat="false" ht="15" hidden="false" customHeight="false" outlineLevel="0" collapsed="false">
      <c r="A208" s="31" t="n">
        <v>197</v>
      </c>
      <c r="B208" s="31" t="s">
        <v>1052</v>
      </c>
      <c r="C208" s="120" t="s">
        <v>1053</v>
      </c>
      <c r="D208" s="31" t="n">
        <v>3</v>
      </c>
      <c r="E208" s="31"/>
      <c r="F208" s="31"/>
      <c r="G208" s="31"/>
      <c r="H208" s="31" t="n">
        <v>248.56</v>
      </c>
      <c r="I208" s="31"/>
      <c r="J208" s="31"/>
    </row>
    <row r="209" customFormat="false" ht="15" hidden="false" customHeight="false" outlineLevel="0" collapsed="false">
      <c r="A209" s="31" t="n">
        <v>198</v>
      </c>
      <c r="B209" s="31" t="s">
        <v>1054</v>
      </c>
      <c r="C209" s="120" t="s">
        <v>1055</v>
      </c>
      <c r="D209" s="31" t="n">
        <v>4</v>
      </c>
      <c r="E209" s="31"/>
      <c r="F209" s="31"/>
      <c r="G209" s="31" t="n">
        <v>248.56</v>
      </c>
      <c r="H209" s="31"/>
      <c r="I209" s="31"/>
      <c r="J209" s="31"/>
    </row>
    <row r="210" customFormat="false" ht="15" hidden="false" customHeight="false" outlineLevel="0" collapsed="false">
      <c r="A210" s="31" t="n">
        <v>199</v>
      </c>
      <c r="B210" s="31" t="s">
        <v>1050</v>
      </c>
      <c r="C210" s="120" t="s">
        <v>1056</v>
      </c>
      <c r="D210" s="31" t="n">
        <v>5</v>
      </c>
      <c r="E210" s="31"/>
      <c r="F210" s="31" t="n">
        <v>248.56</v>
      </c>
      <c r="G210" s="31"/>
      <c r="H210" s="31"/>
      <c r="I210" s="31"/>
      <c r="J210" s="31"/>
    </row>
    <row r="211" customFormat="false" ht="15" hidden="false" customHeight="false" outlineLevel="0" collapsed="false">
      <c r="A211" s="0" t="n">
        <v>200</v>
      </c>
      <c r="B211" s="0" t="s">
        <v>1057</v>
      </c>
      <c r="C211" s="122" t="s">
        <v>1058</v>
      </c>
      <c r="D211" s="0" t="n">
        <v>6</v>
      </c>
      <c r="E211" s="0" t="n">
        <v>248.56</v>
      </c>
    </row>
    <row r="213" customFormat="false" ht="15" hidden="false" customHeight="false" outlineLevel="0" collapsed="false">
      <c r="B213" s="124" t="s">
        <v>897</v>
      </c>
      <c r="C213" s="124"/>
      <c r="D213" s="124"/>
      <c r="E213" s="124"/>
      <c r="F213" s="124"/>
      <c r="G213" s="124"/>
      <c r="H213" s="124"/>
      <c r="I213" s="124"/>
      <c r="J213" s="126" t="n">
        <f aca="false">SUM(J131:J212)</f>
        <v>600165.37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LibreOffice/6.4.7.2$Linux_X86_64 LibreOffice_project/40$Build-2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2020-03-12T20:33:46Z</dcterms:created>
  <dc:creator>fvalarezo</dc:creator>
  <dc:description/>
  <dc:language>es-EC</dc:language>
  <cp:lastModifiedBy/>
  <dcterms:modified xsi:type="dcterms:W3CDTF">2022-01-12T12:53:18Z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