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21315" windowHeight="1189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Hoja1!$A$1:$AM$160</definedName>
  </definedNames>
  <calcPr calcId="144525"/>
</workbook>
</file>

<file path=xl/calcChain.xml><?xml version="1.0" encoding="utf-8"?>
<calcChain xmlns="http://schemas.openxmlformats.org/spreadsheetml/2006/main">
  <c r="D4" i="1" l="1"/>
  <c r="E4" i="1"/>
  <c r="E5" i="1"/>
  <c r="D161" i="1" l="1"/>
  <c r="AQ52" i="1"/>
  <c r="D163" i="1" l="1"/>
  <c r="AK162" i="1"/>
  <c r="AR77" i="1"/>
  <c r="AQ77" i="1"/>
  <c r="AO77" i="1"/>
  <c r="E168" i="1"/>
  <c r="S163" i="1"/>
  <c r="V162" i="1"/>
  <c r="V163" i="1" s="1"/>
  <c r="AL141" i="1"/>
  <c r="AL50" i="1"/>
  <c r="AM50" i="1" l="1"/>
  <c r="AM141" i="1"/>
  <c r="G77" i="1" l="1"/>
  <c r="G162" i="1"/>
  <c r="G164" i="1" s="1"/>
  <c r="X162" i="1"/>
  <c r="F77" i="1" l="1"/>
  <c r="E77" i="1" l="1"/>
  <c r="AL77" i="1"/>
  <c r="AM77" i="1" s="1"/>
  <c r="AI162" i="1"/>
  <c r="AH162" i="1"/>
  <c r="H4" i="1"/>
  <c r="F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E50" i="1" s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E141" i="1" s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6" i="1"/>
  <c r="AL6" i="1" l="1"/>
  <c r="E6" i="1"/>
  <c r="AL159" i="1"/>
  <c r="AM159" i="1" s="1"/>
  <c r="E159" i="1"/>
  <c r="E167" i="1" s="1"/>
  <c r="AL157" i="1"/>
  <c r="AM157" i="1" s="1"/>
  <c r="E157" i="1"/>
  <c r="AL155" i="1"/>
  <c r="AM155" i="1" s="1"/>
  <c r="E155" i="1"/>
  <c r="AL153" i="1"/>
  <c r="AM153" i="1" s="1"/>
  <c r="E153" i="1"/>
  <c r="AL151" i="1"/>
  <c r="AM151" i="1" s="1"/>
  <c r="E151" i="1"/>
  <c r="AL149" i="1"/>
  <c r="AM149" i="1" s="1"/>
  <c r="E149" i="1"/>
  <c r="AL147" i="1"/>
  <c r="AM147" i="1" s="1"/>
  <c r="E147" i="1"/>
  <c r="AL145" i="1"/>
  <c r="AM145" i="1" s="1"/>
  <c r="E145" i="1"/>
  <c r="AL143" i="1"/>
  <c r="AM143" i="1" s="1"/>
  <c r="E143" i="1"/>
  <c r="AL139" i="1"/>
  <c r="AM139" i="1" s="1"/>
  <c r="E139" i="1"/>
  <c r="AL137" i="1"/>
  <c r="AM137" i="1" s="1"/>
  <c r="E137" i="1"/>
  <c r="AL135" i="1"/>
  <c r="AM135" i="1" s="1"/>
  <c r="E135" i="1"/>
  <c r="AL133" i="1"/>
  <c r="AM133" i="1" s="1"/>
  <c r="E133" i="1"/>
  <c r="AL131" i="1"/>
  <c r="AM131" i="1" s="1"/>
  <c r="E131" i="1"/>
  <c r="AL129" i="1"/>
  <c r="AM129" i="1" s="1"/>
  <c r="E129" i="1"/>
  <c r="AL127" i="1"/>
  <c r="AM127" i="1" s="1"/>
  <c r="E127" i="1"/>
  <c r="AL125" i="1"/>
  <c r="AM125" i="1" s="1"/>
  <c r="E125" i="1"/>
  <c r="AL123" i="1"/>
  <c r="AM123" i="1" s="1"/>
  <c r="E123" i="1"/>
  <c r="AL121" i="1"/>
  <c r="AM121" i="1" s="1"/>
  <c r="E121" i="1"/>
  <c r="AL119" i="1"/>
  <c r="AM119" i="1" s="1"/>
  <c r="E119" i="1"/>
  <c r="AL117" i="1"/>
  <c r="AM117" i="1" s="1"/>
  <c r="E117" i="1"/>
  <c r="AL115" i="1"/>
  <c r="AM115" i="1" s="1"/>
  <c r="E115" i="1"/>
  <c r="AL113" i="1"/>
  <c r="AM113" i="1" s="1"/>
  <c r="E113" i="1"/>
  <c r="AL111" i="1"/>
  <c r="AM111" i="1" s="1"/>
  <c r="E111" i="1"/>
  <c r="AL109" i="1"/>
  <c r="AM109" i="1" s="1"/>
  <c r="E109" i="1"/>
  <c r="AL107" i="1"/>
  <c r="AM107" i="1" s="1"/>
  <c r="E107" i="1"/>
  <c r="AL105" i="1"/>
  <c r="AM105" i="1" s="1"/>
  <c r="E105" i="1"/>
  <c r="AL103" i="1"/>
  <c r="AM103" i="1" s="1"/>
  <c r="E103" i="1"/>
  <c r="AL101" i="1"/>
  <c r="AM101" i="1" s="1"/>
  <c r="E101" i="1"/>
  <c r="AL99" i="1"/>
  <c r="AM99" i="1" s="1"/>
  <c r="E99" i="1"/>
  <c r="AL97" i="1"/>
  <c r="AM97" i="1" s="1"/>
  <c r="E97" i="1"/>
  <c r="AL95" i="1"/>
  <c r="AM95" i="1" s="1"/>
  <c r="E95" i="1"/>
  <c r="AL93" i="1"/>
  <c r="AM93" i="1" s="1"/>
  <c r="E93" i="1"/>
  <c r="AL91" i="1"/>
  <c r="AM91" i="1" s="1"/>
  <c r="E91" i="1"/>
  <c r="AL89" i="1"/>
  <c r="AM89" i="1" s="1"/>
  <c r="E89" i="1"/>
  <c r="AL87" i="1"/>
  <c r="AM87" i="1" s="1"/>
  <c r="E87" i="1"/>
  <c r="AL85" i="1"/>
  <c r="AM85" i="1" s="1"/>
  <c r="E85" i="1"/>
  <c r="AL83" i="1"/>
  <c r="AM83" i="1" s="1"/>
  <c r="E83" i="1"/>
  <c r="E165" i="1" s="1"/>
  <c r="AL81" i="1"/>
  <c r="AM81" i="1" s="1"/>
  <c r="E81" i="1"/>
  <c r="AL79" i="1"/>
  <c r="AM79" i="1" s="1"/>
  <c r="E79" i="1"/>
  <c r="AL76" i="1"/>
  <c r="AM76" i="1" s="1"/>
  <c r="E76" i="1"/>
  <c r="AL74" i="1"/>
  <c r="AM74" i="1" s="1"/>
  <c r="E74" i="1"/>
  <c r="AL72" i="1"/>
  <c r="AM72" i="1" s="1"/>
  <c r="E72" i="1"/>
  <c r="AL70" i="1"/>
  <c r="AM70" i="1" s="1"/>
  <c r="E70" i="1"/>
  <c r="AL68" i="1"/>
  <c r="AM68" i="1" s="1"/>
  <c r="E68" i="1"/>
  <c r="AL66" i="1"/>
  <c r="AM66" i="1" s="1"/>
  <c r="E66" i="1"/>
  <c r="AL64" i="1"/>
  <c r="AM64" i="1" s="1"/>
  <c r="E64" i="1"/>
  <c r="AL62" i="1"/>
  <c r="AM62" i="1" s="1"/>
  <c r="E62" i="1"/>
  <c r="AL60" i="1"/>
  <c r="AM60" i="1" s="1"/>
  <c r="E60" i="1"/>
  <c r="AL58" i="1"/>
  <c r="AM58" i="1" s="1"/>
  <c r="E58" i="1"/>
  <c r="AL56" i="1"/>
  <c r="AM56" i="1" s="1"/>
  <c r="E56" i="1"/>
  <c r="AL54" i="1"/>
  <c r="AM54" i="1" s="1"/>
  <c r="E54" i="1"/>
  <c r="AL52" i="1"/>
  <c r="AM52" i="1" s="1"/>
  <c r="E52" i="1"/>
  <c r="AL48" i="1"/>
  <c r="AM48" i="1" s="1"/>
  <c r="E48" i="1"/>
  <c r="AL46" i="1"/>
  <c r="AM46" i="1" s="1"/>
  <c r="E46" i="1"/>
  <c r="AL44" i="1"/>
  <c r="AM44" i="1" s="1"/>
  <c r="E44" i="1"/>
  <c r="AL42" i="1"/>
  <c r="AM42" i="1" s="1"/>
  <c r="E42" i="1"/>
  <c r="AL40" i="1"/>
  <c r="AM40" i="1" s="1"/>
  <c r="E40" i="1"/>
  <c r="AL38" i="1"/>
  <c r="AM38" i="1" s="1"/>
  <c r="E38" i="1"/>
  <c r="AL36" i="1"/>
  <c r="AM36" i="1" s="1"/>
  <c r="E36" i="1"/>
  <c r="AL34" i="1"/>
  <c r="AM34" i="1" s="1"/>
  <c r="E34" i="1"/>
  <c r="AL32" i="1"/>
  <c r="AM32" i="1" s="1"/>
  <c r="E32" i="1"/>
  <c r="AL30" i="1"/>
  <c r="AM30" i="1" s="1"/>
  <c r="E30" i="1"/>
  <c r="AL28" i="1"/>
  <c r="AM28" i="1" s="1"/>
  <c r="E28" i="1"/>
  <c r="AL26" i="1"/>
  <c r="AM26" i="1" s="1"/>
  <c r="E26" i="1"/>
  <c r="AL24" i="1"/>
  <c r="AM24" i="1" s="1"/>
  <c r="E24" i="1"/>
  <c r="AL22" i="1"/>
  <c r="AM22" i="1" s="1"/>
  <c r="E22" i="1"/>
  <c r="AL20" i="1"/>
  <c r="AM20" i="1" s="1"/>
  <c r="E20" i="1"/>
  <c r="AL18" i="1"/>
  <c r="AM18" i="1" s="1"/>
  <c r="E18" i="1"/>
  <c r="E162" i="1" s="1"/>
  <c r="AL16" i="1"/>
  <c r="AM16" i="1" s="1"/>
  <c r="E16" i="1"/>
  <c r="AL14" i="1"/>
  <c r="AM14" i="1" s="1"/>
  <c r="E14" i="1"/>
  <c r="AL12" i="1"/>
  <c r="AM12" i="1" s="1"/>
  <c r="E12" i="1"/>
  <c r="AL10" i="1"/>
  <c r="AM10" i="1" s="1"/>
  <c r="E10" i="1"/>
  <c r="AL8" i="1"/>
  <c r="AM8" i="1" s="1"/>
  <c r="E8" i="1"/>
  <c r="AL160" i="1"/>
  <c r="AM160" i="1" s="1"/>
  <c r="E160" i="1"/>
  <c r="AL158" i="1"/>
  <c r="AM158" i="1" s="1"/>
  <c r="E158" i="1"/>
  <c r="AL156" i="1"/>
  <c r="AM156" i="1" s="1"/>
  <c r="E156" i="1"/>
  <c r="AL154" i="1"/>
  <c r="AM154" i="1" s="1"/>
  <c r="E154" i="1"/>
  <c r="AL152" i="1"/>
  <c r="AM152" i="1" s="1"/>
  <c r="E152" i="1"/>
  <c r="AL150" i="1"/>
  <c r="AM150" i="1" s="1"/>
  <c r="E150" i="1"/>
  <c r="AL148" i="1"/>
  <c r="AM148" i="1" s="1"/>
  <c r="E148" i="1"/>
  <c r="AL146" i="1"/>
  <c r="AM146" i="1" s="1"/>
  <c r="E146" i="1"/>
  <c r="AL144" i="1"/>
  <c r="AM144" i="1" s="1"/>
  <c r="E144" i="1"/>
  <c r="AL142" i="1"/>
  <c r="AM142" i="1" s="1"/>
  <c r="E142" i="1"/>
  <c r="AL140" i="1"/>
  <c r="AM140" i="1" s="1"/>
  <c r="E140" i="1"/>
  <c r="AL138" i="1"/>
  <c r="AM138" i="1" s="1"/>
  <c r="E138" i="1"/>
  <c r="AL136" i="1"/>
  <c r="AM136" i="1" s="1"/>
  <c r="E136" i="1"/>
  <c r="E166" i="1" s="1"/>
  <c r="AL134" i="1"/>
  <c r="AM134" i="1" s="1"/>
  <c r="E134" i="1"/>
  <c r="AL132" i="1"/>
  <c r="AM132" i="1" s="1"/>
  <c r="E132" i="1"/>
  <c r="AL130" i="1"/>
  <c r="AM130" i="1" s="1"/>
  <c r="E130" i="1"/>
  <c r="AL128" i="1"/>
  <c r="AM128" i="1" s="1"/>
  <c r="E128" i="1"/>
  <c r="AL126" i="1"/>
  <c r="AM126" i="1" s="1"/>
  <c r="E126" i="1"/>
  <c r="AL124" i="1"/>
  <c r="AM124" i="1" s="1"/>
  <c r="E124" i="1"/>
  <c r="AL122" i="1"/>
  <c r="AM122" i="1" s="1"/>
  <c r="E122" i="1"/>
  <c r="AL120" i="1"/>
  <c r="AM120" i="1" s="1"/>
  <c r="E120" i="1"/>
  <c r="AL118" i="1"/>
  <c r="AM118" i="1" s="1"/>
  <c r="E118" i="1"/>
  <c r="AL116" i="1"/>
  <c r="AM116" i="1" s="1"/>
  <c r="E116" i="1"/>
  <c r="AL114" i="1"/>
  <c r="AM114" i="1" s="1"/>
  <c r="E114" i="1"/>
  <c r="AL112" i="1"/>
  <c r="AM112" i="1" s="1"/>
  <c r="E112" i="1"/>
  <c r="AL110" i="1"/>
  <c r="AM110" i="1" s="1"/>
  <c r="E110" i="1"/>
  <c r="AL108" i="1"/>
  <c r="AM108" i="1" s="1"/>
  <c r="E108" i="1"/>
  <c r="AL106" i="1"/>
  <c r="AM106" i="1" s="1"/>
  <c r="E106" i="1"/>
  <c r="AL104" i="1"/>
  <c r="AM104" i="1" s="1"/>
  <c r="E104" i="1"/>
  <c r="AL102" i="1"/>
  <c r="AM102" i="1" s="1"/>
  <c r="E102" i="1"/>
  <c r="AL100" i="1"/>
  <c r="AM100" i="1" s="1"/>
  <c r="E100" i="1"/>
  <c r="AL98" i="1"/>
  <c r="AM98" i="1" s="1"/>
  <c r="E98" i="1"/>
  <c r="AL96" i="1"/>
  <c r="AM96" i="1" s="1"/>
  <c r="E96" i="1"/>
  <c r="AL94" i="1"/>
  <c r="AM94" i="1" s="1"/>
  <c r="E94" i="1"/>
  <c r="AL92" i="1"/>
  <c r="AM92" i="1" s="1"/>
  <c r="E92" i="1"/>
  <c r="AL90" i="1"/>
  <c r="AM90" i="1" s="1"/>
  <c r="E90" i="1"/>
  <c r="AL88" i="1"/>
  <c r="AM88" i="1" s="1"/>
  <c r="E88" i="1"/>
  <c r="AL86" i="1"/>
  <c r="AM86" i="1" s="1"/>
  <c r="E86" i="1"/>
  <c r="AL84" i="1"/>
  <c r="AM84" i="1" s="1"/>
  <c r="E84" i="1"/>
  <c r="AL82" i="1"/>
  <c r="AM82" i="1" s="1"/>
  <c r="E82" i="1"/>
  <c r="AL80" i="1"/>
  <c r="AM80" i="1" s="1"/>
  <c r="E80" i="1"/>
  <c r="AL78" i="1"/>
  <c r="AM78" i="1" s="1"/>
  <c r="E78" i="1"/>
  <c r="AL75" i="1"/>
  <c r="AM75" i="1" s="1"/>
  <c r="E75" i="1"/>
  <c r="AL73" i="1"/>
  <c r="AM73" i="1" s="1"/>
  <c r="E73" i="1"/>
  <c r="AL71" i="1"/>
  <c r="AM71" i="1" s="1"/>
  <c r="E71" i="1"/>
  <c r="AL69" i="1"/>
  <c r="AM69" i="1" s="1"/>
  <c r="E69" i="1"/>
  <c r="AL67" i="1"/>
  <c r="AM67" i="1" s="1"/>
  <c r="E67" i="1"/>
  <c r="AL65" i="1"/>
  <c r="AM65" i="1" s="1"/>
  <c r="E65" i="1"/>
  <c r="AL63" i="1"/>
  <c r="AM63" i="1" s="1"/>
  <c r="E63" i="1"/>
  <c r="AL61" i="1"/>
  <c r="AM61" i="1" s="1"/>
  <c r="E61" i="1"/>
  <c r="AL59" i="1"/>
  <c r="AM59" i="1" s="1"/>
  <c r="E59" i="1"/>
  <c r="E164" i="1" s="1"/>
  <c r="AL57" i="1"/>
  <c r="AM57" i="1" s="1"/>
  <c r="E57" i="1"/>
  <c r="AL55" i="1"/>
  <c r="AM55" i="1" s="1"/>
  <c r="E55" i="1"/>
  <c r="AL53" i="1"/>
  <c r="AM53" i="1" s="1"/>
  <c r="E53" i="1"/>
  <c r="AL51" i="1"/>
  <c r="AM51" i="1" s="1"/>
  <c r="E51" i="1"/>
  <c r="AL49" i="1"/>
  <c r="AM49" i="1" s="1"/>
  <c r="E49" i="1"/>
  <c r="AL47" i="1"/>
  <c r="AM47" i="1" s="1"/>
  <c r="E47" i="1"/>
  <c r="AL45" i="1"/>
  <c r="AM45" i="1" s="1"/>
  <c r="E45" i="1"/>
  <c r="AL43" i="1"/>
  <c r="AM43" i="1" s="1"/>
  <c r="E43" i="1"/>
  <c r="AL41" i="1"/>
  <c r="AM41" i="1" s="1"/>
  <c r="E41" i="1"/>
  <c r="E163" i="1" s="1"/>
  <c r="AL39" i="1"/>
  <c r="AM39" i="1" s="1"/>
  <c r="E39" i="1"/>
  <c r="AL37" i="1"/>
  <c r="AM37" i="1" s="1"/>
  <c r="E37" i="1"/>
  <c r="AL35" i="1"/>
  <c r="AM35" i="1" s="1"/>
  <c r="E35" i="1"/>
  <c r="AL33" i="1"/>
  <c r="AM33" i="1" s="1"/>
  <c r="E33" i="1"/>
  <c r="AL31" i="1"/>
  <c r="AM31" i="1" s="1"/>
  <c r="E31" i="1"/>
  <c r="AL29" i="1"/>
  <c r="AM29" i="1" s="1"/>
  <c r="E29" i="1"/>
  <c r="AL27" i="1"/>
  <c r="AM27" i="1" s="1"/>
  <c r="E27" i="1"/>
  <c r="AL25" i="1"/>
  <c r="AM25" i="1" s="1"/>
  <c r="E25" i="1"/>
  <c r="AL23" i="1"/>
  <c r="AM23" i="1" s="1"/>
  <c r="E23" i="1"/>
  <c r="AL21" i="1"/>
  <c r="AM21" i="1" s="1"/>
  <c r="E21" i="1"/>
  <c r="AL19" i="1"/>
  <c r="AM19" i="1" s="1"/>
  <c r="E19" i="1"/>
  <c r="AL17" i="1"/>
  <c r="AM17" i="1" s="1"/>
  <c r="E17" i="1"/>
  <c r="AL15" i="1"/>
  <c r="AM15" i="1" s="1"/>
  <c r="E15" i="1"/>
  <c r="AL13" i="1"/>
  <c r="AM13" i="1" s="1"/>
  <c r="E13" i="1"/>
  <c r="AL11" i="1"/>
  <c r="AM11" i="1" s="1"/>
  <c r="E11" i="1"/>
  <c r="AL9" i="1"/>
  <c r="AM9" i="1" s="1"/>
  <c r="E9" i="1"/>
  <c r="AL7" i="1"/>
  <c r="AM7" i="1" s="1"/>
  <c r="E7" i="1"/>
  <c r="AG77" i="1"/>
  <c r="AG162" i="1" s="1"/>
  <c r="J4" i="1"/>
  <c r="I4" i="1"/>
  <c r="AM6" i="1" l="1"/>
  <c r="AL162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6" i="1"/>
  <c r="AJ162" i="1" s="1"/>
  <c r="M134" i="2"/>
  <c r="K134" i="2"/>
  <c r="I134" i="2"/>
  <c r="P134" i="2"/>
  <c r="O134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N162" i="1"/>
  <c r="L162" i="1"/>
  <c r="J162" i="1"/>
  <c r="I162" i="1"/>
  <c r="AN162" i="1" l="1"/>
  <c r="Q134" i="2"/>
  <c r="Q136" i="2" s="1"/>
</calcChain>
</file>

<file path=xl/comments1.xml><?xml version="1.0" encoding="utf-8"?>
<comments xmlns="http://schemas.openxmlformats.org/spreadsheetml/2006/main">
  <authors>
    <author>acontable</author>
  </authors>
  <commentList>
    <comment ref="E18" authorId="0">
      <text>
        <r>
          <rPr>
            <b/>
            <sz val="9"/>
            <color indexed="81"/>
            <rFont val="Tahoma"/>
            <family val="2"/>
          </rPr>
          <t>acontable:</t>
        </r>
        <r>
          <rPr>
            <sz val="9"/>
            <color indexed="81"/>
            <rFont val="Tahoma"/>
            <family val="2"/>
          </rPr>
          <t xml:space="preserve">
ENFERMA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acontable:</t>
        </r>
        <r>
          <rPr>
            <sz val="9"/>
            <color indexed="81"/>
            <rFont val="Tahoma"/>
            <family val="2"/>
          </rPr>
          <t xml:space="preserve">
NO ESTA VINIENDO</t>
        </r>
      </text>
    </comment>
    <comment ref="V50" authorId="0">
      <text>
        <r>
          <rPr>
            <b/>
            <sz val="9"/>
            <color indexed="81"/>
            <rFont val="Tahoma"/>
            <charset val="1"/>
          </rPr>
          <t>acontable:</t>
        </r>
        <r>
          <rPr>
            <sz val="9"/>
            <color indexed="81"/>
            <rFont val="Tahoma"/>
            <charset val="1"/>
          </rPr>
          <t xml:space="preserve">
EL IESS LE CALCULO APORTE 17.6%</t>
        </r>
      </text>
    </comment>
    <comment ref="AL50" authorId="0">
      <text>
        <r>
          <rPr>
            <b/>
            <sz val="9"/>
            <color indexed="81"/>
            <rFont val="Tahoma"/>
            <charset val="1"/>
          </rPr>
          <t>acontable:</t>
        </r>
        <r>
          <rPr>
            <sz val="9"/>
            <color indexed="81"/>
            <rFont val="Tahoma"/>
            <charset val="1"/>
          </rPr>
          <t xml:space="preserve">
il iess registro las horas extras como pasante
</t>
        </r>
      </text>
    </comment>
    <comment ref="E59" authorId="0">
      <text>
        <r>
          <rPr>
            <b/>
            <sz val="9"/>
            <color indexed="81"/>
            <rFont val="Tahoma"/>
            <family val="2"/>
          </rPr>
          <t>acontable:</t>
        </r>
        <r>
          <rPr>
            <sz val="9"/>
            <color indexed="81"/>
            <rFont val="Tahoma"/>
            <family val="2"/>
          </rPr>
          <t xml:space="preserve">
ENFERMO</t>
        </r>
      </text>
    </comment>
    <comment ref="E67" authorId="0">
      <text>
        <r>
          <rPr>
            <b/>
            <sz val="9"/>
            <color indexed="81"/>
            <rFont val="Tahoma"/>
            <family val="2"/>
          </rPr>
          <t>acontable:</t>
        </r>
        <r>
          <rPr>
            <sz val="9"/>
            <color indexed="81"/>
            <rFont val="Tahoma"/>
            <family val="2"/>
          </rPr>
          <t xml:space="preserve">
DEVOLVER EN SIG. MES EL AUMENTO FUE DESDE 2DA OCTUBRE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acontable:</t>
        </r>
        <r>
          <rPr>
            <sz val="9"/>
            <color indexed="81"/>
            <rFont val="Tahoma"/>
            <family val="2"/>
          </rPr>
          <t xml:space="preserve">
ENFERMO</t>
        </r>
      </text>
    </comment>
    <comment ref="E136" authorId="0">
      <text>
        <r>
          <rPr>
            <b/>
            <sz val="9"/>
            <color indexed="81"/>
            <rFont val="Tahoma"/>
            <family val="2"/>
          </rPr>
          <t>acontable:</t>
        </r>
        <r>
          <rPr>
            <sz val="9"/>
            <color indexed="81"/>
            <rFont val="Tahoma"/>
            <family val="2"/>
          </rPr>
          <t xml:space="preserve">
ENFERMA</t>
        </r>
      </text>
    </comment>
    <comment ref="V141" authorId="0">
      <text>
        <r>
          <rPr>
            <b/>
            <sz val="9"/>
            <color indexed="81"/>
            <rFont val="Tahoma"/>
            <charset val="1"/>
          </rPr>
          <t>acontable:</t>
        </r>
        <r>
          <rPr>
            <sz val="9"/>
            <color indexed="81"/>
            <rFont val="Tahoma"/>
            <charset val="1"/>
          </rPr>
          <t xml:space="preserve">
EL IESS CALCULO APORTE 17.6% COMO PASANTE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acontable:</t>
        </r>
        <r>
          <rPr>
            <sz val="9"/>
            <color indexed="81"/>
            <rFont val="Tahoma"/>
            <family val="2"/>
          </rPr>
          <t xml:space="preserve">
ENFERMA</t>
        </r>
      </text>
    </comment>
  </commentList>
</comments>
</file>

<file path=xl/sharedStrings.xml><?xml version="1.0" encoding="utf-8"?>
<sst xmlns="http://schemas.openxmlformats.org/spreadsheetml/2006/main" count="946" uniqueCount="633">
  <si>
    <t>Procesos de Nomina - Rol General</t>
  </si>
  <si>
    <t>GRUPO:GRAFIMPAC</t>
  </si>
  <si>
    <t>EMPRESA:GRAFICAS IMPACTO GRAFIMPAC SA</t>
  </si>
  <si>
    <t>October</t>
  </si>
  <si>
    <t>RESUMEN MENSUAL</t>
  </si>
  <si>
    <t>Codigo        Nombre</t>
  </si>
  <si>
    <t>Departamento</t>
  </si>
  <si>
    <t>Division</t>
  </si>
  <si>
    <t>Sueldo</t>
  </si>
  <si>
    <t>APORTE IESS</t>
  </si>
  <si>
    <t>BONO ESPECIAL</t>
  </si>
  <si>
    <t>COMISIONES</t>
  </si>
  <si>
    <t>DEV. DESCUENTOS INDEBIDO</t>
  </si>
  <si>
    <t>DIFERENCIA  SUELDO</t>
  </si>
  <si>
    <t>FONDO DE RESERVA</t>
  </si>
  <si>
    <t>LIQ. H.EXTRAS</t>
  </si>
  <si>
    <t>MOVILIZACION</t>
  </si>
  <si>
    <t>TOTAL DE INGRESOS</t>
  </si>
  <si>
    <t>Anticipo 1º Parcial</t>
  </si>
  <si>
    <t>ANTICIPOS A SUELDO</t>
  </si>
  <si>
    <t>CELULAR</t>
  </si>
  <si>
    <t>EXT. SALUD IESS</t>
  </si>
  <si>
    <t>IESS APORTE PERSONAL</t>
  </si>
  <si>
    <t>IMP. RENTA</t>
  </si>
  <si>
    <t>LUNCH</t>
  </si>
  <si>
    <t>OTRAS CTAS X CO</t>
  </si>
  <si>
    <t>P. ALIMENTICIA</t>
  </si>
  <si>
    <t>PRESTAMO D.</t>
  </si>
  <si>
    <t>PRESTAMO HIPOTECARIO</t>
  </si>
  <si>
    <t>PRESTAMO QUIROG</t>
  </si>
  <si>
    <t>PRESTAMOS</t>
  </si>
  <si>
    <t>TOTAL</t>
  </si>
  <si>
    <t>TOTAL A PAGAR</t>
  </si>
  <si>
    <t>DCMO 3ERO</t>
  </si>
  <si>
    <t>DCMO 4TO</t>
  </si>
  <si>
    <t>VACACIONES</t>
  </si>
  <si>
    <t>IESS PATRONAL</t>
  </si>
  <si>
    <t>EMP00344 - ABAD  SALTOS ANDRES  ROBERTO</t>
  </si>
  <si>
    <t>DESCARTONADO</t>
  </si>
  <si>
    <t>PLANTA</t>
  </si>
  <si>
    <t>EMP00499 - ACUÑA  PINCAY EDISON  XAVIER</t>
  </si>
  <si>
    <t>BODEGA</t>
  </si>
  <si>
    <t>EMP00500 - ADUM  BENITES JOSE  ALFREDO</t>
  </si>
  <si>
    <t>EMP00016 - ALEJANDRO  PARRALES JOHNNY  RICARDO</t>
  </si>
  <si>
    <t>PEGADO</t>
  </si>
  <si>
    <t>EMP00239 - ALVARADO  MARIN ROSA  DEL CONSUELO</t>
  </si>
  <si>
    <t>EMP00003 - ALVARADO  ORDOÑEZ LUZ  MARINA</t>
  </si>
  <si>
    <t>FINANCIERO Y ADMINISTRACIO</t>
  </si>
  <si>
    <t>ADMINISTRACION</t>
  </si>
  <si>
    <t>EMP00130 - AMAT  VITERI DAVID  ANDRES</t>
  </si>
  <si>
    <t>IMPRESION</t>
  </si>
  <si>
    <t>EMP00488 - ANA  ZAMBRANO DANNY  DANIEL</t>
  </si>
  <si>
    <t>EMP00290 - ANCHUNDIA  ANCHUNDIA JAVIER  ANGEL</t>
  </si>
  <si>
    <t>EMP00282 - ANCHUNDIA  PITA JESSENIA  PATRICIA</t>
  </si>
  <si>
    <t>EMP00325 - ANGEL  VERA MARIANA  ELIZABETH</t>
  </si>
  <si>
    <t>ADMINISTRACION PLANTA</t>
  </si>
  <si>
    <t>EMP00006 - ARIAS  HOLGUIN MARIA  ISABEL</t>
  </si>
  <si>
    <t>EMP00380 - ARROYO  MENDOZA MARYURI  EDUVID</t>
  </si>
  <si>
    <t>EMP00166 - AUZ  CAICHE ADRIAN  ISRAEL</t>
  </si>
  <si>
    <t>EMP00007 - AUZ  FRANCO CHIRLYS  MIRELLA</t>
  </si>
  <si>
    <t>EMP00248 - AVILA  ZUÑIGA DANIEL  ENRIQUE</t>
  </si>
  <si>
    <t>EMP00422 - BAJAÑA  CASTAÑEDA JEFFERSON  MISAEL</t>
  </si>
  <si>
    <t>EMP00361 - BAJAÑA  HIDALGO EDISON  BARLON</t>
  </si>
  <si>
    <t>EMP00345 - BAJAÑA  VELASCO PAOLA  NATHALY</t>
  </si>
  <si>
    <t>EMP00515 - BARZOLA  CARDENAS JOHN  BYRON</t>
  </si>
  <si>
    <t>CONVERSION</t>
  </si>
  <si>
    <t>EMP00295 - BENAVIDES  BAJAÑA SHUBERT  ALEXANDER</t>
  </si>
  <si>
    <t>EMP00423 - BERMUDEZ  MACIAS EDISON  ERNESTO</t>
  </si>
  <si>
    <t>TROQUELADO</t>
  </si>
  <si>
    <t>EMP00133 - BETUN  MASALEMA JUAN  CARLOS</t>
  </si>
  <si>
    <t>EMP00425 - BUSTAMANTE  CANALES LINDA  YAMILET</t>
  </si>
  <si>
    <t>MANUFACTURA</t>
  </si>
  <si>
    <t>EMP00281 - CABRERA  RENDON FERNANDA  MARICELA</t>
  </si>
  <si>
    <t>EMP00394 - CAICEDO  CAICEDO CARLOS  LUIS</t>
  </si>
  <si>
    <t>LAMINADO</t>
  </si>
  <si>
    <t>EMP00180 - CAICEDO  ZAMBRANO JORGE  GABRIEL</t>
  </si>
  <si>
    <t>EMP00414 - CAICHE  LIMONES VICTOR  MAURICIO</t>
  </si>
  <si>
    <t>COTIZACION</t>
  </si>
  <si>
    <t>EMP00446 - CAIZA  MURILLO LEONARDO  ANTONIO</t>
  </si>
  <si>
    <t>EMP00012 - CALDERON  BORBOR JORGE  FELIPE</t>
  </si>
  <si>
    <t>EMP00135 - CAMATON  LEON NARCISA  MARIELA</t>
  </si>
  <si>
    <t>EMP00512 - CAMPI  COELLO MARIO  KEVIN</t>
  </si>
  <si>
    <t>PRODUCCION</t>
  </si>
  <si>
    <t>EMP00491 - CAMPOS  PERALTA JHONNY  ROBERTO</t>
  </si>
  <si>
    <t>EMP00504 - CAMPOVERDE  ECHEVERRIA FELIX  JAVIER</t>
  </si>
  <si>
    <t>EMP00368 - CAMPOVERDE  RAMIREZ BEYLU  ERIKA</t>
  </si>
  <si>
    <t>EMP00479 - CASTRO  ALVARADO ANTONIO  GABRIEL</t>
  </si>
  <si>
    <t>EMP00412 - CASTRO  ARAUZ FREDDY  ANDRES</t>
  </si>
  <si>
    <t>EMP00484 - CASTRO  OCHOA STALIN  FERNANDO</t>
  </si>
  <si>
    <t>EMP00129 - CEDEÑO  MERCHAN WELLINGTON  ANTONIO</t>
  </si>
  <si>
    <t>EMP00192 - CEDEÑO  PILAY WILLIAN  BERNARDO</t>
  </si>
  <si>
    <t>EMP00421 - CHACON  JADAN JORGE  LUIS</t>
  </si>
  <si>
    <t>EMP00438 - CHATTIN  TERAN CARLOS  JULIO</t>
  </si>
  <si>
    <t>EMP00409 - CHELE  MERA WINSTON  LEONARDO</t>
  </si>
  <si>
    <t>EMP00347 - CHIMBOLEMA  TENEGUSÑAY CRISTIAN  BLADIMIR</t>
  </si>
  <si>
    <t>PLASTIFICADORA</t>
  </si>
  <si>
    <t>EMP00508 - CHIRIGUAYA  GAIBOR IVAN  ADRIAN</t>
  </si>
  <si>
    <t>EMP00310 - CHOEZ  PINCAY CAROLINA  JARITZA</t>
  </si>
  <si>
    <t>EMP00486 - CHOEZ  SEGURA ELIANA  LOURDES</t>
  </si>
  <si>
    <t>EMP00277 - DELGADO  ALVARADO MIGUEL  FELIPE</t>
  </si>
  <si>
    <t>EMP00289 - DOMINGUEZ  VERA ALEX  ERMEL</t>
  </si>
  <si>
    <t>EMP00026 - ECHERRE  MACIAS LEONARDO  ANTONIO</t>
  </si>
  <si>
    <t>EMP00506 - ESCOBAR  CASTILLO WILSON  ARMANDO</t>
  </si>
  <si>
    <t>EMP00501 - EUGENIO  QUINZO BRYAN  GABRIEL</t>
  </si>
  <si>
    <t>VENTAS</t>
  </si>
  <si>
    <t>EMP00509 - FACUNDO  GONZALEZ KEVIN  ANDRES</t>
  </si>
  <si>
    <t>EMP00029 - FUENTES  MORAN ERNESTO  GABRIEL</t>
  </si>
  <si>
    <t>EMP00470 - GARCIA  CARMONA EVELYN  MICHEL</t>
  </si>
  <si>
    <t>EMP00448 - GARCIA  PINARGOTE SAMUEL  ISRAEL</t>
  </si>
  <si>
    <t>EMP00021 - GOMEZ  CALDERON GINGER  LIZBETH</t>
  </si>
  <si>
    <t>EMP00420 - GOMEZ  VARGAS PATRICIA  ANABELLE</t>
  </si>
  <si>
    <t>EMP00497 - GOMEZ  ZAMBRANO KAREM  LISSETTE</t>
  </si>
  <si>
    <t>EMP00273 - GONZABAY  TOALA PABLO  FERNANDO</t>
  </si>
  <si>
    <t>EMP00313 - GUAMAN  PAEZ JASMANY  GABRIEL</t>
  </si>
  <si>
    <t>EMP00275 - GUAMINGA  YAUTIBUG JORGE  LUIS</t>
  </si>
  <si>
    <t>EMP00477 - GURUMENDI  BUSTAN CARLOS  ANDRES</t>
  </si>
  <si>
    <t>EMP00514 - GURUMENDI  CRUZ ALEXIS  GEOVANNY</t>
  </si>
  <si>
    <t>EMP00349 - GUTIERREZ  GARCIA JOHN  TYRONE</t>
  </si>
  <si>
    <t>EMP00035 - HARO  JURADO LUIS  ALBERTO</t>
  </si>
  <si>
    <t>EMP00487 - HERNANDEZ  MOLINO ALVIN  DE JESUS</t>
  </si>
  <si>
    <t>MANTENIMIENTO</t>
  </si>
  <si>
    <t>EMP00037 - IGLESIAS  NOBOA ROGER  ISAAC</t>
  </si>
  <si>
    <t>DISEÑO</t>
  </si>
  <si>
    <t>EMP00038 - INDIO  MENA JOFFRE  RENE</t>
  </si>
  <si>
    <t>EMP00350 - INTRIAGO  ANDRADE MARIA  YANIXSA</t>
  </si>
  <si>
    <t>EMP00200 - JATIVA  PEÑA MARCIA  PAULINA</t>
  </si>
  <si>
    <t>EMP00485 - JIMENEZ  BAZURTO STEVEN  ENRIQUE</t>
  </si>
  <si>
    <t>EMP00451 - JIMENEZ  ROJAS GINNY</t>
  </si>
  <si>
    <t>EMP00440 - LEON  GUAMAN JIMMY  CESAR</t>
  </si>
  <si>
    <t>EMP00097 - LINO  FIGUEROA MATILDE  PIEDAD</t>
  </si>
  <si>
    <t>EMP00351 - LINO  MERELO EDISON  FLORENCIO</t>
  </si>
  <si>
    <t>EMP00271 - LOOR  PAZMIÑO FRANK  ALEXANDER</t>
  </si>
  <si>
    <t>EMP00110 - LOPEZ  SANCHEZ RUBEN  DAVID</t>
  </si>
  <si>
    <t>EMP00467 - LUNA  ARECHUA YUXIANA  ROSALINA</t>
  </si>
  <si>
    <t>EMP00415 - MACIAS  CHELE JENNIFER  ESTEFANIA</t>
  </si>
  <si>
    <t>EMP00494 - MADRID  NAVIA LEONEL  DAVID</t>
  </si>
  <si>
    <t>EMP00450 - MAGALLANES  QUIJIJE CINTY  MABEL</t>
  </si>
  <si>
    <t>EMP00445 - MALDONADO  LAGOS RUBEN  DARIO</t>
  </si>
  <si>
    <t>EMP00495 - MANZABA  CAMPOS DORIANNYS  JHORYINA</t>
  </si>
  <si>
    <t>EMP00055 - MARQUEZ  CASTRO XAVIER  AMADO</t>
  </si>
  <si>
    <t>EMP00413 - MARTINEZ  DUARTE JORGE  UFREDO</t>
  </si>
  <si>
    <t>EMP00170 - MARTINEZ  SUAREZ CHRISTIAN  ANDRES</t>
  </si>
  <si>
    <t>EMP00407 - MEDINA  MESIAS BLADIMIR  JOAO</t>
  </si>
  <si>
    <t>EMP00503 - MEDINA  ORELLANA ERICK  TOMAS</t>
  </si>
  <si>
    <t>EMP00124 - MENA  BURGOS ABEL  INOCENTE</t>
  </si>
  <si>
    <t>EMP00435 - MENOSCAL  PINCAY CARLOS  ERNESTO</t>
  </si>
  <si>
    <t>EMP00061 - MIRANDA  GUIJARRO JAVIER  FERNANDO</t>
  </si>
  <si>
    <t>EMP00137 - MITE  MAZZINI AMELIA  CAROLINA</t>
  </si>
  <si>
    <t>EMP00373 - MOLINEROS  OLALLA KATHERINE  ALEXANDRA</t>
  </si>
  <si>
    <t>EMP00360 - MONTESDEOCA  SALVATIERRA CHRISTOFER  ANGEL</t>
  </si>
  <si>
    <t>EMP00171 - MORA  CEDEÑO HERIBERTO  ESTALIN</t>
  </si>
  <si>
    <t>EMP00385 - MORALES  GARZON LUIS  MANUEL</t>
  </si>
  <si>
    <t>EMP00258 - MORAN  GONZALEZ EDGAR  JAMIL</t>
  </si>
  <si>
    <t>EMP00492 - MORAN  MOSQUERA ASHLEY  DAYANA</t>
  </si>
  <si>
    <t>EMP00490 - MOREIRA  ARTEAGA MICHELLE  ALEJANDRA</t>
  </si>
  <si>
    <t>EMP00459 - MOSQUERA  PINCAY LISBETH  KATERINE</t>
  </si>
  <si>
    <t>EMP00267 - NAVAS  PARRALES RONY  MANUEL</t>
  </si>
  <si>
    <t>EMP00237 - OJEDA  RAMIREZ JUAN  MANUEL</t>
  </si>
  <si>
    <t>EMP00064 - ORBEA  ARELLANO JOSE  XAVIER</t>
  </si>
  <si>
    <t>EMP00066 - ORBEA  ARELLANO RAUL  DAVID</t>
  </si>
  <si>
    <t>EMP00417 - ORBEA  VACA RAUL  ERNESTO</t>
  </si>
  <si>
    <t>EMP00416 - ORDOÑEZ  VELEZ PRISCILA  VANESSA</t>
  </si>
  <si>
    <t>EMP00476 - ORTEGA  ORRALA BETTY  JENNIFFER</t>
  </si>
  <si>
    <t>EMP00235 - ORTIZ  RIOS ANDREA  DEL ROCIO</t>
  </si>
  <si>
    <t>EMP00113 - PALMA  ALVARADO MARLON  OMAR</t>
  </si>
  <si>
    <t>EMP00259 - PARRALES  ANDRADE MAYRENE  ELIZABETH</t>
  </si>
  <si>
    <t>EMP00330 - PEREZ  IBARRA TATIANA  ARACELI</t>
  </si>
  <si>
    <t>EMP00369 - PEREZ  VERDU JHONNY  ALEXANDER</t>
  </si>
  <si>
    <t>EMP00468 - PINANGO  GONZALEZ ARIANNA  GABRIELA</t>
  </si>
  <si>
    <t>EMP00469 - QUINDE  RAMIREZ HECTOR  JAVIER</t>
  </si>
  <si>
    <t>EMP00125 - QUIROZ  BRAVO ANGEL  VICENTE</t>
  </si>
  <si>
    <t>EMP00384 - RAMIREZ  ARIAS CHRISTIAN  ARMANDO</t>
  </si>
  <si>
    <t>EMP00502 - REGATTO  GUERRERO ERWIN  AUGUSTO</t>
  </si>
  <si>
    <t>EMP00311 - REYES  BAQUERIZO ELIANA  GISELL</t>
  </si>
  <si>
    <t>EMP00443 - REYES  RAMIREZ CHRISTIAN  DAVID</t>
  </si>
  <si>
    <t>EMP00080 - RIVAS  TOMALA ANGEL  MOISES</t>
  </si>
  <si>
    <t>BARNIZADO</t>
  </si>
  <si>
    <t>EMP00082 - ROMERO  ENDARA ELIAS  ALFREDO</t>
  </si>
  <si>
    <t>EMP00428 - ROSERO  CEREZO FRANKLIN  MANUEL</t>
  </si>
  <si>
    <t>EMP00395 - RUGEL  CONFORME MARIA  JOSE</t>
  </si>
  <si>
    <t>EMP00393 - SACON  CHUEZ DIEGO  JONATHAN</t>
  </si>
  <si>
    <t>EMP00285 - SAILEMA  MORAN JOSELLYN  ESTEFANIA</t>
  </si>
  <si>
    <t>EMP00437 - SALAZAR  VILLAMAR JORDAN  ALEXIS</t>
  </si>
  <si>
    <t>EMP00087 - SANCHEZ  SANTANA JOSE  LUIS</t>
  </si>
  <si>
    <t>EMP00498 - SANDOVAL  LASSO YARITZA  LIZBETH</t>
  </si>
  <si>
    <t>EMP00411 - SIGUA  RIVERA JIKSON  ALFREDO</t>
  </si>
  <si>
    <t>EMP00230 - SILVA  MUÑOZ KATHERINE  JULISSA</t>
  </si>
  <si>
    <t>EMP00247 - SUAREZ  YEPEZ KARINA  ALEXANDRA</t>
  </si>
  <si>
    <t>EMP00177 - TOMALA  TORRES ANGELICA  GEOVANNA</t>
  </si>
  <si>
    <t>EMP00219 - TORRES  ALEJANDRO JOSE  VIRGILIO</t>
  </si>
  <si>
    <t>EMP00505 - TUBAY  GRANADOS ALEXIS  JESUS</t>
  </si>
  <si>
    <t>EMP00507 - VALENCIA  QUITO KIARA  LISBETH</t>
  </si>
  <si>
    <t>EMP00510 - VALLEJO  SOLORZANO ARNALDO  ANDRE</t>
  </si>
  <si>
    <t>EMP00474 - VARGAS  ANA DANIEL  HUMBERTO</t>
  </si>
  <si>
    <t>EMP00090 - VARGAS  GOMEZ VIDAL  DAVID</t>
  </si>
  <si>
    <t>GUILLOTINA</t>
  </si>
  <si>
    <t>EMP00132 - VELEZ  DE LA CRUZ ANTONY  ALEXIS</t>
  </si>
  <si>
    <t>EMP00511 - VELEZ  GILBERT JUAN  REYNALDO</t>
  </si>
  <si>
    <t>EMP00382 - VELEZ  TORRES JESSICA  JESSENIA</t>
  </si>
  <si>
    <t>EMP00496 - VELEZ  VASQUEZ SANTIAGO  GERMAN</t>
  </si>
  <si>
    <t>EMP00482 - VERDEZOTO  GONZALEZ NASHLY  CRISTINA</t>
  </si>
  <si>
    <t>EMP00286 - VILLAMAR  MERO BOLIVAR  EDUARDO</t>
  </si>
  <si>
    <t>EMP00513 - VILLAO  MITE ERICK  ADRIAN</t>
  </si>
  <si>
    <t>EMP00429 - VITE  ACOSTA JENNIFER  ALICIA</t>
  </si>
  <si>
    <t>EMP00396 - YANEZ  RODRIGUEZ SUSAN  KATHERINE</t>
  </si>
  <si>
    <t>EMP00358 - YOZA  BARRERA CHRISTIAN  ANTONIO</t>
  </si>
  <si>
    <t>EMP00308 - YOZA  BARRERA JOFFRE  DAVID</t>
  </si>
  <si>
    <t>EMP00287 - ZAMBRANO  ROSADO JUAN  FRANCISCO</t>
  </si>
  <si>
    <t>EMP00418 - ZAMORA  PINEDA KLEBER  RODOLFO</t>
  </si>
  <si>
    <t>EMP00241 - ZORRILLA  CHOEZ KELVIN  JIPSON</t>
  </si>
  <si>
    <t>EMP00092 - ZUÑIGA  DELGADO KATTY  MARY</t>
  </si>
  <si>
    <t>EMP00093 - ZUÑIGA  DELGADO MARIA  FERNANDA</t>
  </si>
  <si>
    <t xml:space="preserve">CLF0002630052GRAFICASIMPACTOGRAFIMPACSA            C0000000009061712021102921   </t>
  </si>
  <si>
    <t>DLF1310562028ANCHUNDIA  ANCHUNC                    N000000000069624                                           0979890619</t>
  </si>
  <si>
    <t>DLF0930086525AUZ  CAICHE ADRIAC                    N000000000055578                                           0988346859</t>
  </si>
  <si>
    <t>DLF0919388223AVILA  ZUÑIGA DANC                    N000000000025625                                           0982818394</t>
  </si>
  <si>
    <t>DLF1205989484DELGADO  ALVARADOC                    N000000000055606                                           0959888864</t>
  </si>
  <si>
    <t>DLF0915788194DOMINGUEZ  VERA AC                    N000000000048664                                           0988451241</t>
  </si>
  <si>
    <t>DLF0913685384ECHERRE  MACIAS LC                    N000000000040781                                           0988633709</t>
  </si>
  <si>
    <t>DLF0920303583FUENTES  MORAN ERC                    N000000000046538                                           0995703763</t>
  </si>
  <si>
    <t>DLF0931451660GUAMINGA  YAUTIBUC                    N000000000064083                                           0967952830</t>
  </si>
  <si>
    <t>DLF0925955551IGLESIAS  NOBOA RC                    N000000000052326                                           0980889587</t>
  </si>
  <si>
    <t>DLF0922947312LOOR  PAZMIÑO FRAC                    N000000000056268                                           0959631081</t>
  </si>
  <si>
    <t>DLF0927904755MARTINEZ  SUAREZ C                    N000000000046428                                           0989614064</t>
  </si>
  <si>
    <t>DLF0918219049MENA  BURGOS ABELC                    N000000000058670                                           0990228568</t>
  </si>
  <si>
    <t>DLF0920141801MITE  MAZZINI AMEC                    N000000000040668                                           0990989928</t>
  </si>
  <si>
    <t>DLF0929638237PALMA  ALVARADO MC                    N000000000019145                                           0981089768</t>
  </si>
  <si>
    <t>DLF0918708231PARRALES  ANDRADEC                    N000000000021569                                           0979946398</t>
  </si>
  <si>
    <t>DLF0921898722QUIROZ  BRAVO ANGC                    N000000000043187                                           0993071421</t>
  </si>
  <si>
    <t>DLF0919762393SANCHEZ  SANTANA C                    N000000000022755                                           0981000482</t>
  </si>
  <si>
    <t>DLF0914204805TORRES  ALEJANDROC                    N000000000044729                                           0939284443</t>
  </si>
  <si>
    <t>DLF0913318069VARGAS  GOMEZ VIDC                    N000000000029966                                           0989053958</t>
  </si>
  <si>
    <t>DLF0940231806VELEZ  DE LA CRUZC                    N000000000016256                                           0989555581</t>
  </si>
  <si>
    <t>DLF0923106082ZUÑIGA  DELGADO MC                    N000000000047705                                           0986602344</t>
  </si>
  <si>
    <t>CLF0002630052GRAFICASIMPACTOGRAFIMPACSA</t>
  </si>
  <si>
    <t>C000000000</t>
  </si>
  <si>
    <t>DLF1310562028ANCHUNDIA  ANCHUNC</t>
  </si>
  <si>
    <t>N000000000</t>
  </si>
  <si>
    <t>DLF0930086525AUZ  CAICHE ADRIAC</t>
  </si>
  <si>
    <t>DLF0919388223AVILA  ZUÑIGA DANC</t>
  </si>
  <si>
    <t>DLF1205989484DELGADO  ALVARADOC</t>
  </si>
  <si>
    <t>DLF0915788194DOMINGUEZ  VERA AC</t>
  </si>
  <si>
    <t>DLF0913685384ECHERRE  MACIAS LC</t>
  </si>
  <si>
    <t>DLF0920303583FUENTES  MORAN ERC</t>
  </si>
  <si>
    <t>DLF0931451660GUAMINGA  YAUTIBUC</t>
  </si>
  <si>
    <t>DLF0925955551IGLESIAS  NOBOA RC</t>
  </si>
  <si>
    <t>DLF0922947312LOOR  PAZMIÑO FRAC</t>
  </si>
  <si>
    <t>DLF0927904755MARTINEZ  SUAREZ C</t>
  </si>
  <si>
    <t>DLF0918219049MENA  BURGOS ABELC</t>
  </si>
  <si>
    <t>DLF0920141801MITE  MAZZINI AMEC</t>
  </si>
  <si>
    <t>DLF0929638237PALMA  ALVARADO MC</t>
  </si>
  <si>
    <t>DLF0918708231PARRALES  ANDRADEC</t>
  </si>
  <si>
    <t>DLF0921898722QUIROZ  BRAVO ANGC</t>
  </si>
  <si>
    <t>DLF0919762393SANCHEZ  SANTANA C</t>
  </si>
  <si>
    <t>DLF0914204805TORRES  ALEJANDROC</t>
  </si>
  <si>
    <t>DLF0913318069VARGAS  GOMEZ VIDC</t>
  </si>
  <si>
    <t>DLF0940231806VELEZ  DE LA CRUZC</t>
  </si>
  <si>
    <t>DLF0923106082ZUÑIGA  DELGADO MC</t>
  </si>
  <si>
    <t xml:space="preserve">A001814740300000000006285743Y01ABAD  SALTOS AN             </t>
  </si>
  <si>
    <t xml:space="preserve">A001842989100000000006101243Y01ACUÑA  PINCAY E             </t>
  </si>
  <si>
    <t xml:space="preserve">A003210944100000000003070143Y01ADUM  BENITES J             </t>
  </si>
  <si>
    <t xml:space="preserve">A001728616600000000003311943Y01ALEJANDRO  PARR             </t>
  </si>
  <si>
    <t xml:space="preserve">A001815627500000000006125143Y01ALVARADO  MARIN             </t>
  </si>
  <si>
    <t xml:space="preserve">A002171338900000000001627643Y01ALVARADO  ORDOÑ             </t>
  </si>
  <si>
    <t xml:space="preserve">A001592102600000000001689343Y01AMAT  VITERI DA             </t>
  </si>
  <si>
    <t xml:space="preserve">A001841943700000000004520743Y01ANA  ZAMBRANO D             </t>
  </si>
  <si>
    <t xml:space="preserve">A001815774300000000005251543Y01ANCHUNDIA  PITA             </t>
  </si>
  <si>
    <t xml:space="preserve">A001813446700000000003452943Y01ANGEL  VERA MAR             </t>
  </si>
  <si>
    <t xml:space="preserve">A001809594200000000003365443Y01ARIAS  HOLGUIN              </t>
  </si>
  <si>
    <t xml:space="preserve">A001792277200000000003966543Y01AUZ  FRANCO CHI             </t>
  </si>
  <si>
    <t xml:space="preserve">A001819103700000000005557043Y01BAJAÑA  CASTAÑE             </t>
  </si>
  <si>
    <t xml:space="preserve">A001814767500000000005004643Y01BAJAÑA  HIDALGO             </t>
  </si>
  <si>
    <t xml:space="preserve">A001814747000000000005559343Y01BAJAÑA  VELASCO             </t>
  </si>
  <si>
    <t xml:space="preserve">A001814738100000000005986443Y01BENAVIDES  BAJA             </t>
  </si>
  <si>
    <t xml:space="preserve">A001818055800000000004714543Y01BERMUDEZ  MACIA             </t>
  </si>
  <si>
    <t xml:space="preserve">A001810236100000000004088343Y01BETUN  MASALEMA             </t>
  </si>
  <si>
    <t xml:space="preserve">A001819138000000000004011843Y01BUSTAMANTE  CAN             </t>
  </si>
  <si>
    <t xml:space="preserve">A001813384400000000003953443Y01CABRERA  RENDON             </t>
  </si>
  <si>
    <t xml:space="preserve">A001816164300000000004667343Y01CAICEDO  CAICED             </t>
  </si>
  <si>
    <t xml:space="preserve">A001811949300000000005979243Y01CAICEDO  ZAMBRA             </t>
  </si>
  <si>
    <t xml:space="preserve">A004674427100000000005989843Y01CAICHE  LIMONES             </t>
  </si>
  <si>
    <t xml:space="preserve">A002478996400000000002591143Y01CAIZA  MURILLO              </t>
  </si>
  <si>
    <t xml:space="preserve">A002621692800000000003386143Y01CALDERON  BORBO             </t>
  </si>
  <si>
    <t xml:space="preserve">A001815570700000000005464143Y01CAMATON  LEON N             </t>
  </si>
  <si>
    <t xml:space="preserve">A004620334300000000007756343Y01CAMPOS  PERALTA             </t>
  </si>
  <si>
    <t xml:space="preserve">A000498220200000000004494843Y01CAMPOVERDE  ECH             </t>
  </si>
  <si>
    <t xml:space="preserve">A001815087000000000006774143Y01CAMPOVERDE  RAM             </t>
  </si>
  <si>
    <t xml:space="preserve">A001817456600000000005124843Y01CASTRO  ARAUZ F             </t>
  </si>
  <si>
    <t xml:space="preserve">A011693270600000000004945243Y01CASTRO  OCHOA S             </t>
  </si>
  <si>
    <t xml:space="preserve">A001816194500000000005882943Y01CEDEÑO  MERCHAN             </t>
  </si>
  <si>
    <t xml:space="preserve">A001844554400000000005943643Y01CEDEÑO  PILAY W             </t>
  </si>
  <si>
    <t xml:space="preserve">A001819152500000000004465543Y01CHACON  JADAN J             </t>
  </si>
  <si>
    <t xml:space="preserve">A001827389100000000003544943Y01CHATTIN  TERAN              </t>
  </si>
  <si>
    <t xml:space="preserve">A001817373000000000003762043Y01CHELE  MERA WIN             </t>
  </si>
  <si>
    <t xml:space="preserve">A001814760700000000003309543Y01CHIMBOLEMA  TEN             </t>
  </si>
  <si>
    <t xml:space="preserve">A004761257300000000001966743Y01CHIRIGUAYA  GAI             </t>
  </si>
  <si>
    <t xml:space="preserve">A001812555700000000001720143Y01CHOEZ  PINCAY C             </t>
  </si>
  <si>
    <t xml:space="preserve">A001841534300000000004954743Y01CHOEZ  SEGURA E             </t>
  </si>
  <si>
    <t xml:space="preserve">A003892090600000000002747143Y01GARCIA  CARMONA             </t>
  </si>
  <si>
    <t xml:space="preserve">A002715113700000000010180543Y01GARCIA  PINARGO             </t>
  </si>
  <si>
    <t xml:space="preserve">A001803629500000000003306043Y01GOMEZ  CALDERON             </t>
  </si>
  <si>
    <t xml:space="preserve">A001819187800000000006207643Y01GOMEZ  VARGAS P             </t>
  </si>
  <si>
    <t xml:space="preserve">A003202154400000000003507443Y01GOMEZ  ZAMBRANO             </t>
  </si>
  <si>
    <t xml:space="preserve">A001815630500000000003790243Y01GONZABAY  TOALA             </t>
  </si>
  <si>
    <t xml:space="preserve">A001836335100000000005200043Y01GUAMAN  PAEZ JA             </t>
  </si>
  <si>
    <t xml:space="preserve">A001535281200000000003007443Y01GURUMENDI  BUST             </t>
  </si>
  <si>
    <t xml:space="preserve">A001814741100000000004901643Y01GUTIERREZ  GARC             </t>
  </si>
  <si>
    <t xml:space="preserve">A001811265000000000004972643Y01HARO  JURADO LU             </t>
  </si>
  <si>
    <t xml:space="preserve">A004757170200000000005238343Y01HERNANDEZ  MOLI             </t>
  </si>
  <si>
    <t xml:space="preserve">A001837237600000000001844843Y01INDIO  MENA JOF             </t>
  </si>
  <si>
    <t xml:space="preserve">A001814765800000000004333643Y01INTRIAGO  ANDRA             </t>
  </si>
  <si>
    <t xml:space="preserve">A001841900400000000001532243Y01JATIVA  PEÑA MA             </t>
  </si>
  <si>
    <t xml:space="preserve">A001845611200000000005440843Y01JIMENEZ  BAZURT             </t>
  </si>
  <si>
    <t xml:space="preserve">A001831501200000000006739743Y01JIMENEZ  ROJAS              </t>
  </si>
  <si>
    <t xml:space="preserve">A004620365300000000008009343Y01LEON  GUAMAN JI             </t>
  </si>
  <si>
    <t xml:space="preserve">A001804759900000000001908843Y01LINO  FIGUEROA              </t>
  </si>
  <si>
    <t xml:space="preserve">A001814757700000000003795143Y01LINO  MERELO ED             </t>
  </si>
  <si>
    <t xml:space="preserve">A001812580800000000002218943Y01LOPEZ  SANCHEZ              </t>
  </si>
  <si>
    <t xml:space="preserve">A003891456600000000000713043Y01LUNA  ARECHUA Y             </t>
  </si>
  <si>
    <t xml:space="preserve">A001817988600000000002520043Y01MACIAS  CHELE J             </t>
  </si>
  <si>
    <t xml:space="preserve">A004563431500000000003987143Y01MADRID  NAVIA L             </t>
  </si>
  <si>
    <t xml:space="preserve">A003404457500000000001405743Y01MAGALLANES  QUI             </t>
  </si>
  <si>
    <t xml:space="preserve">A001831502000000000006335143Y01MALDONADO  LAGO             </t>
  </si>
  <si>
    <t xml:space="preserve">A002719411200000000003925343Y01MANZABA  CAMPOS             </t>
  </si>
  <si>
    <t xml:space="preserve">A001813003800000000003230043Y01MARQUEZ  CASTRO             </t>
  </si>
  <si>
    <t xml:space="preserve">A001817383700000000003364443Y01MARTINEZ  DUART             </t>
  </si>
  <si>
    <t xml:space="preserve">A001817386200000000006079543Y01MEDINA  MESIAS              </t>
  </si>
  <si>
    <t xml:space="preserve">A003746349800000000004505443Y01MEDINA  ORELLAN             </t>
  </si>
  <si>
    <t xml:space="preserve">A001827347500000000005130943Y01MENOSCAL  PINCA             </t>
  </si>
  <si>
    <t xml:space="preserve">A001792278000000000004218043Y01MIRANDA  GUIJAR             </t>
  </si>
  <si>
    <t xml:space="preserve">A001815564300000000004648243Y01MOLINEROS  OLAL             </t>
  </si>
  <si>
    <t xml:space="preserve">A004310210400000000005459043Y01MONTESDEOCA  SA             </t>
  </si>
  <si>
    <t xml:space="preserve">A001842827500000000004573643Y01MORA  CEDEÑO HE             </t>
  </si>
  <si>
    <t xml:space="preserve">A003974599700000000005993543Y01MORALES  GARZON             </t>
  </si>
  <si>
    <t xml:space="preserve">A001811967100000000002410043Y01MORAN  GONZALEZ             </t>
  </si>
  <si>
    <t xml:space="preserve">A004849976200000000003792443Y01MORAN  MOSQUERA             </t>
  </si>
  <si>
    <t xml:space="preserve">C002471503000000000004112443Y01MOREIRA  ARTEAG             </t>
  </si>
  <si>
    <t xml:space="preserve">A001831954800000000005665243Y01MOSQUERA  PINCA             </t>
  </si>
  <si>
    <t xml:space="preserve">A001812567100000000004452843Y01NAVAS  PARRALES             </t>
  </si>
  <si>
    <t xml:space="preserve">A001840767600000000002221643Y01OJEDA  RAMIREZ              </t>
  </si>
  <si>
    <t xml:space="preserve">C001792811200000000019441143Y01ORBEA  ARELLANO             </t>
  </si>
  <si>
    <t xml:space="preserve">C001790267900000000018069243Y01ORBEA  ARELLANO             </t>
  </si>
  <si>
    <t xml:space="preserve">A001817696800000000005257843Y01ORBEA  VACA RAU             </t>
  </si>
  <si>
    <t xml:space="preserve">A001818019200000000004476443Y01ORDOÑEZ  VELEZ              </t>
  </si>
  <si>
    <t xml:space="preserve">A001770620400000000003282243Y01ORTEGA  ORRALA              </t>
  </si>
  <si>
    <t xml:space="preserve">A001817438800000000001955843Y01ORTIZ  RIOS AND             </t>
  </si>
  <si>
    <t xml:space="preserve">C000381840300000000003291443Y01PEREZ  IBARRA T             </t>
  </si>
  <si>
    <t xml:space="preserve">A001815258900000000007773843Y01PEREZ  VERDU JH             </t>
  </si>
  <si>
    <t xml:space="preserve">A004322100500000000003438843Y01PINANGO  GONZAL             </t>
  </si>
  <si>
    <t xml:space="preserve">A002718553800000000003896643Y01QUINDE  RAMIREZ             </t>
  </si>
  <si>
    <t xml:space="preserve">A001816237200000000009607643Y01RAMIREZ  ARIAS              </t>
  </si>
  <si>
    <t xml:space="preserve">A001812546800000000004906343Y01REYES  BAQUERIZ             </t>
  </si>
  <si>
    <t xml:space="preserve">A001817283100000000005087643Y01REYES  RAMIREZ              </t>
  </si>
  <si>
    <t xml:space="preserve">A001809168700000000003097143Y01RIVAS  TOMALA A             </t>
  </si>
  <si>
    <t xml:space="preserve">A001815809900000000007507843Y01ROMERO  ENDARA              </t>
  </si>
  <si>
    <t xml:space="preserve">A001819109600000000004842143Y01ROSERO  CEREZO              </t>
  </si>
  <si>
    <t xml:space="preserve">A001816212600000000003727143Y01RUGEL  CONFORME             </t>
  </si>
  <si>
    <t xml:space="preserve">A001816162600000000000023743Y01SACON  CHUEZ DI             </t>
  </si>
  <si>
    <t xml:space="preserve">A001831036300000000004909743Y01SAILEMA  MORAN              </t>
  </si>
  <si>
    <t xml:space="preserve">A001819089800000000005049743Y01SALAZAR  VILLAM             </t>
  </si>
  <si>
    <t xml:space="preserve">A003973773100000000002078443Y01SANDOVAL  LASSO             </t>
  </si>
  <si>
    <t xml:space="preserve">A001817364100000000005601643Y01SIGUA  RIVERA J             </t>
  </si>
  <si>
    <t xml:space="preserve">A001800401600000000000903343Y01SILVA  MUÑOZ KA             </t>
  </si>
  <si>
    <t xml:space="preserve">A003048640900000000005565343Y01SUAREZ  YEPEZ K             </t>
  </si>
  <si>
    <t xml:space="preserve">A001809395700000000003622443Y01TOMALA  TORRES              </t>
  </si>
  <si>
    <t xml:space="preserve">A001717638700000000003063343Y01VARGAS  ANA DAN             </t>
  </si>
  <si>
    <t xml:space="preserve">A001795964100000000005114243Y01VELEZ  TORRES J             </t>
  </si>
  <si>
    <t xml:space="preserve">A000282549500000000004168843Y01VELEZ  VASQUEZ              </t>
  </si>
  <si>
    <t xml:space="preserve">A005121286500000000002254543Y01VERDEZOTO  GONZ             </t>
  </si>
  <si>
    <t xml:space="preserve">A001815368300000000006030043Y01VILLAMAR  MERO              </t>
  </si>
  <si>
    <t xml:space="preserve">A001819110000000000003569243Y01VITE  ACOSTA JE             </t>
  </si>
  <si>
    <t xml:space="preserve">A001816362900000000005640743Y01YANEZ  RODRIGUE             </t>
  </si>
  <si>
    <t xml:space="preserve">A001814728400000000003984943Y01YOZA  BARRERA C             </t>
  </si>
  <si>
    <t xml:space="preserve">A001812591400000000003940843Y01YOZA  BARRERA J             </t>
  </si>
  <si>
    <t xml:space="preserve">A001812592200000000000188243Y01ZAMBRANO  ROSAD             </t>
  </si>
  <si>
    <t xml:space="preserve">A001827346700000000008513243Y01ZAMORA  PINEDA              </t>
  </si>
  <si>
    <t xml:space="preserve">A003885419900000000006170843Y01ZORRILLA  CHOEZ             </t>
  </si>
  <si>
    <t xml:space="preserve">A001806204100000000000086543Y01ZUÑIGA  DELGADO             </t>
  </si>
  <si>
    <t>A0018147403000000000</t>
  </si>
  <si>
    <t>43Y01ABAD  SALTOS AN</t>
  </si>
  <si>
    <t>A0018429891000000000</t>
  </si>
  <si>
    <t>43Y01ACUÑA  PINCAY E</t>
  </si>
  <si>
    <t>A0032109441000000000</t>
  </si>
  <si>
    <t>43Y01ADUM  BENITES J</t>
  </si>
  <si>
    <t>A0017286166000000000</t>
  </si>
  <si>
    <t>43Y01ALEJANDRO  PARR</t>
  </si>
  <si>
    <t>A0018156275000000000</t>
  </si>
  <si>
    <t>43Y01ALVARADO  MARIN</t>
  </si>
  <si>
    <t>A0021713389000000000</t>
  </si>
  <si>
    <t>43Y01ALVARADO  ORDOÑ</t>
  </si>
  <si>
    <t>A0015921026000000000</t>
  </si>
  <si>
    <t>43Y01AMAT  VITERI DA</t>
  </si>
  <si>
    <t>A0018419437000000000</t>
  </si>
  <si>
    <t>43Y01ANA  ZAMBRANO D</t>
  </si>
  <si>
    <t>A0018157743000000000</t>
  </si>
  <si>
    <t>43Y01ANCHUNDIA  PITA</t>
  </si>
  <si>
    <t>A0018134467000000000</t>
  </si>
  <si>
    <t>43Y01ANGEL  VERA MAR</t>
  </si>
  <si>
    <t>A0018095942000000000</t>
  </si>
  <si>
    <t>43Y01ARIAS  HOLGUIN</t>
  </si>
  <si>
    <t>A0017922772000000000</t>
  </si>
  <si>
    <t>43Y01AUZ  FRANCO CHI</t>
  </si>
  <si>
    <t>A0018191037000000000</t>
  </si>
  <si>
    <t>43Y01BAJAÑA  CASTAÑE</t>
  </si>
  <si>
    <t>A0018147675000000000</t>
  </si>
  <si>
    <t>43Y01BAJAÑA  HIDALGO</t>
  </si>
  <si>
    <t>A0018147470000000000</t>
  </si>
  <si>
    <t>43Y01BAJAÑA  VELASCO</t>
  </si>
  <si>
    <t>A0018147381000000000</t>
  </si>
  <si>
    <t>43Y01BENAVIDES  BAJA</t>
  </si>
  <si>
    <t>A0018180558000000000</t>
  </si>
  <si>
    <t>43Y01BERMUDEZ  MACIA</t>
  </si>
  <si>
    <t>A0018102361000000000</t>
  </si>
  <si>
    <t>43Y01BETUN  MASALEMA</t>
  </si>
  <si>
    <t>A0018191380000000000</t>
  </si>
  <si>
    <t>43Y01BUSTAMANTE  CAN</t>
  </si>
  <si>
    <t>A0018133844000000000</t>
  </si>
  <si>
    <t>43Y01CABRERA  RENDON</t>
  </si>
  <si>
    <t>A0018161643000000000</t>
  </si>
  <si>
    <t>43Y01CAICEDO  CAICED</t>
  </si>
  <si>
    <t>A0018119493000000000</t>
  </si>
  <si>
    <t>43Y01CAICEDO  ZAMBRA</t>
  </si>
  <si>
    <t>A0046744271000000000</t>
  </si>
  <si>
    <t>43Y01CAICHE  LIMONES</t>
  </si>
  <si>
    <t>A0024789964000000000</t>
  </si>
  <si>
    <t>43Y01CAIZA  MURILLO</t>
  </si>
  <si>
    <t>A0026216928000000000</t>
  </si>
  <si>
    <t>43Y01CALDERON  BORBO</t>
  </si>
  <si>
    <t>A0018155707000000000</t>
  </si>
  <si>
    <t>43Y01CAMATON  LEON N</t>
  </si>
  <si>
    <t>A0046203343000000000</t>
  </si>
  <si>
    <t>43Y01CAMPOS  PERALTA</t>
  </si>
  <si>
    <t>A0004982202000000000</t>
  </si>
  <si>
    <t>43Y01CAMPOVERDE  ECH</t>
  </si>
  <si>
    <t>A0018150870000000000</t>
  </si>
  <si>
    <t>43Y01CAMPOVERDE  RAM</t>
  </si>
  <si>
    <t>A0002287205000000000</t>
  </si>
  <si>
    <t>43Y01CASTRO  ALVARAD</t>
  </si>
  <si>
    <t>A0018174566000000000</t>
  </si>
  <si>
    <t>43Y01CASTRO  ARAUZ F</t>
  </si>
  <si>
    <t>A0116932706000000000</t>
  </si>
  <si>
    <t>43Y01CASTRO  OCHOA S</t>
  </si>
  <si>
    <t>A0018161945000000000</t>
  </si>
  <si>
    <t>43Y01CEDEÑO  MERCHAN</t>
  </si>
  <si>
    <t>A0018445544000000000</t>
  </si>
  <si>
    <t>43Y01CEDEÑO  PILAY W</t>
  </si>
  <si>
    <t>A0018191525000000000</t>
  </si>
  <si>
    <t>43Y01CHACON  JADAN J</t>
  </si>
  <si>
    <t>A0018273891000000000</t>
  </si>
  <si>
    <t>43Y01CHATTIN  TERAN</t>
  </si>
  <si>
    <t>A0018173730000000000</t>
  </si>
  <si>
    <t>43Y01CHELE  MERA WIN</t>
  </si>
  <si>
    <t>A0018147607000000000</t>
  </si>
  <si>
    <t>43Y01CHIMBOLEMA  TEN</t>
  </si>
  <si>
    <t>A0047612573000000000</t>
  </si>
  <si>
    <t>43Y01CHIRIGUAYA  GAI</t>
  </si>
  <si>
    <t>A0018125557000000000</t>
  </si>
  <si>
    <t>43Y01CHOEZ  PINCAY C</t>
  </si>
  <si>
    <t>A0018415343000000000</t>
  </si>
  <si>
    <t>43Y01CHOEZ  SEGURA E</t>
  </si>
  <si>
    <t>A0038920906000000000</t>
  </si>
  <si>
    <t>43Y01GARCIA  CARMONA</t>
  </si>
  <si>
    <t>A0027151137000000000</t>
  </si>
  <si>
    <t>43Y01GARCIA  PINARGO</t>
  </si>
  <si>
    <t>A0018036295000000000</t>
  </si>
  <si>
    <t>43Y01GOMEZ  CALDERON</t>
  </si>
  <si>
    <t>A0018191878000000000</t>
  </si>
  <si>
    <t>43Y01GOMEZ  VARGAS P</t>
  </si>
  <si>
    <t>A0032021544000000000</t>
  </si>
  <si>
    <t>43Y01GOMEZ  ZAMBRANO</t>
  </si>
  <si>
    <t>A0018156305000000000</t>
  </si>
  <si>
    <t>43Y01GONZABAY  TOALA</t>
  </si>
  <si>
    <t>A0018363351000000000</t>
  </si>
  <si>
    <t>43Y01GUAMAN  PAEZ JA</t>
  </si>
  <si>
    <t>A0015352812000000000</t>
  </si>
  <si>
    <t>43Y01GURUMENDI  BUST</t>
  </si>
  <si>
    <t>A0018147411000000000</t>
  </si>
  <si>
    <t>43Y01GUTIERREZ  GARC</t>
  </si>
  <si>
    <t>A0018112650000000000</t>
  </si>
  <si>
    <t>43Y01HARO  JURADO LU</t>
  </si>
  <si>
    <t>A0047571702000000000</t>
  </si>
  <si>
    <t>43Y01HERNANDEZ  MOLI</t>
  </si>
  <si>
    <t>A0018372376000000000</t>
  </si>
  <si>
    <t>43Y01INDIO  MENA JOF</t>
  </si>
  <si>
    <t>A0018147658000000000</t>
  </si>
  <si>
    <t>43Y01INTRIAGO  ANDRA</t>
  </si>
  <si>
    <t>A0018419004000000000</t>
  </si>
  <si>
    <t>43Y01JATIVA  PEÑA MA</t>
  </si>
  <si>
    <t>A0018456112000000000</t>
  </si>
  <si>
    <t>43Y01JIMENEZ  BAZURT</t>
  </si>
  <si>
    <t>A0018315012000000000</t>
  </si>
  <si>
    <t>43Y01JIMENEZ  ROJAS</t>
  </si>
  <si>
    <t>A0046203653000000000</t>
  </si>
  <si>
    <t>43Y01LEON  GUAMAN JI</t>
  </si>
  <si>
    <t>A0018047599000000000</t>
  </si>
  <si>
    <t>43Y01LINO  FIGUEROA</t>
  </si>
  <si>
    <t>A0018147577000000000</t>
  </si>
  <si>
    <t>43Y01LINO  MERELO ED</t>
  </si>
  <si>
    <t>A0018125808000000000</t>
  </si>
  <si>
    <t>43Y01LOPEZ  SANCHEZ</t>
  </si>
  <si>
    <t>A0038914566000000000</t>
  </si>
  <si>
    <t>43Y01LUNA  ARECHUA Y</t>
  </si>
  <si>
    <t>A0018179886000000000</t>
  </si>
  <si>
    <t>43Y01MACIAS  CHELE J</t>
  </si>
  <si>
    <t>A0045634315000000000</t>
  </si>
  <si>
    <t>43Y01MADRID  NAVIA L</t>
  </si>
  <si>
    <t>A0034044575000000000</t>
  </si>
  <si>
    <t>43Y01MAGALLANES  QUI</t>
  </si>
  <si>
    <t>A0018315020000000000</t>
  </si>
  <si>
    <t>43Y01MALDONADO  LAGO</t>
  </si>
  <si>
    <t>A0027194112000000000</t>
  </si>
  <si>
    <t>43Y01MANZABA  CAMPOS</t>
  </si>
  <si>
    <t>A0018130038000000000</t>
  </si>
  <si>
    <t>43Y01MARQUEZ  CASTRO</t>
  </si>
  <si>
    <t>A0018173837000000000</t>
  </si>
  <si>
    <t>43Y01MARTINEZ  DUART</t>
  </si>
  <si>
    <t>A0018173862000000000</t>
  </si>
  <si>
    <t>43Y01MEDINA  MESIAS</t>
  </si>
  <si>
    <t>A0037463498000000000</t>
  </si>
  <si>
    <t>43Y01MEDINA  ORELLAN</t>
  </si>
  <si>
    <t>A0018273475000000000</t>
  </si>
  <si>
    <t>43Y01MENOSCAL  PINCA</t>
  </si>
  <si>
    <t>A0017922780000000000</t>
  </si>
  <si>
    <t>43Y01MIRANDA  GUIJAR</t>
  </si>
  <si>
    <t>A0018155643000000000</t>
  </si>
  <si>
    <t>43Y01MOLINEROS  OLAL</t>
  </si>
  <si>
    <t>A0043102104000000000</t>
  </si>
  <si>
    <t>43Y01MONTESDEOCA  SA</t>
  </si>
  <si>
    <t>A0018428275000000000</t>
  </si>
  <si>
    <t>43Y01MORA  CEDEÑO HE</t>
  </si>
  <si>
    <t>A0039745997000000000</t>
  </si>
  <si>
    <t>43Y01MORALES  GARZON</t>
  </si>
  <si>
    <t>A0018119671000000000</t>
  </si>
  <si>
    <t>43Y01MORAN  GONZALEZ</t>
  </si>
  <si>
    <t>A0048499762000000000</t>
  </si>
  <si>
    <t>43Y01MORAN  MOSQUERA</t>
  </si>
  <si>
    <t>C0024715030000000000</t>
  </si>
  <si>
    <t>43Y01MOREIRA  ARTEAG</t>
  </si>
  <si>
    <t>A0018319548000000000</t>
  </si>
  <si>
    <t>43Y01MOSQUERA  PINCA</t>
  </si>
  <si>
    <t>A0018125671000000000</t>
  </si>
  <si>
    <t>43Y01NAVAS  PARRALES</t>
  </si>
  <si>
    <t>A0018407676000000000</t>
  </si>
  <si>
    <t>43Y01OJEDA  RAMIREZ</t>
  </si>
  <si>
    <t>C0017928112000000000</t>
  </si>
  <si>
    <t>43Y01ORBEA  ARELLANO</t>
  </si>
  <si>
    <t>C0017902679000000000</t>
  </si>
  <si>
    <t>A0018176968000000000</t>
  </si>
  <si>
    <t>43Y01ORBEA  VACA RAU</t>
  </si>
  <si>
    <t>A0018180192000000000</t>
  </si>
  <si>
    <t>43Y01ORDOÑEZ  VELEZ</t>
  </si>
  <si>
    <t>A0017706204000000000</t>
  </si>
  <si>
    <t>43Y01ORTEGA  ORRALA</t>
  </si>
  <si>
    <t>A0018174388000000000</t>
  </si>
  <si>
    <t>43Y01ORTIZ  RIOS AND</t>
  </si>
  <si>
    <t>C0003818403000000000</t>
  </si>
  <si>
    <t>43Y01PEREZ  IBARRA T</t>
  </si>
  <si>
    <t>A0018152589000000000</t>
  </si>
  <si>
    <t>43Y01PEREZ  VERDU JH</t>
  </si>
  <si>
    <t>A0043221005000000000</t>
  </si>
  <si>
    <t>43Y01PINANGO  GONZAL</t>
  </si>
  <si>
    <t>A0027185538000000000</t>
  </si>
  <si>
    <t>43Y01QUINDE  RAMIREZ</t>
  </si>
  <si>
    <t>A0018162372000000000</t>
  </si>
  <si>
    <t>43Y01RAMIREZ  ARIAS</t>
  </si>
  <si>
    <t>A0018125468000000000</t>
  </si>
  <si>
    <t>43Y01REYES  BAQUERIZ</t>
  </si>
  <si>
    <t>A0018172831000000000</t>
  </si>
  <si>
    <t>43Y01REYES  RAMIREZ</t>
  </si>
  <si>
    <t>A0018091687000000000</t>
  </si>
  <si>
    <t>43Y01RIVAS  TOMALA A</t>
  </si>
  <si>
    <t>A0018158099000000000</t>
  </si>
  <si>
    <t>43Y01ROMERO  ENDARA</t>
  </si>
  <si>
    <t>A0018191096000000000</t>
  </si>
  <si>
    <t>43Y01ROSERO  CEREZO</t>
  </si>
  <si>
    <t>A0018162126000000000</t>
  </si>
  <si>
    <t>43Y01RUGEL  CONFORME</t>
  </si>
  <si>
    <t>A0018161626000000000</t>
  </si>
  <si>
    <t>43Y01SACON  CHUEZ DI</t>
  </si>
  <si>
    <t>A0018310363000000000</t>
  </si>
  <si>
    <t>43Y01SAILEMA  MORAN</t>
  </si>
  <si>
    <t>A0018190898000000000</t>
  </si>
  <si>
    <t>43Y01SALAZAR  VILLAM</t>
  </si>
  <si>
    <t>A0039737731000000000</t>
  </si>
  <si>
    <t>43Y01SANDOVAL  LASSO</t>
  </si>
  <si>
    <t>A0018173641000000000</t>
  </si>
  <si>
    <t>43Y01SIGUA  RIVERA J</t>
  </si>
  <si>
    <t>A0018004016000000000</t>
  </si>
  <si>
    <t>43Y01SILVA  MUÑOZ KA</t>
  </si>
  <si>
    <t>A0030486409000000000</t>
  </si>
  <si>
    <t>43Y01SUAREZ  YEPEZ K</t>
  </si>
  <si>
    <t>A0018093957000000000</t>
  </si>
  <si>
    <t>43Y01TOMALA  TORRES</t>
  </si>
  <si>
    <t>A0017176387000000000</t>
  </si>
  <si>
    <t>43Y01VARGAS  ANA DAN</t>
  </si>
  <si>
    <t>A0017959641000000000</t>
  </si>
  <si>
    <t>43Y01VELEZ  TORRES J</t>
  </si>
  <si>
    <t>A0002825495000000000</t>
  </si>
  <si>
    <t>43Y01VELEZ  VASQUEZ</t>
  </si>
  <si>
    <t>A0051212865000000000</t>
  </si>
  <si>
    <t>43Y01VERDEZOTO  GONZ</t>
  </si>
  <si>
    <t>A0018153683000000000</t>
  </si>
  <si>
    <t>43Y01VILLAMAR  MERO</t>
  </si>
  <si>
    <t>A0018191100000000000</t>
  </si>
  <si>
    <t>43Y01VITE  ACOSTA JE</t>
  </si>
  <si>
    <t>A0018163629000000000</t>
  </si>
  <si>
    <t>43Y01YANEZ  RODRIGUE</t>
  </si>
  <si>
    <t>A0018147284000000000</t>
  </si>
  <si>
    <t>43Y01YOZA  BARRERA C</t>
  </si>
  <si>
    <t>A0018125914000000000</t>
  </si>
  <si>
    <t>43Y01YOZA  BARRERA J</t>
  </si>
  <si>
    <t>A0018125922000000000</t>
  </si>
  <si>
    <t>43Y01ZAMBRANO  ROSAD</t>
  </si>
  <si>
    <t>A0018273467000000000</t>
  </si>
  <si>
    <t>43Y01ZAMORA  PINEDA</t>
  </si>
  <si>
    <t>A0038854199000000000</t>
  </si>
  <si>
    <t>43Y01ZORRILLA  CHOEZ</t>
  </si>
  <si>
    <t>A0018062041000000000</t>
  </si>
  <si>
    <t>43Y01ZUÑIGA  DELGADO</t>
  </si>
  <si>
    <t>BARZOLA</t>
  </si>
  <si>
    <t>CAMPI</t>
  </si>
  <si>
    <t>EUGENIO</t>
  </si>
  <si>
    <t>ESCOBAR</t>
  </si>
  <si>
    <t>FACUNDO</t>
  </si>
  <si>
    <t>GURUMENDO</t>
  </si>
  <si>
    <t>TUBAY</t>
  </si>
  <si>
    <t>VALENCIA</t>
  </si>
  <si>
    <t>VALLEJO</t>
  </si>
  <si>
    <t>VELEZ</t>
  </si>
  <si>
    <t>VILLAO</t>
  </si>
  <si>
    <t>REGATTO</t>
  </si>
  <si>
    <t>DIFERENCIA</t>
  </si>
  <si>
    <t>PASANTES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</si>
</sst>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Verdana"/>
      <family val="2"/>
    </font>
    <font>
      <sz val="10"/>
      <color rgb="FFFF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2" fillId="0" borderId="0" xfId="0" applyFont="1"/>
    <xf numFmtId="0" fontId="3" fillId="0" borderId="0" xfId="0" applyFont="1"/>
    <xf numFmtId="4" fontId="4" fillId="0" borderId="0" xfId="0" applyNumberFormat="1" applyFont="1" applyAlignment="1">
      <alignment horizontal="right" vertical="center" wrapText="1"/>
    </xf>
    <xf numFmtId="4" fontId="4" fillId="2" borderId="0" xfId="0" applyNumberFormat="1" applyFont="1" applyFill="1" applyAlignment="1">
      <alignment horizontal="right" vertical="center" wrapText="1"/>
    </xf>
    <xf numFmtId="0" fontId="2" fillId="0" borderId="0" xfId="0" applyFont="1" applyFill="1"/>
    <xf numFmtId="0" fontId="3" fillId="0" borderId="0" xfId="0" applyFont="1" applyFill="1"/>
    <xf numFmtId="4" fontId="4" fillId="0" borderId="0" xfId="0" applyNumberFormat="1" applyFont="1" applyFill="1" applyAlignment="1">
      <alignment horizontal="right" vertical="center" wrapText="1"/>
    </xf>
    <xf numFmtId="4" fontId="5" fillId="0" borderId="0" xfId="0" applyNumberFormat="1" applyFont="1" applyFill="1" applyAlignment="1">
      <alignment horizontal="right" vertical="center" wrapText="1"/>
    </xf>
    <xf numFmtId="2" fontId="2" fillId="0" borderId="0" xfId="0" applyNumberFormat="1" applyFont="1" applyFill="1"/>
    <xf numFmtId="2" fontId="0" fillId="2" borderId="0" xfId="0" applyNumberFormat="1" applyFill="1"/>
    <xf numFmtId="4" fontId="4" fillId="3" borderId="0" xfId="0" applyNumberFormat="1" applyFont="1" applyFill="1" applyAlignment="1">
      <alignment horizontal="right" vertical="center" wrapText="1"/>
    </xf>
    <xf numFmtId="0" fontId="1" fillId="0" borderId="0" xfId="0" applyFont="1" applyFill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68"/>
  <sheetViews>
    <sheetView tabSelected="1" topLeftCell="A4" workbookViewId="0">
      <pane xSplit="2" ySplit="2" topLeftCell="T117" activePane="bottomRight" state="frozen"/>
      <selection activeCell="A4" sqref="A4"/>
      <selection pane="topRight" activeCell="C4" sqref="C4"/>
      <selection pane="bottomLeft" activeCell="A6" sqref="A6"/>
      <selection pane="bottomRight" activeCell="V50" sqref="V50"/>
    </sheetView>
  </sheetViews>
  <sheetFormatPr baseColWidth="10" defaultRowHeight="15" x14ac:dyDescent="0.25"/>
  <cols>
    <col min="1" max="1" width="56.85546875" bestFit="1" customWidth="1"/>
    <col min="2" max="2" width="28.7109375" bestFit="1" customWidth="1"/>
    <col min="3" max="3" width="17" bestFit="1" customWidth="1"/>
    <col min="4" max="4" width="17" style="5" customWidth="1"/>
    <col min="5" max="5" width="17" style="9" customWidth="1"/>
    <col min="6" max="6" width="17" customWidth="1"/>
    <col min="7" max="7" width="9" bestFit="1" customWidth="1"/>
    <col min="8" max="8" width="12" style="4" bestFit="1" customWidth="1"/>
    <col min="9" max="9" width="14.85546875" bestFit="1" customWidth="1"/>
    <col min="10" max="10" width="12.42578125" bestFit="1" customWidth="1"/>
    <col min="11" max="11" width="18.5703125" customWidth="1"/>
    <col min="12" max="12" width="19.42578125" bestFit="1" customWidth="1"/>
    <col min="13" max="13" width="18.7109375" bestFit="1" customWidth="1"/>
    <col min="14" max="14" width="13.28515625" bestFit="1" customWidth="1"/>
    <col min="15" max="15" width="14.42578125" bestFit="1" customWidth="1"/>
    <col min="16" max="16" width="18.85546875" bestFit="1" customWidth="1"/>
    <col min="17" max="17" width="17.28515625" bestFit="1" customWidth="1"/>
    <col min="18" max="18" width="19.85546875" bestFit="1" customWidth="1"/>
    <col min="19" max="19" width="12" bestFit="1" customWidth="1"/>
    <col min="20" max="20" width="8.7109375" bestFit="1" customWidth="1"/>
    <col min="21" max="21" width="15" bestFit="1" customWidth="1"/>
    <col min="22" max="22" width="22" bestFit="1" customWidth="1"/>
    <col min="24" max="24" width="7.140625" bestFit="1" customWidth="1"/>
    <col min="25" max="25" width="16.42578125" bestFit="1" customWidth="1"/>
    <col min="26" max="26" width="14.7109375" bestFit="1" customWidth="1"/>
    <col min="27" max="27" width="13.140625" bestFit="1" customWidth="1"/>
    <col min="28" max="28" width="23.5703125" bestFit="1" customWidth="1"/>
    <col min="29" max="29" width="18.85546875" bestFit="1" customWidth="1"/>
    <col min="30" max="30" width="11.85546875" bestFit="1" customWidth="1"/>
    <col min="31" max="31" width="8" bestFit="1" customWidth="1"/>
    <col min="32" max="32" width="19.28515625" bestFit="1" customWidth="1"/>
    <col min="33" max="33" width="11.7109375" bestFit="1" customWidth="1"/>
    <col min="34" max="34" width="10.5703125" bestFit="1" customWidth="1"/>
    <col min="35" max="35" width="18.7109375" bestFit="1" customWidth="1"/>
    <col min="36" max="36" width="12.5703125" bestFit="1" customWidth="1"/>
    <col min="38" max="38" width="14.5703125" bestFit="1" customWidth="1"/>
  </cols>
  <sheetData>
    <row r="1" spans="1:39" x14ac:dyDescent="0.25">
      <c r="A1" s="1" t="s">
        <v>0</v>
      </c>
      <c r="AF1" s="1">
        <v>2021</v>
      </c>
    </row>
    <row r="2" spans="1:39" x14ac:dyDescent="0.25">
      <c r="A2" s="1" t="s">
        <v>1</v>
      </c>
      <c r="AF2" s="1" t="s">
        <v>3</v>
      </c>
    </row>
    <row r="3" spans="1:39" x14ac:dyDescent="0.25">
      <c r="A3" s="1" t="s">
        <v>2</v>
      </c>
      <c r="AF3" s="1" t="s">
        <v>4</v>
      </c>
    </row>
    <row r="4" spans="1:39" x14ac:dyDescent="0.25">
      <c r="D4" s="5">
        <f>9.87+9.87</f>
        <v>19.739999999999998</v>
      </c>
      <c r="E4" s="9">
        <f>253.33*21.6%</f>
        <v>54.719280000000012</v>
      </c>
      <c r="F4">
        <f>400/30*25</f>
        <v>333.33333333333337</v>
      </c>
      <c r="H4" s="4">
        <f>400-333.33</f>
        <v>66.670000000000016</v>
      </c>
      <c r="I4">
        <f>+H25+H37+H50+H56+H58+H69+H94+H141+H142+H146+H151</f>
        <v>119.35000000000001</v>
      </c>
      <c r="J4">
        <f>119.35-110.13</f>
        <v>9.2199999999999989</v>
      </c>
    </row>
    <row r="5" spans="1:39" x14ac:dyDescent="0.25">
      <c r="A5" s="1" t="s">
        <v>5</v>
      </c>
      <c r="B5" s="1" t="s">
        <v>6</v>
      </c>
      <c r="C5" s="1" t="s">
        <v>7</v>
      </c>
      <c r="D5" s="6"/>
      <c r="E5" s="10">
        <f>480*15.15%</f>
        <v>72.72</v>
      </c>
      <c r="F5" s="1"/>
      <c r="G5" s="1" t="s">
        <v>8</v>
      </c>
      <c r="H5" s="16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31</v>
      </c>
      <c r="AF5" s="1" t="s">
        <v>32</v>
      </c>
      <c r="AG5" s="1" t="s">
        <v>33</v>
      </c>
      <c r="AH5" s="1" t="s">
        <v>34</v>
      </c>
      <c r="AI5" s="1" t="s">
        <v>14</v>
      </c>
      <c r="AJ5" s="1" t="s">
        <v>35</v>
      </c>
      <c r="AL5" s="1" t="s">
        <v>36</v>
      </c>
      <c r="AM5" s="1" t="s">
        <v>631</v>
      </c>
    </row>
    <row r="6" spans="1:39" x14ac:dyDescent="0.25">
      <c r="A6" t="s">
        <v>37</v>
      </c>
      <c r="B6" t="s">
        <v>38</v>
      </c>
      <c r="C6" t="s">
        <v>39</v>
      </c>
      <c r="D6" s="7">
        <v>837.4</v>
      </c>
      <c r="E6" s="11">
        <f>+D6-F6</f>
        <v>0</v>
      </c>
      <c r="F6">
        <f>+G6+I6+J6+L6+N6</f>
        <v>837.4</v>
      </c>
      <c r="G6">
        <v>400</v>
      </c>
      <c r="I6">
        <v>0</v>
      </c>
      <c r="J6">
        <v>0</v>
      </c>
      <c r="K6">
        <v>0</v>
      </c>
      <c r="L6">
        <v>0</v>
      </c>
      <c r="M6">
        <v>69.78</v>
      </c>
      <c r="N6">
        <v>437.4</v>
      </c>
      <c r="O6">
        <v>0</v>
      </c>
      <c r="P6">
        <v>907.18</v>
      </c>
      <c r="Q6">
        <v>181.08</v>
      </c>
      <c r="R6">
        <v>0</v>
      </c>
      <c r="S6">
        <v>0</v>
      </c>
      <c r="T6">
        <v>0</v>
      </c>
      <c r="U6">
        <v>0</v>
      </c>
      <c r="V6">
        <v>79.13</v>
      </c>
      <c r="W6">
        <v>0</v>
      </c>
      <c r="X6">
        <v>18.399999999999999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278.61</v>
      </c>
      <c r="AF6">
        <v>628.56999999999994</v>
      </c>
      <c r="AG6">
        <v>69.78</v>
      </c>
      <c r="AH6">
        <v>33.33</v>
      </c>
      <c r="AI6">
        <v>69.78</v>
      </c>
      <c r="AJ6" s="3">
        <f t="shared" ref="AJ6:AJ37" si="0">+G6/24</f>
        <v>16.666666666666668</v>
      </c>
      <c r="AK6" s="3">
        <v>101.75009999999999</v>
      </c>
      <c r="AL6" s="3">
        <f t="shared" ref="AL6:AL49" si="1">+F6*12.15%</f>
        <v>101.74409999999999</v>
      </c>
      <c r="AM6" s="3">
        <f>+AK6-AL6</f>
        <v>6.0000000000002274E-3</v>
      </c>
    </row>
    <row r="7" spans="1:39" x14ac:dyDescent="0.25">
      <c r="A7" t="s">
        <v>40</v>
      </c>
      <c r="B7" t="s">
        <v>41</v>
      </c>
      <c r="C7" t="s">
        <v>39</v>
      </c>
      <c r="D7" s="7">
        <v>927.99</v>
      </c>
      <c r="E7" s="11">
        <f t="shared" ref="E7:E70" si="2">+D7-F7</f>
        <v>0</v>
      </c>
      <c r="F7">
        <f t="shared" ref="F7:F70" si="3">+G7+I7+J7+L7+N7</f>
        <v>927.99</v>
      </c>
      <c r="G7">
        <v>450</v>
      </c>
      <c r="I7">
        <v>0</v>
      </c>
      <c r="J7">
        <v>0</v>
      </c>
      <c r="K7">
        <v>0</v>
      </c>
      <c r="L7">
        <v>0</v>
      </c>
      <c r="M7">
        <v>0</v>
      </c>
      <c r="N7">
        <v>477.99</v>
      </c>
      <c r="O7">
        <v>0</v>
      </c>
      <c r="P7">
        <v>927.99</v>
      </c>
      <c r="Q7">
        <v>203.72</v>
      </c>
      <c r="R7">
        <v>0</v>
      </c>
      <c r="S7">
        <v>0</v>
      </c>
      <c r="T7">
        <v>0</v>
      </c>
      <c r="U7">
        <v>0</v>
      </c>
      <c r="V7">
        <v>87.7</v>
      </c>
      <c r="W7">
        <v>0</v>
      </c>
      <c r="X7">
        <v>26.450000000000003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317.87</v>
      </c>
      <c r="AF7">
        <v>610.12</v>
      </c>
      <c r="AG7">
        <v>77.33</v>
      </c>
      <c r="AH7">
        <v>33.33</v>
      </c>
      <c r="AI7">
        <v>0</v>
      </c>
      <c r="AJ7" s="3">
        <f t="shared" si="0"/>
        <v>18.75</v>
      </c>
      <c r="AK7" s="3">
        <v>112.7509</v>
      </c>
      <c r="AL7" s="3">
        <f t="shared" si="1"/>
        <v>112.75078499999999</v>
      </c>
      <c r="AM7" s="3">
        <f t="shared" ref="AM7:AM70" si="4">+AK7-AL7</f>
        <v>1.1500000000808086E-4</v>
      </c>
    </row>
    <row r="8" spans="1:39" x14ac:dyDescent="0.25">
      <c r="A8" t="s">
        <v>42</v>
      </c>
      <c r="B8" t="s">
        <v>41</v>
      </c>
      <c r="C8" t="s">
        <v>39</v>
      </c>
      <c r="D8" s="7">
        <v>572.41999999999996</v>
      </c>
      <c r="E8" s="11">
        <f t="shared" si="2"/>
        <v>0</v>
      </c>
      <c r="F8">
        <f t="shared" si="3"/>
        <v>572.41999999999996</v>
      </c>
      <c r="G8">
        <v>416</v>
      </c>
      <c r="I8">
        <v>0</v>
      </c>
      <c r="J8">
        <v>0</v>
      </c>
      <c r="K8">
        <v>0</v>
      </c>
      <c r="L8">
        <v>0</v>
      </c>
      <c r="M8">
        <v>0</v>
      </c>
      <c r="N8">
        <v>156.41999999999999</v>
      </c>
      <c r="O8">
        <v>0</v>
      </c>
      <c r="P8">
        <v>572.41999999999996</v>
      </c>
      <c r="Q8">
        <v>188.32</v>
      </c>
      <c r="R8">
        <v>0</v>
      </c>
      <c r="S8">
        <v>0</v>
      </c>
      <c r="T8">
        <v>0</v>
      </c>
      <c r="U8">
        <v>0</v>
      </c>
      <c r="V8">
        <v>54.09</v>
      </c>
      <c r="W8">
        <v>0</v>
      </c>
      <c r="X8">
        <v>23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265.40999999999997</v>
      </c>
      <c r="AF8">
        <v>307.01</v>
      </c>
      <c r="AG8">
        <v>47.7</v>
      </c>
      <c r="AH8">
        <v>33.33</v>
      </c>
      <c r="AI8">
        <v>0</v>
      </c>
      <c r="AJ8" s="3">
        <f t="shared" si="0"/>
        <v>17.333333333333332</v>
      </c>
      <c r="AK8" s="3">
        <v>69.544800000000009</v>
      </c>
      <c r="AL8" s="3">
        <f t="shared" si="1"/>
        <v>69.549029999999988</v>
      </c>
      <c r="AM8" s="3">
        <f t="shared" si="4"/>
        <v>-4.2299999999784177E-3</v>
      </c>
    </row>
    <row r="9" spans="1:39" x14ac:dyDescent="0.25">
      <c r="A9" t="s">
        <v>43</v>
      </c>
      <c r="B9" t="s">
        <v>44</v>
      </c>
      <c r="C9" t="s">
        <v>39</v>
      </c>
      <c r="D9" s="7">
        <v>759.41</v>
      </c>
      <c r="E9" s="11">
        <f t="shared" si="2"/>
        <v>0</v>
      </c>
      <c r="F9">
        <f t="shared" si="3"/>
        <v>759.41000000000008</v>
      </c>
      <c r="G9">
        <v>425</v>
      </c>
      <c r="I9">
        <v>0</v>
      </c>
      <c r="J9">
        <v>0</v>
      </c>
      <c r="K9">
        <v>0</v>
      </c>
      <c r="L9">
        <v>0</v>
      </c>
      <c r="M9">
        <v>0</v>
      </c>
      <c r="N9">
        <v>334.41</v>
      </c>
      <c r="O9">
        <v>0</v>
      </c>
      <c r="P9">
        <v>759.41000000000008</v>
      </c>
      <c r="Q9">
        <v>192.4</v>
      </c>
      <c r="R9">
        <v>0</v>
      </c>
      <c r="S9">
        <v>0</v>
      </c>
      <c r="T9">
        <v>0</v>
      </c>
      <c r="U9">
        <v>0</v>
      </c>
      <c r="V9">
        <v>71.760000000000005</v>
      </c>
      <c r="W9">
        <v>0</v>
      </c>
      <c r="X9">
        <v>17.25</v>
      </c>
      <c r="Y9">
        <v>0</v>
      </c>
      <c r="Z9">
        <v>0</v>
      </c>
      <c r="AA9">
        <v>0</v>
      </c>
      <c r="AB9">
        <v>0</v>
      </c>
      <c r="AC9">
        <v>146.81</v>
      </c>
      <c r="AD9">
        <v>0</v>
      </c>
      <c r="AE9">
        <v>428.22</v>
      </c>
      <c r="AF9">
        <v>331.19000000000005</v>
      </c>
      <c r="AG9">
        <v>63.28</v>
      </c>
      <c r="AH9">
        <v>33.33</v>
      </c>
      <c r="AI9">
        <v>63.28</v>
      </c>
      <c r="AJ9" s="3">
        <f t="shared" si="0"/>
        <v>17.708333333333332</v>
      </c>
      <c r="AK9" s="3">
        <v>92.274199999999993</v>
      </c>
      <c r="AL9" s="3">
        <f t="shared" si="1"/>
        <v>92.268315000000001</v>
      </c>
      <c r="AM9" s="3">
        <f t="shared" si="4"/>
        <v>5.8849999999921465E-3</v>
      </c>
    </row>
    <row r="10" spans="1:39" x14ac:dyDescent="0.25">
      <c r="A10" t="s">
        <v>45</v>
      </c>
      <c r="B10" t="s">
        <v>44</v>
      </c>
      <c r="C10" t="s">
        <v>39</v>
      </c>
      <c r="D10" s="7">
        <v>847.6</v>
      </c>
      <c r="E10" s="11">
        <f t="shared" si="2"/>
        <v>0</v>
      </c>
      <c r="F10">
        <f t="shared" si="3"/>
        <v>847.6</v>
      </c>
      <c r="G10">
        <v>400</v>
      </c>
      <c r="I10">
        <v>0</v>
      </c>
      <c r="J10">
        <v>0</v>
      </c>
      <c r="K10">
        <v>0</v>
      </c>
      <c r="L10">
        <v>0</v>
      </c>
      <c r="M10">
        <v>70.63</v>
      </c>
      <c r="N10">
        <v>447.6</v>
      </c>
      <c r="O10">
        <v>0</v>
      </c>
      <c r="P10">
        <v>918.23</v>
      </c>
      <c r="Q10">
        <v>181.08</v>
      </c>
      <c r="R10">
        <v>0</v>
      </c>
      <c r="S10">
        <v>0</v>
      </c>
      <c r="T10">
        <v>0</v>
      </c>
      <c r="U10">
        <v>0</v>
      </c>
      <c r="V10">
        <v>80.099999999999994</v>
      </c>
      <c r="W10">
        <v>0</v>
      </c>
      <c r="X10">
        <v>4.5999999999999996</v>
      </c>
      <c r="Y10">
        <v>0</v>
      </c>
      <c r="Z10">
        <v>0</v>
      </c>
      <c r="AA10">
        <v>0</v>
      </c>
      <c r="AB10">
        <v>0</v>
      </c>
      <c r="AC10">
        <v>39.94</v>
      </c>
      <c r="AD10">
        <v>0</v>
      </c>
      <c r="AE10">
        <v>305.72000000000003</v>
      </c>
      <c r="AF10">
        <v>612.51</v>
      </c>
      <c r="AG10">
        <v>70.63</v>
      </c>
      <c r="AH10">
        <v>33.33</v>
      </c>
      <c r="AI10">
        <v>70.63</v>
      </c>
      <c r="AJ10" s="3">
        <f t="shared" si="0"/>
        <v>16.666666666666668</v>
      </c>
      <c r="AK10" s="3">
        <v>102.98739999999999</v>
      </c>
      <c r="AL10" s="3">
        <f t="shared" si="1"/>
        <v>102.9834</v>
      </c>
      <c r="AM10" s="3">
        <f t="shared" si="4"/>
        <v>3.9999999999906777E-3</v>
      </c>
    </row>
    <row r="11" spans="1:39" x14ac:dyDescent="0.25">
      <c r="A11" t="s">
        <v>46</v>
      </c>
      <c r="B11" t="s">
        <v>47</v>
      </c>
      <c r="C11" t="s">
        <v>48</v>
      </c>
      <c r="D11" s="7">
        <v>800</v>
      </c>
      <c r="E11" s="11">
        <f t="shared" si="2"/>
        <v>0</v>
      </c>
      <c r="F11">
        <f t="shared" si="3"/>
        <v>800</v>
      </c>
      <c r="G11">
        <v>800</v>
      </c>
      <c r="I11">
        <v>0</v>
      </c>
      <c r="J11">
        <v>0</v>
      </c>
      <c r="K11">
        <v>0</v>
      </c>
      <c r="L11">
        <v>0</v>
      </c>
      <c r="M11">
        <v>66.66</v>
      </c>
      <c r="N11">
        <v>0</v>
      </c>
      <c r="O11">
        <v>0</v>
      </c>
      <c r="P11">
        <v>866.66</v>
      </c>
      <c r="Q11">
        <v>362.16</v>
      </c>
      <c r="R11">
        <v>0</v>
      </c>
      <c r="S11">
        <v>0</v>
      </c>
      <c r="T11">
        <v>0</v>
      </c>
      <c r="U11">
        <v>0</v>
      </c>
      <c r="V11">
        <v>75.599999999999994</v>
      </c>
      <c r="W11">
        <v>0</v>
      </c>
      <c r="X11">
        <v>23</v>
      </c>
      <c r="Y11">
        <v>0</v>
      </c>
      <c r="Z11">
        <v>0</v>
      </c>
      <c r="AA11">
        <v>0</v>
      </c>
      <c r="AB11">
        <v>155.78</v>
      </c>
      <c r="AC11">
        <v>87.36</v>
      </c>
      <c r="AD11">
        <v>0</v>
      </c>
      <c r="AE11">
        <v>703.9</v>
      </c>
      <c r="AF11">
        <v>162.76</v>
      </c>
      <c r="AG11">
        <v>66.67</v>
      </c>
      <c r="AH11">
        <v>33.33</v>
      </c>
      <c r="AI11">
        <v>66.66</v>
      </c>
      <c r="AJ11" s="3">
        <f t="shared" si="0"/>
        <v>33.333333333333336</v>
      </c>
      <c r="AK11" s="3">
        <v>97.2</v>
      </c>
      <c r="AL11" s="3">
        <f t="shared" si="1"/>
        <v>97.2</v>
      </c>
      <c r="AM11" s="3">
        <f t="shared" si="4"/>
        <v>0</v>
      </c>
    </row>
    <row r="12" spans="1:39" x14ac:dyDescent="0.25">
      <c r="A12" t="s">
        <v>49</v>
      </c>
      <c r="B12" t="s">
        <v>50</v>
      </c>
      <c r="C12" t="s">
        <v>39</v>
      </c>
      <c r="D12" s="7">
        <v>683.15</v>
      </c>
      <c r="E12" s="11">
        <f t="shared" si="2"/>
        <v>0</v>
      </c>
      <c r="F12">
        <f t="shared" si="3"/>
        <v>683.15</v>
      </c>
      <c r="G12">
        <v>400</v>
      </c>
      <c r="I12">
        <v>0</v>
      </c>
      <c r="J12">
        <v>0</v>
      </c>
      <c r="K12">
        <v>0</v>
      </c>
      <c r="L12">
        <v>0</v>
      </c>
      <c r="M12">
        <v>0</v>
      </c>
      <c r="N12">
        <v>283.14999999999998</v>
      </c>
      <c r="O12">
        <v>0</v>
      </c>
      <c r="P12">
        <v>683.15</v>
      </c>
      <c r="Q12">
        <v>181.08</v>
      </c>
      <c r="R12">
        <v>0</v>
      </c>
      <c r="S12">
        <v>0</v>
      </c>
      <c r="T12">
        <v>0</v>
      </c>
      <c r="U12">
        <v>0</v>
      </c>
      <c r="V12">
        <v>64.56</v>
      </c>
      <c r="W12">
        <v>0</v>
      </c>
      <c r="X12">
        <v>21.85</v>
      </c>
      <c r="Y12">
        <v>0</v>
      </c>
      <c r="Z12">
        <v>0</v>
      </c>
      <c r="AA12">
        <v>0</v>
      </c>
      <c r="AB12">
        <v>0</v>
      </c>
      <c r="AC12">
        <v>211.73</v>
      </c>
      <c r="AD12">
        <v>35</v>
      </c>
      <c r="AE12">
        <v>514.22</v>
      </c>
      <c r="AF12">
        <v>168.92999999999995</v>
      </c>
      <c r="AG12">
        <v>56.93</v>
      </c>
      <c r="AH12">
        <v>33.33</v>
      </c>
      <c r="AI12">
        <v>56.93</v>
      </c>
      <c r="AJ12" s="3">
        <f t="shared" si="0"/>
        <v>16.666666666666668</v>
      </c>
      <c r="AK12" s="3">
        <v>83.011200000000002</v>
      </c>
      <c r="AL12" s="3">
        <f t="shared" si="1"/>
        <v>83.002724999999998</v>
      </c>
      <c r="AM12" s="3">
        <f t="shared" si="4"/>
        <v>8.4750000000042292E-3</v>
      </c>
    </row>
    <row r="13" spans="1:39" x14ac:dyDescent="0.25">
      <c r="A13" t="s">
        <v>51</v>
      </c>
      <c r="B13" t="s">
        <v>41</v>
      </c>
      <c r="C13" t="s">
        <v>39</v>
      </c>
      <c r="D13" s="7">
        <v>720.82</v>
      </c>
      <c r="E13" s="11">
        <f t="shared" si="2"/>
        <v>0</v>
      </c>
      <c r="F13">
        <f t="shared" si="3"/>
        <v>720.81999999999994</v>
      </c>
      <c r="G13">
        <v>400</v>
      </c>
      <c r="I13">
        <v>0</v>
      </c>
      <c r="J13">
        <v>0</v>
      </c>
      <c r="K13">
        <v>0</v>
      </c>
      <c r="L13">
        <v>0</v>
      </c>
      <c r="M13">
        <v>0</v>
      </c>
      <c r="N13">
        <v>320.82</v>
      </c>
      <c r="O13">
        <v>0</v>
      </c>
      <c r="P13">
        <v>720.81999999999994</v>
      </c>
      <c r="Q13">
        <v>181.08</v>
      </c>
      <c r="R13">
        <v>0</v>
      </c>
      <c r="S13">
        <v>0</v>
      </c>
      <c r="T13">
        <v>0</v>
      </c>
      <c r="U13">
        <v>0</v>
      </c>
      <c r="V13">
        <v>68.12</v>
      </c>
      <c r="W13">
        <v>0</v>
      </c>
      <c r="X13">
        <v>19.55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268.75</v>
      </c>
      <c r="AF13">
        <v>452.06999999999994</v>
      </c>
      <c r="AG13">
        <v>60.07</v>
      </c>
      <c r="AH13">
        <v>33.33</v>
      </c>
      <c r="AI13">
        <v>0</v>
      </c>
      <c r="AJ13" s="3">
        <f t="shared" si="0"/>
        <v>16.666666666666668</v>
      </c>
      <c r="AK13" s="3">
        <v>87.572499999999991</v>
      </c>
      <c r="AL13" s="3">
        <f t="shared" si="1"/>
        <v>87.579629999999995</v>
      </c>
      <c r="AM13" s="3">
        <f t="shared" si="4"/>
        <v>-7.1300000000036334E-3</v>
      </c>
    </row>
    <row r="14" spans="1:39" x14ac:dyDescent="0.25">
      <c r="A14" t="s">
        <v>52</v>
      </c>
      <c r="B14" t="s">
        <v>50</v>
      </c>
      <c r="C14" t="s">
        <v>39</v>
      </c>
      <c r="D14" s="7">
        <v>898.86</v>
      </c>
      <c r="E14" s="11">
        <f t="shared" si="2"/>
        <v>0</v>
      </c>
      <c r="F14">
        <f t="shared" si="3"/>
        <v>898.86</v>
      </c>
      <c r="G14">
        <v>400</v>
      </c>
      <c r="I14">
        <v>0</v>
      </c>
      <c r="J14">
        <v>0</v>
      </c>
      <c r="K14">
        <v>0</v>
      </c>
      <c r="L14">
        <v>0</v>
      </c>
      <c r="M14">
        <v>74.900000000000006</v>
      </c>
      <c r="N14">
        <v>498.86</v>
      </c>
      <c r="O14">
        <v>0</v>
      </c>
      <c r="P14">
        <v>973.76</v>
      </c>
      <c r="Q14">
        <v>181.08</v>
      </c>
      <c r="R14">
        <v>0</v>
      </c>
      <c r="S14">
        <v>0</v>
      </c>
      <c r="T14">
        <v>0</v>
      </c>
      <c r="U14">
        <v>0</v>
      </c>
      <c r="V14">
        <v>84.94</v>
      </c>
      <c r="W14">
        <v>0</v>
      </c>
      <c r="X14">
        <v>11.5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277.52</v>
      </c>
      <c r="AF14">
        <v>696.24</v>
      </c>
      <c r="AG14">
        <v>74.91</v>
      </c>
      <c r="AH14">
        <v>33.33</v>
      </c>
      <c r="AI14">
        <v>74.900000000000006</v>
      </c>
      <c r="AJ14" s="3">
        <f t="shared" si="0"/>
        <v>16.666666666666668</v>
      </c>
      <c r="AK14" s="3">
        <v>109.20399999999999</v>
      </c>
      <c r="AL14" s="3">
        <f t="shared" si="1"/>
        <v>109.21149</v>
      </c>
      <c r="AM14" s="3">
        <f t="shared" si="4"/>
        <v>-7.4900000000042155E-3</v>
      </c>
    </row>
    <row r="15" spans="1:39" x14ac:dyDescent="0.25">
      <c r="A15" t="s">
        <v>53</v>
      </c>
      <c r="B15" t="s">
        <v>44</v>
      </c>
      <c r="C15" t="s">
        <v>39</v>
      </c>
      <c r="D15" s="7">
        <v>792.63</v>
      </c>
      <c r="E15" s="11">
        <f t="shared" si="2"/>
        <v>0</v>
      </c>
      <c r="F15">
        <f t="shared" si="3"/>
        <v>792.63</v>
      </c>
      <c r="G15">
        <v>400</v>
      </c>
      <c r="I15">
        <v>0</v>
      </c>
      <c r="J15">
        <v>0</v>
      </c>
      <c r="K15">
        <v>0</v>
      </c>
      <c r="L15">
        <v>0</v>
      </c>
      <c r="M15">
        <v>0</v>
      </c>
      <c r="N15">
        <v>392.63</v>
      </c>
      <c r="O15">
        <v>0</v>
      </c>
      <c r="P15">
        <v>792.63</v>
      </c>
      <c r="Q15">
        <v>181.08</v>
      </c>
      <c r="R15">
        <v>0</v>
      </c>
      <c r="S15">
        <v>0</v>
      </c>
      <c r="T15">
        <v>0</v>
      </c>
      <c r="U15">
        <v>0</v>
      </c>
      <c r="V15">
        <v>74.900000000000006</v>
      </c>
      <c r="W15">
        <v>0</v>
      </c>
      <c r="X15">
        <v>11.5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267.48</v>
      </c>
      <c r="AF15">
        <v>525.15</v>
      </c>
      <c r="AG15">
        <v>66.05</v>
      </c>
      <c r="AH15">
        <v>33.33</v>
      </c>
      <c r="AI15">
        <v>66.05</v>
      </c>
      <c r="AJ15" s="3">
        <f t="shared" si="0"/>
        <v>16.666666666666668</v>
      </c>
      <c r="AK15" s="3">
        <v>96.298199999999994</v>
      </c>
      <c r="AL15" s="3">
        <f t="shared" si="1"/>
        <v>96.30454499999999</v>
      </c>
      <c r="AM15" s="3">
        <f t="shared" si="4"/>
        <v>-6.3449999999960482E-3</v>
      </c>
    </row>
    <row r="16" spans="1:39" x14ac:dyDescent="0.25">
      <c r="A16" t="s">
        <v>54</v>
      </c>
      <c r="B16" t="s">
        <v>55</v>
      </c>
      <c r="C16" t="s">
        <v>39</v>
      </c>
      <c r="D16" s="7">
        <v>961.88</v>
      </c>
      <c r="E16" s="11">
        <f t="shared" si="2"/>
        <v>0</v>
      </c>
      <c r="F16">
        <f t="shared" si="3"/>
        <v>961.88</v>
      </c>
      <c r="G16">
        <v>600</v>
      </c>
      <c r="I16">
        <v>0</v>
      </c>
      <c r="J16">
        <v>0</v>
      </c>
      <c r="K16">
        <v>0</v>
      </c>
      <c r="L16">
        <v>0</v>
      </c>
      <c r="M16">
        <v>0</v>
      </c>
      <c r="N16">
        <v>361.88</v>
      </c>
      <c r="O16">
        <v>0</v>
      </c>
      <c r="P16">
        <v>961.88</v>
      </c>
      <c r="Q16">
        <v>271.62</v>
      </c>
      <c r="R16">
        <v>0</v>
      </c>
      <c r="S16">
        <v>0</v>
      </c>
      <c r="T16">
        <v>0</v>
      </c>
      <c r="U16">
        <v>0</v>
      </c>
      <c r="V16">
        <v>90.9</v>
      </c>
      <c r="W16">
        <v>0</v>
      </c>
      <c r="X16">
        <v>23</v>
      </c>
      <c r="Y16">
        <v>0</v>
      </c>
      <c r="Z16">
        <v>0</v>
      </c>
      <c r="AA16">
        <v>0</v>
      </c>
      <c r="AB16">
        <v>0</v>
      </c>
      <c r="AC16">
        <v>231.07</v>
      </c>
      <c r="AD16">
        <v>0</v>
      </c>
      <c r="AE16">
        <v>616.58999999999992</v>
      </c>
      <c r="AF16">
        <v>345.29000000000008</v>
      </c>
      <c r="AG16">
        <v>80.16</v>
      </c>
      <c r="AH16">
        <v>33.33</v>
      </c>
      <c r="AI16">
        <v>80.150000000000006</v>
      </c>
      <c r="AJ16" s="3">
        <f t="shared" si="0"/>
        <v>25</v>
      </c>
      <c r="AK16" s="3">
        <v>116.86960000000001</v>
      </c>
      <c r="AL16" s="3">
        <f t="shared" si="1"/>
        <v>116.86842</v>
      </c>
      <c r="AM16" s="3">
        <f t="shared" si="4"/>
        <v>1.1800000000050659E-3</v>
      </c>
    </row>
    <row r="17" spans="1:39" x14ac:dyDescent="0.25">
      <c r="A17" t="s">
        <v>56</v>
      </c>
      <c r="B17" t="s">
        <v>44</v>
      </c>
      <c r="C17" t="s">
        <v>39</v>
      </c>
      <c r="D17" s="7">
        <v>733.8</v>
      </c>
      <c r="E17" s="11">
        <f t="shared" si="2"/>
        <v>0</v>
      </c>
      <c r="F17">
        <f t="shared" si="3"/>
        <v>733.8</v>
      </c>
      <c r="G17">
        <v>400</v>
      </c>
      <c r="I17">
        <v>0</v>
      </c>
      <c r="J17">
        <v>0</v>
      </c>
      <c r="K17">
        <v>0</v>
      </c>
      <c r="L17">
        <v>0</v>
      </c>
      <c r="M17">
        <v>61.15</v>
      </c>
      <c r="N17">
        <v>333.8</v>
      </c>
      <c r="O17">
        <v>0</v>
      </c>
      <c r="P17">
        <v>794.95</v>
      </c>
      <c r="Q17">
        <v>181.08</v>
      </c>
      <c r="R17">
        <v>0</v>
      </c>
      <c r="S17">
        <v>0</v>
      </c>
      <c r="T17">
        <v>0</v>
      </c>
      <c r="U17">
        <v>0</v>
      </c>
      <c r="V17">
        <v>69.34</v>
      </c>
      <c r="W17">
        <v>0</v>
      </c>
      <c r="X17">
        <v>10.35</v>
      </c>
      <c r="Y17">
        <v>0</v>
      </c>
      <c r="Z17">
        <v>0</v>
      </c>
      <c r="AA17">
        <v>0</v>
      </c>
      <c r="AB17">
        <v>0</v>
      </c>
      <c r="AC17">
        <v>197.64</v>
      </c>
      <c r="AD17">
        <v>0</v>
      </c>
      <c r="AE17">
        <v>458.41</v>
      </c>
      <c r="AF17">
        <v>336.54</v>
      </c>
      <c r="AG17">
        <v>61.15</v>
      </c>
      <c r="AH17">
        <v>33.33</v>
      </c>
      <c r="AI17">
        <v>61.15</v>
      </c>
      <c r="AJ17" s="3">
        <f t="shared" si="0"/>
        <v>16.666666666666668</v>
      </c>
      <c r="AK17" s="3">
        <v>89.15870000000001</v>
      </c>
      <c r="AL17" s="3">
        <f t="shared" si="1"/>
        <v>89.156699999999987</v>
      </c>
      <c r="AM17" s="3">
        <f t="shared" si="4"/>
        <v>2.0000000000237605E-3</v>
      </c>
    </row>
    <row r="18" spans="1:39" x14ac:dyDescent="0.25">
      <c r="A18" t="s">
        <v>57</v>
      </c>
      <c r="B18" t="s">
        <v>55</v>
      </c>
      <c r="C18" t="s">
        <v>39</v>
      </c>
      <c r="D18" s="7">
        <v>480</v>
      </c>
      <c r="E18" s="12">
        <f t="shared" si="2"/>
        <v>480</v>
      </c>
      <c r="F18">
        <f t="shared" si="3"/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33.33</v>
      </c>
      <c r="AI18">
        <v>40</v>
      </c>
      <c r="AJ18" s="3">
        <f t="shared" si="0"/>
        <v>0</v>
      </c>
      <c r="AK18" s="3">
        <v>0</v>
      </c>
      <c r="AL18" s="3">
        <f t="shared" si="1"/>
        <v>0</v>
      </c>
      <c r="AM18" s="3">
        <f t="shared" si="4"/>
        <v>0</v>
      </c>
    </row>
    <row r="19" spans="1:39" x14ac:dyDescent="0.25">
      <c r="A19" t="s">
        <v>58</v>
      </c>
      <c r="B19" t="s">
        <v>44</v>
      </c>
      <c r="C19" t="s">
        <v>39</v>
      </c>
      <c r="D19" s="7">
        <v>768.45</v>
      </c>
      <c r="E19" s="11">
        <f t="shared" si="2"/>
        <v>0</v>
      </c>
      <c r="F19">
        <f t="shared" si="3"/>
        <v>768.45</v>
      </c>
      <c r="G19">
        <v>400</v>
      </c>
      <c r="I19">
        <v>0</v>
      </c>
      <c r="J19">
        <v>0</v>
      </c>
      <c r="K19">
        <v>0</v>
      </c>
      <c r="L19">
        <v>0</v>
      </c>
      <c r="M19">
        <v>64.03</v>
      </c>
      <c r="N19">
        <v>368.45</v>
      </c>
      <c r="O19">
        <v>0</v>
      </c>
      <c r="P19">
        <v>832.48</v>
      </c>
      <c r="Q19">
        <v>181.08</v>
      </c>
      <c r="R19">
        <v>0</v>
      </c>
      <c r="S19">
        <v>0</v>
      </c>
      <c r="T19">
        <v>0</v>
      </c>
      <c r="U19">
        <v>0</v>
      </c>
      <c r="V19">
        <v>72.62</v>
      </c>
      <c r="W19">
        <v>0</v>
      </c>
      <c r="X19">
        <v>23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276.70000000000005</v>
      </c>
      <c r="AF19">
        <v>555.78</v>
      </c>
      <c r="AG19">
        <v>64.040000000000006</v>
      </c>
      <c r="AH19">
        <v>33.33</v>
      </c>
      <c r="AI19">
        <v>64.03</v>
      </c>
      <c r="AJ19" s="3">
        <f t="shared" si="0"/>
        <v>16.666666666666668</v>
      </c>
      <c r="AK19" s="3">
        <v>93.362200000000001</v>
      </c>
      <c r="AL19" s="3">
        <f t="shared" si="1"/>
        <v>93.366675000000001</v>
      </c>
      <c r="AM19" s="3">
        <f t="shared" si="4"/>
        <v>-4.4749999999993406E-3</v>
      </c>
    </row>
    <row r="20" spans="1:39" x14ac:dyDescent="0.25">
      <c r="A20" t="s">
        <v>59</v>
      </c>
      <c r="B20" t="s">
        <v>47</v>
      </c>
      <c r="C20" t="s">
        <v>48</v>
      </c>
      <c r="D20" s="7">
        <v>724.29</v>
      </c>
      <c r="E20" s="11">
        <f t="shared" si="2"/>
        <v>0</v>
      </c>
      <c r="F20">
        <f t="shared" si="3"/>
        <v>724.29</v>
      </c>
      <c r="G20">
        <v>700</v>
      </c>
      <c r="I20">
        <v>0</v>
      </c>
      <c r="J20">
        <v>0</v>
      </c>
      <c r="K20">
        <v>0</v>
      </c>
      <c r="L20">
        <v>0</v>
      </c>
      <c r="M20">
        <v>0</v>
      </c>
      <c r="N20">
        <v>24.29</v>
      </c>
      <c r="O20">
        <v>60</v>
      </c>
      <c r="P20">
        <v>784.29</v>
      </c>
      <c r="Q20">
        <v>316.89</v>
      </c>
      <c r="R20">
        <v>0</v>
      </c>
      <c r="S20">
        <v>0</v>
      </c>
      <c r="T20">
        <v>0</v>
      </c>
      <c r="U20">
        <v>0</v>
      </c>
      <c r="V20">
        <v>68.45</v>
      </c>
      <c r="W20">
        <v>0</v>
      </c>
      <c r="X20">
        <v>2.2999999999999998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387.64</v>
      </c>
      <c r="AF20">
        <v>396.65</v>
      </c>
      <c r="AG20">
        <v>60.36</v>
      </c>
      <c r="AH20">
        <v>33.33</v>
      </c>
      <c r="AI20">
        <v>60.36</v>
      </c>
      <c r="AJ20" s="3">
        <f t="shared" si="0"/>
        <v>29.166666666666668</v>
      </c>
      <c r="AK20" s="3">
        <v>87.998300000000015</v>
      </c>
      <c r="AL20" s="3">
        <f t="shared" si="1"/>
        <v>88.001234999999994</v>
      </c>
      <c r="AM20" s="3">
        <f t="shared" si="4"/>
        <v>-2.9349999999794818E-3</v>
      </c>
    </row>
    <row r="21" spans="1:39" x14ac:dyDescent="0.25">
      <c r="A21" t="s">
        <v>60</v>
      </c>
      <c r="B21" t="s">
        <v>50</v>
      </c>
      <c r="C21" t="s">
        <v>39</v>
      </c>
      <c r="D21" s="7">
        <v>1563.05</v>
      </c>
      <c r="E21" s="11">
        <f t="shared" si="2"/>
        <v>0</v>
      </c>
      <c r="F21">
        <f t="shared" si="3"/>
        <v>1563.05</v>
      </c>
      <c r="G21">
        <v>1000</v>
      </c>
      <c r="I21">
        <v>0</v>
      </c>
      <c r="J21">
        <v>0</v>
      </c>
      <c r="K21">
        <v>0</v>
      </c>
      <c r="L21">
        <v>0</v>
      </c>
      <c r="M21">
        <v>130.25</v>
      </c>
      <c r="N21">
        <v>563.04999999999995</v>
      </c>
      <c r="O21">
        <v>0</v>
      </c>
      <c r="P21">
        <v>1693.3</v>
      </c>
      <c r="Q21">
        <v>327.7</v>
      </c>
      <c r="R21">
        <v>0</v>
      </c>
      <c r="S21">
        <v>0</v>
      </c>
      <c r="T21">
        <v>0</v>
      </c>
      <c r="U21">
        <v>0</v>
      </c>
      <c r="V21">
        <v>147.71</v>
      </c>
      <c r="W21">
        <v>0</v>
      </c>
      <c r="X21">
        <v>18.399999999999999</v>
      </c>
      <c r="Y21">
        <v>0</v>
      </c>
      <c r="Z21">
        <v>501.88</v>
      </c>
      <c r="AA21">
        <v>0</v>
      </c>
      <c r="AB21">
        <v>0</v>
      </c>
      <c r="AC21">
        <v>191.36</v>
      </c>
      <c r="AD21">
        <v>250</v>
      </c>
      <c r="AE21">
        <v>1437.05</v>
      </c>
      <c r="AF21">
        <v>256.25</v>
      </c>
      <c r="AG21">
        <v>130.25</v>
      </c>
      <c r="AH21">
        <v>33.33</v>
      </c>
      <c r="AI21">
        <v>130.25</v>
      </c>
      <c r="AJ21" s="3">
        <f t="shared" si="0"/>
        <v>41.666666666666664</v>
      </c>
      <c r="AK21" s="3">
        <v>189.92009999999999</v>
      </c>
      <c r="AL21" s="3">
        <f t="shared" si="1"/>
        <v>189.91057499999999</v>
      </c>
      <c r="AM21" s="3">
        <f t="shared" si="4"/>
        <v>9.524999999996453E-3</v>
      </c>
    </row>
    <row r="22" spans="1:39" x14ac:dyDescent="0.25">
      <c r="A22" t="s">
        <v>61</v>
      </c>
      <c r="B22" t="s">
        <v>44</v>
      </c>
      <c r="C22" t="s">
        <v>39</v>
      </c>
      <c r="D22" s="7">
        <v>748.59</v>
      </c>
      <c r="E22" s="11">
        <f t="shared" si="2"/>
        <v>0</v>
      </c>
      <c r="F22">
        <f t="shared" si="3"/>
        <v>748.58999999999992</v>
      </c>
      <c r="G22">
        <v>400</v>
      </c>
      <c r="I22">
        <v>0</v>
      </c>
      <c r="J22">
        <v>0</v>
      </c>
      <c r="K22">
        <v>0</v>
      </c>
      <c r="L22">
        <v>0</v>
      </c>
      <c r="M22">
        <v>62.38</v>
      </c>
      <c r="N22">
        <v>348.59</v>
      </c>
      <c r="O22">
        <v>0</v>
      </c>
      <c r="P22">
        <v>810.97</v>
      </c>
      <c r="Q22">
        <v>181.08</v>
      </c>
      <c r="R22">
        <v>0</v>
      </c>
      <c r="S22">
        <v>0</v>
      </c>
      <c r="T22">
        <v>0</v>
      </c>
      <c r="U22">
        <v>0</v>
      </c>
      <c r="V22">
        <v>70.739999999999995</v>
      </c>
      <c r="W22">
        <v>0</v>
      </c>
      <c r="X22">
        <v>3.4499999999999997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255.26999999999998</v>
      </c>
      <c r="AF22">
        <v>555.70000000000005</v>
      </c>
      <c r="AG22">
        <v>62.38</v>
      </c>
      <c r="AH22">
        <v>33.33</v>
      </c>
      <c r="AI22">
        <v>62.38</v>
      </c>
      <c r="AJ22" s="3">
        <f t="shared" si="0"/>
        <v>16.666666666666668</v>
      </c>
      <c r="AK22" s="3">
        <v>90.947799999999987</v>
      </c>
      <c r="AL22" s="3">
        <f t="shared" si="1"/>
        <v>90.953684999999993</v>
      </c>
      <c r="AM22" s="3">
        <f t="shared" si="4"/>
        <v>-5.8850000000063574E-3</v>
      </c>
    </row>
    <row r="23" spans="1:39" x14ac:dyDescent="0.25">
      <c r="A23" t="s">
        <v>62</v>
      </c>
      <c r="B23" t="s">
        <v>41</v>
      </c>
      <c r="C23" t="s">
        <v>39</v>
      </c>
      <c r="D23" s="7">
        <v>1273.1300000000001</v>
      </c>
      <c r="E23" s="11">
        <f t="shared" si="2"/>
        <v>0</v>
      </c>
      <c r="F23">
        <f t="shared" si="3"/>
        <v>1273.1300000000001</v>
      </c>
      <c r="G23">
        <v>600</v>
      </c>
      <c r="I23">
        <v>0</v>
      </c>
      <c r="J23">
        <v>0</v>
      </c>
      <c r="K23">
        <v>0</v>
      </c>
      <c r="L23">
        <v>0</v>
      </c>
      <c r="M23">
        <v>0</v>
      </c>
      <c r="N23">
        <v>673.13</v>
      </c>
      <c r="O23">
        <v>0</v>
      </c>
      <c r="P23">
        <v>1273.1300000000001</v>
      </c>
      <c r="Q23">
        <v>271.62</v>
      </c>
      <c r="R23">
        <v>0</v>
      </c>
      <c r="S23">
        <v>0</v>
      </c>
      <c r="T23">
        <v>0</v>
      </c>
      <c r="U23">
        <v>0</v>
      </c>
      <c r="V23">
        <v>120.31</v>
      </c>
      <c r="W23">
        <v>0</v>
      </c>
      <c r="X23">
        <v>20.700000000000003</v>
      </c>
      <c r="Y23">
        <v>0</v>
      </c>
      <c r="Z23">
        <v>0</v>
      </c>
      <c r="AA23">
        <v>0</v>
      </c>
      <c r="AB23">
        <v>0</v>
      </c>
      <c r="AC23">
        <v>235.04</v>
      </c>
      <c r="AD23">
        <v>125</v>
      </c>
      <c r="AE23">
        <v>772.67</v>
      </c>
      <c r="AF23">
        <v>500.46000000000015</v>
      </c>
      <c r="AG23">
        <v>106.09</v>
      </c>
      <c r="AH23">
        <v>33.33</v>
      </c>
      <c r="AI23">
        <v>106.09</v>
      </c>
      <c r="AJ23" s="3">
        <f t="shared" si="0"/>
        <v>25</v>
      </c>
      <c r="AK23" s="3">
        <v>154.69400000000002</v>
      </c>
      <c r="AL23" s="3">
        <f t="shared" si="1"/>
        <v>154.685295</v>
      </c>
      <c r="AM23" s="3">
        <f t="shared" si="4"/>
        <v>8.7050000000203909E-3</v>
      </c>
    </row>
    <row r="24" spans="1:39" x14ac:dyDescent="0.25">
      <c r="A24" t="s">
        <v>63</v>
      </c>
      <c r="B24" t="s">
        <v>44</v>
      </c>
      <c r="C24" t="s">
        <v>39</v>
      </c>
      <c r="D24" s="7">
        <v>756.96</v>
      </c>
      <c r="E24" s="11">
        <f t="shared" si="2"/>
        <v>0</v>
      </c>
      <c r="F24">
        <f t="shared" si="3"/>
        <v>756.96</v>
      </c>
      <c r="G24">
        <v>400</v>
      </c>
      <c r="I24">
        <v>0</v>
      </c>
      <c r="J24">
        <v>0</v>
      </c>
      <c r="K24">
        <v>0</v>
      </c>
      <c r="L24">
        <v>0</v>
      </c>
      <c r="M24">
        <v>63.08</v>
      </c>
      <c r="N24">
        <v>356.96</v>
      </c>
      <c r="O24">
        <v>0</v>
      </c>
      <c r="P24">
        <v>820.04</v>
      </c>
      <c r="Q24">
        <v>181.08</v>
      </c>
      <c r="R24">
        <v>0</v>
      </c>
      <c r="S24">
        <v>0</v>
      </c>
      <c r="T24">
        <v>0</v>
      </c>
      <c r="U24">
        <v>0</v>
      </c>
      <c r="V24">
        <v>71.53</v>
      </c>
      <c r="W24">
        <v>0</v>
      </c>
      <c r="X24">
        <v>11.5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264.11</v>
      </c>
      <c r="AF24">
        <v>555.92999999999995</v>
      </c>
      <c r="AG24">
        <v>63.08</v>
      </c>
      <c r="AH24">
        <v>33.33</v>
      </c>
      <c r="AI24">
        <v>63.08</v>
      </c>
      <c r="AJ24" s="3">
        <f t="shared" si="0"/>
        <v>16.666666666666668</v>
      </c>
      <c r="AK24" s="3">
        <v>91.960999999999999</v>
      </c>
      <c r="AL24" s="3">
        <f t="shared" si="1"/>
        <v>91.970640000000003</v>
      </c>
      <c r="AM24" s="3">
        <f t="shared" si="4"/>
        <v>-9.6400000000045338E-3</v>
      </c>
    </row>
    <row r="25" spans="1:39" x14ac:dyDescent="0.25">
      <c r="A25" s="2" t="s">
        <v>64</v>
      </c>
      <c r="B25" t="s">
        <v>65</v>
      </c>
      <c r="C25" t="s">
        <v>39</v>
      </c>
      <c r="D25" s="7">
        <v>249.15</v>
      </c>
      <c r="E25" s="11">
        <f t="shared" si="2"/>
        <v>0</v>
      </c>
      <c r="F25">
        <f t="shared" si="3"/>
        <v>249.15</v>
      </c>
      <c r="G25">
        <v>173.33</v>
      </c>
      <c r="H25" s="4">
        <v>9.2200000000000006</v>
      </c>
      <c r="I25">
        <v>0</v>
      </c>
      <c r="J25">
        <v>0</v>
      </c>
      <c r="K25">
        <v>0</v>
      </c>
      <c r="L25">
        <v>0</v>
      </c>
      <c r="M25">
        <v>0</v>
      </c>
      <c r="N25">
        <v>75.819999999999993</v>
      </c>
      <c r="O25">
        <v>0</v>
      </c>
      <c r="P25">
        <v>258.37</v>
      </c>
      <c r="Q25">
        <v>0</v>
      </c>
      <c r="R25">
        <v>0</v>
      </c>
      <c r="S25">
        <v>0</v>
      </c>
      <c r="T25">
        <v>0</v>
      </c>
      <c r="U25">
        <v>0</v>
      </c>
      <c r="V25">
        <v>32.76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32.76</v>
      </c>
      <c r="AF25">
        <v>225.61</v>
      </c>
      <c r="AG25">
        <v>20.76</v>
      </c>
      <c r="AH25">
        <v>14.44</v>
      </c>
      <c r="AI25">
        <v>0</v>
      </c>
      <c r="AJ25" s="3">
        <f t="shared" si="0"/>
        <v>7.2220833333333339</v>
      </c>
      <c r="AK25" s="3">
        <v>40.392599999999995</v>
      </c>
      <c r="AL25" s="3">
        <f t="shared" si="1"/>
        <v>30.271725</v>
      </c>
      <c r="AM25" s="14">
        <f t="shared" si="4"/>
        <v>10.120874999999995</v>
      </c>
    </row>
    <row r="26" spans="1:39" x14ac:dyDescent="0.25">
      <c r="A26" t="s">
        <v>66</v>
      </c>
      <c r="B26" t="s">
        <v>38</v>
      </c>
      <c r="C26" t="s">
        <v>39</v>
      </c>
      <c r="D26" s="7">
        <v>800.15</v>
      </c>
      <c r="E26" s="11">
        <f t="shared" si="2"/>
        <v>0</v>
      </c>
      <c r="F26">
        <f t="shared" si="3"/>
        <v>800.15</v>
      </c>
      <c r="G26">
        <v>400</v>
      </c>
      <c r="I26">
        <v>0</v>
      </c>
      <c r="J26">
        <v>0</v>
      </c>
      <c r="K26">
        <v>0</v>
      </c>
      <c r="L26">
        <v>0</v>
      </c>
      <c r="M26">
        <v>66.680000000000007</v>
      </c>
      <c r="N26">
        <v>400.15</v>
      </c>
      <c r="O26">
        <v>0</v>
      </c>
      <c r="P26">
        <v>866.82999999999993</v>
      </c>
      <c r="Q26">
        <v>181.08</v>
      </c>
      <c r="R26">
        <v>0</v>
      </c>
      <c r="S26">
        <v>0</v>
      </c>
      <c r="T26">
        <v>0</v>
      </c>
      <c r="U26">
        <v>0</v>
      </c>
      <c r="V26">
        <v>75.61</v>
      </c>
      <c r="W26">
        <v>0</v>
      </c>
      <c r="X26">
        <v>11.5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268.19</v>
      </c>
      <c r="AF26">
        <v>598.63999999999987</v>
      </c>
      <c r="AG26">
        <v>66.680000000000007</v>
      </c>
      <c r="AH26">
        <v>33.33</v>
      </c>
      <c r="AI26">
        <v>66.680000000000007</v>
      </c>
      <c r="AJ26" s="3">
        <f t="shared" si="0"/>
        <v>16.666666666666668</v>
      </c>
      <c r="AK26" s="3">
        <v>97.216700000000003</v>
      </c>
      <c r="AL26" s="3">
        <f t="shared" si="1"/>
        <v>97.21822499999999</v>
      </c>
      <c r="AM26" s="3">
        <f t="shared" si="4"/>
        <v>-1.5249999999866759E-3</v>
      </c>
    </row>
    <row r="27" spans="1:39" x14ac:dyDescent="0.25">
      <c r="A27" t="s">
        <v>67</v>
      </c>
      <c r="B27" t="s">
        <v>68</v>
      </c>
      <c r="C27" t="s">
        <v>39</v>
      </c>
      <c r="D27" s="7">
        <v>732.06</v>
      </c>
      <c r="E27" s="11">
        <f t="shared" si="2"/>
        <v>0</v>
      </c>
      <c r="F27">
        <f t="shared" si="3"/>
        <v>732.06</v>
      </c>
      <c r="G27">
        <v>400</v>
      </c>
      <c r="I27">
        <v>0</v>
      </c>
      <c r="J27">
        <v>0</v>
      </c>
      <c r="K27">
        <v>0</v>
      </c>
      <c r="L27">
        <v>0</v>
      </c>
      <c r="M27">
        <v>0</v>
      </c>
      <c r="N27">
        <v>332.06</v>
      </c>
      <c r="O27">
        <v>0</v>
      </c>
      <c r="P27">
        <v>732.06</v>
      </c>
      <c r="Q27">
        <v>181.08</v>
      </c>
      <c r="R27">
        <v>0</v>
      </c>
      <c r="S27">
        <v>0</v>
      </c>
      <c r="T27">
        <v>0</v>
      </c>
      <c r="U27">
        <v>0</v>
      </c>
      <c r="V27">
        <v>69.180000000000007</v>
      </c>
      <c r="W27">
        <v>0</v>
      </c>
      <c r="X27">
        <v>10.35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260.61</v>
      </c>
      <c r="AF27">
        <v>471.44999999999993</v>
      </c>
      <c r="AG27">
        <v>61.01</v>
      </c>
      <c r="AH27">
        <v>33.33</v>
      </c>
      <c r="AI27">
        <v>61</v>
      </c>
      <c r="AJ27" s="3">
        <f t="shared" si="0"/>
        <v>16.666666666666668</v>
      </c>
      <c r="AK27" s="3">
        <v>88.944699999999997</v>
      </c>
      <c r="AL27" s="3">
        <f t="shared" si="1"/>
        <v>88.945289999999986</v>
      </c>
      <c r="AM27" s="3">
        <f t="shared" si="4"/>
        <v>-5.8999999998832209E-4</v>
      </c>
    </row>
    <row r="28" spans="1:39" x14ac:dyDescent="0.25">
      <c r="A28" t="s">
        <v>69</v>
      </c>
      <c r="B28" t="s">
        <v>44</v>
      </c>
      <c r="C28" t="s">
        <v>39</v>
      </c>
      <c r="D28" s="7">
        <v>1019.29</v>
      </c>
      <c r="E28" s="11">
        <f t="shared" si="2"/>
        <v>0</v>
      </c>
      <c r="F28">
        <f t="shared" si="3"/>
        <v>1019.29</v>
      </c>
      <c r="G28">
        <v>530</v>
      </c>
      <c r="I28">
        <v>0</v>
      </c>
      <c r="J28">
        <v>0</v>
      </c>
      <c r="K28">
        <v>0</v>
      </c>
      <c r="L28">
        <v>0</v>
      </c>
      <c r="M28">
        <v>0</v>
      </c>
      <c r="N28">
        <v>489.29</v>
      </c>
      <c r="O28">
        <v>0</v>
      </c>
      <c r="P28">
        <v>1019.29</v>
      </c>
      <c r="Q28">
        <v>239.93</v>
      </c>
      <c r="R28">
        <v>0</v>
      </c>
      <c r="S28">
        <v>0</v>
      </c>
      <c r="T28">
        <v>0</v>
      </c>
      <c r="U28">
        <v>34.76</v>
      </c>
      <c r="V28">
        <v>96.32</v>
      </c>
      <c r="W28">
        <v>0</v>
      </c>
      <c r="X28">
        <v>11.5</v>
      </c>
      <c r="Y28">
        <v>0</v>
      </c>
      <c r="Z28">
        <v>0</v>
      </c>
      <c r="AA28">
        <v>0</v>
      </c>
      <c r="AB28">
        <v>0</v>
      </c>
      <c r="AC28">
        <v>127.95</v>
      </c>
      <c r="AD28">
        <v>100</v>
      </c>
      <c r="AE28">
        <v>610.46</v>
      </c>
      <c r="AF28">
        <v>408.82999999999993</v>
      </c>
      <c r="AG28">
        <v>84.94</v>
      </c>
      <c r="AH28">
        <v>33.33</v>
      </c>
      <c r="AI28">
        <v>84.94</v>
      </c>
      <c r="AJ28" s="3">
        <f t="shared" si="0"/>
        <v>22.083333333333332</v>
      </c>
      <c r="AK28" s="3">
        <v>123.85079999999999</v>
      </c>
      <c r="AL28" s="3">
        <f t="shared" si="1"/>
        <v>123.843735</v>
      </c>
      <c r="AM28" s="3">
        <f t="shared" si="4"/>
        <v>7.0649999999972124E-3</v>
      </c>
    </row>
    <row r="29" spans="1:39" x14ac:dyDescent="0.25">
      <c r="A29" t="s">
        <v>70</v>
      </c>
      <c r="B29" t="s">
        <v>71</v>
      </c>
      <c r="C29" t="s">
        <v>39</v>
      </c>
      <c r="D29" s="7">
        <v>668.43</v>
      </c>
      <c r="E29" s="11">
        <f t="shared" si="2"/>
        <v>0</v>
      </c>
      <c r="F29">
        <f t="shared" si="3"/>
        <v>668.43000000000006</v>
      </c>
      <c r="G29">
        <v>400</v>
      </c>
      <c r="I29">
        <v>0</v>
      </c>
      <c r="J29">
        <v>0</v>
      </c>
      <c r="K29">
        <v>0</v>
      </c>
      <c r="L29">
        <v>0</v>
      </c>
      <c r="M29">
        <v>0</v>
      </c>
      <c r="N29">
        <v>268.43</v>
      </c>
      <c r="O29">
        <v>0</v>
      </c>
      <c r="P29">
        <v>668.43000000000006</v>
      </c>
      <c r="Q29">
        <v>181.08</v>
      </c>
      <c r="R29">
        <v>0</v>
      </c>
      <c r="S29">
        <v>0</v>
      </c>
      <c r="T29">
        <v>0</v>
      </c>
      <c r="U29">
        <v>0</v>
      </c>
      <c r="V29">
        <v>63.17</v>
      </c>
      <c r="W29">
        <v>0</v>
      </c>
      <c r="X29">
        <v>23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267.25</v>
      </c>
      <c r="AF29">
        <v>401.18000000000006</v>
      </c>
      <c r="AG29">
        <v>55.7</v>
      </c>
      <c r="AH29">
        <v>33.33</v>
      </c>
      <c r="AI29">
        <v>55.7</v>
      </c>
      <c r="AJ29" s="3">
        <f t="shared" si="0"/>
        <v>16.666666666666668</v>
      </c>
      <c r="AK29" s="3">
        <v>81.209900000000005</v>
      </c>
      <c r="AL29" s="3">
        <f t="shared" si="1"/>
        <v>81.214245000000005</v>
      </c>
      <c r="AM29" s="3">
        <f t="shared" si="4"/>
        <v>-4.3450000000007094E-3</v>
      </c>
    </row>
    <row r="30" spans="1:39" x14ac:dyDescent="0.25">
      <c r="A30" t="s">
        <v>72</v>
      </c>
      <c r="B30" t="s">
        <v>71</v>
      </c>
      <c r="C30" t="s">
        <v>39</v>
      </c>
      <c r="D30" s="7">
        <v>784.98</v>
      </c>
      <c r="E30" s="11">
        <f t="shared" si="2"/>
        <v>0</v>
      </c>
      <c r="F30">
        <f t="shared" si="3"/>
        <v>784.98</v>
      </c>
      <c r="G30">
        <v>400</v>
      </c>
      <c r="I30">
        <v>0</v>
      </c>
      <c r="J30">
        <v>0</v>
      </c>
      <c r="K30">
        <v>0</v>
      </c>
      <c r="L30">
        <v>0</v>
      </c>
      <c r="M30">
        <v>0</v>
      </c>
      <c r="N30">
        <v>384.98</v>
      </c>
      <c r="O30">
        <v>0</v>
      </c>
      <c r="P30">
        <v>784.98</v>
      </c>
      <c r="Q30">
        <v>181.08</v>
      </c>
      <c r="R30">
        <v>0</v>
      </c>
      <c r="S30">
        <v>0</v>
      </c>
      <c r="T30">
        <v>0</v>
      </c>
      <c r="U30">
        <v>0</v>
      </c>
      <c r="V30">
        <v>74.180000000000007</v>
      </c>
      <c r="W30">
        <v>0</v>
      </c>
      <c r="X30">
        <v>8.0500000000000007</v>
      </c>
      <c r="Y30">
        <v>0</v>
      </c>
      <c r="Z30">
        <v>0</v>
      </c>
      <c r="AA30">
        <v>0</v>
      </c>
      <c r="AB30">
        <v>0</v>
      </c>
      <c r="AC30">
        <v>126.33</v>
      </c>
      <c r="AD30">
        <v>0</v>
      </c>
      <c r="AE30">
        <v>389.64</v>
      </c>
      <c r="AF30">
        <v>395.34000000000003</v>
      </c>
      <c r="AG30">
        <v>65.42</v>
      </c>
      <c r="AH30">
        <v>33.33</v>
      </c>
      <c r="AI30">
        <v>65.41</v>
      </c>
      <c r="AJ30" s="3">
        <f t="shared" si="0"/>
        <v>16.666666666666668</v>
      </c>
      <c r="AK30" s="3">
        <v>95.364199999999997</v>
      </c>
      <c r="AL30" s="3">
        <f t="shared" si="1"/>
        <v>95.375069999999994</v>
      </c>
      <c r="AM30" s="3">
        <f t="shared" si="4"/>
        <v>-1.0869999999997049E-2</v>
      </c>
    </row>
    <row r="31" spans="1:39" x14ac:dyDescent="0.25">
      <c r="A31" t="s">
        <v>73</v>
      </c>
      <c r="B31" t="s">
        <v>74</v>
      </c>
      <c r="C31" t="s">
        <v>39</v>
      </c>
      <c r="D31" s="7">
        <v>733.89</v>
      </c>
      <c r="E31" s="11">
        <f t="shared" si="2"/>
        <v>0</v>
      </c>
      <c r="F31">
        <f t="shared" si="3"/>
        <v>733.89</v>
      </c>
      <c r="G31">
        <v>400</v>
      </c>
      <c r="I31">
        <v>0</v>
      </c>
      <c r="J31">
        <v>0</v>
      </c>
      <c r="K31">
        <v>0</v>
      </c>
      <c r="L31">
        <v>0</v>
      </c>
      <c r="M31">
        <v>61.16</v>
      </c>
      <c r="N31">
        <v>333.89</v>
      </c>
      <c r="O31">
        <v>0</v>
      </c>
      <c r="P31">
        <v>795.05</v>
      </c>
      <c r="Q31">
        <v>181.08</v>
      </c>
      <c r="R31">
        <v>0</v>
      </c>
      <c r="S31">
        <v>0</v>
      </c>
      <c r="T31">
        <v>0</v>
      </c>
      <c r="U31">
        <v>0</v>
      </c>
      <c r="V31">
        <v>69.349999999999994</v>
      </c>
      <c r="W31">
        <v>0</v>
      </c>
      <c r="X31">
        <v>10.35</v>
      </c>
      <c r="Y31">
        <v>0</v>
      </c>
      <c r="Z31">
        <v>0</v>
      </c>
      <c r="AA31">
        <v>0</v>
      </c>
      <c r="AB31">
        <v>0</v>
      </c>
      <c r="AC31">
        <v>67.540000000000006</v>
      </c>
      <c r="AD31">
        <v>0</v>
      </c>
      <c r="AE31">
        <v>328.32000000000005</v>
      </c>
      <c r="AF31">
        <v>466.7299999999999</v>
      </c>
      <c r="AG31">
        <v>61.16</v>
      </c>
      <c r="AH31">
        <v>33.33</v>
      </c>
      <c r="AI31">
        <v>61.16</v>
      </c>
      <c r="AJ31" s="3">
        <f t="shared" si="0"/>
        <v>16.666666666666668</v>
      </c>
      <c r="AK31" s="3">
        <v>89.168700000000001</v>
      </c>
      <c r="AL31" s="3">
        <f t="shared" si="1"/>
        <v>89.16763499999999</v>
      </c>
      <c r="AM31" s="3">
        <f t="shared" si="4"/>
        <v>1.0650000000111959E-3</v>
      </c>
    </row>
    <row r="32" spans="1:39" x14ac:dyDescent="0.25">
      <c r="A32" t="s">
        <v>75</v>
      </c>
      <c r="B32" t="s">
        <v>44</v>
      </c>
      <c r="C32" t="s">
        <v>39</v>
      </c>
      <c r="D32" s="7">
        <v>948.43</v>
      </c>
      <c r="E32" s="11">
        <f t="shared" si="2"/>
        <v>0</v>
      </c>
      <c r="F32">
        <f t="shared" si="3"/>
        <v>948.43000000000006</v>
      </c>
      <c r="G32">
        <v>520</v>
      </c>
      <c r="I32">
        <v>0</v>
      </c>
      <c r="J32">
        <v>0</v>
      </c>
      <c r="K32">
        <v>0</v>
      </c>
      <c r="L32">
        <v>0</v>
      </c>
      <c r="M32">
        <v>79.03</v>
      </c>
      <c r="N32">
        <v>428.43</v>
      </c>
      <c r="O32">
        <v>0</v>
      </c>
      <c r="P32">
        <v>1027.46</v>
      </c>
      <c r="Q32">
        <v>185.4</v>
      </c>
      <c r="R32">
        <v>0</v>
      </c>
      <c r="S32">
        <v>0</v>
      </c>
      <c r="T32">
        <v>0</v>
      </c>
      <c r="U32">
        <v>0</v>
      </c>
      <c r="V32">
        <v>89.63</v>
      </c>
      <c r="W32">
        <v>0</v>
      </c>
      <c r="X32">
        <v>8.0500000000000007</v>
      </c>
      <c r="Y32">
        <v>0</v>
      </c>
      <c r="Z32">
        <v>0</v>
      </c>
      <c r="AA32">
        <v>0</v>
      </c>
      <c r="AB32">
        <v>0</v>
      </c>
      <c r="AC32">
        <v>96.46</v>
      </c>
      <c r="AD32">
        <v>50</v>
      </c>
      <c r="AE32">
        <v>429.53999999999996</v>
      </c>
      <c r="AF32">
        <v>597.92000000000007</v>
      </c>
      <c r="AG32">
        <v>79.040000000000006</v>
      </c>
      <c r="AH32">
        <v>33.33</v>
      </c>
      <c r="AI32">
        <v>79.03</v>
      </c>
      <c r="AJ32" s="3">
        <f t="shared" si="0"/>
        <v>21.666666666666668</v>
      </c>
      <c r="AK32" s="3">
        <v>115.22989999999999</v>
      </c>
      <c r="AL32" s="3">
        <f t="shared" si="1"/>
        <v>115.234245</v>
      </c>
      <c r="AM32" s="3">
        <f t="shared" si="4"/>
        <v>-4.3450000000149203E-3</v>
      </c>
    </row>
    <row r="33" spans="1:39" x14ac:dyDescent="0.25">
      <c r="A33" t="s">
        <v>76</v>
      </c>
      <c r="B33" t="s">
        <v>77</v>
      </c>
      <c r="C33" t="s">
        <v>48</v>
      </c>
      <c r="D33" s="7">
        <v>1109.31</v>
      </c>
      <c r="E33" s="11">
        <f t="shared" si="2"/>
        <v>0</v>
      </c>
      <c r="F33">
        <f t="shared" si="3"/>
        <v>1109.31</v>
      </c>
      <c r="G33">
        <v>850</v>
      </c>
      <c r="I33">
        <v>0</v>
      </c>
      <c r="J33">
        <v>0</v>
      </c>
      <c r="K33">
        <v>0</v>
      </c>
      <c r="L33">
        <v>0</v>
      </c>
      <c r="M33">
        <v>0</v>
      </c>
      <c r="N33">
        <v>259.31</v>
      </c>
      <c r="O33">
        <v>0</v>
      </c>
      <c r="P33">
        <v>1109.31</v>
      </c>
      <c r="Q33">
        <v>384.8</v>
      </c>
      <c r="R33">
        <v>0</v>
      </c>
      <c r="S33">
        <v>0</v>
      </c>
      <c r="T33">
        <v>0</v>
      </c>
      <c r="U33">
        <v>0</v>
      </c>
      <c r="V33">
        <v>104.83</v>
      </c>
      <c r="W33">
        <v>0</v>
      </c>
      <c r="X33">
        <v>20.700000000000003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510.33</v>
      </c>
      <c r="AF33">
        <v>598.98</v>
      </c>
      <c r="AG33">
        <v>92.44</v>
      </c>
      <c r="AH33">
        <v>33.33</v>
      </c>
      <c r="AI33">
        <v>92.44</v>
      </c>
      <c r="AJ33" s="3">
        <f t="shared" si="0"/>
        <v>35.416666666666664</v>
      </c>
      <c r="AK33" s="3">
        <v>134.78810000000001</v>
      </c>
      <c r="AL33" s="3">
        <f t="shared" si="1"/>
        <v>134.78116499999999</v>
      </c>
      <c r="AM33" s="3">
        <f t="shared" si="4"/>
        <v>6.9350000000270029E-3</v>
      </c>
    </row>
    <row r="34" spans="1:39" x14ac:dyDescent="0.25">
      <c r="A34" t="s">
        <v>78</v>
      </c>
      <c r="B34" t="s">
        <v>47</v>
      </c>
      <c r="C34" t="s">
        <v>48</v>
      </c>
      <c r="D34" s="7">
        <v>560</v>
      </c>
      <c r="E34" s="11">
        <f t="shared" si="2"/>
        <v>0</v>
      </c>
      <c r="F34">
        <f t="shared" si="3"/>
        <v>560</v>
      </c>
      <c r="G34">
        <v>560</v>
      </c>
      <c r="I34">
        <v>0</v>
      </c>
      <c r="J34">
        <v>0</v>
      </c>
      <c r="K34">
        <v>0</v>
      </c>
      <c r="L34">
        <v>0</v>
      </c>
      <c r="M34">
        <v>46.66</v>
      </c>
      <c r="N34">
        <v>0</v>
      </c>
      <c r="O34">
        <v>0</v>
      </c>
      <c r="P34">
        <v>606.66</v>
      </c>
      <c r="Q34">
        <v>253.51</v>
      </c>
      <c r="R34">
        <v>0</v>
      </c>
      <c r="S34">
        <v>0</v>
      </c>
      <c r="T34">
        <v>0</v>
      </c>
      <c r="U34">
        <v>0</v>
      </c>
      <c r="V34">
        <v>52.92</v>
      </c>
      <c r="W34">
        <v>0</v>
      </c>
      <c r="X34">
        <v>21.85</v>
      </c>
      <c r="Y34">
        <v>0</v>
      </c>
      <c r="Z34">
        <v>0</v>
      </c>
      <c r="AA34">
        <v>0</v>
      </c>
      <c r="AB34">
        <v>0</v>
      </c>
      <c r="AC34">
        <v>19.27</v>
      </c>
      <c r="AD34">
        <v>0</v>
      </c>
      <c r="AE34">
        <v>347.55</v>
      </c>
      <c r="AF34">
        <v>259.10999999999996</v>
      </c>
      <c r="AG34">
        <v>46.67</v>
      </c>
      <c r="AH34">
        <v>33.33</v>
      </c>
      <c r="AI34">
        <v>46.66</v>
      </c>
      <c r="AJ34" s="3">
        <f t="shared" si="0"/>
        <v>23.333333333333332</v>
      </c>
      <c r="AK34" s="3">
        <v>68.039999999999992</v>
      </c>
      <c r="AL34" s="3">
        <f t="shared" si="1"/>
        <v>68.039999999999992</v>
      </c>
      <c r="AM34" s="3">
        <f t="shared" si="4"/>
        <v>0</v>
      </c>
    </row>
    <row r="35" spans="1:39" x14ac:dyDescent="0.25">
      <c r="A35" t="s">
        <v>79</v>
      </c>
      <c r="B35" t="s">
        <v>68</v>
      </c>
      <c r="C35" t="s">
        <v>39</v>
      </c>
      <c r="D35" s="7">
        <v>1049.43</v>
      </c>
      <c r="E35" s="11">
        <f t="shared" si="2"/>
        <v>0</v>
      </c>
      <c r="F35">
        <f t="shared" si="3"/>
        <v>1049.43</v>
      </c>
      <c r="G35">
        <v>575</v>
      </c>
      <c r="I35">
        <v>0</v>
      </c>
      <c r="J35">
        <v>0</v>
      </c>
      <c r="K35">
        <v>0</v>
      </c>
      <c r="L35">
        <v>0</v>
      </c>
      <c r="M35">
        <v>0</v>
      </c>
      <c r="N35">
        <v>474.43</v>
      </c>
      <c r="O35">
        <v>0</v>
      </c>
      <c r="P35">
        <v>1049.43</v>
      </c>
      <c r="Q35">
        <v>260.3</v>
      </c>
      <c r="R35">
        <v>0</v>
      </c>
      <c r="S35">
        <v>0</v>
      </c>
      <c r="T35">
        <v>0</v>
      </c>
      <c r="U35">
        <v>0</v>
      </c>
      <c r="V35">
        <v>99.17</v>
      </c>
      <c r="W35">
        <v>0</v>
      </c>
      <c r="X35">
        <v>21.85</v>
      </c>
      <c r="Y35">
        <v>0</v>
      </c>
      <c r="Z35">
        <v>0</v>
      </c>
      <c r="AA35">
        <v>0</v>
      </c>
      <c r="AB35">
        <v>0</v>
      </c>
      <c r="AC35">
        <v>269.5</v>
      </c>
      <c r="AD35">
        <v>60</v>
      </c>
      <c r="AE35">
        <v>710.82</v>
      </c>
      <c r="AF35">
        <v>338.61</v>
      </c>
      <c r="AG35">
        <v>87.45</v>
      </c>
      <c r="AH35">
        <v>33.33</v>
      </c>
      <c r="AI35">
        <v>87.45</v>
      </c>
      <c r="AJ35" s="3">
        <f t="shared" si="0"/>
        <v>23.958333333333332</v>
      </c>
      <c r="AK35" s="3">
        <v>127.51139999999999</v>
      </c>
      <c r="AL35" s="3">
        <f t="shared" si="1"/>
        <v>127.505745</v>
      </c>
      <c r="AM35" s="3">
        <f t="shared" si="4"/>
        <v>5.6549999999901956E-3</v>
      </c>
    </row>
    <row r="36" spans="1:39" x14ac:dyDescent="0.25">
      <c r="A36" t="s">
        <v>80</v>
      </c>
      <c r="B36" t="s">
        <v>44</v>
      </c>
      <c r="C36" t="s">
        <v>39</v>
      </c>
      <c r="D36" s="7">
        <v>818.65</v>
      </c>
      <c r="E36" s="11">
        <f t="shared" si="2"/>
        <v>0</v>
      </c>
      <c r="F36">
        <f t="shared" si="3"/>
        <v>818.65</v>
      </c>
      <c r="G36">
        <v>400</v>
      </c>
      <c r="I36">
        <v>0</v>
      </c>
      <c r="J36">
        <v>0</v>
      </c>
      <c r="K36">
        <v>0</v>
      </c>
      <c r="L36">
        <v>0</v>
      </c>
      <c r="M36">
        <v>0</v>
      </c>
      <c r="N36">
        <v>418.65</v>
      </c>
      <c r="O36">
        <v>0</v>
      </c>
      <c r="P36">
        <v>818.65</v>
      </c>
      <c r="Q36">
        <v>181.08</v>
      </c>
      <c r="R36">
        <v>0</v>
      </c>
      <c r="S36">
        <v>0</v>
      </c>
      <c r="T36">
        <v>0</v>
      </c>
      <c r="U36">
        <v>0</v>
      </c>
      <c r="V36">
        <v>77.36</v>
      </c>
      <c r="W36">
        <v>0</v>
      </c>
      <c r="X36">
        <v>13.8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272.24</v>
      </c>
      <c r="AF36">
        <v>546.41</v>
      </c>
      <c r="AG36">
        <v>68.22</v>
      </c>
      <c r="AH36">
        <v>33.33</v>
      </c>
      <c r="AI36">
        <v>68.22</v>
      </c>
      <c r="AJ36" s="3">
        <f t="shared" si="0"/>
        <v>16.666666666666668</v>
      </c>
      <c r="AK36" s="3">
        <v>99.459500000000006</v>
      </c>
      <c r="AL36" s="3">
        <f t="shared" si="1"/>
        <v>99.465975</v>
      </c>
      <c r="AM36" s="3">
        <f t="shared" si="4"/>
        <v>-6.4749999999946795E-3</v>
      </c>
    </row>
    <row r="37" spans="1:39" x14ac:dyDescent="0.25">
      <c r="A37" s="2" t="s">
        <v>81</v>
      </c>
      <c r="B37" t="s">
        <v>82</v>
      </c>
      <c r="C37" t="s">
        <v>39</v>
      </c>
      <c r="D37" s="7">
        <v>259.08999999999997</v>
      </c>
      <c r="E37" s="11">
        <f t="shared" si="2"/>
        <v>0</v>
      </c>
      <c r="F37">
        <f t="shared" si="3"/>
        <v>259.09000000000003</v>
      </c>
      <c r="G37">
        <v>173.33</v>
      </c>
      <c r="H37" s="4">
        <v>8.2799999999999994</v>
      </c>
      <c r="I37">
        <v>0</v>
      </c>
      <c r="J37">
        <v>0</v>
      </c>
      <c r="K37">
        <v>0</v>
      </c>
      <c r="L37">
        <v>0</v>
      </c>
      <c r="M37">
        <v>0</v>
      </c>
      <c r="N37">
        <v>85.76</v>
      </c>
      <c r="O37">
        <v>0</v>
      </c>
      <c r="P37">
        <v>267.37</v>
      </c>
      <c r="Q37">
        <v>0</v>
      </c>
      <c r="R37">
        <v>0</v>
      </c>
      <c r="S37">
        <v>0</v>
      </c>
      <c r="T37">
        <v>0</v>
      </c>
      <c r="U37">
        <v>0</v>
      </c>
      <c r="V37">
        <v>32.76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32.76</v>
      </c>
      <c r="AF37">
        <v>234.61</v>
      </c>
      <c r="AG37">
        <v>21.59</v>
      </c>
      <c r="AH37">
        <v>14.44</v>
      </c>
      <c r="AI37">
        <v>0</v>
      </c>
      <c r="AJ37" s="3">
        <f t="shared" si="0"/>
        <v>7.2220833333333339</v>
      </c>
      <c r="AK37" s="3">
        <v>40.392599999999995</v>
      </c>
      <c r="AL37" s="3">
        <f t="shared" si="1"/>
        <v>31.479435000000002</v>
      </c>
      <c r="AM37" s="14">
        <f t="shared" si="4"/>
        <v>8.9131649999999922</v>
      </c>
    </row>
    <row r="38" spans="1:39" x14ac:dyDescent="0.25">
      <c r="A38" t="s">
        <v>83</v>
      </c>
      <c r="B38" t="s">
        <v>50</v>
      </c>
      <c r="C38" t="s">
        <v>39</v>
      </c>
      <c r="D38" s="7">
        <v>1231.94</v>
      </c>
      <c r="E38" s="11">
        <f t="shared" si="2"/>
        <v>0</v>
      </c>
      <c r="F38">
        <f t="shared" si="3"/>
        <v>1231.94</v>
      </c>
      <c r="G38">
        <v>700</v>
      </c>
      <c r="I38">
        <v>0</v>
      </c>
      <c r="J38">
        <v>0</v>
      </c>
      <c r="K38">
        <v>0</v>
      </c>
      <c r="L38">
        <v>0</v>
      </c>
      <c r="M38">
        <v>0</v>
      </c>
      <c r="N38">
        <v>531.94000000000005</v>
      </c>
      <c r="O38">
        <v>0</v>
      </c>
      <c r="P38">
        <v>1231.94</v>
      </c>
      <c r="Q38">
        <v>316.89</v>
      </c>
      <c r="R38">
        <v>0</v>
      </c>
      <c r="S38">
        <v>0</v>
      </c>
      <c r="T38">
        <v>0</v>
      </c>
      <c r="U38">
        <v>0</v>
      </c>
      <c r="V38">
        <v>116.42</v>
      </c>
      <c r="W38">
        <v>0</v>
      </c>
      <c r="X38">
        <v>23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456.31</v>
      </c>
      <c r="AF38">
        <v>775.63000000000011</v>
      </c>
      <c r="AG38">
        <v>102.66</v>
      </c>
      <c r="AH38">
        <v>33.33</v>
      </c>
      <c r="AI38">
        <v>0</v>
      </c>
      <c r="AJ38" s="3">
        <f t="shared" ref="AJ38:AJ69" si="5">+G38/24</f>
        <v>29.166666666666668</v>
      </c>
      <c r="AK38" s="3">
        <v>149.68129999999999</v>
      </c>
      <c r="AL38" s="3">
        <f t="shared" si="1"/>
        <v>149.68071</v>
      </c>
      <c r="AM38" s="3">
        <f t="shared" si="4"/>
        <v>5.8999999998832209E-4</v>
      </c>
    </row>
    <row r="39" spans="1:39" x14ac:dyDescent="0.25">
      <c r="A39" s="2" t="s">
        <v>84</v>
      </c>
      <c r="B39" t="s">
        <v>41</v>
      </c>
      <c r="C39" t="s">
        <v>39</v>
      </c>
      <c r="D39" s="7">
        <v>710.19</v>
      </c>
      <c r="E39" s="11">
        <f t="shared" si="2"/>
        <v>0</v>
      </c>
      <c r="F39">
        <f t="shared" si="3"/>
        <v>710.19</v>
      </c>
      <c r="G39">
        <v>400</v>
      </c>
      <c r="I39">
        <v>0</v>
      </c>
      <c r="J39">
        <v>0</v>
      </c>
      <c r="K39">
        <v>0</v>
      </c>
      <c r="L39">
        <v>0</v>
      </c>
      <c r="M39">
        <v>0</v>
      </c>
      <c r="N39">
        <v>310.19</v>
      </c>
      <c r="O39">
        <v>0</v>
      </c>
      <c r="P39">
        <v>710.19</v>
      </c>
      <c r="Q39">
        <v>189</v>
      </c>
      <c r="R39">
        <v>0</v>
      </c>
      <c r="S39">
        <v>0</v>
      </c>
      <c r="T39">
        <v>0</v>
      </c>
      <c r="U39">
        <v>0</v>
      </c>
      <c r="V39">
        <v>67.11</v>
      </c>
      <c r="W39">
        <v>0</v>
      </c>
      <c r="X39">
        <v>4.5999999999999996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260.71000000000004</v>
      </c>
      <c r="AF39">
        <v>449.48</v>
      </c>
      <c r="AG39">
        <v>59.18</v>
      </c>
      <c r="AH39">
        <v>33.33</v>
      </c>
      <c r="AI39">
        <v>0</v>
      </c>
      <c r="AJ39" s="3">
        <f t="shared" si="5"/>
        <v>16.666666666666668</v>
      </c>
      <c r="AK39" s="3">
        <v>86.286199999999994</v>
      </c>
      <c r="AL39" s="3">
        <f t="shared" si="1"/>
        <v>86.288085000000009</v>
      </c>
      <c r="AM39" s="3">
        <f t="shared" si="4"/>
        <v>-1.8850000000156797E-3</v>
      </c>
    </row>
    <row r="40" spans="1:39" x14ac:dyDescent="0.25">
      <c r="A40" t="s">
        <v>85</v>
      </c>
      <c r="B40" t="s">
        <v>47</v>
      </c>
      <c r="C40" t="s">
        <v>48</v>
      </c>
      <c r="D40" s="7">
        <v>2000</v>
      </c>
      <c r="E40" s="11">
        <f t="shared" si="2"/>
        <v>0</v>
      </c>
      <c r="F40">
        <f t="shared" si="3"/>
        <v>2000</v>
      </c>
      <c r="G40">
        <v>2000</v>
      </c>
      <c r="I40">
        <v>0</v>
      </c>
      <c r="J40">
        <v>0</v>
      </c>
      <c r="K40">
        <v>0</v>
      </c>
      <c r="L40">
        <v>0</v>
      </c>
      <c r="M40">
        <v>166.66</v>
      </c>
      <c r="N40">
        <v>0</v>
      </c>
      <c r="O40">
        <v>0</v>
      </c>
      <c r="P40">
        <v>2166.66</v>
      </c>
      <c r="Q40">
        <v>905.4</v>
      </c>
      <c r="R40">
        <v>0</v>
      </c>
      <c r="S40">
        <v>0</v>
      </c>
      <c r="T40">
        <v>0</v>
      </c>
      <c r="U40">
        <v>0</v>
      </c>
      <c r="V40">
        <v>189</v>
      </c>
      <c r="W40">
        <v>0</v>
      </c>
      <c r="X40">
        <v>20.700000000000003</v>
      </c>
      <c r="Y40">
        <v>0</v>
      </c>
      <c r="Z40">
        <v>0</v>
      </c>
      <c r="AA40">
        <v>0</v>
      </c>
      <c r="AB40">
        <v>272.99</v>
      </c>
      <c r="AC40">
        <v>101.16</v>
      </c>
      <c r="AD40">
        <v>0</v>
      </c>
      <c r="AE40">
        <v>1489.2500000000002</v>
      </c>
      <c r="AF40">
        <v>677.40999999999963</v>
      </c>
      <c r="AG40">
        <v>166.67</v>
      </c>
      <c r="AH40">
        <v>33.33</v>
      </c>
      <c r="AI40">
        <v>166.66</v>
      </c>
      <c r="AJ40" s="3">
        <f t="shared" si="5"/>
        <v>83.333333333333329</v>
      </c>
      <c r="AK40" s="3">
        <v>243</v>
      </c>
      <c r="AL40" s="3">
        <f t="shared" si="1"/>
        <v>243</v>
      </c>
      <c r="AM40" s="3">
        <f t="shared" si="4"/>
        <v>0</v>
      </c>
    </row>
    <row r="41" spans="1:39" x14ac:dyDescent="0.25">
      <c r="A41" t="s">
        <v>86</v>
      </c>
      <c r="B41" t="s">
        <v>41</v>
      </c>
      <c r="C41" t="s">
        <v>39</v>
      </c>
      <c r="D41" s="7">
        <v>420</v>
      </c>
      <c r="E41" s="11">
        <f t="shared" si="2"/>
        <v>420</v>
      </c>
      <c r="F41">
        <f t="shared" si="3"/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33.33</v>
      </c>
      <c r="AI41">
        <v>0</v>
      </c>
      <c r="AJ41" s="3">
        <f t="shared" si="5"/>
        <v>0</v>
      </c>
      <c r="AK41" s="3">
        <v>0</v>
      </c>
      <c r="AL41" s="3">
        <f t="shared" si="1"/>
        <v>0</v>
      </c>
      <c r="AM41" s="3">
        <f t="shared" si="4"/>
        <v>0</v>
      </c>
    </row>
    <row r="42" spans="1:39" x14ac:dyDescent="0.25">
      <c r="A42" t="s">
        <v>87</v>
      </c>
      <c r="B42" t="s">
        <v>44</v>
      </c>
      <c r="C42" t="s">
        <v>39</v>
      </c>
      <c r="D42" s="7">
        <v>775.58</v>
      </c>
      <c r="E42" s="11">
        <f t="shared" si="2"/>
        <v>0</v>
      </c>
      <c r="F42">
        <f t="shared" si="3"/>
        <v>775.57999999999993</v>
      </c>
      <c r="G42">
        <v>400</v>
      </c>
      <c r="I42">
        <v>0</v>
      </c>
      <c r="J42">
        <v>0</v>
      </c>
      <c r="K42">
        <v>0</v>
      </c>
      <c r="L42">
        <v>0</v>
      </c>
      <c r="M42">
        <v>64.63</v>
      </c>
      <c r="N42">
        <v>375.58</v>
      </c>
      <c r="O42">
        <v>0</v>
      </c>
      <c r="P42">
        <v>840.21</v>
      </c>
      <c r="Q42">
        <v>181.08</v>
      </c>
      <c r="R42">
        <v>0</v>
      </c>
      <c r="S42">
        <v>0</v>
      </c>
      <c r="T42">
        <v>0</v>
      </c>
      <c r="U42">
        <v>0</v>
      </c>
      <c r="V42">
        <v>73.290000000000006</v>
      </c>
      <c r="W42">
        <v>0</v>
      </c>
      <c r="X42">
        <v>10.350000000000001</v>
      </c>
      <c r="Y42">
        <v>0</v>
      </c>
      <c r="Z42">
        <v>0</v>
      </c>
      <c r="AA42">
        <v>0</v>
      </c>
      <c r="AB42">
        <v>0</v>
      </c>
      <c r="AC42">
        <v>63.01</v>
      </c>
      <c r="AD42">
        <v>0</v>
      </c>
      <c r="AE42">
        <v>327.73</v>
      </c>
      <c r="AF42">
        <v>512.48</v>
      </c>
      <c r="AG42">
        <v>64.63</v>
      </c>
      <c r="AH42">
        <v>33.33</v>
      </c>
      <c r="AI42">
        <v>64.63</v>
      </c>
      <c r="AJ42" s="3">
        <f t="shared" si="5"/>
        <v>16.666666666666668</v>
      </c>
      <c r="AK42" s="3">
        <v>94.237199999999987</v>
      </c>
      <c r="AL42" s="3">
        <f t="shared" si="1"/>
        <v>94.232969999999995</v>
      </c>
      <c r="AM42" s="3">
        <f t="shared" si="4"/>
        <v>4.2299999999926285E-3</v>
      </c>
    </row>
    <row r="43" spans="1:39" x14ac:dyDescent="0.25">
      <c r="A43" t="s">
        <v>88</v>
      </c>
      <c r="B43" t="s">
        <v>68</v>
      </c>
      <c r="C43" t="s">
        <v>39</v>
      </c>
      <c r="D43" s="7">
        <v>781.9</v>
      </c>
      <c r="E43" s="11">
        <f t="shared" si="2"/>
        <v>0</v>
      </c>
      <c r="F43">
        <f t="shared" si="3"/>
        <v>781.9</v>
      </c>
      <c r="G43">
        <v>400</v>
      </c>
      <c r="I43">
        <v>0</v>
      </c>
      <c r="J43">
        <v>0</v>
      </c>
      <c r="K43">
        <v>0</v>
      </c>
      <c r="L43">
        <v>0</v>
      </c>
      <c r="M43">
        <v>0</v>
      </c>
      <c r="N43">
        <v>381.9</v>
      </c>
      <c r="O43">
        <v>0</v>
      </c>
      <c r="P43">
        <v>781.9</v>
      </c>
      <c r="Q43">
        <v>181.08</v>
      </c>
      <c r="R43">
        <v>0</v>
      </c>
      <c r="S43">
        <v>0</v>
      </c>
      <c r="T43">
        <v>0</v>
      </c>
      <c r="U43">
        <v>26.66</v>
      </c>
      <c r="V43">
        <v>73.89</v>
      </c>
      <c r="W43">
        <v>0</v>
      </c>
      <c r="X43">
        <v>5.75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287.38</v>
      </c>
      <c r="AF43">
        <v>494.52</v>
      </c>
      <c r="AG43">
        <v>65.16</v>
      </c>
      <c r="AH43">
        <v>33.33</v>
      </c>
      <c r="AI43">
        <v>0</v>
      </c>
      <c r="AJ43" s="3">
        <f t="shared" si="5"/>
        <v>16.666666666666668</v>
      </c>
      <c r="AK43" s="3">
        <v>95.000699999999995</v>
      </c>
      <c r="AL43" s="3">
        <f t="shared" si="1"/>
        <v>95.00085</v>
      </c>
      <c r="AM43" s="3">
        <f t="shared" si="4"/>
        <v>-1.5000000000497948E-4</v>
      </c>
    </row>
    <row r="44" spans="1:39" x14ac:dyDescent="0.25">
      <c r="A44" t="s">
        <v>89</v>
      </c>
      <c r="B44" t="s">
        <v>44</v>
      </c>
      <c r="C44" t="s">
        <v>39</v>
      </c>
      <c r="D44" s="7">
        <v>924.71</v>
      </c>
      <c r="E44" s="11">
        <f t="shared" si="2"/>
        <v>0</v>
      </c>
      <c r="F44">
        <f t="shared" si="3"/>
        <v>924.71</v>
      </c>
      <c r="G44">
        <v>480</v>
      </c>
      <c r="I44">
        <v>0</v>
      </c>
      <c r="J44">
        <v>0</v>
      </c>
      <c r="K44">
        <v>0</v>
      </c>
      <c r="L44">
        <v>0</v>
      </c>
      <c r="M44">
        <v>77.06</v>
      </c>
      <c r="N44">
        <v>444.71</v>
      </c>
      <c r="O44">
        <v>0</v>
      </c>
      <c r="P44">
        <v>1001.77</v>
      </c>
      <c r="Q44">
        <v>217.54</v>
      </c>
      <c r="R44">
        <v>0</v>
      </c>
      <c r="S44">
        <v>0</v>
      </c>
      <c r="T44">
        <v>0</v>
      </c>
      <c r="U44">
        <v>31.53</v>
      </c>
      <c r="V44">
        <v>87.39</v>
      </c>
      <c r="W44">
        <v>0</v>
      </c>
      <c r="X44">
        <v>11.5</v>
      </c>
      <c r="Y44">
        <v>0</v>
      </c>
      <c r="Z44">
        <v>0</v>
      </c>
      <c r="AA44">
        <v>0</v>
      </c>
      <c r="AB44">
        <v>0</v>
      </c>
      <c r="AC44">
        <v>65.52</v>
      </c>
      <c r="AD44">
        <v>0</v>
      </c>
      <c r="AE44">
        <v>413.47999999999996</v>
      </c>
      <c r="AF44">
        <v>588.29</v>
      </c>
      <c r="AG44">
        <v>77.06</v>
      </c>
      <c r="AH44">
        <v>33.33</v>
      </c>
      <c r="AI44">
        <v>77.06</v>
      </c>
      <c r="AJ44" s="3">
        <f t="shared" si="5"/>
        <v>20</v>
      </c>
      <c r="AK44" s="3">
        <v>112.34520000000001</v>
      </c>
      <c r="AL44" s="3">
        <f t="shared" si="1"/>
        <v>112.352265</v>
      </c>
      <c r="AM44" s="3">
        <f t="shared" si="4"/>
        <v>-7.0649999999972124E-3</v>
      </c>
    </row>
    <row r="45" spans="1:39" x14ac:dyDescent="0.25">
      <c r="A45" t="s">
        <v>90</v>
      </c>
      <c r="B45" t="s">
        <v>68</v>
      </c>
      <c r="C45" t="s">
        <v>39</v>
      </c>
      <c r="D45" s="7">
        <v>878.25</v>
      </c>
      <c r="E45" s="11">
        <f t="shared" si="2"/>
        <v>0</v>
      </c>
      <c r="F45">
        <f t="shared" si="3"/>
        <v>878.25</v>
      </c>
      <c r="G45">
        <v>450</v>
      </c>
      <c r="I45">
        <v>0</v>
      </c>
      <c r="J45">
        <v>0</v>
      </c>
      <c r="K45">
        <v>0</v>
      </c>
      <c r="L45">
        <v>0</v>
      </c>
      <c r="M45">
        <v>73.180000000000007</v>
      </c>
      <c r="N45">
        <v>428.25</v>
      </c>
      <c r="O45">
        <v>0</v>
      </c>
      <c r="P45">
        <v>951.43000000000006</v>
      </c>
      <c r="Q45">
        <v>203.72</v>
      </c>
      <c r="R45">
        <v>0</v>
      </c>
      <c r="S45">
        <v>0</v>
      </c>
      <c r="T45">
        <v>0</v>
      </c>
      <c r="U45">
        <v>0</v>
      </c>
      <c r="V45">
        <v>83</v>
      </c>
      <c r="W45">
        <v>0</v>
      </c>
      <c r="X45">
        <v>10.35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60</v>
      </c>
      <c r="AE45">
        <v>357.07000000000005</v>
      </c>
      <c r="AF45">
        <v>594.36</v>
      </c>
      <c r="AG45">
        <v>73.19</v>
      </c>
      <c r="AH45">
        <v>33.33</v>
      </c>
      <c r="AI45">
        <v>73.180000000000007</v>
      </c>
      <c r="AJ45" s="3">
        <f t="shared" si="5"/>
        <v>18.75</v>
      </c>
      <c r="AK45" s="3">
        <v>106.706</v>
      </c>
      <c r="AL45" s="3">
        <f t="shared" si="1"/>
        <v>106.707375</v>
      </c>
      <c r="AM45" s="3">
        <f t="shared" si="4"/>
        <v>-1.3749999999959073E-3</v>
      </c>
    </row>
    <row r="46" spans="1:39" x14ac:dyDescent="0.25">
      <c r="A46" t="s">
        <v>91</v>
      </c>
      <c r="B46" t="s">
        <v>38</v>
      </c>
      <c r="C46" t="s">
        <v>39</v>
      </c>
      <c r="D46" s="7">
        <v>711.58</v>
      </c>
      <c r="E46" s="11">
        <f t="shared" si="2"/>
        <v>0</v>
      </c>
      <c r="F46">
        <f t="shared" si="3"/>
        <v>711.57999999999993</v>
      </c>
      <c r="G46">
        <v>400</v>
      </c>
      <c r="I46">
        <v>0</v>
      </c>
      <c r="J46">
        <v>0</v>
      </c>
      <c r="K46">
        <v>0</v>
      </c>
      <c r="L46">
        <v>0</v>
      </c>
      <c r="M46">
        <v>59.3</v>
      </c>
      <c r="N46">
        <v>311.58</v>
      </c>
      <c r="O46">
        <v>0</v>
      </c>
      <c r="P46">
        <v>770.88</v>
      </c>
      <c r="Q46">
        <v>181.08</v>
      </c>
      <c r="R46">
        <v>0</v>
      </c>
      <c r="S46">
        <v>0</v>
      </c>
      <c r="T46">
        <v>0</v>
      </c>
      <c r="U46">
        <v>24.26</v>
      </c>
      <c r="V46">
        <v>67.239999999999995</v>
      </c>
      <c r="W46">
        <v>0</v>
      </c>
      <c r="X46">
        <v>17.25</v>
      </c>
      <c r="Y46">
        <v>0</v>
      </c>
      <c r="Z46">
        <v>0</v>
      </c>
      <c r="AA46">
        <v>0</v>
      </c>
      <c r="AB46">
        <v>0</v>
      </c>
      <c r="AC46">
        <v>34.5</v>
      </c>
      <c r="AD46">
        <v>0</v>
      </c>
      <c r="AE46">
        <v>324.33</v>
      </c>
      <c r="AF46">
        <v>446.55</v>
      </c>
      <c r="AG46">
        <v>59.3</v>
      </c>
      <c r="AH46">
        <v>33.33</v>
      </c>
      <c r="AI46">
        <v>59.3</v>
      </c>
      <c r="AJ46" s="3">
        <f t="shared" si="5"/>
        <v>16.666666666666668</v>
      </c>
      <c r="AK46" s="3">
        <v>86.461200000000005</v>
      </c>
      <c r="AL46" s="3">
        <f t="shared" si="1"/>
        <v>86.456969999999984</v>
      </c>
      <c r="AM46" s="3">
        <f t="shared" si="4"/>
        <v>4.2300000000210503E-3</v>
      </c>
    </row>
    <row r="47" spans="1:39" x14ac:dyDescent="0.25">
      <c r="A47" t="s">
        <v>92</v>
      </c>
      <c r="B47" t="s">
        <v>50</v>
      </c>
      <c r="C47" t="s">
        <v>39</v>
      </c>
      <c r="D47" s="7">
        <v>746.83</v>
      </c>
      <c r="E47" s="11">
        <f t="shared" si="2"/>
        <v>0</v>
      </c>
      <c r="F47">
        <f t="shared" si="3"/>
        <v>746.82999999999993</v>
      </c>
      <c r="G47">
        <v>400</v>
      </c>
      <c r="I47">
        <v>0</v>
      </c>
      <c r="J47">
        <v>0</v>
      </c>
      <c r="K47">
        <v>0</v>
      </c>
      <c r="L47">
        <v>0</v>
      </c>
      <c r="M47">
        <v>0</v>
      </c>
      <c r="N47">
        <v>346.83</v>
      </c>
      <c r="O47">
        <v>0</v>
      </c>
      <c r="P47">
        <v>746.82999999999993</v>
      </c>
      <c r="Q47">
        <v>181.08</v>
      </c>
      <c r="R47">
        <v>0</v>
      </c>
      <c r="S47">
        <v>0</v>
      </c>
      <c r="T47">
        <v>0</v>
      </c>
      <c r="U47">
        <v>0</v>
      </c>
      <c r="V47">
        <v>70.58</v>
      </c>
      <c r="W47">
        <v>0</v>
      </c>
      <c r="X47">
        <v>17.25</v>
      </c>
      <c r="Y47">
        <v>0</v>
      </c>
      <c r="Z47">
        <v>0</v>
      </c>
      <c r="AA47">
        <v>34</v>
      </c>
      <c r="AB47">
        <v>0</v>
      </c>
      <c r="AC47">
        <v>39.43</v>
      </c>
      <c r="AD47">
        <v>50</v>
      </c>
      <c r="AE47">
        <v>392.34000000000003</v>
      </c>
      <c r="AF47">
        <v>354.4899999999999</v>
      </c>
      <c r="AG47">
        <v>62.24</v>
      </c>
      <c r="AH47">
        <v>33.33</v>
      </c>
      <c r="AI47">
        <v>62.23</v>
      </c>
      <c r="AJ47" s="3">
        <f t="shared" si="5"/>
        <v>16.666666666666668</v>
      </c>
      <c r="AK47" s="3">
        <v>90.731500000000011</v>
      </c>
      <c r="AL47" s="3">
        <f t="shared" si="1"/>
        <v>90.739844999999988</v>
      </c>
      <c r="AM47" s="3">
        <f t="shared" si="4"/>
        <v>-8.3449999999771762E-3</v>
      </c>
    </row>
    <row r="48" spans="1:39" x14ac:dyDescent="0.25">
      <c r="A48" t="s">
        <v>93</v>
      </c>
      <c r="B48" t="s">
        <v>41</v>
      </c>
      <c r="C48" t="s">
        <v>39</v>
      </c>
      <c r="D48" s="7">
        <v>670.49</v>
      </c>
      <c r="E48" s="11">
        <f t="shared" si="2"/>
        <v>0</v>
      </c>
      <c r="F48">
        <f t="shared" si="3"/>
        <v>670.49</v>
      </c>
      <c r="G48">
        <v>400</v>
      </c>
      <c r="I48">
        <v>0</v>
      </c>
      <c r="J48">
        <v>0</v>
      </c>
      <c r="K48">
        <v>0</v>
      </c>
      <c r="L48">
        <v>0</v>
      </c>
      <c r="M48">
        <v>55.87</v>
      </c>
      <c r="N48">
        <v>270.49</v>
      </c>
      <c r="O48">
        <v>0</v>
      </c>
      <c r="P48">
        <v>726.36</v>
      </c>
      <c r="Q48">
        <v>181.08</v>
      </c>
      <c r="R48">
        <v>0</v>
      </c>
      <c r="S48">
        <v>0</v>
      </c>
      <c r="T48">
        <v>0</v>
      </c>
      <c r="U48">
        <v>0</v>
      </c>
      <c r="V48">
        <v>63.36</v>
      </c>
      <c r="W48">
        <v>0</v>
      </c>
      <c r="X48">
        <v>20.7</v>
      </c>
      <c r="Y48">
        <v>0</v>
      </c>
      <c r="Z48">
        <v>0</v>
      </c>
      <c r="AA48">
        <v>0</v>
      </c>
      <c r="AB48">
        <v>0</v>
      </c>
      <c r="AC48">
        <v>85.02</v>
      </c>
      <c r="AD48">
        <v>0</v>
      </c>
      <c r="AE48">
        <v>350.15999999999997</v>
      </c>
      <c r="AF48">
        <v>376.20000000000005</v>
      </c>
      <c r="AG48">
        <v>55.87</v>
      </c>
      <c r="AH48">
        <v>33.33</v>
      </c>
      <c r="AI48">
        <v>55.87</v>
      </c>
      <c r="AJ48" s="3">
        <f t="shared" si="5"/>
        <v>16.666666666666668</v>
      </c>
      <c r="AK48" s="3">
        <v>81.459599999999995</v>
      </c>
      <c r="AL48" s="3">
        <f t="shared" si="1"/>
        <v>81.464534999999998</v>
      </c>
      <c r="AM48" s="3">
        <f t="shared" si="4"/>
        <v>-4.9350000000032423E-3</v>
      </c>
    </row>
    <row r="49" spans="1:43" x14ac:dyDescent="0.25">
      <c r="A49" s="4" t="s">
        <v>94</v>
      </c>
      <c r="B49" t="s">
        <v>95</v>
      </c>
      <c r="C49" t="s">
        <v>39</v>
      </c>
      <c r="D49" s="7">
        <v>692.41</v>
      </c>
      <c r="E49" s="11">
        <f t="shared" si="2"/>
        <v>0</v>
      </c>
      <c r="F49">
        <f t="shared" si="3"/>
        <v>692.41000000000008</v>
      </c>
      <c r="G49">
        <v>400</v>
      </c>
      <c r="I49">
        <v>0</v>
      </c>
      <c r="J49">
        <v>0</v>
      </c>
      <c r="K49">
        <v>0</v>
      </c>
      <c r="L49">
        <v>0</v>
      </c>
      <c r="M49">
        <v>0</v>
      </c>
      <c r="N49">
        <v>292.41000000000003</v>
      </c>
      <c r="O49">
        <v>0</v>
      </c>
      <c r="P49">
        <v>692.41000000000008</v>
      </c>
      <c r="Q49">
        <v>181.08</v>
      </c>
      <c r="R49">
        <v>0</v>
      </c>
      <c r="S49">
        <v>0</v>
      </c>
      <c r="T49">
        <v>0</v>
      </c>
      <c r="U49">
        <v>0</v>
      </c>
      <c r="V49">
        <v>65.430000000000007</v>
      </c>
      <c r="W49">
        <v>0</v>
      </c>
      <c r="X49">
        <v>14.95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100</v>
      </c>
      <c r="AE49">
        <v>361.46000000000004</v>
      </c>
      <c r="AF49">
        <v>330.95000000000005</v>
      </c>
      <c r="AG49">
        <v>57.7</v>
      </c>
      <c r="AH49">
        <v>33.33</v>
      </c>
      <c r="AI49">
        <v>57.7</v>
      </c>
      <c r="AJ49" s="3">
        <f t="shared" si="5"/>
        <v>16.666666666666668</v>
      </c>
      <c r="AK49" s="3">
        <v>84.123699999999985</v>
      </c>
      <c r="AL49" s="3">
        <f t="shared" si="1"/>
        <v>84.127815000000012</v>
      </c>
      <c r="AM49" s="3">
        <f t="shared" si="4"/>
        <v>-4.1150000000271802E-3</v>
      </c>
    </row>
    <row r="50" spans="1:43" x14ac:dyDescent="0.25">
      <c r="A50" s="2" t="s">
        <v>96</v>
      </c>
      <c r="B50" t="s">
        <v>47</v>
      </c>
      <c r="C50" t="s">
        <v>48</v>
      </c>
      <c r="D50" s="8">
        <v>233.42</v>
      </c>
      <c r="E50" s="15">
        <f t="shared" si="2"/>
        <v>9.8699999999999761</v>
      </c>
      <c r="F50">
        <f t="shared" si="3"/>
        <v>223.55</v>
      </c>
      <c r="G50">
        <v>176.8</v>
      </c>
      <c r="H50" s="4">
        <v>12.29</v>
      </c>
      <c r="I50">
        <v>0</v>
      </c>
      <c r="J50">
        <v>0</v>
      </c>
      <c r="K50">
        <v>0</v>
      </c>
      <c r="L50">
        <v>0</v>
      </c>
      <c r="M50">
        <v>0</v>
      </c>
      <c r="N50">
        <v>46.75</v>
      </c>
      <c r="O50">
        <v>0</v>
      </c>
      <c r="P50">
        <v>235.84</v>
      </c>
      <c r="Q50">
        <v>0</v>
      </c>
      <c r="R50">
        <v>0</v>
      </c>
      <c r="S50">
        <v>0</v>
      </c>
      <c r="T50">
        <v>0</v>
      </c>
      <c r="U50">
        <v>0</v>
      </c>
      <c r="V50">
        <v>33.42</v>
      </c>
      <c r="W50">
        <v>0</v>
      </c>
      <c r="X50">
        <v>5.75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39.17</v>
      </c>
      <c r="AF50">
        <v>196.67000000000002</v>
      </c>
      <c r="AG50">
        <v>18.63</v>
      </c>
      <c r="AH50">
        <v>14.44</v>
      </c>
      <c r="AI50">
        <v>0</v>
      </c>
      <c r="AJ50" s="3">
        <f t="shared" si="5"/>
        <v>7.3666666666666671</v>
      </c>
      <c r="AK50" s="3">
        <v>41.186400000000006</v>
      </c>
      <c r="AL50" s="3">
        <f>+D50*12.15%</f>
        <v>28.360529999999997</v>
      </c>
      <c r="AM50" s="14">
        <f t="shared" si="4"/>
        <v>12.825870000000009</v>
      </c>
      <c r="AQ50">
        <v>233.42</v>
      </c>
    </row>
    <row r="51" spans="1:43" x14ac:dyDescent="0.25">
      <c r="A51" t="s">
        <v>97</v>
      </c>
      <c r="B51" t="s">
        <v>71</v>
      </c>
      <c r="C51" t="s">
        <v>39</v>
      </c>
      <c r="D51" s="7">
        <v>506.8</v>
      </c>
      <c r="E51" s="11">
        <f t="shared" si="2"/>
        <v>0</v>
      </c>
      <c r="F51">
        <f t="shared" si="3"/>
        <v>506.8</v>
      </c>
      <c r="G51">
        <v>400</v>
      </c>
      <c r="I51">
        <v>0</v>
      </c>
      <c r="J51">
        <v>0</v>
      </c>
      <c r="K51">
        <v>0</v>
      </c>
      <c r="L51">
        <v>0</v>
      </c>
      <c r="M51">
        <v>0</v>
      </c>
      <c r="N51">
        <v>106.8</v>
      </c>
      <c r="O51">
        <v>0</v>
      </c>
      <c r="P51">
        <v>506.8</v>
      </c>
      <c r="Q51">
        <v>181.08</v>
      </c>
      <c r="R51">
        <v>0</v>
      </c>
      <c r="S51">
        <v>0</v>
      </c>
      <c r="T51">
        <v>0</v>
      </c>
      <c r="U51">
        <v>0</v>
      </c>
      <c r="V51">
        <v>47.89</v>
      </c>
      <c r="W51">
        <v>0</v>
      </c>
      <c r="X51">
        <v>20.700000000000003</v>
      </c>
      <c r="Y51">
        <v>0</v>
      </c>
      <c r="Z51">
        <v>0</v>
      </c>
      <c r="AA51">
        <v>0</v>
      </c>
      <c r="AB51">
        <v>0</v>
      </c>
      <c r="AC51">
        <v>85.12</v>
      </c>
      <c r="AD51">
        <v>0</v>
      </c>
      <c r="AE51">
        <v>334.79</v>
      </c>
      <c r="AF51">
        <v>172.01</v>
      </c>
      <c r="AG51">
        <v>42.23</v>
      </c>
      <c r="AH51">
        <v>33.33</v>
      </c>
      <c r="AI51">
        <v>42.23</v>
      </c>
      <c r="AJ51" s="3">
        <f t="shared" si="5"/>
        <v>16.666666666666668</v>
      </c>
      <c r="AK51" s="3">
        <v>61.568200000000004</v>
      </c>
      <c r="AL51" s="3">
        <f t="shared" ref="AL51:AL82" si="6">+F51*12.15%</f>
        <v>61.5762</v>
      </c>
      <c r="AM51" s="3">
        <f t="shared" si="4"/>
        <v>-7.9999999999955662E-3</v>
      </c>
      <c r="AQ51">
        <v>217.6</v>
      </c>
    </row>
    <row r="52" spans="1:43" x14ac:dyDescent="0.25">
      <c r="A52" t="s">
        <v>98</v>
      </c>
      <c r="B52" t="s">
        <v>71</v>
      </c>
      <c r="C52" t="s">
        <v>39</v>
      </c>
      <c r="D52" s="7">
        <v>772.56</v>
      </c>
      <c r="E52" s="11">
        <f t="shared" si="2"/>
        <v>0</v>
      </c>
      <c r="F52">
        <f t="shared" si="3"/>
        <v>772.56</v>
      </c>
      <c r="G52">
        <v>400</v>
      </c>
      <c r="I52">
        <v>0</v>
      </c>
      <c r="J52">
        <v>0</v>
      </c>
      <c r="K52">
        <v>0</v>
      </c>
      <c r="L52">
        <v>0</v>
      </c>
      <c r="M52">
        <v>0</v>
      </c>
      <c r="N52">
        <v>372.56</v>
      </c>
      <c r="O52">
        <v>0</v>
      </c>
      <c r="P52">
        <v>772.56</v>
      </c>
      <c r="Q52">
        <v>181.08</v>
      </c>
      <c r="R52">
        <v>0</v>
      </c>
      <c r="S52">
        <v>0</v>
      </c>
      <c r="T52">
        <v>0</v>
      </c>
      <c r="U52">
        <v>0</v>
      </c>
      <c r="V52">
        <v>73.010000000000005</v>
      </c>
      <c r="W52">
        <v>0</v>
      </c>
      <c r="X52">
        <v>23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277.09000000000003</v>
      </c>
      <c r="AF52">
        <v>495.46999999999991</v>
      </c>
      <c r="AG52">
        <v>64.38</v>
      </c>
      <c r="AH52">
        <v>33.33</v>
      </c>
      <c r="AI52">
        <v>0</v>
      </c>
      <c r="AJ52" s="3">
        <f t="shared" si="5"/>
        <v>16.666666666666668</v>
      </c>
      <c r="AK52" s="3">
        <v>93.860399999999998</v>
      </c>
      <c r="AL52" s="3">
        <f t="shared" si="6"/>
        <v>93.866039999999984</v>
      </c>
      <c r="AM52" s="3">
        <f t="shared" si="4"/>
        <v>-5.6399999999854344E-3</v>
      </c>
      <c r="AQ52">
        <f>SUM(AQ50:AQ51)</f>
        <v>451.02</v>
      </c>
    </row>
    <row r="53" spans="1:43" x14ac:dyDescent="0.25">
      <c r="A53" t="s">
        <v>99</v>
      </c>
      <c r="B53" t="s">
        <v>50</v>
      </c>
      <c r="C53" t="s">
        <v>39</v>
      </c>
      <c r="D53" s="7">
        <v>759.43</v>
      </c>
      <c r="E53" s="11">
        <f t="shared" si="2"/>
        <v>0</v>
      </c>
      <c r="F53">
        <f t="shared" si="3"/>
        <v>759.43000000000006</v>
      </c>
      <c r="G53">
        <v>400</v>
      </c>
      <c r="I53">
        <v>0</v>
      </c>
      <c r="J53">
        <v>0</v>
      </c>
      <c r="K53">
        <v>0</v>
      </c>
      <c r="L53">
        <v>0</v>
      </c>
      <c r="M53">
        <v>63.28</v>
      </c>
      <c r="N53">
        <v>359.43</v>
      </c>
      <c r="O53">
        <v>0</v>
      </c>
      <c r="P53">
        <v>822.71</v>
      </c>
      <c r="Q53">
        <v>181.08</v>
      </c>
      <c r="R53">
        <v>0</v>
      </c>
      <c r="S53">
        <v>0</v>
      </c>
      <c r="T53">
        <v>0</v>
      </c>
      <c r="U53">
        <v>0</v>
      </c>
      <c r="V53">
        <v>71.77</v>
      </c>
      <c r="W53">
        <v>0</v>
      </c>
      <c r="X53">
        <v>13.8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266.65000000000003</v>
      </c>
      <c r="AF53">
        <v>556.05999999999995</v>
      </c>
      <c r="AG53">
        <v>63.29</v>
      </c>
      <c r="AH53">
        <v>33.33</v>
      </c>
      <c r="AI53">
        <v>63.28</v>
      </c>
      <c r="AJ53" s="3">
        <f t="shared" si="5"/>
        <v>16.666666666666668</v>
      </c>
      <c r="AK53" s="3">
        <v>92.276399999999995</v>
      </c>
      <c r="AL53" s="3">
        <f t="shared" si="6"/>
        <v>92.270745000000005</v>
      </c>
      <c r="AM53" s="3">
        <f t="shared" si="4"/>
        <v>5.6549999999901956E-3</v>
      </c>
    </row>
    <row r="54" spans="1:43" x14ac:dyDescent="0.25">
      <c r="A54" t="s">
        <v>100</v>
      </c>
      <c r="B54" t="s">
        <v>71</v>
      </c>
      <c r="C54" t="s">
        <v>39</v>
      </c>
      <c r="D54" s="7">
        <v>751</v>
      </c>
      <c r="E54" s="11">
        <f t="shared" si="2"/>
        <v>0</v>
      </c>
      <c r="F54">
        <f t="shared" si="3"/>
        <v>751</v>
      </c>
      <c r="G54">
        <v>400</v>
      </c>
      <c r="I54">
        <v>0</v>
      </c>
      <c r="J54">
        <v>0</v>
      </c>
      <c r="K54">
        <v>0</v>
      </c>
      <c r="L54">
        <v>0</v>
      </c>
      <c r="M54">
        <v>62.58</v>
      </c>
      <c r="N54">
        <v>351</v>
      </c>
      <c r="O54">
        <v>0</v>
      </c>
      <c r="P54">
        <v>813.57999999999993</v>
      </c>
      <c r="Q54">
        <v>181.08</v>
      </c>
      <c r="R54">
        <v>0</v>
      </c>
      <c r="S54">
        <v>0</v>
      </c>
      <c r="T54">
        <v>0</v>
      </c>
      <c r="U54">
        <v>0</v>
      </c>
      <c r="V54">
        <v>70.97</v>
      </c>
      <c r="W54">
        <v>0</v>
      </c>
      <c r="X54">
        <v>24.15</v>
      </c>
      <c r="Y54">
        <v>0</v>
      </c>
      <c r="Z54">
        <v>0</v>
      </c>
      <c r="AA54">
        <v>0</v>
      </c>
      <c r="AB54">
        <v>0</v>
      </c>
      <c r="AC54">
        <v>50.74</v>
      </c>
      <c r="AD54">
        <v>0</v>
      </c>
      <c r="AE54">
        <v>326.94</v>
      </c>
      <c r="AF54">
        <v>486.63999999999993</v>
      </c>
      <c r="AG54">
        <v>62.58</v>
      </c>
      <c r="AH54">
        <v>33.33</v>
      </c>
      <c r="AI54">
        <v>62.58</v>
      </c>
      <c r="AJ54" s="3">
        <f t="shared" si="5"/>
        <v>16.666666666666668</v>
      </c>
      <c r="AK54" s="3">
        <v>91.256500000000017</v>
      </c>
      <c r="AL54" s="3">
        <f t="shared" si="6"/>
        <v>91.246499999999997</v>
      </c>
      <c r="AM54" s="3">
        <f t="shared" si="4"/>
        <v>1.0000000000019327E-2</v>
      </c>
    </row>
    <row r="55" spans="1:43" x14ac:dyDescent="0.25">
      <c r="A55" t="s">
        <v>101</v>
      </c>
      <c r="B55" t="s">
        <v>55</v>
      </c>
      <c r="C55" t="s">
        <v>39</v>
      </c>
      <c r="D55" s="7">
        <v>702.2</v>
      </c>
      <c r="E55" s="11">
        <f t="shared" si="2"/>
        <v>0</v>
      </c>
      <c r="F55">
        <f t="shared" si="3"/>
        <v>702.2</v>
      </c>
      <c r="G55">
        <v>400</v>
      </c>
      <c r="I55">
        <v>0</v>
      </c>
      <c r="J55">
        <v>0</v>
      </c>
      <c r="K55">
        <v>0</v>
      </c>
      <c r="L55">
        <v>0</v>
      </c>
      <c r="M55">
        <v>0</v>
      </c>
      <c r="N55">
        <v>302.2</v>
      </c>
      <c r="O55">
        <v>0</v>
      </c>
      <c r="P55">
        <v>702.2</v>
      </c>
      <c r="Q55">
        <v>181.08</v>
      </c>
      <c r="R55">
        <v>0</v>
      </c>
      <c r="S55">
        <v>0</v>
      </c>
      <c r="T55">
        <v>0</v>
      </c>
      <c r="U55">
        <v>23.95</v>
      </c>
      <c r="V55">
        <v>66.36</v>
      </c>
      <c r="W55">
        <v>0</v>
      </c>
      <c r="X55">
        <v>23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294.39</v>
      </c>
      <c r="AF55">
        <v>407.81000000000006</v>
      </c>
      <c r="AG55">
        <v>58.52</v>
      </c>
      <c r="AH55">
        <v>33.33</v>
      </c>
      <c r="AI55">
        <v>58.51</v>
      </c>
      <c r="AJ55" s="3">
        <f t="shared" si="5"/>
        <v>16.666666666666668</v>
      </c>
      <c r="AK55" s="3">
        <v>85.316400000000016</v>
      </c>
      <c r="AL55" s="3">
        <f t="shared" si="6"/>
        <v>85.317300000000003</v>
      </c>
      <c r="AM55" s="3">
        <f t="shared" si="4"/>
        <v>-8.9999999998724434E-4</v>
      </c>
    </row>
    <row r="56" spans="1:43" x14ac:dyDescent="0.25">
      <c r="A56" s="2" t="s">
        <v>102</v>
      </c>
      <c r="B56" t="s">
        <v>41</v>
      </c>
      <c r="C56" t="s">
        <v>39</v>
      </c>
      <c r="D56" s="7">
        <v>549.30999999999995</v>
      </c>
      <c r="E56" s="11">
        <f t="shared" si="2"/>
        <v>0</v>
      </c>
      <c r="F56">
        <f t="shared" si="3"/>
        <v>549.30999999999995</v>
      </c>
      <c r="G56">
        <v>320</v>
      </c>
      <c r="H56" s="4">
        <v>8.57</v>
      </c>
      <c r="I56">
        <v>0</v>
      </c>
      <c r="J56">
        <v>0</v>
      </c>
      <c r="K56">
        <v>0</v>
      </c>
      <c r="L56">
        <v>0</v>
      </c>
      <c r="M56">
        <v>0</v>
      </c>
      <c r="N56">
        <v>229.31</v>
      </c>
      <c r="O56">
        <v>0</v>
      </c>
      <c r="P56">
        <v>557.88</v>
      </c>
      <c r="Q56">
        <v>108.65</v>
      </c>
      <c r="R56">
        <v>0</v>
      </c>
      <c r="S56">
        <v>0</v>
      </c>
      <c r="T56">
        <v>0</v>
      </c>
      <c r="U56">
        <v>0</v>
      </c>
      <c r="V56">
        <v>60.48</v>
      </c>
      <c r="W56">
        <v>0</v>
      </c>
      <c r="X56">
        <v>4.5999999999999996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173.73</v>
      </c>
      <c r="AF56">
        <v>384.15</v>
      </c>
      <c r="AG56">
        <v>45.78</v>
      </c>
      <c r="AH56">
        <v>26.67</v>
      </c>
      <c r="AI56">
        <v>0</v>
      </c>
      <c r="AJ56" s="3">
        <f t="shared" si="5"/>
        <v>13.333333333333334</v>
      </c>
      <c r="AK56" s="3">
        <v>74.559999999999988</v>
      </c>
      <c r="AL56" s="3">
        <f t="shared" si="6"/>
        <v>66.741164999999995</v>
      </c>
      <c r="AM56" s="14">
        <f t="shared" si="4"/>
        <v>7.8188349999999929</v>
      </c>
    </row>
    <row r="57" spans="1:43" x14ac:dyDescent="0.25">
      <c r="A57" t="s">
        <v>103</v>
      </c>
      <c r="B57" t="s">
        <v>104</v>
      </c>
      <c r="C57" t="s">
        <v>104</v>
      </c>
      <c r="D57" s="7">
        <v>800</v>
      </c>
      <c r="E57" s="11">
        <f t="shared" si="2"/>
        <v>0</v>
      </c>
      <c r="F57">
        <f t="shared" si="3"/>
        <v>800</v>
      </c>
      <c r="G57">
        <v>500</v>
      </c>
      <c r="I57">
        <v>0</v>
      </c>
      <c r="J57">
        <v>300</v>
      </c>
      <c r="K57">
        <v>0</v>
      </c>
      <c r="L57">
        <v>0</v>
      </c>
      <c r="M57">
        <v>0</v>
      </c>
      <c r="N57">
        <v>0</v>
      </c>
      <c r="O57">
        <v>0</v>
      </c>
      <c r="P57">
        <v>800</v>
      </c>
      <c r="Q57">
        <v>226.35</v>
      </c>
      <c r="R57">
        <v>0</v>
      </c>
      <c r="S57">
        <v>0</v>
      </c>
      <c r="T57">
        <v>6.25</v>
      </c>
      <c r="U57">
        <v>0</v>
      </c>
      <c r="V57">
        <v>75.599999999999994</v>
      </c>
      <c r="W57">
        <v>0</v>
      </c>
      <c r="X57">
        <v>29.9</v>
      </c>
      <c r="Y57">
        <v>0</v>
      </c>
      <c r="Z57">
        <v>0</v>
      </c>
      <c r="AA57">
        <v>0</v>
      </c>
      <c r="AB57">
        <v>0</v>
      </c>
      <c r="AC57">
        <v>103.97</v>
      </c>
      <c r="AD57">
        <v>0</v>
      </c>
      <c r="AE57">
        <v>442.06999999999994</v>
      </c>
      <c r="AF57">
        <v>357.93000000000006</v>
      </c>
      <c r="AG57">
        <v>66.67</v>
      </c>
      <c r="AH57">
        <v>33.33</v>
      </c>
      <c r="AI57">
        <v>0</v>
      </c>
      <c r="AJ57" s="3">
        <f t="shared" si="5"/>
        <v>20.833333333333332</v>
      </c>
      <c r="AK57" s="3">
        <v>97.2</v>
      </c>
      <c r="AL57" s="3">
        <f t="shared" si="6"/>
        <v>97.2</v>
      </c>
      <c r="AM57" s="3">
        <f t="shared" si="4"/>
        <v>0</v>
      </c>
    </row>
    <row r="58" spans="1:43" x14ac:dyDescent="0.25">
      <c r="A58" s="2" t="s">
        <v>105</v>
      </c>
      <c r="B58" t="s">
        <v>41</v>
      </c>
      <c r="C58" t="s">
        <v>39</v>
      </c>
      <c r="D58" s="7">
        <v>268.98</v>
      </c>
      <c r="E58" s="11">
        <f t="shared" si="2"/>
        <v>0</v>
      </c>
      <c r="F58">
        <f t="shared" si="3"/>
        <v>268.98</v>
      </c>
      <c r="G58">
        <v>173.33</v>
      </c>
      <c r="H58" s="4">
        <v>7.34</v>
      </c>
      <c r="I58">
        <v>0</v>
      </c>
      <c r="J58">
        <v>0</v>
      </c>
      <c r="K58">
        <v>0</v>
      </c>
      <c r="L58">
        <v>0</v>
      </c>
      <c r="M58">
        <v>0</v>
      </c>
      <c r="N58">
        <v>95.65</v>
      </c>
      <c r="O58">
        <v>0</v>
      </c>
      <c r="P58">
        <v>276.32000000000005</v>
      </c>
      <c r="Q58">
        <v>0</v>
      </c>
      <c r="R58">
        <v>0</v>
      </c>
      <c r="S58">
        <v>0</v>
      </c>
      <c r="T58">
        <v>0</v>
      </c>
      <c r="U58">
        <v>0</v>
      </c>
      <c r="V58">
        <v>32.76</v>
      </c>
      <c r="W58">
        <v>0</v>
      </c>
      <c r="X58">
        <v>4.5999999999999996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37.36</v>
      </c>
      <c r="AF58">
        <v>238.96000000000004</v>
      </c>
      <c r="AG58">
        <v>22.42</v>
      </c>
      <c r="AH58">
        <v>14.44</v>
      </c>
      <c r="AI58">
        <v>0</v>
      </c>
      <c r="AJ58" s="3">
        <f t="shared" si="5"/>
        <v>7.2220833333333339</v>
      </c>
      <c r="AK58" s="3">
        <v>40.392599999999995</v>
      </c>
      <c r="AL58" s="3">
        <f t="shared" si="6"/>
        <v>32.681069999999998</v>
      </c>
      <c r="AM58" s="14">
        <f t="shared" si="4"/>
        <v>7.7115299999999962</v>
      </c>
    </row>
    <row r="59" spans="1:43" x14ac:dyDescent="0.25">
      <c r="A59" t="s">
        <v>106</v>
      </c>
      <c r="B59" t="s">
        <v>44</v>
      </c>
      <c r="C59" t="s">
        <v>39</v>
      </c>
      <c r="D59" s="7">
        <v>908.08</v>
      </c>
      <c r="E59" s="12">
        <f t="shared" si="2"/>
        <v>35.330000000000041</v>
      </c>
      <c r="F59">
        <f t="shared" si="3"/>
        <v>872.75</v>
      </c>
      <c r="G59">
        <v>494.67</v>
      </c>
      <c r="I59">
        <v>0</v>
      </c>
      <c r="J59">
        <v>0</v>
      </c>
      <c r="K59">
        <v>0</v>
      </c>
      <c r="L59">
        <v>0</v>
      </c>
      <c r="M59">
        <v>0</v>
      </c>
      <c r="N59">
        <v>378.08</v>
      </c>
      <c r="O59">
        <v>0</v>
      </c>
      <c r="P59">
        <v>872.75</v>
      </c>
      <c r="Q59">
        <v>239.93</v>
      </c>
      <c r="R59">
        <v>0</v>
      </c>
      <c r="S59">
        <v>0</v>
      </c>
      <c r="T59">
        <v>0</v>
      </c>
      <c r="U59">
        <v>29.76</v>
      </c>
      <c r="V59">
        <v>82.47</v>
      </c>
      <c r="W59">
        <v>0</v>
      </c>
      <c r="X59">
        <v>3.4499999999999997</v>
      </c>
      <c r="Y59">
        <v>0</v>
      </c>
      <c r="Z59">
        <v>0</v>
      </c>
      <c r="AA59">
        <v>0</v>
      </c>
      <c r="AB59">
        <v>0</v>
      </c>
      <c r="AC59">
        <v>51.76</v>
      </c>
      <c r="AD59">
        <v>0</v>
      </c>
      <c r="AE59">
        <v>407.36999999999995</v>
      </c>
      <c r="AF59">
        <v>465.38000000000005</v>
      </c>
      <c r="AG59">
        <v>72.73</v>
      </c>
      <c r="AH59">
        <v>33.33</v>
      </c>
      <c r="AI59">
        <v>75.67</v>
      </c>
      <c r="AJ59" s="3">
        <f t="shared" si="5"/>
        <v>20.611250000000002</v>
      </c>
      <c r="AK59" s="3">
        <v>106.0305</v>
      </c>
      <c r="AL59" s="3">
        <f t="shared" si="6"/>
        <v>106.039125</v>
      </c>
      <c r="AM59" s="3">
        <f t="shared" si="4"/>
        <v>-8.6249999999949978E-3</v>
      </c>
    </row>
    <row r="60" spans="1:43" x14ac:dyDescent="0.25">
      <c r="A60" t="s">
        <v>107</v>
      </c>
      <c r="B60" t="s">
        <v>104</v>
      </c>
      <c r="C60" t="s">
        <v>104</v>
      </c>
      <c r="D60" s="7">
        <v>521.84</v>
      </c>
      <c r="E60" s="11">
        <f t="shared" si="2"/>
        <v>0</v>
      </c>
      <c r="F60">
        <f t="shared" si="3"/>
        <v>521.84</v>
      </c>
      <c r="G60">
        <v>500</v>
      </c>
      <c r="I60">
        <v>0</v>
      </c>
      <c r="J60">
        <v>0</v>
      </c>
      <c r="K60">
        <v>0</v>
      </c>
      <c r="L60">
        <v>0</v>
      </c>
      <c r="M60">
        <v>43.48</v>
      </c>
      <c r="N60">
        <v>21.84</v>
      </c>
      <c r="O60">
        <v>0</v>
      </c>
      <c r="P60">
        <v>565.31999999999994</v>
      </c>
      <c r="Q60">
        <v>226.35</v>
      </c>
      <c r="R60">
        <v>0</v>
      </c>
      <c r="S60">
        <v>0</v>
      </c>
      <c r="T60">
        <v>0</v>
      </c>
      <c r="U60">
        <v>0</v>
      </c>
      <c r="V60">
        <v>49.31</v>
      </c>
      <c r="W60">
        <v>0</v>
      </c>
      <c r="X60">
        <v>14.95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290.60999999999996</v>
      </c>
      <c r="AF60">
        <v>274.70999999999998</v>
      </c>
      <c r="AG60">
        <v>43.49</v>
      </c>
      <c r="AH60">
        <v>33.33</v>
      </c>
      <c r="AI60">
        <v>43.48</v>
      </c>
      <c r="AJ60" s="3">
        <f t="shared" si="5"/>
        <v>20.833333333333332</v>
      </c>
      <c r="AK60" s="3">
        <v>63.405200000000001</v>
      </c>
      <c r="AL60" s="3">
        <f t="shared" si="6"/>
        <v>63.403559999999999</v>
      </c>
      <c r="AM60" s="3">
        <f t="shared" si="4"/>
        <v>1.6400000000018622E-3</v>
      </c>
    </row>
    <row r="61" spans="1:43" x14ac:dyDescent="0.25">
      <c r="A61" t="s">
        <v>108</v>
      </c>
      <c r="B61" t="s">
        <v>50</v>
      </c>
      <c r="C61" t="s">
        <v>39</v>
      </c>
      <c r="D61" s="7">
        <v>1449.27</v>
      </c>
      <c r="E61" s="11">
        <f t="shared" si="2"/>
        <v>0</v>
      </c>
      <c r="F61">
        <f t="shared" si="3"/>
        <v>1449.27</v>
      </c>
      <c r="G61">
        <v>650</v>
      </c>
      <c r="I61">
        <v>0</v>
      </c>
      <c r="J61">
        <v>0</v>
      </c>
      <c r="K61">
        <v>0</v>
      </c>
      <c r="L61">
        <v>0</v>
      </c>
      <c r="M61">
        <v>0</v>
      </c>
      <c r="N61">
        <v>799.27</v>
      </c>
      <c r="O61">
        <v>0</v>
      </c>
      <c r="P61">
        <v>1449.27</v>
      </c>
      <c r="Q61">
        <v>294.26</v>
      </c>
      <c r="R61">
        <v>0</v>
      </c>
      <c r="S61">
        <v>0</v>
      </c>
      <c r="T61">
        <v>0</v>
      </c>
      <c r="U61">
        <v>0</v>
      </c>
      <c r="V61">
        <v>136.96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431.22</v>
      </c>
      <c r="AF61">
        <v>1018.05</v>
      </c>
      <c r="AG61">
        <v>120.77</v>
      </c>
      <c r="AH61">
        <v>33.33</v>
      </c>
      <c r="AI61">
        <v>120.77</v>
      </c>
      <c r="AJ61" s="3">
        <f t="shared" si="5"/>
        <v>27.083333333333332</v>
      </c>
      <c r="AK61" s="3">
        <v>176.09360000000001</v>
      </c>
      <c r="AL61" s="3">
        <f t="shared" si="6"/>
        <v>176.08630499999998</v>
      </c>
      <c r="AM61" s="3">
        <f t="shared" si="4"/>
        <v>7.295000000027585E-3</v>
      </c>
    </row>
    <row r="62" spans="1:43" x14ac:dyDescent="0.25">
      <c r="A62" t="s">
        <v>109</v>
      </c>
      <c r="B62" t="s">
        <v>77</v>
      </c>
      <c r="C62" t="s">
        <v>48</v>
      </c>
      <c r="D62" s="7">
        <v>751.25</v>
      </c>
      <c r="E62" s="11">
        <f t="shared" si="2"/>
        <v>0</v>
      </c>
      <c r="F62">
        <f t="shared" si="3"/>
        <v>751.25</v>
      </c>
      <c r="G62">
        <v>600</v>
      </c>
      <c r="I62">
        <v>0</v>
      </c>
      <c r="J62">
        <v>0</v>
      </c>
      <c r="K62">
        <v>0</v>
      </c>
      <c r="L62">
        <v>0</v>
      </c>
      <c r="M62">
        <v>62.6</v>
      </c>
      <c r="N62">
        <v>151.25</v>
      </c>
      <c r="O62">
        <v>0</v>
      </c>
      <c r="P62">
        <v>813.85</v>
      </c>
      <c r="Q62">
        <v>271.62</v>
      </c>
      <c r="R62">
        <v>0</v>
      </c>
      <c r="S62">
        <v>0</v>
      </c>
      <c r="T62">
        <v>0</v>
      </c>
      <c r="U62">
        <v>0</v>
      </c>
      <c r="V62">
        <v>70.989999999999995</v>
      </c>
      <c r="W62">
        <v>0</v>
      </c>
      <c r="X62">
        <v>4.5999999999999996</v>
      </c>
      <c r="Y62">
        <v>0</v>
      </c>
      <c r="Z62">
        <v>0</v>
      </c>
      <c r="AA62">
        <v>0</v>
      </c>
      <c r="AB62">
        <v>0</v>
      </c>
      <c r="AC62">
        <v>91.04</v>
      </c>
      <c r="AD62">
        <v>45</v>
      </c>
      <c r="AE62">
        <v>483.25000000000006</v>
      </c>
      <c r="AF62">
        <v>330.59999999999997</v>
      </c>
      <c r="AG62">
        <v>62.6</v>
      </c>
      <c r="AH62">
        <v>33.33</v>
      </c>
      <c r="AI62">
        <v>62.6</v>
      </c>
      <c r="AJ62" s="3">
        <f t="shared" si="5"/>
        <v>25</v>
      </c>
      <c r="AK62" s="3">
        <v>91.284400000000005</v>
      </c>
      <c r="AL62" s="3">
        <f t="shared" si="6"/>
        <v>91.276875000000004</v>
      </c>
      <c r="AM62" s="3">
        <f t="shared" si="4"/>
        <v>7.5250000000011141E-3</v>
      </c>
    </row>
    <row r="63" spans="1:43" x14ac:dyDescent="0.25">
      <c r="A63" t="s">
        <v>110</v>
      </c>
      <c r="B63" t="s">
        <v>44</v>
      </c>
      <c r="C63" t="s">
        <v>39</v>
      </c>
      <c r="D63" s="7">
        <v>810.9</v>
      </c>
      <c r="E63" s="11">
        <f t="shared" si="2"/>
        <v>0</v>
      </c>
      <c r="F63">
        <f t="shared" si="3"/>
        <v>810.9</v>
      </c>
      <c r="G63">
        <v>400</v>
      </c>
      <c r="I63">
        <v>0</v>
      </c>
      <c r="J63">
        <v>0</v>
      </c>
      <c r="K63">
        <v>0</v>
      </c>
      <c r="L63">
        <v>0</v>
      </c>
      <c r="M63">
        <v>67.569999999999993</v>
      </c>
      <c r="N63">
        <v>410.9</v>
      </c>
      <c r="O63">
        <v>0</v>
      </c>
      <c r="P63">
        <v>878.47</v>
      </c>
      <c r="Q63">
        <v>181.08</v>
      </c>
      <c r="R63">
        <v>0</v>
      </c>
      <c r="S63">
        <v>0</v>
      </c>
      <c r="T63">
        <v>0</v>
      </c>
      <c r="U63">
        <v>0</v>
      </c>
      <c r="V63">
        <v>76.63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257.71000000000004</v>
      </c>
      <c r="AF63">
        <v>620.76</v>
      </c>
      <c r="AG63">
        <v>67.58</v>
      </c>
      <c r="AH63">
        <v>33.33</v>
      </c>
      <c r="AI63">
        <v>67.569999999999993</v>
      </c>
      <c r="AJ63" s="3">
        <f t="shared" si="5"/>
        <v>16.666666666666668</v>
      </c>
      <c r="AK63" s="3">
        <v>98.5154</v>
      </c>
      <c r="AL63" s="3">
        <f t="shared" si="6"/>
        <v>98.524349999999998</v>
      </c>
      <c r="AM63" s="3">
        <f t="shared" si="4"/>
        <v>-8.9499999999986812E-3</v>
      </c>
    </row>
    <row r="64" spans="1:43" x14ac:dyDescent="0.25">
      <c r="A64" t="s">
        <v>111</v>
      </c>
      <c r="B64" t="s">
        <v>47</v>
      </c>
      <c r="C64" t="s">
        <v>48</v>
      </c>
      <c r="D64" s="7">
        <v>800</v>
      </c>
      <c r="E64" s="11">
        <f t="shared" si="2"/>
        <v>0</v>
      </c>
      <c r="F64">
        <f t="shared" si="3"/>
        <v>800</v>
      </c>
      <c r="G64">
        <v>800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800</v>
      </c>
      <c r="Q64">
        <v>362.16</v>
      </c>
      <c r="R64">
        <v>0</v>
      </c>
      <c r="S64">
        <v>0</v>
      </c>
      <c r="T64">
        <v>0</v>
      </c>
      <c r="U64">
        <v>0</v>
      </c>
      <c r="V64">
        <v>75.599999999999994</v>
      </c>
      <c r="W64">
        <v>0</v>
      </c>
      <c r="X64">
        <v>11.5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449.26</v>
      </c>
      <c r="AF64">
        <v>350.74</v>
      </c>
      <c r="AG64">
        <v>66.67</v>
      </c>
      <c r="AH64">
        <v>33.33</v>
      </c>
      <c r="AI64">
        <v>0</v>
      </c>
      <c r="AJ64" s="3">
        <f t="shared" si="5"/>
        <v>33.333333333333336</v>
      </c>
      <c r="AK64" s="3">
        <v>97.2</v>
      </c>
      <c r="AL64" s="3">
        <f t="shared" si="6"/>
        <v>97.2</v>
      </c>
      <c r="AM64" s="3">
        <f t="shared" si="4"/>
        <v>0</v>
      </c>
    </row>
    <row r="65" spans="1:44" x14ac:dyDescent="0.25">
      <c r="A65" t="s">
        <v>112</v>
      </c>
      <c r="B65" t="s">
        <v>44</v>
      </c>
      <c r="C65" t="s">
        <v>39</v>
      </c>
      <c r="D65" s="7">
        <v>807.4</v>
      </c>
      <c r="E65" s="11">
        <f t="shared" si="2"/>
        <v>0</v>
      </c>
      <c r="F65">
        <f t="shared" si="3"/>
        <v>807.4</v>
      </c>
      <c r="G65">
        <v>400</v>
      </c>
      <c r="I65">
        <v>0</v>
      </c>
      <c r="J65">
        <v>0</v>
      </c>
      <c r="K65">
        <v>0</v>
      </c>
      <c r="L65">
        <v>0</v>
      </c>
      <c r="M65">
        <v>0</v>
      </c>
      <c r="N65">
        <v>407.4</v>
      </c>
      <c r="O65">
        <v>0</v>
      </c>
      <c r="P65">
        <v>807.4</v>
      </c>
      <c r="Q65">
        <v>181.08</v>
      </c>
      <c r="R65">
        <v>0</v>
      </c>
      <c r="S65">
        <v>0</v>
      </c>
      <c r="T65">
        <v>0</v>
      </c>
      <c r="U65">
        <v>0</v>
      </c>
      <c r="V65">
        <v>76.3</v>
      </c>
      <c r="W65">
        <v>0</v>
      </c>
      <c r="X65">
        <v>4.5999999999999996</v>
      </c>
      <c r="Y65">
        <v>0</v>
      </c>
      <c r="Z65">
        <v>0</v>
      </c>
      <c r="AA65">
        <v>0</v>
      </c>
      <c r="AB65">
        <v>0</v>
      </c>
      <c r="AC65">
        <v>166.4</v>
      </c>
      <c r="AD65">
        <v>0</v>
      </c>
      <c r="AE65">
        <v>428.38</v>
      </c>
      <c r="AF65">
        <v>379.02</v>
      </c>
      <c r="AG65">
        <v>67.28</v>
      </c>
      <c r="AH65">
        <v>33.33</v>
      </c>
      <c r="AI65">
        <v>67.28</v>
      </c>
      <c r="AJ65" s="3">
        <f t="shared" si="5"/>
        <v>16.666666666666668</v>
      </c>
      <c r="AK65" s="3">
        <v>98.105100000000007</v>
      </c>
      <c r="AL65" s="3">
        <f t="shared" si="6"/>
        <v>98.099099999999993</v>
      </c>
      <c r="AM65" s="3">
        <f t="shared" si="4"/>
        <v>6.0000000000144382E-3</v>
      </c>
    </row>
    <row r="66" spans="1:44" x14ac:dyDescent="0.25">
      <c r="A66" t="s">
        <v>113</v>
      </c>
      <c r="B66" t="s">
        <v>41</v>
      </c>
      <c r="C66" t="s">
        <v>39</v>
      </c>
      <c r="D66" s="7">
        <v>732.26</v>
      </c>
      <c r="E66" s="11">
        <f t="shared" si="2"/>
        <v>0</v>
      </c>
      <c r="F66">
        <f t="shared" si="3"/>
        <v>732.26</v>
      </c>
      <c r="G66">
        <v>400</v>
      </c>
      <c r="I66">
        <v>0</v>
      </c>
      <c r="J66">
        <v>0</v>
      </c>
      <c r="K66">
        <v>0</v>
      </c>
      <c r="L66">
        <v>0</v>
      </c>
      <c r="M66">
        <v>61.02</v>
      </c>
      <c r="N66">
        <v>332.26</v>
      </c>
      <c r="O66">
        <v>0</v>
      </c>
      <c r="P66">
        <v>793.28</v>
      </c>
      <c r="Q66">
        <v>181.08</v>
      </c>
      <c r="R66">
        <v>0</v>
      </c>
      <c r="S66">
        <v>0</v>
      </c>
      <c r="T66">
        <v>0</v>
      </c>
      <c r="U66">
        <v>0</v>
      </c>
      <c r="V66">
        <v>69.2</v>
      </c>
      <c r="W66">
        <v>0</v>
      </c>
      <c r="X66">
        <v>23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273.28000000000003</v>
      </c>
      <c r="AF66">
        <v>520</v>
      </c>
      <c r="AG66">
        <v>61.02</v>
      </c>
      <c r="AH66">
        <v>33.33</v>
      </c>
      <c r="AI66">
        <v>61.02</v>
      </c>
      <c r="AJ66" s="3">
        <f t="shared" si="5"/>
        <v>16.666666666666668</v>
      </c>
      <c r="AK66" s="3">
        <v>88.966999999999999</v>
      </c>
      <c r="AL66" s="3">
        <f t="shared" si="6"/>
        <v>88.969589999999997</v>
      </c>
      <c r="AM66" s="3">
        <f t="shared" si="4"/>
        <v>-2.5899999999978718E-3</v>
      </c>
    </row>
    <row r="67" spans="1:44" x14ac:dyDescent="0.25">
      <c r="A67" t="s">
        <v>114</v>
      </c>
      <c r="B67" t="s">
        <v>50</v>
      </c>
      <c r="C67" t="s">
        <v>39</v>
      </c>
      <c r="D67" s="7">
        <v>924.92</v>
      </c>
      <c r="E67" s="11">
        <f t="shared" si="2"/>
        <v>34.999999999999886</v>
      </c>
      <c r="F67">
        <f t="shared" si="3"/>
        <v>889.92000000000007</v>
      </c>
      <c r="G67">
        <v>480</v>
      </c>
      <c r="I67">
        <v>0</v>
      </c>
      <c r="J67">
        <v>0</v>
      </c>
      <c r="K67">
        <v>0</v>
      </c>
      <c r="L67">
        <v>0</v>
      </c>
      <c r="M67">
        <v>74.16</v>
      </c>
      <c r="N67">
        <v>409.92</v>
      </c>
      <c r="O67">
        <v>0</v>
      </c>
      <c r="P67">
        <v>964.08</v>
      </c>
      <c r="Q67">
        <v>217.3</v>
      </c>
      <c r="R67">
        <v>0</v>
      </c>
      <c r="S67">
        <v>0</v>
      </c>
      <c r="T67">
        <v>0</v>
      </c>
      <c r="U67">
        <v>0</v>
      </c>
      <c r="V67">
        <v>84.1</v>
      </c>
      <c r="W67">
        <v>0</v>
      </c>
      <c r="X67">
        <v>21.85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323.25</v>
      </c>
      <c r="AF67">
        <v>640.83000000000004</v>
      </c>
      <c r="AG67">
        <v>74.16</v>
      </c>
      <c r="AH67">
        <v>33.33</v>
      </c>
      <c r="AI67">
        <v>74.16</v>
      </c>
      <c r="AJ67" s="3">
        <f t="shared" si="5"/>
        <v>20</v>
      </c>
      <c r="AK67" s="3">
        <v>108.12610000000001</v>
      </c>
      <c r="AL67" s="3">
        <f t="shared" si="6"/>
        <v>108.12528</v>
      </c>
      <c r="AM67" s="3">
        <f t="shared" si="4"/>
        <v>8.2000000000448381E-4</v>
      </c>
    </row>
    <row r="68" spans="1:44" x14ac:dyDescent="0.25">
      <c r="A68" t="s">
        <v>115</v>
      </c>
      <c r="B68" t="s">
        <v>47</v>
      </c>
      <c r="C68" t="s">
        <v>48</v>
      </c>
      <c r="D68" s="7">
        <v>800</v>
      </c>
      <c r="E68" s="11">
        <f t="shared" si="2"/>
        <v>0</v>
      </c>
      <c r="F68">
        <f t="shared" si="3"/>
        <v>800</v>
      </c>
      <c r="G68">
        <v>800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800</v>
      </c>
      <c r="Q68">
        <v>362.16</v>
      </c>
      <c r="R68">
        <v>0</v>
      </c>
      <c r="S68">
        <v>0</v>
      </c>
      <c r="T68">
        <v>0</v>
      </c>
      <c r="U68">
        <v>0</v>
      </c>
      <c r="V68">
        <v>75.599999999999994</v>
      </c>
      <c r="W68">
        <v>0</v>
      </c>
      <c r="X68">
        <v>11.5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50</v>
      </c>
      <c r="AE68">
        <v>499.26</v>
      </c>
      <c r="AF68">
        <v>300.74</v>
      </c>
      <c r="AG68">
        <v>66.67</v>
      </c>
      <c r="AH68">
        <v>33.33</v>
      </c>
      <c r="AI68">
        <v>0</v>
      </c>
      <c r="AJ68" s="3">
        <f t="shared" si="5"/>
        <v>33.333333333333336</v>
      </c>
      <c r="AK68" s="3">
        <v>97.2</v>
      </c>
      <c r="AL68" s="3">
        <f t="shared" si="6"/>
        <v>97.2</v>
      </c>
      <c r="AM68" s="3">
        <f t="shared" si="4"/>
        <v>0</v>
      </c>
    </row>
    <row r="69" spans="1:44" x14ac:dyDescent="0.25">
      <c r="A69" s="2" t="s">
        <v>116</v>
      </c>
      <c r="B69" t="s">
        <v>68</v>
      </c>
      <c r="C69" t="s">
        <v>39</v>
      </c>
      <c r="D69" s="7">
        <v>259.86</v>
      </c>
      <c r="E69" s="11">
        <f t="shared" si="2"/>
        <v>0</v>
      </c>
      <c r="F69">
        <f t="shared" si="3"/>
        <v>259.86</v>
      </c>
      <c r="G69">
        <v>195</v>
      </c>
      <c r="H69" s="4">
        <v>12.3</v>
      </c>
      <c r="I69">
        <v>0</v>
      </c>
      <c r="J69">
        <v>0</v>
      </c>
      <c r="K69">
        <v>0</v>
      </c>
      <c r="L69">
        <v>0</v>
      </c>
      <c r="M69">
        <v>0</v>
      </c>
      <c r="N69">
        <v>64.86</v>
      </c>
      <c r="O69">
        <v>0</v>
      </c>
      <c r="P69">
        <v>272.15999999999997</v>
      </c>
      <c r="Q69">
        <v>0</v>
      </c>
      <c r="R69">
        <v>0</v>
      </c>
      <c r="S69">
        <v>0</v>
      </c>
      <c r="T69">
        <v>0</v>
      </c>
      <c r="U69">
        <v>8.86</v>
      </c>
      <c r="V69">
        <v>36.86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45.72</v>
      </c>
      <c r="AF69">
        <v>226.43999999999997</v>
      </c>
      <c r="AG69">
        <v>21.66</v>
      </c>
      <c r="AH69">
        <v>14.44</v>
      </c>
      <c r="AI69">
        <v>0</v>
      </c>
      <c r="AJ69" s="3">
        <f t="shared" si="5"/>
        <v>8.125</v>
      </c>
      <c r="AK69" s="3">
        <v>45.444999999999993</v>
      </c>
      <c r="AL69" s="3">
        <f t="shared" si="6"/>
        <v>31.572990000000001</v>
      </c>
      <c r="AM69" s="14">
        <f t="shared" si="4"/>
        <v>13.872009999999992</v>
      </c>
    </row>
    <row r="70" spans="1:44" x14ac:dyDescent="0.25">
      <c r="A70" t="s">
        <v>117</v>
      </c>
      <c r="B70" t="s">
        <v>50</v>
      </c>
      <c r="C70" t="s">
        <v>39</v>
      </c>
      <c r="D70" s="7">
        <v>799.94</v>
      </c>
      <c r="E70" s="11">
        <f t="shared" si="2"/>
        <v>0</v>
      </c>
      <c r="F70">
        <f t="shared" si="3"/>
        <v>799.94</v>
      </c>
      <c r="G70">
        <v>400</v>
      </c>
      <c r="I70">
        <v>0</v>
      </c>
      <c r="J70">
        <v>0</v>
      </c>
      <c r="K70">
        <v>0</v>
      </c>
      <c r="L70">
        <v>0</v>
      </c>
      <c r="M70">
        <v>66.66</v>
      </c>
      <c r="N70">
        <v>399.94</v>
      </c>
      <c r="O70">
        <v>0</v>
      </c>
      <c r="P70">
        <v>866.6</v>
      </c>
      <c r="Q70">
        <v>181.08</v>
      </c>
      <c r="R70">
        <v>0</v>
      </c>
      <c r="S70">
        <v>0</v>
      </c>
      <c r="T70">
        <v>0</v>
      </c>
      <c r="U70">
        <v>27.28</v>
      </c>
      <c r="V70">
        <v>75.59</v>
      </c>
      <c r="W70">
        <v>0</v>
      </c>
      <c r="X70">
        <v>20.7</v>
      </c>
      <c r="Y70">
        <v>0</v>
      </c>
      <c r="Z70">
        <v>0</v>
      </c>
      <c r="AA70">
        <v>0</v>
      </c>
      <c r="AB70">
        <v>0</v>
      </c>
      <c r="AC70">
        <v>71.790000000000006</v>
      </c>
      <c r="AD70">
        <v>0</v>
      </c>
      <c r="AE70">
        <v>376.44000000000005</v>
      </c>
      <c r="AF70">
        <v>490.15999999999997</v>
      </c>
      <c r="AG70">
        <v>66.66</v>
      </c>
      <c r="AH70">
        <v>33.33</v>
      </c>
      <c r="AI70">
        <v>66.66</v>
      </c>
      <c r="AJ70" s="3">
        <f t="shared" ref="AJ70:AJ101" si="7">+G70/24</f>
        <v>16.666666666666668</v>
      </c>
      <c r="AK70" s="3">
        <v>97.193299999999994</v>
      </c>
      <c r="AL70" s="3">
        <f t="shared" si="6"/>
        <v>97.192710000000005</v>
      </c>
      <c r="AM70" s="3">
        <f t="shared" si="4"/>
        <v>5.8999999998832209E-4</v>
      </c>
    </row>
    <row r="71" spans="1:44" x14ac:dyDescent="0.25">
      <c r="A71" t="s">
        <v>118</v>
      </c>
      <c r="B71" t="s">
        <v>41</v>
      </c>
      <c r="C71" t="s">
        <v>39</v>
      </c>
      <c r="D71" s="7">
        <v>710.6</v>
      </c>
      <c r="E71" s="11">
        <f t="shared" ref="E71:E134" si="8">+D71-F71</f>
        <v>0</v>
      </c>
      <c r="F71">
        <f t="shared" ref="F71:F134" si="9">+G71+I71+J71+L71+N71</f>
        <v>710.6</v>
      </c>
      <c r="G71">
        <v>408</v>
      </c>
      <c r="I71">
        <v>0</v>
      </c>
      <c r="J71">
        <v>0</v>
      </c>
      <c r="K71">
        <v>0</v>
      </c>
      <c r="L71">
        <v>0</v>
      </c>
      <c r="M71">
        <v>59.21</v>
      </c>
      <c r="N71">
        <v>302.60000000000002</v>
      </c>
      <c r="O71">
        <v>0</v>
      </c>
      <c r="P71">
        <v>769.81</v>
      </c>
      <c r="Q71">
        <v>184.7</v>
      </c>
      <c r="R71">
        <v>0</v>
      </c>
      <c r="S71">
        <v>0</v>
      </c>
      <c r="T71">
        <v>0</v>
      </c>
      <c r="U71">
        <v>0</v>
      </c>
      <c r="V71">
        <v>67.150000000000006</v>
      </c>
      <c r="W71">
        <v>0</v>
      </c>
      <c r="X71">
        <v>20.700000000000003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272.55</v>
      </c>
      <c r="AF71">
        <v>497.25999999999993</v>
      </c>
      <c r="AG71">
        <v>59.22</v>
      </c>
      <c r="AH71">
        <v>33.33</v>
      </c>
      <c r="AI71">
        <v>59.21</v>
      </c>
      <c r="AJ71" s="3">
        <f t="shared" si="7"/>
        <v>17</v>
      </c>
      <c r="AK71" s="3">
        <v>86.33189999999999</v>
      </c>
      <c r="AL71" s="3">
        <f t="shared" si="6"/>
        <v>86.337900000000005</v>
      </c>
      <c r="AM71" s="3">
        <f t="shared" ref="AM71:AM134" si="10">+AK71-AL71</f>
        <v>-6.0000000000144382E-3</v>
      </c>
    </row>
    <row r="72" spans="1:44" x14ac:dyDescent="0.25">
      <c r="A72" t="s">
        <v>119</v>
      </c>
      <c r="B72" t="s">
        <v>120</v>
      </c>
      <c r="C72" t="s">
        <v>39</v>
      </c>
      <c r="D72" s="7">
        <v>800.07</v>
      </c>
      <c r="E72" s="11">
        <f t="shared" si="8"/>
        <v>0</v>
      </c>
      <c r="F72">
        <f t="shared" si="9"/>
        <v>800.06999999999994</v>
      </c>
      <c r="G72">
        <v>400</v>
      </c>
      <c r="I72">
        <v>0</v>
      </c>
      <c r="J72">
        <v>0</v>
      </c>
      <c r="K72">
        <v>0</v>
      </c>
      <c r="L72">
        <v>0</v>
      </c>
      <c r="M72">
        <v>0</v>
      </c>
      <c r="N72">
        <v>400.07</v>
      </c>
      <c r="O72">
        <v>0</v>
      </c>
      <c r="P72">
        <v>800.06999999999994</v>
      </c>
      <c r="Q72">
        <v>181.08</v>
      </c>
      <c r="R72">
        <v>0</v>
      </c>
      <c r="S72">
        <v>0</v>
      </c>
      <c r="T72">
        <v>0</v>
      </c>
      <c r="U72">
        <v>0</v>
      </c>
      <c r="V72">
        <v>75.61</v>
      </c>
      <c r="W72">
        <v>0</v>
      </c>
      <c r="X72">
        <v>19.55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276.24</v>
      </c>
      <c r="AF72">
        <v>523.82999999999993</v>
      </c>
      <c r="AG72">
        <v>66.67</v>
      </c>
      <c r="AH72">
        <v>33.33</v>
      </c>
      <c r="AI72">
        <v>0</v>
      </c>
      <c r="AJ72" s="3">
        <f t="shared" si="7"/>
        <v>16.666666666666668</v>
      </c>
      <c r="AK72" s="3">
        <v>97.207800000000006</v>
      </c>
      <c r="AL72" s="3">
        <f t="shared" si="6"/>
        <v>97.208504999999988</v>
      </c>
      <c r="AM72" s="3">
        <f t="shared" si="10"/>
        <v>-7.0499999998219209E-4</v>
      </c>
    </row>
    <row r="73" spans="1:44" x14ac:dyDescent="0.25">
      <c r="A73" t="s">
        <v>121</v>
      </c>
      <c r="B73" t="s">
        <v>122</v>
      </c>
      <c r="C73" t="s">
        <v>104</v>
      </c>
      <c r="D73" s="7">
        <v>919.29</v>
      </c>
      <c r="E73" s="11">
        <f t="shared" si="8"/>
        <v>0</v>
      </c>
      <c r="F73">
        <f t="shared" si="9"/>
        <v>919.29</v>
      </c>
      <c r="G73">
        <v>700</v>
      </c>
      <c r="I73">
        <v>0</v>
      </c>
      <c r="J73">
        <v>0</v>
      </c>
      <c r="K73">
        <v>0</v>
      </c>
      <c r="L73">
        <v>0</v>
      </c>
      <c r="M73">
        <v>76.599999999999994</v>
      </c>
      <c r="N73">
        <v>219.29</v>
      </c>
      <c r="O73">
        <v>0</v>
      </c>
      <c r="P73">
        <v>995.89</v>
      </c>
      <c r="Q73">
        <v>316.89</v>
      </c>
      <c r="R73">
        <v>0</v>
      </c>
      <c r="S73">
        <v>0</v>
      </c>
      <c r="T73">
        <v>0</v>
      </c>
      <c r="U73">
        <v>0</v>
      </c>
      <c r="V73">
        <v>86.87</v>
      </c>
      <c r="W73">
        <v>0</v>
      </c>
      <c r="X73">
        <v>23</v>
      </c>
      <c r="Y73">
        <v>0</v>
      </c>
      <c r="Z73">
        <v>0</v>
      </c>
      <c r="AA73">
        <v>0</v>
      </c>
      <c r="AB73">
        <v>0</v>
      </c>
      <c r="AC73">
        <v>45.87</v>
      </c>
      <c r="AD73">
        <v>0</v>
      </c>
      <c r="AE73">
        <v>472.63</v>
      </c>
      <c r="AF73">
        <v>523.26</v>
      </c>
      <c r="AG73">
        <v>76.61</v>
      </c>
      <c r="AH73">
        <v>33.33</v>
      </c>
      <c r="AI73">
        <v>76.599999999999994</v>
      </c>
      <c r="AJ73" s="3">
        <f t="shared" si="7"/>
        <v>29.166666666666668</v>
      </c>
      <c r="AK73" s="3">
        <v>111.70079999999999</v>
      </c>
      <c r="AL73" s="3">
        <f t="shared" si="6"/>
        <v>111.69373499999999</v>
      </c>
      <c r="AM73" s="3">
        <f t="shared" si="10"/>
        <v>7.0649999999972124E-3</v>
      </c>
    </row>
    <row r="74" spans="1:44" x14ac:dyDescent="0.25">
      <c r="A74" t="s">
        <v>123</v>
      </c>
      <c r="B74" t="s">
        <v>50</v>
      </c>
      <c r="C74" t="s">
        <v>39</v>
      </c>
      <c r="D74" s="7">
        <v>587.88</v>
      </c>
      <c r="E74" s="11">
        <f t="shared" si="8"/>
        <v>0</v>
      </c>
      <c r="F74">
        <f t="shared" si="9"/>
        <v>587.88</v>
      </c>
      <c r="G74">
        <v>400</v>
      </c>
      <c r="I74">
        <v>0</v>
      </c>
      <c r="J74">
        <v>0</v>
      </c>
      <c r="K74">
        <v>0</v>
      </c>
      <c r="L74">
        <v>0</v>
      </c>
      <c r="M74">
        <v>0</v>
      </c>
      <c r="N74">
        <v>187.88</v>
      </c>
      <c r="O74">
        <v>0</v>
      </c>
      <c r="P74">
        <v>587.88</v>
      </c>
      <c r="Q74">
        <v>181.08</v>
      </c>
      <c r="R74">
        <v>0</v>
      </c>
      <c r="S74">
        <v>0</v>
      </c>
      <c r="T74">
        <v>0</v>
      </c>
      <c r="U74">
        <v>0</v>
      </c>
      <c r="V74">
        <v>55.55</v>
      </c>
      <c r="W74">
        <v>0</v>
      </c>
      <c r="X74">
        <v>16.100000000000001</v>
      </c>
      <c r="Y74">
        <v>0</v>
      </c>
      <c r="Z74">
        <v>0</v>
      </c>
      <c r="AA74">
        <v>0</v>
      </c>
      <c r="AB74">
        <v>0</v>
      </c>
      <c r="AC74">
        <v>150.66999999999999</v>
      </c>
      <c r="AD74">
        <v>0</v>
      </c>
      <c r="AE74">
        <v>403.4</v>
      </c>
      <c r="AF74">
        <v>184.48000000000002</v>
      </c>
      <c r="AG74">
        <v>48.99</v>
      </c>
      <c r="AH74">
        <v>33.33</v>
      </c>
      <c r="AI74">
        <v>48.99</v>
      </c>
      <c r="AJ74" s="3">
        <f t="shared" si="7"/>
        <v>16.666666666666668</v>
      </c>
      <c r="AK74" s="3">
        <v>71.428599999999989</v>
      </c>
      <c r="AL74" s="3">
        <f t="shared" si="6"/>
        <v>71.427419999999998</v>
      </c>
      <c r="AM74" s="3">
        <f t="shared" si="10"/>
        <v>1.179999999990855E-3</v>
      </c>
    </row>
    <row r="75" spans="1:44" x14ac:dyDescent="0.25">
      <c r="A75" t="s">
        <v>124</v>
      </c>
      <c r="B75" t="s">
        <v>44</v>
      </c>
      <c r="C75" t="s">
        <v>39</v>
      </c>
      <c r="D75" s="7">
        <v>779.3</v>
      </c>
      <c r="E75" s="11">
        <f t="shared" si="8"/>
        <v>0</v>
      </c>
      <c r="F75">
        <f t="shared" si="9"/>
        <v>779.3</v>
      </c>
      <c r="G75">
        <v>400</v>
      </c>
      <c r="I75">
        <v>0</v>
      </c>
      <c r="J75">
        <v>0</v>
      </c>
      <c r="K75">
        <v>0</v>
      </c>
      <c r="L75">
        <v>0</v>
      </c>
      <c r="M75">
        <v>0</v>
      </c>
      <c r="N75">
        <v>379.3</v>
      </c>
      <c r="O75">
        <v>0</v>
      </c>
      <c r="P75">
        <v>779.3</v>
      </c>
      <c r="Q75">
        <v>181.08</v>
      </c>
      <c r="R75">
        <v>0</v>
      </c>
      <c r="S75">
        <v>0</v>
      </c>
      <c r="T75">
        <v>0</v>
      </c>
      <c r="U75">
        <v>0</v>
      </c>
      <c r="V75">
        <v>73.64</v>
      </c>
      <c r="W75">
        <v>0</v>
      </c>
      <c r="X75">
        <v>5.75</v>
      </c>
      <c r="Y75">
        <v>0</v>
      </c>
      <c r="Z75">
        <v>0</v>
      </c>
      <c r="AA75">
        <v>0</v>
      </c>
      <c r="AB75">
        <v>0</v>
      </c>
      <c r="AC75">
        <v>85.47</v>
      </c>
      <c r="AD75">
        <v>0</v>
      </c>
      <c r="AE75">
        <v>345.94000000000005</v>
      </c>
      <c r="AF75">
        <v>433.3599999999999</v>
      </c>
      <c r="AG75">
        <v>64.94</v>
      </c>
      <c r="AH75">
        <v>33.33</v>
      </c>
      <c r="AI75">
        <v>64.94</v>
      </c>
      <c r="AJ75" s="3">
        <f t="shared" si="7"/>
        <v>16.666666666666668</v>
      </c>
      <c r="AK75" s="3">
        <v>94.692000000000007</v>
      </c>
      <c r="AL75" s="3">
        <f t="shared" si="6"/>
        <v>94.684949999999986</v>
      </c>
      <c r="AM75" s="3">
        <f t="shared" si="10"/>
        <v>7.0500000000208729E-3</v>
      </c>
    </row>
    <row r="76" spans="1:44" x14ac:dyDescent="0.25">
      <c r="A76" t="s">
        <v>125</v>
      </c>
      <c r="B76" t="s">
        <v>47</v>
      </c>
      <c r="C76" t="s">
        <v>48</v>
      </c>
      <c r="D76" s="7">
        <v>446.01</v>
      </c>
      <c r="E76" s="11">
        <f t="shared" si="8"/>
        <v>0</v>
      </c>
      <c r="F76">
        <f t="shared" si="9"/>
        <v>446.01</v>
      </c>
      <c r="G76">
        <v>407.76</v>
      </c>
      <c r="I76">
        <v>0</v>
      </c>
      <c r="J76">
        <v>0</v>
      </c>
      <c r="K76">
        <v>0</v>
      </c>
      <c r="L76">
        <v>0</v>
      </c>
      <c r="M76">
        <v>0</v>
      </c>
      <c r="N76">
        <v>38.25</v>
      </c>
      <c r="O76">
        <v>0</v>
      </c>
      <c r="P76">
        <v>446.01</v>
      </c>
      <c r="Q76">
        <v>184.59</v>
      </c>
      <c r="R76">
        <v>0</v>
      </c>
      <c r="S76">
        <v>0</v>
      </c>
      <c r="T76">
        <v>0</v>
      </c>
      <c r="U76">
        <v>0</v>
      </c>
      <c r="V76">
        <v>42.15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66.05</v>
      </c>
      <c r="AD76">
        <v>0</v>
      </c>
      <c r="AE76">
        <v>292.79000000000002</v>
      </c>
      <c r="AF76">
        <v>153.21999999999997</v>
      </c>
      <c r="AG76">
        <v>37.17</v>
      </c>
      <c r="AH76">
        <v>33.33</v>
      </c>
      <c r="AI76">
        <v>37.17</v>
      </c>
      <c r="AJ76" s="3">
        <f t="shared" si="7"/>
        <v>16.989999999999998</v>
      </c>
      <c r="AK76" s="3">
        <v>54.190099999999994</v>
      </c>
      <c r="AL76" s="3">
        <f t="shared" si="6"/>
        <v>54.190214999999995</v>
      </c>
      <c r="AM76" s="3">
        <f t="shared" si="10"/>
        <v>-1.1500000000097543E-4</v>
      </c>
    </row>
    <row r="77" spans="1:44" x14ac:dyDescent="0.25">
      <c r="A77" t="s">
        <v>126</v>
      </c>
      <c r="B77" t="s">
        <v>68</v>
      </c>
      <c r="C77" t="s">
        <v>39</v>
      </c>
      <c r="D77" s="7">
        <v>750.68</v>
      </c>
      <c r="E77" s="11">
        <f t="shared" si="8"/>
        <v>0</v>
      </c>
      <c r="F77">
        <f>+G77+I77+J77+L77+N77-66.67</f>
        <v>750.68000000000006</v>
      </c>
      <c r="G77">
        <f>400</f>
        <v>400</v>
      </c>
      <c r="I77">
        <v>0</v>
      </c>
      <c r="J77">
        <v>0</v>
      </c>
      <c r="K77">
        <v>0</v>
      </c>
      <c r="L77">
        <v>0</v>
      </c>
      <c r="M77">
        <v>0</v>
      </c>
      <c r="N77">
        <v>417.35</v>
      </c>
      <c r="O77">
        <v>0</v>
      </c>
      <c r="P77">
        <v>817.35</v>
      </c>
      <c r="Q77">
        <v>181.08</v>
      </c>
      <c r="R77">
        <v>0</v>
      </c>
      <c r="S77">
        <v>0</v>
      </c>
      <c r="T77">
        <v>0</v>
      </c>
      <c r="U77">
        <v>0</v>
      </c>
      <c r="V77">
        <v>77.239999999999995</v>
      </c>
      <c r="W77">
        <v>0</v>
      </c>
      <c r="X77">
        <v>14.95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273.27</v>
      </c>
      <c r="AF77">
        <v>544.08000000000004</v>
      </c>
      <c r="AG77">
        <f>68.11-5.56</f>
        <v>62.55</v>
      </c>
      <c r="AH77">
        <v>27.78</v>
      </c>
      <c r="AI77">
        <v>0</v>
      </c>
      <c r="AJ77" s="3">
        <f t="shared" si="7"/>
        <v>16.666666666666668</v>
      </c>
      <c r="AK77" s="3">
        <v>99.31450000000001</v>
      </c>
      <c r="AL77" s="3">
        <f t="shared" si="6"/>
        <v>91.207620000000006</v>
      </c>
      <c r="AM77" s="14">
        <f t="shared" si="10"/>
        <v>8.1068800000000039</v>
      </c>
      <c r="AO77">
        <f>400/30*25</f>
        <v>333.33333333333337</v>
      </c>
      <c r="AP77">
        <v>417.35</v>
      </c>
      <c r="AQ77">
        <f>SUM(AO77:AP77)</f>
        <v>750.68333333333339</v>
      </c>
      <c r="AR77">
        <f>750.68*12.15%</f>
        <v>91.207619999999991</v>
      </c>
    </row>
    <row r="78" spans="1:44" x14ac:dyDescent="0.25">
      <c r="A78" t="s">
        <v>127</v>
      </c>
      <c r="B78" t="s">
        <v>47</v>
      </c>
      <c r="C78" t="s">
        <v>48</v>
      </c>
      <c r="D78" s="7">
        <v>1300</v>
      </c>
      <c r="E78" s="11">
        <f t="shared" si="8"/>
        <v>0</v>
      </c>
      <c r="F78">
        <f t="shared" si="9"/>
        <v>1300</v>
      </c>
      <c r="G78">
        <v>1300</v>
      </c>
      <c r="I78">
        <v>0</v>
      </c>
      <c r="J78">
        <v>0</v>
      </c>
      <c r="K78">
        <v>0</v>
      </c>
      <c r="L78">
        <v>0</v>
      </c>
      <c r="M78">
        <v>108.33</v>
      </c>
      <c r="N78">
        <v>0</v>
      </c>
      <c r="O78">
        <v>0</v>
      </c>
      <c r="P78">
        <v>1408.33</v>
      </c>
      <c r="Q78">
        <v>588.51</v>
      </c>
      <c r="R78">
        <v>0</v>
      </c>
      <c r="S78">
        <v>0</v>
      </c>
      <c r="T78">
        <v>0</v>
      </c>
      <c r="U78">
        <v>0</v>
      </c>
      <c r="V78">
        <v>122.85</v>
      </c>
      <c r="W78">
        <v>0</v>
      </c>
      <c r="X78">
        <v>23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734.36</v>
      </c>
      <c r="AF78">
        <v>673.96999999999991</v>
      </c>
      <c r="AG78">
        <v>108.33</v>
      </c>
      <c r="AH78">
        <v>33.33</v>
      </c>
      <c r="AI78">
        <v>108.33</v>
      </c>
      <c r="AJ78" s="3">
        <f t="shared" si="7"/>
        <v>54.166666666666664</v>
      </c>
      <c r="AK78" s="3">
        <v>157.94999999999999</v>
      </c>
      <c r="AL78" s="3">
        <f t="shared" si="6"/>
        <v>157.94999999999999</v>
      </c>
      <c r="AM78" s="3">
        <f t="shared" si="10"/>
        <v>0</v>
      </c>
    </row>
    <row r="79" spans="1:44" x14ac:dyDescent="0.25">
      <c r="A79" t="s">
        <v>128</v>
      </c>
      <c r="B79" t="s">
        <v>82</v>
      </c>
      <c r="C79" t="s">
        <v>39</v>
      </c>
      <c r="D79" s="7">
        <v>2600</v>
      </c>
      <c r="E79" s="11">
        <f t="shared" si="8"/>
        <v>0</v>
      </c>
      <c r="F79">
        <f t="shared" si="9"/>
        <v>2600</v>
      </c>
      <c r="G79">
        <v>2600</v>
      </c>
      <c r="I79">
        <v>0</v>
      </c>
      <c r="J79">
        <v>0</v>
      </c>
      <c r="K79">
        <v>0</v>
      </c>
      <c r="L79">
        <v>0</v>
      </c>
      <c r="M79">
        <v>216.66</v>
      </c>
      <c r="N79">
        <v>0</v>
      </c>
      <c r="O79">
        <v>0</v>
      </c>
      <c r="P79">
        <v>2816.66</v>
      </c>
      <c r="Q79">
        <v>1160.02</v>
      </c>
      <c r="R79">
        <v>0</v>
      </c>
      <c r="S79">
        <v>0</v>
      </c>
      <c r="T79">
        <v>0</v>
      </c>
      <c r="U79">
        <v>0</v>
      </c>
      <c r="V79">
        <v>245.7</v>
      </c>
      <c r="W79">
        <v>19.649999999999999</v>
      </c>
      <c r="X79">
        <v>6.9</v>
      </c>
      <c r="Y79">
        <v>0</v>
      </c>
      <c r="Z79">
        <v>0</v>
      </c>
      <c r="AA79">
        <v>0</v>
      </c>
      <c r="AB79">
        <v>478.71</v>
      </c>
      <c r="AC79">
        <v>70.75</v>
      </c>
      <c r="AD79">
        <v>34</v>
      </c>
      <c r="AE79">
        <v>2015.7300000000002</v>
      </c>
      <c r="AF79">
        <v>800.92999999999961</v>
      </c>
      <c r="AG79">
        <v>216.67</v>
      </c>
      <c r="AH79">
        <v>33.33</v>
      </c>
      <c r="AI79">
        <v>216.66</v>
      </c>
      <c r="AJ79" s="3">
        <f t="shared" si="7"/>
        <v>108.33333333333333</v>
      </c>
      <c r="AK79" s="3">
        <v>315.89999999999998</v>
      </c>
      <c r="AL79" s="3">
        <f t="shared" si="6"/>
        <v>315.89999999999998</v>
      </c>
      <c r="AM79" s="3">
        <f t="shared" si="10"/>
        <v>0</v>
      </c>
    </row>
    <row r="80" spans="1:44" x14ac:dyDescent="0.25">
      <c r="A80" t="s">
        <v>129</v>
      </c>
      <c r="B80" t="s">
        <v>47</v>
      </c>
      <c r="C80" t="s">
        <v>48</v>
      </c>
      <c r="D80" s="7">
        <v>400</v>
      </c>
      <c r="E80" s="11">
        <f t="shared" si="8"/>
        <v>0</v>
      </c>
      <c r="F80">
        <f t="shared" si="9"/>
        <v>400</v>
      </c>
      <c r="G80">
        <v>400</v>
      </c>
      <c r="I80">
        <v>0</v>
      </c>
      <c r="J80">
        <v>0</v>
      </c>
      <c r="K80">
        <v>0</v>
      </c>
      <c r="L80">
        <v>0</v>
      </c>
      <c r="M80">
        <v>33.33</v>
      </c>
      <c r="N80">
        <v>0</v>
      </c>
      <c r="O80">
        <v>0</v>
      </c>
      <c r="P80">
        <v>433.33</v>
      </c>
      <c r="Q80">
        <v>181.08</v>
      </c>
      <c r="R80">
        <v>0</v>
      </c>
      <c r="S80">
        <v>0</v>
      </c>
      <c r="T80">
        <v>0</v>
      </c>
      <c r="U80">
        <v>0</v>
      </c>
      <c r="V80">
        <v>37.799999999999997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23.57</v>
      </c>
      <c r="AD80">
        <v>0</v>
      </c>
      <c r="AE80">
        <v>242.45</v>
      </c>
      <c r="AF80">
        <v>190.88</v>
      </c>
      <c r="AG80">
        <v>33.33</v>
      </c>
      <c r="AH80">
        <v>33.33</v>
      </c>
      <c r="AI80">
        <v>33.33</v>
      </c>
      <c r="AJ80" s="3">
        <f t="shared" si="7"/>
        <v>16.666666666666668</v>
      </c>
      <c r="AK80" s="3">
        <v>48.6</v>
      </c>
      <c r="AL80" s="3">
        <f t="shared" si="6"/>
        <v>48.6</v>
      </c>
      <c r="AM80" s="3">
        <f t="shared" si="10"/>
        <v>0</v>
      </c>
    </row>
    <row r="81" spans="1:39" x14ac:dyDescent="0.25">
      <c r="A81" t="s">
        <v>130</v>
      </c>
      <c r="B81" t="s">
        <v>41</v>
      </c>
      <c r="C81" t="s">
        <v>39</v>
      </c>
      <c r="D81" s="7">
        <v>808.03</v>
      </c>
      <c r="E81" s="11">
        <f t="shared" si="8"/>
        <v>0</v>
      </c>
      <c r="F81">
        <f t="shared" si="9"/>
        <v>808.03</v>
      </c>
      <c r="G81">
        <v>400</v>
      </c>
      <c r="I81">
        <v>0</v>
      </c>
      <c r="J81">
        <v>0</v>
      </c>
      <c r="K81">
        <v>0</v>
      </c>
      <c r="L81">
        <v>0</v>
      </c>
      <c r="M81">
        <v>67.33</v>
      </c>
      <c r="N81">
        <v>408.03</v>
      </c>
      <c r="O81">
        <v>0</v>
      </c>
      <c r="P81">
        <v>875.3599999999999</v>
      </c>
      <c r="Q81">
        <v>181.08</v>
      </c>
      <c r="R81">
        <v>0</v>
      </c>
      <c r="S81">
        <v>0</v>
      </c>
      <c r="T81">
        <v>0</v>
      </c>
      <c r="U81">
        <v>0</v>
      </c>
      <c r="V81">
        <v>76.36</v>
      </c>
      <c r="W81">
        <v>0</v>
      </c>
      <c r="X81">
        <v>23</v>
      </c>
      <c r="Y81">
        <v>0</v>
      </c>
      <c r="Z81">
        <v>0</v>
      </c>
      <c r="AA81">
        <v>0</v>
      </c>
      <c r="AB81">
        <v>193.89</v>
      </c>
      <c r="AC81">
        <v>21.52</v>
      </c>
      <c r="AD81">
        <v>0</v>
      </c>
      <c r="AE81">
        <v>495.84999999999997</v>
      </c>
      <c r="AF81">
        <v>379.50999999999993</v>
      </c>
      <c r="AG81">
        <v>67.34</v>
      </c>
      <c r="AH81">
        <v>33.33</v>
      </c>
      <c r="AI81">
        <v>67.33</v>
      </c>
      <c r="AJ81" s="3">
        <f t="shared" si="7"/>
        <v>16.666666666666668</v>
      </c>
      <c r="AK81" s="3">
        <v>98.175300000000007</v>
      </c>
      <c r="AL81" s="3">
        <f t="shared" si="6"/>
        <v>98.175644999999989</v>
      </c>
      <c r="AM81" s="3">
        <f t="shared" si="10"/>
        <v>-3.4499999998161002E-4</v>
      </c>
    </row>
    <row r="82" spans="1:39" x14ac:dyDescent="0.25">
      <c r="A82" t="s">
        <v>131</v>
      </c>
      <c r="B82" t="s">
        <v>44</v>
      </c>
      <c r="C82" t="s">
        <v>39</v>
      </c>
      <c r="D82" s="7">
        <v>869.84</v>
      </c>
      <c r="E82" s="11">
        <f t="shared" si="8"/>
        <v>0</v>
      </c>
      <c r="F82">
        <f t="shared" si="9"/>
        <v>869.83999999999992</v>
      </c>
      <c r="G82">
        <v>480</v>
      </c>
      <c r="I82">
        <v>0</v>
      </c>
      <c r="J82">
        <v>0</v>
      </c>
      <c r="K82">
        <v>0</v>
      </c>
      <c r="L82">
        <v>0</v>
      </c>
      <c r="M82">
        <v>72.48</v>
      </c>
      <c r="N82">
        <v>389.84</v>
      </c>
      <c r="O82">
        <v>0</v>
      </c>
      <c r="P82">
        <v>942.31999999999994</v>
      </c>
      <c r="Q82">
        <v>217.3</v>
      </c>
      <c r="R82">
        <v>0</v>
      </c>
      <c r="S82">
        <v>0</v>
      </c>
      <c r="T82">
        <v>0</v>
      </c>
      <c r="U82">
        <v>0</v>
      </c>
      <c r="V82">
        <v>82.2</v>
      </c>
      <c r="W82">
        <v>0</v>
      </c>
      <c r="X82">
        <v>11.5</v>
      </c>
      <c r="Y82">
        <v>0</v>
      </c>
      <c r="Z82">
        <v>0</v>
      </c>
      <c r="AA82">
        <v>0</v>
      </c>
      <c r="AB82">
        <v>0</v>
      </c>
      <c r="AC82">
        <v>68.64</v>
      </c>
      <c r="AD82">
        <v>0</v>
      </c>
      <c r="AE82">
        <v>379.64</v>
      </c>
      <c r="AF82">
        <v>562.67999999999995</v>
      </c>
      <c r="AG82">
        <v>72.489999999999995</v>
      </c>
      <c r="AH82">
        <v>33.33</v>
      </c>
      <c r="AI82">
        <v>72.48</v>
      </c>
      <c r="AJ82" s="3">
        <f t="shared" si="7"/>
        <v>20</v>
      </c>
      <c r="AK82" s="3">
        <v>105.68719999999999</v>
      </c>
      <c r="AL82" s="3">
        <f t="shared" si="6"/>
        <v>105.68555999999998</v>
      </c>
      <c r="AM82" s="3">
        <f t="shared" si="10"/>
        <v>1.6400000000089676E-3</v>
      </c>
    </row>
    <row r="83" spans="1:39" x14ac:dyDescent="0.25">
      <c r="A83" t="s">
        <v>132</v>
      </c>
      <c r="B83" t="s">
        <v>68</v>
      </c>
      <c r="C83" t="s">
        <v>39</v>
      </c>
      <c r="D83" s="7">
        <v>722.56</v>
      </c>
      <c r="E83" s="12">
        <f t="shared" si="8"/>
        <v>299.99999999999994</v>
      </c>
      <c r="F83">
        <f t="shared" si="9"/>
        <v>422.56</v>
      </c>
      <c r="G83">
        <v>200</v>
      </c>
      <c r="I83">
        <v>0</v>
      </c>
      <c r="J83">
        <v>0</v>
      </c>
      <c r="K83">
        <v>0</v>
      </c>
      <c r="L83">
        <v>0</v>
      </c>
      <c r="M83">
        <v>60.21</v>
      </c>
      <c r="N83">
        <v>222.56</v>
      </c>
      <c r="O83">
        <v>0</v>
      </c>
      <c r="P83">
        <v>482.77</v>
      </c>
      <c r="Q83">
        <v>181.08</v>
      </c>
      <c r="R83">
        <v>0</v>
      </c>
      <c r="S83">
        <v>0</v>
      </c>
      <c r="T83">
        <v>0</v>
      </c>
      <c r="U83">
        <v>0</v>
      </c>
      <c r="V83">
        <v>39.93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39.869999999999997</v>
      </c>
      <c r="AD83">
        <v>0</v>
      </c>
      <c r="AE83">
        <v>260.88</v>
      </c>
      <c r="AF83">
        <v>221.89</v>
      </c>
      <c r="AG83">
        <v>35.21</v>
      </c>
      <c r="AH83">
        <v>33.33</v>
      </c>
      <c r="AI83">
        <v>60.21</v>
      </c>
      <c r="AJ83" s="3">
        <f t="shared" si="7"/>
        <v>8.3333333333333339</v>
      </c>
      <c r="AK83" s="3">
        <v>51.3354</v>
      </c>
      <c r="AL83" s="3">
        <f t="shared" ref="AL83:AL114" si="11">+F83*12.15%</f>
        <v>51.34104</v>
      </c>
      <c r="AM83" s="3">
        <f t="shared" si="10"/>
        <v>-5.6399999999996453E-3</v>
      </c>
    </row>
    <row r="84" spans="1:39" x14ac:dyDescent="0.25">
      <c r="A84" t="s">
        <v>133</v>
      </c>
      <c r="B84" t="s">
        <v>55</v>
      </c>
      <c r="C84" t="s">
        <v>39</v>
      </c>
      <c r="D84" s="7">
        <v>133</v>
      </c>
      <c r="E84" s="11">
        <f t="shared" si="8"/>
        <v>0</v>
      </c>
      <c r="F84">
        <f t="shared" si="9"/>
        <v>133</v>
      </c>
      <c r="G84">
        <v>133</v>
      </c>
      <c r="I84">
        <v>0</v>
      </c>
      <c r="J84">
        <v>0</v>
      </c>
      <c r="K84">
        <v>0</v>
      </c>
      <c r="L84">
        <v>0</v>
      </c>
      <c r="M84">
        <v>11.08</v>
      </c>
      <c r="N84">
        <v>0</v>
      </c>
      <c r="O84">
        <v>0</v>
      </c>
      <c r="P84">
        <v>144.08000000000001</v>
      </c>
      <c r="Q84">
        <v>60.21</v>
      </c>
      <c r="R84">
        <v>0</v>
      </c>
      <c r="S84">
        <v>0</v>
      </c>
      <c r="T84">
        <v>0</v>
      </c>
      <c r="U84">
        <v>0</v>
      </c>
      <c r="V84">
        <v>12.57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72.78</v>
      </c>
      <c r="AF84">
        <v>71.300000000000011</v>
      </c>
      <c r="AG84">
        <v>11.08</v>
      </c>
      <c r="AH84">
        <v>33.33</v>
      </c>
      <c r="AI84">
        <v>11.08</v>
      </c>
      <c r="AJ84" s="3">
        <f t="shared" si="7"/>
        <v>5.541666666666667</v>
      </c>
      <c r="AK84" s="3">
        <v>16.169499999999999</v>
      </c>
      <c r="AL84" s="3">
        <f t="shared" si="11"/>
        <v>16.159500000000001</v>
      </c>
      <c r="AM84" s="3">
        <f t="shared" si="10"/>
        <v>9.9999999999980105E-3</v>
      </c>
    </row>
    <row r="85" spans="1:39" x14ac:dyDescent="0.25">
      <c r="A85" t="s">
        <v>134</v>
      </c>
      <c r="B85" t="s">
        <v>41</v>
      </c>
      <c r="C85" t="s">
        <v>39</v>
      </c>
      <c r="D85" s="7">
        <v>517.25</v>
      </c>
      <c r="E85" s="11">
        <f t="shared" si="8"/>
        <v>0</v>
      </c>
      <c r="F85">
        <f t="shared" si="9"/>
        <v>517.25</v>
      </c>
      <c r="G85">
        <v>450</v>
      </c>
      <c r="I85">
        <v>0</v>
      </c>
      <c r="J85">
        <v>0</v>
      </c>
      <c r="K85">
        <v>0</v>
      </c>
      <c r="L85">
        <v>0</v>
      </c>
      <c r="M85">
        <v>0</v>
      </c>
      <c r="N85">
        <v>67.25</v>
      </c>
      <c r="O85">
        <v>0</v>
      </c>
      <c r="P85">
        <v>517.25</v>
      </c>
      <c r="Q85">
        <v>203.72</v>
      </c>
      <c r="R85">
        <v>0</v>
      </c>
      <c r="S85">
        <v>0</v>
      </c>
      <c r="T85">
        <v>0</v>
      </c>
      <c r="U85">
        <v>0</v>
      </c>
      <c r="V85">
        <v>48.88</v>
      </c>
      <c r="W85">
        <v>0</v>
      </c>
      <c r="X85">
        <v>12.65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265.25</v>
      </c>
      <c r="AF85">
        <v>252</v>
      </c>
      <c r="AG85">
        <v>43.1</v>
      </c>
      <c r="AH85">
        <v>33.33</v>
      </c>
      <c r="AI85">
        <v>43.1</v>
      </c>
      <c r="AJ85" s="3">
        <f t="shared" si="7"/>
        <v>18.75</v>
      </c>
      <c r="AK85" s="3">
        <v>62.853400000000008</v>
      </c>
      <c r="AL85" s="3">
        <f t="shared" si="11"/>
        <v>62.845874999999999</v>
      </c>
      <c r="AM85" s="3">
        <f t="shared" si="10"/>
        <v>7.5250000000082196E-3</v>
      </c>
    </row>
    <row r="86" spans="1:39" x14ac:dyDescent="0.25">
      <c r="A86" t="s">
        <v>135</v>
      </c>
      <c r="B86" t="s">
        <v>55</v>
      </c>
      <c r="C86" t="s">
        <v>39</v>
      </c>
      <c r="D86" s="7">
        <v>1000</v>
      </c>
      <c r="E86" s="11">
        <f t="shared" si="8"/>
        <v>0</v>
      </c>
      <c r="F86">
        <f t="shared" si="9"/>
        <v>1000</v>
      </c>
      <c r="G86">
        <v>1000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1000</v>
      </c>
      <c r="Q86">
        <v>452.7</v>
      </c>
      <c r="R86">
        <v>0</v>
      </c>
      <c r="S86">
        <v>0</v>
      </c>
      <c r="T86">
        <v>0</v>
      </c>
      <c r="U86">
        <v>0</v>
      </c>
      <c r="V86">
        <v>94.5</v>
      </c>
      <c r="W86">
        <v>0</v>
      </c>
      <c r="X86">
        <v>23</v>
      </c>
      <c r="Y86">
        <v>0</v>
      </c>
      <c r="Z86">
        <v>0</v>
      </c>
      <c r="AA86">
        <v>0</v>
      </c>
      <c r="AB86">
        <v>0</v>
      </c>
      <c r="AC86">
        <v>31.09</v>
      </c>
      <c r="AD86">
        <v>0</v>
      </c>
      <c r="AE86">
        <v>601.29000000000008</v>
      </c>
      <c r="AF86">
        <v>398.70999999999992</v>
      </c>
      <c r="AG86">
        <v>83.33</v>
      </c>
      <c r="AH86">
        <v>33.33</v>
      </c>
      <c r="AI86">
        <v>0</v>
      </c>
      <c r="AJ86" s="3">
        <f t="shared" si="7"/>
        <v>41.666666666666664</v>
      </c>
      <c r="AK86" s="3">
        <v>121.5</v>
      </c>
      <c r="AL86" s="3">
        <f t="shared" si="11"/>
        <v>121.5</v>
      </c>
      <c r="AM86" s="3">
        <f t="shared" si="10"/>
        <v>0</v>
      </c>
    </row>
    <row r="87" spans="1:39" x14ac:dyDescent="0.25">
      <c r="A87" t="s">
        <v>136</v>
      </c>
      <c r="B87" t="s">
        <v>47</v>
      </c>
      <c r="C87" t="s">
        <v>48</v>
      </c>
      <c r="D87" s="7">
        <v>700</v>
      </c>
      <c r="E87" s="11">
        <f t="shared" si="8"/>
        <v>0</v>
      </c>
      <c r="F87">
        <f t="shared" si="9"/>
        <v>700</v>
      </c>
      <c r="G87">
        <v>700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700</v>
      </c>
      <c r="Q87">
        <v>316.89</v>
      </c>
      <c r="R87">
        <v>0</v>
      </c>
      <c r="S87">
        <v>0</v>
      </c>
      <c r="T87">
        <v>0</v>
      </c>
      <c r="U87">
        <v>0</v>
      </c>
      <c r="V87">
        <v>66.150000000000006</v>
      </c>
      <c r="W87">
        <v>0</v>
      </c>
      <c r="X87">
        <v>5.75</v>
      </c>
      <c r="Y87">
        <v>0</v>
      </c>
      <c r="Z87">
        <v>0</v>
      </c>
      <c r="AA87">
        <v>0</v>
      </c>
      <c r="AB87">
        <v>0</v>
      </c>
      <c r="AC87">
        <v>125.64</v>
      </c>
      <c r="AD87">
        <v>45</v>
      </c>
      <c r="AE87">
        <v>559.42999999999995</v>
      </c>
      <c r="AF87">
        <v>140.57000000000005</v>
      </c>
      <c r="AG87">
        <v>58.33</v>
      </c>
      <c r="AH87">
        <v>33.33</v>
      </c>
      <c r="AI87">
        <v>58.33</v>
      </c>
      <c r="AJ87" s="3">
        <f t="shared" si="7"/>
        <v>29.166666666666668</v>
      </c>
      <c r="AK87" s="3">
        <v>85.05</v>
      </c>
      <c r="AL87" s="3">
        <f t="shared" si="11"/>
        <v>85.05</v>
      </c>
      <c r="AM87" s="3">
        <f t="shared" si="10"/>
        <v>0</v>
      </c>
    </row>
    <row r="88" spans="1:39" x14ac:dyDescent="0.25">
      <c r="A88" t="s">
        <v>137</v>
      </c>
      <c r="B88" t="s">
        <v>55</v>
      </c>
      <c r="C88" t="s">
        <v>39</v>
      </c>
      <c r="D88" s="7">
        <v>1144.04</v>
      </c>
      <c r="E88" s="11">
        <f t="shared" si="8"/>
        <v>0</v>
      </c>
      <c r="F88">
        <f t="shared" si="9"/>
        <v>1144.04</v>
      </c>
      <c r="G88">
        <v>700</v>
      </c>
      <c r="I88">
        <v>0</v>
      </c>
      <c r="J88">
        <v>0</v>
      </c>
      <c r="K88">
        <v>0</v>
      </c>
      <c r="L88">
        <v>0</v>
      </c>
      <c r="M88">
        <v>95.33</v>
      </c>
      <c r="N88">
        <v>444.04</v>
      </c>
      <c r="O88">
        <v>0</v>
      </c>
      <c r="P88">
        <v>1239.3699999999999</v>
      </c>
      <c r="Q88">
        <v>316.89</v>
      </c>
      <c r="R88">
        <v>0</v>
      </c>
      <c r="S88">
        <v>0</v>
      </c>
      <c r="T88">
        <v>0</v>
      </c>
      <c r="U88">
        <v>39.01</v>
      </c>
      <c r="V88">
        <v>108.11</v>
      </c>
      <c r="W88">
        <v>0</v>
      </c>
      <c r="X88">
        <v>21.85</v>
      </c>
      <c r="Y88">
        <v>20</v>
      </c>
      <c r="Z88">
        <v>0</v>
      </c>
      <c r="AA88">
        <v>0</v>
      </c>
      <c r="AB88">
        <v>0</v>
      </c>
      <c r="AC88">
        <v>0</v>
      </c>
      <c r="AD88">
        <v>100</v>
      </c>
      <c r="AE88">
        <v>605.86</v>
      </c>
      <c r="AF88">
        <v>633.50999999999988</v>
      </c>
      <c r="AG88">
        <v>95.34</v>
      </c>
      <c r="AH88">
        <v>33.33</v>
      </c>
      <c r="AI88">
        <v>95.33</v>
      </c>
      <c r="AJ88" s="3">
        <f t="shared" si="7"/>
        <v>29.166666666666668</v>
      </c>
      <c r="AK88" s="3">
        <v>139.00050000000002</v>
      </c>
      <c r="AL88" s="3">
        <f t="shared" si="11"/>
        <v>139.00085999999999</v>
      </c>
      <c r="AM88" s="3">
        <f t="shared" si="10"/>
        <v>-3.5999999997216037E-4</v>
      </c>
    </row>
    <row r="89" spans="1:39" x14ac:dyDescent="0.25">
      <c r="A89" t="s">
        <v>138</v>
      </c>
      <c r="B89" t="s">
        <v>122</v>
      </c>
      <c r="C89" t="s">
        <v>104</v>
      </c>
      <c r="D89" s="7">
        <v>657.61</v>
      </c>
      <c r="E89" s="11">
        <f t="shared" si="8"/>
        <v>0</v>
      </c>
      <c r="F89">
        <f t="shared" si="9"/>
        <v>657.61</v>
      </c>
      <c r="G89">
        <v>400</v>
      </c>
      <c r="I89">
        <v>0</v>
      </c>
      <c r="J89">
        <v>0</v>
      </c>
      <c r="K89">
        <v>0</v>
      </c>
      <c r="L89">
        <v>0</v>
      </c>
      <c r="M89">
        <v>0</v>
      </c>
      <c r="N89">
        <v>257.61</v>
      </c>
      <c r="O89">
        <v>0</v>
      </c>
      <c r="P89">
        <v>657.61</v>
      </c>
      <c r="Q89">
        <v>181.08</v>
      </c>
      <c r="R89">
        <v>0</v>
      </c>
      <c r="S89">
        <v>0</v>
      </c>
      <c r="T89">
        <v>0</v>
      </c>
      <c r="U89">
        <v>0</v>
      </c>
      <c r="V89">
        <v>62.15</v>
      </c>
      <c r="W89">
        <v>0</v>
      </c>
      <c r="X89">
        <v>21.85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265.08000000000004</v>
      </c>
      <c r="AF89">
        <v>392.53</v>
      </c>
      <c r="AG89">
        <v>54.8</v>
      </c>
      <c r="AH89">
        <v>33.33</v>
      </c>
      <c r="AI89">
        <v>0</v>
      </c>
      <c r="AJ89" s="3">
        <f t="shared" si="7"/>
        <v>16.666666666666668</v>
      </c>
      <c r="AK89" s="3">
        <v>79.904600000000016</v>
      </c>
      <c r="AL89" s="3">
        <f t="shared" si="11"/>
        <v>79.899614999999997</v>
      </c>
      <c r="AM89" s="3">
        <f t="shared" si="10"/>
        <v>4.985000000019113E-3</v>
      </c>
    </row>
    <row r="90" spans="1:39" x14ac:dyDescent="0.25">
      <c r="A90" t="s">
        <v>139</v>
      </c>
      <c r="B90" t="s">
        <v>68</v>
      </c>
      <c r="C90" t="s">
        <v>39</v>
      </c>
      <c r="D90" s="7">
        <v>873.02</v>
      </c>
      <c r="E90" s="11">
        <f t="shared" si="8"/>
        <v>0</v>
      </c>
      <c r="F90">
        <f t="shared" si="9"/>
        <v>873.02</v>
      </c>
      <c r="G90">
        <v>450</v>
      </c>
      <c r="I90">
        <v>0</v>
      </c>
      <c r="J90">
        <v>0</v>
      </c>
      <c r="K90">
        <v>0</v>
      </c>
      <c r="L90">
        <v>0</v>
      </c>
      <c r="M90">
        <v>0</v>
      </c>
      <c r="N90">
        <v>423.02</v>
      </c>
      <c r="O90">
        <v>0</v>
      </c>
      <c r="P90">
        <v>873.02</v>
      </c>
      <c r="Q90">
        <v>203.72</v>
      </c>
      <c r="R90">
        <v>0</v>
      </c>
      <c r="S90">
        <v>0</v>
      </c>
      <c r="T90">
        <v>0</v>
      </c>
      <c r="U90">
        <v>0</v>
      </c>
      <c r="V90">
        <v>82.5</v>
      </c>
      <c r="W90">
        <v>0</v>
      </c>
      <c r="X90">
        <v>11.5</v>
      </c>
      <c r="Y90">
        <v>0</v>
      </c>
      <c r="Z90">
        <v>0</v>
      </c>
      <c r="AA90">
        <v>0</v>
      </c>
      <c r="AB90">
        <v>0</v>
      </c>
      <c r="AC90">
        <v>252.3</v>
      </c>
      <c r="AD90">
        <v>0</v>
      </c>
      <c r="AE90">
        <v>550.02</v>
      </c>
      <c r="AF90">
        <v>323</v>
      </c>
      <c r="AG90">
        <v>72.75</v>
      </c>
      <c r="AH90">
        <v>33.33</v>
      </c>
      <c r="AI90">
        <v>72.75</v>
      </c>
      <c r="AJ90" s="3">
        <f t="shared" si="7"/>
        <v>18.75</v>
      </c>
      <c r="AK90" s="3">
        <v>106.08170000000001</v>
      </c>
      <c r="AL90" s="3">
        <f t="shared" si="11"/>
        <v>106.07192999999999</v>
      </c>
      <c r="AM90" s="3">
        <f t="shared" si="10"/>
        <v>9.7700000000173759E-3</v>
      </c>
    </row>
    <row r="91" spans="1:39" x14ac:dyDescent="0.25">
      <c r="A91" t="s">
        <v>140</v>
      </c>
      <c r="B91" t="s">
        <v>41</v>
      </c>
      <c r="C91" t="s">
        <v>39</v>
      </c>
      <c r="D91" s="7">
        <v>842.52</v>
      </c>
      <c r="E91" s="11">
        <f t="shared" si="8"/>
        <v>0</v>
      </c>
      <c r="F91">
        <f t="shared" si="9"/>
        <v>842.52</v>
      </c>
      <c r="G91">
        <v>450</v>
      </c>
      <c r="I91">
        <v>0</v>
      </c>
      <c r="J91">
        <v>0</v>
      </c>
      <c r="K91">
        <v>0</v>
      </c>
      <c r="L91">
        <v>0</v>
      </c>
      <c r="M91">
        <v>0</v>
      </c>
      <c r="N91">
        <v>392.52</v>
      </c>
      <c r="O91">
        <v>0</v>
      </c>
      <c r="P91">
        <v>842.52</v>
      </c>
      <c r="Q91">
        <v>203.72</v>
      </c>
      <c r="R91">
        <v>0</v>
      </c>
      <c r="S91">
        <v>0</v>
      </c>
      <c r="T91">
        <v>0</v>
      </c>
      <c r="U91">
        <v>0</v>
      </c>
      <c r="V91">
        <v>79.62</v>
      </c>
      <c r="W91">
        <v>0</v>
      </c>
      <c r="X91">
        <v>19.55</v>
      </c>
      <c r="Y91">
        <v>0</v>
      </c>
      <c r="Z91">
        <v>0</v>
      </c>
      <c r="AA91">
        <v>0</v>
      </c>
      <c r="AB91">
        <v>0</v>
      </c>
      <c r="AC91">
        <v>183.19</v>
      </c>
      <c r="AD91">
        <v>20</v>
      </c>
      <c r="AE91">
        <v>506.08000000000004</v>
      </c>
      <c r="AF91">
        <v>336.43999999999994</v>
      </c>
      <c r="AG91">
        <v>70.209999999999994</v>
      </c>
      <c r="AH91">
        <v>33.33</v>
      </c>
      <c r="AI91">
        <v>70.209999999999994</v>
      </c>
      <c r="AJ91" s="3">
        <f t="shared" si="7"/>
        <v>18.75</v>
      </c>
      <c r="AK91" s="3">
        <v>102.36099999999999</v>
      </c>
      <c r="AL91" s="3">
        <f t="shared" si="11"/>
        <v>102.36618</v>
      </c>
      <c r="AM91" s="3">
        <f t="shared" si="10"/>
        <v>-5.1800000000099544E-3</v>
      </c>
    </row>
    <row r="92" spans="1:39" x14ac:dyDescent="0.25">
      <c r="A92" t="s">
        <v>141</v>
      </c>
      <c r="B92" t="s">
        <v>65</v>
      </c>
      <c r="C92" t="s">
        <v>39</v>
      </c>
      <c r="D92" s="7">
        <v>740.16</v>
      </c>
      <c r="E92" s="11">
        <f t="shared" si="8"/>
        <v>0</v>
      </c>
      <c r="F92">
        <f t="shared" si="9"/>
        <v>740.16000000000008</v>
      </c>
      <c r="G92">
        <v>400</v>
      </c>
      <c r="I92">
        <v>0</v>
      </c>
      <c r="J92">
        <v>0</v>
      </c>
      <c r="K92">
        <v>0</v>
      </c>
      <c r="L92">
        <v>0</v>
      </c>
      <c r="M92">
        <v>61.68</v>
      </c>
      <c r="N92">
        <v>340.16</v>
      </c>
      <c r="O92">
        <v>0</v>
      </c>
      <c r="P92">
        <v>801.84</v>
      </c>
      <c r="Q92">
        <v>181.08</v>
      </c>
      <c r="R92">
        <v>0</v>
      </c>
      <c r="S92">
        <v>0</v>
      </c>
      <c r="T92">
        <v>0</v>
      </c>
      <c r="U92">
        <v>0</v>
      </c>
      <c r="V92">
        <v>69.95</v>
      </c>
      <c r="W92">
        <v>0</v>
      </c>
      <c r="X92">
        <v>10.35</v>
      </c>
      <c r="Y92">
        <v>0</v>
      </c>
      <c r="Z92">
        <v>0</v>
      </c>
      <c r="AA92">
        <v>0</v>
      </c>
      <c r="AB92">
        <v>0</v>
      </c>
      <c r="AC92">
        <v>76.180000000000007</v>
      </c>
      <c r="AD92">
        <v>0</v>
      </c>
      <c r="AE92">
        <v>337.56000000000006</v>
      </c>
      <c r="AF92">
        <v>464.28</v>
      </c>
      <c r="AG92">
        <v>61.68</v>
      </c>
      <c r="AH92">
        <v>33.33</v>
      </c>
      <c r="AI92">
        <v>61.68</v>
      </c>
      <c r="AJ92" s="3">
        <f t="shared" si="7"/>
        <v>16.666666666666668</v>
      </c>
      <c r="AK92" s="3">
        <v>89.927800000000005</v>
      </c>
      <c r="AL92" s="3">
        <f t="shared" si="11"/>
        <v>89.929440000000014</v>
      </c>
      <c r="AM92" s="3">
        <f t="shared" si="10"/>
        <v>-1.6400000000089676E-3</v>
      </c>
    </row>
    <row r="93" spans="1:39" x14ac:dyDescent="0.25">
      <c r="A93" t="s">
        <v>142</v>
      </c>
      <c r="B93" t="s">
        <v>68</v>
      </c>
      <c r="C93" t="s">
        <v>39</v>
      </c>
      <c r="D93" s="7">
        <v>809.58</v>
      </c>
      <c r="E93" s="11">
        <f t="shared" si="8"/>
        <v>0</v>
      </c>
      <c r="F93">
        <f t="shared" si="9"/>
        <v>809.57999999999993</v>
      </c>
      <c r="G93">
        <v>400</v>
      </c>
      <c r="I93">
        <v>0</v>
      </c>
      <c r="J93">
        <v>0</v>
      </c>
      <c r="K93">
        <v>0</v>
      </c>
      <c r="L93">
        <v>0</v>
      </c>
      <c r="M93">
        <v>67.459999999999994</v>
      </c>
      <c r="N93">
        <v>409.58</v>
      </c>
      <c r="O93">
        <v>0</v>
      </c>
      <c r="P93">
        <v>877.04</v>
      </c>
      <c r="Q93">
        <v>181.08</v>
      </c>
      <c r="R93">
        <v>0</v>
      </c>
      <c r="S93">
        <v>0</v>
      </c>
      <c r="T93">
        <v>0</v>
      </c>
      <c r="U93">
        <v>0</v>
      </c>
      <c r="V93">
        <v>76.510000000000005</v>
      </c>
      <c r="W93">
        <v>0</v>
      </c>
      <c r="X93">
        <v>11.5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269.09000000000003</v>
      </c>
      <c r="AF93">
        <v>607.94999999999993</v>
      </c>
      <c r="AG93">
        <v>67.47</v>
      </c>
      <c r="AH93">
        <v>33.33</v>
      </c>
      <c r="AI93">
        <v>67.459999999999994</v>
      </c>
      <c r="AJ93" s="3">
        <f t="shared" si="7"/>
        <v>16.666666666666668</v>
      </c>
      <c r="AK93" s="3">
        <v>98.368199999999987</v>
      </c>
      <c r="AL93" s="3">
        <f t="shared" si="11"/>
        <v>98.363969999999995</v>
      </c>
      <c r="AM93" s="3">
        <f t="shared" si="10"/>
        <v>4.2299999999926285E-3</v>
      </c>
    </row>
    <row r="94" spans="1:39" x14ac:dyDescent="0.25">
      <c r="A94" s="2" t="s">
        <v>143</v>
      </c>
      <c r="B94" t="s">
        <v>41</v>
      </c>
      <c r="C94" t="s">
        <v>39</v>
      </c>
      <c r="D94" s="7">
        <v>713.88</v>
      </c>
      <c r="E94" s="11">
        <f t="shared" si="8"/>
        <v>0</v>
      </c>
      <c r="F94">
        <f t="shared" si="9"/>
        <v>713.88</v>
      </c>
      <c r="G94">
        <v>435</v>
      </c>
      <c r="H94" s="4">
        <v>14.76</v>
      </c>
      <c r="I94">
        <v>0</v>
      </c>
      <c r="J94">
        <v>0</v>
      </c>
      <c r="K94">
        <v>0</v>
      </c>
      <c r="L94">
        <v>0</v>
      </c>
      <c r="M94">
        <v>0</v>
      </c>
      <c r="N94">
        <v>278.88</v>
      </c>
      <c r="O94">
        <v>0</v>
      </c>
      <c r="P94">
        <v>728.64</v>
      </c>
      <c r="Q94">
        <v>190.13</v>
      </c>
      <c r="R94">
        <v>0</v>
      </c>
      <c r="S94">
        <v>0</v>
      </c>
      <c r="T94">
        <v>0</v>
      </c>
      <c r="U94">
        <v>0</v>
      </c>
      <c r="V94">
        <v>82.22</v>
      </c>
      <c r="W94">
        <v>0</v>
      </c>
      <c r="X94">
        <v>5.75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278.10000000000002</v>
      </c>
      <c r="AF94">
        <v>450.53999999999996</v>
      </c>
      <c r="AG94">
        <v>59.49</v>
      </c>
      <c r="AH94">
        <v>32.22</v>
      </c>
      <c r="AI94">
        <v>0</v>
      </c>
      <c r="AJ94" s="3">
        <f t="shared" si="7"/>
        <v>18.125</v>
      </c>
      <c r="AK94" s="3">
        <v>101.36500000000001</v>
      </c>
      <c r="AL94" s="3">
        <f t="shared" si="11"/>
        <v>86.736419999999995</v>
      </c>
      <c r="AM94" s="14">
        <f t="shared" si="10"/>
        <v>14.628580000000014</v>
      </c>
    </row>
    <row r="95" spans="1:39" x14ac:dyDescent="0.25">
      <c r="A95" t="s">
        <v>144</v>
      </c>
      <c r="B95" t="s">
        <v>50</v>
      </c>
      <c r="C95" t="s">
        <v>39</v>
      </c>
      <c r="D95" s="7">
        <v>1577.26</v>
      </c>
      <c r="E95" s="11">
        <f t="shared" si="8"/>
        <v>0</v>
      </c>
      <c r="F95">
        <f t="shared" si="9"/>
        <v>1577.26</v>
      </c>
      <c r="G95">
        <v>790</v>
      </c>
      <c r="I95">
        <v>0</v>
      </c>
      <c r="J95">
        <v>0</v>
      </c>
      <c r="K95">
        <v>0</v>
      </c>
      <c r="L95">
        <v>0</v>
      </c>
      <c r="M95">
        <v>0</v>
      </c>
      <c r="N95">
        <v>787.26</v>
      </c>
      <c r="O95">
        <v>0</v>
      </c>
      <c r="P95">
        <v>1577.26</v>
      </c>
      <c r="Q95">
        <v>357.63</v>
      </c>
      <c r="R95">
        <v>0</v>
      </c>
      <c r="S95">
        <v>0</v>
      </c>
      <c r="T95">
        <v>0</v>
      </c>
      <c r="U95">
        <v>53.78</v>
      </c>
      <c r="V95">
        <v>149.05000000000001</v>
      </c>
      <c r="W95">
        <v>0</v>
      </c>
      <c r="X95">
        <v>16.100000000000001</v>
      </c>
      <c r="Y95">
        <v>0</v>
      </c>
      <c r="Z95">
        <v>0</v>
      </c>
      <c r="AA95">
        <v>0</v>
      </c>
      <c r="AB95">
        <v>0</v>
      </c>
      <c r="AC95">
        <v>414</v>
      </c>
      <c r="AD95">
        <v>0</v>
      </c>
      <c r="AE95">
        <v>990.56000000000006</v>
      </c>
      <c r="AF95">
        <v>586.69999999999993</v>
      </c>
      <c r="AG95">
        <v>131.44</v>
      </c>
      <c r="AH95">
        <v>33.33</v>
      </c>
      <c r="AI95">
        <v>131.43</v>
      </c>
      <c r="AJ95" s="3">
        <f t="shared" si="7"/>
        <v>32.916666666666664</v>
      </c>
      <c r="AK95" s="3">
        <v>191.64449999999997</v>
      </c>
      <c r="AL95" s="3">
        <f t="shared" si="11"/>
        <v>191.63709</v>
      </c>
      <c r="AM95" s="3">
        <f t="shared" si="10"/>
        <v>7.4099999999646116E-3</v>
      </c>
    </row>
    <row r="96" spans="1:39" x14ac:dyDescent="0.25">
      <c r="A96" t="s">
        <v>145</v>
      </c>
      <c r="B96" t="s">
        <v>41</v>
      </c>
      <c r="C96" t="s">
        <v>39</v>
      </c>
      <c r="D96" s="7">
        <v>772.83</v>
      </c>
      <c r="E96" s="11">
        <f t="shared" si="8"/>
        <v>0</v>
      </c>
      <c r="F96">
        <f t="shared" si="9"/>
        <v>772.82999999999993</v>
      </c>
      <c r="G96">
        <v>400</v>
      </c>
      <c r="I96">
        <v>0</v>
      </c>
      <c r="J96">
        <v>0</v>
      </c>
      <c r="K96">
        <v>0</v>
      </c>
      <c r="L96">
        <v>0</v>
      </c>
      <c r="M96">
        <v>64.400000000000006</v>
      </c>
      <c r="N96">
        <v>372.83</v>
      </c>
      <c r="O96">
        <v>0</v>
      </c>
      <c r="P96">
        <v>837.23</v>
      </c>
      <c r="Q96">
        <v>181.08</v>
      </c>
      <c r="R96">
        <v>0</v>
      </c>
      <c r="S96">
        <v>0</v>
      </c>
      <c r="T96">
        <v>0</v>
      </c>
      <c r="U96">
        <v>0</v>
      </c>
      <c r="V96">
        <v>73.03</v>
      </c>
      <c r="W96">
        <v>0</v>
      </c>
      <c r="X96">
        <v>20.700000000000003</v>
      </c>
      <c r="Y96">
        <v>0</v>
      </c>
      <c r="Z96">
        <v>0</v>
      </c>
      <c r="AA96">
        <v>0</v>
      </c>
      <c r="AB96">
        <v>0</v>
      </c>
      <c r="AC96">
        <v>49.33</v>
      </c>
      <c r="AD96">
        <v>0</v>
      </c>
      <c r="AE96">
        <v>324.14</v>
      </c>
      <c r="AF96">
        <v>513.09</v>
      </c>
      <c r="AG96">
        <v>64.400000000000006</v>
      </c>
      <c r="AH96">
        <v>33.33</v>
      </c>
      <c r="AI96">
        <v>64.400000000000006</v>
      </c>
      <c r="AJ96" s="3">
        <f t="shared" si="7"/>
        <v>16.666666666666668</v>
      </c>
      <c r="AK96" s="3">
        <v>93.890500000000003</v>
      </c>
      <c r="AL96" s="3">
        <f t="shared" si="11"/>
        <v>93.898844999999994</v>
      </c>
      <c r="AM96" s="3">
        <f t="shared" si="10"/>
        <v>-8.3449999999913871E-3</v>
      </c>
    </row>
    <row r="97" spans="1:39" x14ac:dyDescent="0.25">
      <c r="A97" t="s">
        <v>146</v>
      </c>
      <c r="B97" t="s">
        <v>55</v>
      </c>
      <c r="C97" t="s">
        <v>39</v>
      </c>
      <c r="D97" s="7">
        <v>741.19</v>
      </c>
      <c r="E97" s="11">
        <f t="shared" si="8"/>
        <v>0</v>
      </c>
      <c r="F97">
        <f t="shared" si="9"/>
        <v>741.19</v>
      </c>
      <c r="G97">
        <v>500</v>
      </c>
      <c r="I97">
        <v>0</v>
      </c>
      <c r="J97">
        <v>0</v>
      </c>
      <c r="K97">
        <v>0</v>
      </c>
      <c r="L97">
        <v>0</v>
      </c>
      <c r="M97">
        <v>0</v>
      </c>
      <c r="N97">
        <v>241.19</v>
      </c>
      <c r="O97">
        <v>0</v>
      </c>
      <c r="P97">
        <v>741.19</v>
      </c>
      <c r="Q97">
        <v>226.35</v>
      </c>
      <c r="R97">
        <v>0</v>
      </c>
      <c r="S97">
        <v>0</v>
      </c>
      <c r="T97">
        <v>0</v>
      </c>
      <c r="U97">
        <v>0</v>
      </c>
      <c r="V97">
        <v>70.040000000000006</v>
      </c>
      <c r="W97">
        <v>0</v>
      </c>
      <c r="X97">
        <v>23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319.39</v>
      </c>
      <c r="AF97">
        <v>421.80000000000007</v>
      </c>
      <c r="AG97">
        <v>61.77</v>
      </c>
      <c r="AH97">
        <v>33.33</v>
      </c>
      <c r="AI97">
        <v>61.76</v>
      </c>
      <c r="AJ97" s="3">
        <f t="shared" si="7"/>
        <v>20.833333333333332</v>
      </c>
      <c r="AK97" s="3">
        <v>90.062699999999992</v>
      </c>
      <c r="AL97" s="3">
        <f t="shared" si="11"/>
        <v>90.054585000000003</v>
      </c>
      <c r="AM97" s="3">
        <f t="shared" si="10"/>
        <v>8.1149999999894362E-3</v>
      </c>
    </row>
    <row r="98" spans="1:39" x14ac:dyDescent="0.25">
      <c r="A98" t="s">
        <v>147</v>
      </c>
      <c r="B98" t="s">
        <v>71</v>
      </c>
      <c r="C98" t="s">
        <v>39</v>
      </c>
      <c r="D98" s="7">
        <v>772.95</v>
      </c>
      <c r="E98" s="11">
        <f t="shared" si="8"/>
        <v>0</v>
      </c>
      <c r="F98">
        <f t="shared" si="9"/>
        <v>772.95</v>
      </c>
      <c r="G98">
        <v>400</v>
      </c>
      <c r="I98">
        <v>0</v>
      </c>
      <c r="J98">
        <v>0</v>
      </c>
      <c r="K98">
        <v>0</v>
      </c>
      <c r="L98">
        <v>0</v>
      </c>
      <c r="M98">
        <v>0</v>
      </c>
      <c r="N98">
        <v>372.95</v>
      </c>
      <c r="O98">
        <v>0</v>
      </c>
      <c r="P98">
        <v>772.95</v>
      </c>
      <c r="Q98">
        <v>181.08</v>
      </c>
      <c r="R98">
        <v>0</v>
      </c>
      <c r="S98">
        <v>0</v>
      </c>
      <c r="T98">
        <v>0</v>
      </c>
      <c r="U98">
        <v>0</v>
      </c>
      <c r="V98">
        <v>73.040000000000006</v>
      </c>
      <c r="W98">
        <v>0</v>
      </c>
      <c r="X98">
        <v>23</v>
      </c>
      <c r="Y98">
        <v>0</v>
      </c>
      <c r="Z98">
        <v>0</v>
      </c>
      <c r="AA98">
        <v>0</v>
      </c>
      <c r="AB98">
        <v>0</v>
      </c>
      <c r="AC98">
        <v>89.15</v>
      </c>
      <c r="AD98">
        <v>0</v>
      </c>
      <c r="AE98">
        <v>366.27</v>
      </c>
      <c r="AF98">
        <v>406.68000000000006</v>
      </c>
      <c r="AG98">
        <v>64.41</v>
      </c>
      <c r="AH98">
        <v>33.33</v>
      </c>
      <c r="AI98">
        <v>64.41</v>
      </c>
      <c r="AJ98" s="3">
        <f t="shared" si="7"/>
        <v>16.666666666666668</v>
      </c>
      <c r="AK98" s="3">
        <v>93.903899999999993</v>
      </c>
      <c r="AL98" s="3">
        <f t="shared" si="11"/>
        <v>93.913425000000004</v>
      </c>
      <c r="AM98" s="3">
        <f t="shared" si="10"/>
        <v>-9.5250000000106638E-3</v>
      </c>
    </row>
    <row r="99" spans="1:39" x14ac:dyDescent="0.25">
      <c r="A99" t="s">
        <v>148</v>
      </c>
      <c r="B99" t="s">
        <v>122</v>
      </c>
      <c r="C99" t="s">
        <v>104</v>
      </c>
      <c r="D99" s="7">
        <v>767.11</v>
      </c>
      <c r="E99" s="11">
        <f t="shared" si="8"/>
        <v>0</v>
      </c>
      <c r="F99">
        <f t="shared" si="9"/>
        <v>767.11</v>
      </c>
      <c r="G99">
        <v>500</v>
      </c>
      <c r="I99">
        <v>0</v>
      </c>
      <c r="J99">
        <v>0</v>
      </c>
      <c r="K99">
        <v>0</v>
      </c>
      <c r="L99">
        <v>0</v>
      </c>
      <c r="M99">
        <v>0</v>
      </c>
      <c r="N99">
        <v>267.11</v>
      </c>
      <c r="O99">
        <v>0</v>
      </c>
      <c r="P99">
        <v>767.11</v>
      </c>
      <c r="Q99">
        <v>226.35</v>
      </c>
      <c r="R99">
        <v>0</v>
      </c>
      <c r="S99">
        <v>0</v>
      </c>
      <c r="T99">
        <v>0</v>
      </c>
      <c r="U99">
        <v>0</v>
      </c>
      <c r="V99">
        <v>72.489999999999995</v>
      </c>
      <c r="W99">
        <v>0</v>
      </c>
      <c r="X99">
        <v>3.4499999999999997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302.28999999999996</v>
      </c>
      <c r="AF99">
        <v>464.82000000000005</v>
      </c>
      <c r="AG99">
        <v>63.93</v>
      </c>
      <c r="AH99">
        <v>33.33</v>
      </c>
      <c r="AI99">
        <v>63.92</v>
      </c>
      <c r="AJ99" s="3">
        <f t="shared" si="7"/>
        <v>20.833333333333332</v>
      </c>
      <c r="AK99" s="3">
        <v>93.212800000000001</v>
      </c>
      <c r="AL99" s="3">
        <f t="shared" si="11"/>
        <v>93.203864999999993</v>
      </c>
      <c r="AM99" s="3">
        <f t="shared" si="10"/>
        <v>8.9350000000081309E-3</v>
      </c>
    </row>
    <row r="100" spans="1:39" x14ac:dyDescent="0.25">
      <c r="A100" t="s">
        <v>149</v>
      </c>
      <c r="B100" t="s">
        <v>44</v>
      </c>
      <c r="C100" t="s">
        <v>39</v>
      </c>
      <c r="D100" s="7">
        <v>989.81</v>
      </c>
      <c r="E100" s="11">
        <f t="shared" si="8"/>
        <v>0</v>
      </c>
      <c r="F100">
        <f t="shared" si="9"/>
        <v>989.81</v>
      </c>
      <c r="G100">
        <v>520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469.81</v>
      </c>
      <c r="O100">
        <v>0</v>
      </c>
      <c r="P100">
        <v>989.81</v>
      </c>
      <c r="Q100">
        <v>235.4</v>
      </c>
      <c r="R100">
        <v>0</v>
      </c>
      <c r="S100">
        <v>0</v>
      </c>
      <c r="T100">
        <v>0</v>
      </c>
      <c r="U100">
        <v>0</v>
      </c>
      <c r="V100">
        <v>93.54</v>
      </c>
      <c r="W100">
        <v>0</v>
      </c>
      <c r="X100">
        <v>14.950000000000001</v>
      </c>
      <c r="Y100">
        <v>0</v>
      </c>
      <c r="Z100">
        <v>0</v>
      </c>
      <c r="AA100">
        <v>0</v>
      </c>
      <c r="AB100">
        <v>0</v>
      </c>
      <c r="AC100">
        <v>100.02</v>
      </c>
      <c r="AD100">
        <v>0</v>
      </c>
      <c r="AE100">
        <v>443.90999999999997</v>
      </c>
      <c r="AF100">
        <v>545.9</v>
      </c>
      <c r="AG100">
        <v>82.48</v>
      </c>
      <c r="AH100">
        <v>33.33</v>
      </c>
      <c r="AI100">
        <v>82.48</v>
      </c>
      <c r="AJ100" s="3">
        <f t="shared" si="7"/>
        <v>21.666666666666668</v>
      </c>
      <c r="AK100" s="3">
        <v>120.2638</v>
      </c>
      <c r="AL100" s="3">
        <f t="shared" si="11"/>
        <v>120.26191499999999</v>
      </c>
      <c r="AM100" s="3">
        <f t="shared" si="10"/>
        <v>1.8850000000156797E-3</v>
      </c>
    </row>
    <row r="101" spans="1:39" x14ac:dyDescent="0.25">
      <c r="A101" t="s">
        <v>150</v>
      </c>
      <c r="B101" t="s">
        <v>65</v>
      </c>
      <c r="C101" t="s">
        <v>39</v>
      </c>
      <c r="D101" s="7">
        <v>751.48</v>
      </c>
      <c r="E101" s="11">
        <f t="shared" si="8"/>
        <v>0</v>
      </c>
      <c r="F101">
        <f t="shared" si="9"/>
        <v>751.48</v>
      </c>
      <c r="G101">
        <v>400</v>
      </c>
      <c r="I101">
        <v>0</v>
      </c>
      <c r="J101">
        <v>0</v>
      </c>
      <c r="K101">
        <v>0</v>
      </c>
      <c r="L101">
        <v>0</v>
      </c>
      <c r="M101">
        <v>62.62</v>
      </c>
      <c r="N101">
        <v>351.48</v>
      </c>
      <c r="O101">
        <v>0</v>
      </c>
      <c r="P101">
        <v>814.1</v>
      </c>
      <c r="Q101">
        <v>181.08</v>
      </c>
      <c r="R101">
        <v>0</v>
      </c>
      <c r="S101">
        <v>0</v>
      </c>
      <c r="T101">
        <v>0</v>
      </c>
      <c r="U101">
        <v>0</v>
      </c>
      <c r="V101">
        <v>71.010000000000005</v>
      </c>
      <c r="W101">
        <v>0</v>
      </c>
      <c r="X101">
        <v>10.35</v>
      </c>
      <c r="Y101">
        <v>0</v>
      </c>
      <c r="Z101">
        <v>0</v>
      </c>
      <c r="AA101">
        <v>0</v>
      </c>
      <c r="AB101">
        <v>0</v>
      </c>
      <c r="AC101">
        <v>44.3</v>
      </c>
      <c r="AD101">
        <v>50</v>
      </c>
      <c r="AE101">
        <v>356.74000000000007</v>
      </c>
      <c r="AF101">
        <v>457.35999999999996</v>
      </c>
      <c r="AG101">
        <v>62.62</v>
      </c>
      <c r="AH101">
        <v>33.33</v>
      </c>
      <c r="AI101">
        <v>62.62</v>
      </c>
      <c r="AJ101" s="3">
        <f t="shared" si="7"/>
        <v>16.666666666666668</v>
      </c>
      <c r="AK101" s="3">
        <v>91.310000000000016</v>
      </c>
      <c r="AL101" s="3">
        <f t="shared" si="11"/>
        <v>91.304820000000007</v>
      </c>
      <c r="AM101" s="3">
        <f t="shared" si="10"/>
        <v>5.1800000000099544E-3</v>
      </c>
    </row>
    <row r="102" spans="1:39" x14ac:dyDescent="0.25">
      <c r="A102" t="s">
        <v>151</v>
      </c>
      <c r="B102" t="s">
        <v>47</v>
      </c>
      <c r="C102" t="s">
        <v>48</v>
      </c>
      <c r="D102" s="7">
        <v>5000</v>
      </c>
      <c r="E102" s="11">
        <f t="shared" si="8"/>
        <v>0</v>
      </c>
      <c r="F102">
        <f t="shared" si="9"/>
        <v>5000</v>
      </c>
      <c r="G102">
        <v>5000</v>
      </c>
      <c r="I102">
        <v>0</v>
      </c>
      <c r="J102">
        <v>0</v>
      </c>
      <c r="K102">
        <v>0</v>
      </c>
      <c r="L102">
        <v>0</v>
      </c>
      <c r="M102">
        <v>416.65</v>
      </c>
      <c r="N102">
        <v>0</v>
      </c>
      <c r="O102">
        <v>0</v>
      </c>
      <c r="P102">
        <v>5416.65</v>
      </c>
      <c r="Q102">
        <v>2263.5</v>
      </c>
      <c r="R102">
        <v>0</v>
      </c>
      <c r="S102">
        <v>0</v>
      </c>
      <c r="T102">
        <v>0</v>
      </c>
      <c r="U102">
        <v>0</v>
      </c>
      <c r="V102">
        <v>472.5</v>
      </c>
      <c r="W102">
        <v>335.26</v>
      </c>
      <c r="X102">
        <v>11.5</v>
      </c>
      <c r="Y102">
        <v>0</v>
      </c>
      <c r="Z102">
        <v>0</v>
      </c>
      <c r="AA102">
        <v>0</v>
      </c>
      <c r="AB102">
        <v>1192.52</v>
      </c>
      <c r="AC102">
        <v>203.52</v>
      </c>
      <c r="AD102">
        <v>338.5</v>
      </c>
      <c r="AE102">
        <v>4817.3000000000011</v>
      </c>
      <c r="AF102">
        <v>599.34999999999854</v>
      </c>
      <c r="AG102">
        <v>416.67</v>
      </c>
      <c r="AH102">
        <v>33.33</v>
      </c>
      <c r="AI102">
        <v>416.65</v>
      </c>
      <c r="AJ102" s="3">
        <f t="shared" ref="AJ102:AJ133" si="12">+G102/24</f>
        <v>208.33333333333334</v>
      </c>
      <c r="AK102" s="3">
        <v>607.5</v>
      </c>
      <c r="AL102" s="3">
        <f t="shared" si="11"/>
        <v>607.5</v>
      </c>
      <c r="AM102" s="3">
        <f t="shared" si="10"/>
        <v>0</v>
      </c>
    </row>
    <row r="103" spans="1:39" x14ac:dyDescent="0.25">
      <c r="A103" t="s">
        <v>152</v>
      </c>
      <c r="B103" t="s">
        <v>104</v>
      </c>
      <c r="C103" t="s">
        <v>104</v>
      </c>
      <c r="D103" s="7">
        <v>1149.5</v>
      </c>
      <c r="E103" s="11">
        <f t="shared" si="8"/>
        <v>0</v>
      </c>
      <c r="F103">
        <f t="shared" si="9"/>
        <v>1149.5</v>
      </c>
      <c r="G103">
        <v>500</v>
      </c>
      <c r="H103" s="4">
        <v>61.38</v>
      </c>
      <c r="I103">
        <v>0</v>
      </c>
      <c r="J103">
        <v>649.5</v>
      </c>
      <c r="K103">
        <v>0</v>
      </c>
      <c r="L103">
        <v>0</v>
      </c>
      <c r="M103">
        <v>95.79</v>
      </c>
      <c r="N103">
        <v>0</v>
      </c>
      <c r="O103">
        <v>0</v>
      </c>
      <c r="P103">
        <v>1306.67</v>
      </c>
      <c r="Q103">
        <v>207.86</v>
      </c>
      <c r="R103">
        <v>0</v>
      </c>
      <c r="S103">
        <v>61.38</v>
      </c>
      <c r="T103">
        <v>6.25</v>
      </c>
      <c r="U103">
        <v>0</v>
      </c>
      <c r="V103">
        <v>108.63</v>
      </c>
      <c r="W103">
        <v>0</v>
      </c>
      <c r="X103">
        <v>2.2999999999999998</v>
      </c>
      <c r="Y103">
        <v>0</v>
      </c>
      <c r="Z103">
        <v>0</v>
      </c>
      <c r="AA103">
        <v>0</v>
      </c>
      <c r="AB103">
        <v>450.36</v>
      </c>
      <c r="AC103">
        <v>78.89</v>
      </c>
      <c r="AD103">
        <v>150</v>
      </c>
      <c r="AE103">
        <v>1065.67</v>
      </c>
      <c r="AF103">
        <v>241</v>
      </c>
      <c r="AG103">
        <v>95.8</v>
      </c>
      <c r="AH103">
        <v>33.33</v>
      </c>
      <c r="AI103">
        <v>95.79</v>
      </c>
      <c r="AJ103" s="3">
        <f t="shared" si="12"/>
        <v>20.833333333333332</v>
      </c>
      <c r="AK103" s="3">
        <v>139.66929999999999</v>
      </c>
      <c r="AL103" s="3">
        <f t="shared" si="11"/>
        <v>139.66425000000001</v>
      </c>
      <c r="AM103" s="3">
        <f t="shared" si="10"/>
        <v>5.0499999999829015E-3</v>
      </c>
    </row>
    <row r="104" spans="1:39" x14ac:dyDescent="0.25">
      <c r="A104" t="s">
        <v>153</v>
      </c>
      <c r="B104" t="s">
        <v>122</v>
      </c>
      <c r="C104" t="s">
        <v>104</v>
      </c>
      <c r="D104" s="7">
        <v>618.79999999999995</v>
      </c>
      <c r="E104" s="11">
        <f t="shared" si="8"/>
        <v>0</v>
      </c>
      <c r="F104">
        <f t="shared" si="9"/>
        <v>618.79999999999995</v>
      </c>
      <c r="G104">
        <v>400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218.8</v>
      </c>
      <c r="O104">
        <v>0</v>
      </c>
      <c r="P104">
        <v>618.79999999999995</v>
      </c>
      <c r="Q104">
        <v>181.08</v>
      </c>
      <c r="R104">
        <v>0</v>
      </c>
      <c r="S104">
        <v>0</v>
      </c>
      <c r="T104">
        <v>0</v>
      </c>
      <c r="U104">
        <v>0</v>
      </c>
      <c r="V104">
        <v>58.48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239.56</v>
      </c>
      <c r="AF104">
        <v>379.23999999999995</v>
      </c>
      <c r="AG104">
        <v>51.57</v>
      </c>
      <c r="AH104">
        <v>33.33</v>
      </c>
      <c r="AI104">
        <v>0</v>
      </c>
      <c r="AJ104" s="3">
        <f t="shared" si="12"/>
        <v>16.666666666666668</v>
      </c>
      <c r="AK104" s="3">
        <v>75.1751</v>
      </c>
      <c r="AL104" s="3">
        <f t="shared" si="11"/>
        <v>75.18419999999999</v>
      </c>
      <c r="AM104" s="3">
        <f t="shared" si="10"/>
        <v>-9.0999999999894499E-3</v>
      </c>
    </row>
    <row r="105" spans="1:39" x14ac:dyDescent="0.25">
      <c r="A105" t="s">
        <v>154</v>
      </c>
      <c r="B105" t="s">
        <v>122</v>
      </c>
      <c r="C105" t="s">
        <v>104</v>
      </c>
      <c r="D105" s="7">
        <v>654.14</v>
      </c>
      <c r="E105" s="11">
        <f t="shared" si="8"/>
        <v>0</v>
      </c>
      <c r="F105">
        <f t="shared" si="9"/>
        <v>654.14</v>
      </c>
      <c r="G105">
        <v>400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254.14</v>
      </c>
      <c r="O105">
        <v>0</v>
      </c>
      <c r="P105">
        <v>654.14</v>
      </c>
      <c r="Q105">
        <v>181.08</v>
      </c>
      <c r="R105">
        <v>0</v>
      </c>
      <c r="S105">
        <v>0</v>
      </c>
      <c r="T105">
        <v>0</v>
      </c>
      <c r="U105">
        <v>0</v>
      </c>
      <c r="V105">
        <v>61.82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242.9</v>
      </c>
      <c r="AF105">
        <v>411.24</v>
      </c>
      <c r="AG105">
        <v>54.51</v>
      </c>
      <c r="AH105">
        <v>33.33</v>
      </c>
      <c r="AI105">
        <v>0</v>
      </c>
      <c r="AJ105" s="3">
        <f t="shared" si="12"/>
        <v>16.666666666666668</v>
      </c>
      <c r="AK105" s="3">
        <v>79.476599999999991</v>
      </c>
      <c r="AL105" s="3">
        <f t="shared" si="11"/>
        <v>79.478009999999998</v>
      </c>
      <c r="AM105" s="3">
        <f t="shared" si="10"/>
        <v>-1.4100000000070168E-3</v>
      </c>
    </row>
    <row r="106" spans="1:39" x14ac:dyDescent="0.25">
      <c r="A106" t="s">
        <v>155</v>
      </c>
      <c r="B106" t="s">
        <v>44</v>
      </c>
      <c r="C106" t="s">
        <v>39</v>
      </c>
      <c r="D106" s="7">
        <v>770.01</v>
      </c>
      <c r="E106" s="11">
        <f t="shared" si="8"/>
        <v>0</v>
      </c>
      <c r="F106">
        <f t="shared" si="9"/>
        <v>770.01</v>
      </c>
      <c r="G106">
        <v>400</v>
      </c>
      <c r="I106">
        <v>0</v>
      </c>
      <c r="J106">
        <v>0</v>
      </c>
      <c r="K106">
        <v>0</v>
      </c>
      <c r="L106">
        <v>0</v>
      </c>
      <c r="M106">
        <v>64.16</v>
      </c>
      <c r="N106">
        <v>370.01</v>
      </c>
      <c r="O106">
        <v>0</v>
      </c>
      <c r="P106">
        <v>834.17</v>
      </c>
      <c r="Q106">
        <v>181.08</v>
      </c>
      <c r="R106">
        <v>0</v>
      </c>
      <c r="S106">
        <v>0</v>
      </c>
      <c r="T106">
        <v>0</v>
      </c>
      <c r="U106">
        <v>0</v>
      </c>
      <c r="V106">
        <v>72.77</v>
      </c>
      <c r="W106">
        <v>0</v>
      </c>
      <c r="X106">
        <v>13.8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267.65000000000003</v>
      </c>
      <c r="AF106">
        <v>566.52</v>
      </c>
      <c r="AG106">
        <v>64.17</v>
      </c>
      <c r="AH106">
        <v>33.33</v>
      </c>
      <c r="AI106">
        <v>64.16</v>
      </c>
      <c r="AJ106" s="3">
        <f t="shared" si="12"/>
        <v>16.666666666666668</v>
      </c>
      <c r="AK106" s="3">
        <v>93.556099999999986</v>
      </c>
      <c r="AL106" s="3">
        <f t="shared" si="11"/>
        <v>93.556214999999995</v>
      </c>
      <c r="AM106" s="3">
        <f t="shared" si="10"/>
        <v>-1.1500000000808086E-4</v>
      </c>
    </row>
    <row r="107" spans="1:39" x14ac:dyDescent="0.25">
      <c r="A107" t="s">
        <v>156</v>
      </c>
      <c r="B107" t="s">
        <v>71</v>
      </c>
      <c r="C107" t="s">
        <v>39</v>
      </c>
      <c r="D107" s="7">
        <v>748.86</v>
      </c>
      <c r="E107" s="11">
        <f t="shared" si="8"/>
        <v>0</v>
      </c>
      <c r="F107">
        <f t="shared" si="9"/>
        <v>748.86</v>
      </c>
      <c r="G107">
        <v>400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348.86</v>
      </c>
      <c r="O107">
        <v>0</v>
      </c>
      <c r="P107">
        <v>748.86</v>
      </c>
      <c r="Q107">
        <v>181.08</v>
      </c>
      <c r="R107">
        <v>0</v>
      </c>
      <c r="S107">
        <v>0</v>
      </c>
      <c r="T107">
        <v>0</v>
      </c>
      <c r="U107">
        <v>0</v>
      </c>
      <c r="V107">
        <v>70.77</v>
      </c>
      <c r="W107">
        <v>0</v>
      </c>
      <c r="X107">
        <v>23</v>
      </c>
      <c r="Y107">
        <v>0</v>
      </c>
      <c r="Z107">
        <v>0</v>
      </c>
      <c r="AA107">
        <v>0</v>
      </c>
      <c r="AB107">
        <v>0</v>
      </c>
      <c r="AC107">
        <v>28.73</v>
      </c>
      <c r="AD107">
        <v>0</v>
      </c>
      <c r="AE107">
        <v>303.58000000000004</v>
      </c>
      <c r="AF107">
        <v>445.28</v>
      </c>
      <c r="AG107">
        <v>62.41</v>
      </c>
      <c r="AH107">
        <v>33.33</v>
      </c>
      <c r="AI107">
        <v>62.4</v>
      </c>
      <c r="AJ107" s="3">
        <f t="shared" si="12"/>
        <v>16.666666666666668</v>
      </c>
      <c r="AK107" s="3">
        <v>90.978999999999985</v>
      </c>
      <c r="AL107" s="3">
        <f t="shared" si="11"/>
        <v>90.986490000000003</v>
      </c>
      <c r="AM107" s="3">
        <f t="shared" si="10"/>
        <v>-7.4900000000184264E-3</v>
      </c>
    </row>
    <row r="108" spans="1:39" x14ac:dyDescent="0.25">
      <c r="A108" t="s">
        <v>157</v>
      </c>
      <c r="B108" t="s">
        <v>47</v>
      </c>
      <c r="C108" t="s">
        <v>48</v>
      </c>
      <c r="D108" s="7">
        <v>427.56</v>
      </c>
      <c r="E108" s="11">
        <f t="shared" si="8"/>
        <v>0</v>
      </c>
      <c r="F108">
        <f t="shared" si="9"/>
        <v>427.56</v>
      </c>
      <c r="G108">
        <v>400</v>
      </c>
      <c r="I108">
        <v>0</v>
      </c>
      <c r="J108">
        <v>0</v>
      </c>
      <c r="K108">
        <v>0</v>
      </c>
      <c r="L108">
        <v>0</v>
      </c>
      <c r="M108">
        <v>35.630000000000003</v>
      </c>
      <c r="N108">
        <v>27.56</v>
      </c>
      <c r="O108">
        <v>0</v>
      </c>
      <c r="P108">
        <v>463.19</v>
      </c>
      <c r="Q108">
        <v>131.08000000000001</v>
      </c>
      <c r="R108">
        <v>0</v>
      </c>
      <c r="S108">
        <v>0</v>
      </c>
      <c r="T108">
        <v>0</v>
      </c>
      <c r="U108">
        <v>0</v>
      </c>
      <c r="V108">
        <v>40.4</v>
      </c>
      <c r="W108">
        <v>0</v>
      </c>
      <c r="X108">
        <v>19.55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50</v>
      </c>
      <c r="AE108">
        <v>241.03000000000003</v>
      </c>
      <c r="AF108">
        <v>222.15999999999997</v>
      </c>
      <c r="AG108">
        <v>35.630000000000003</v>
      </c>
      <c r="AH108">
        <v>33.33</v>
      </c>
      <c r="AI108">
        <v>35.630000000000003</v>
      </c>
      <c r="AJ108" s="3">
        <f t="shared" si="12"/>
        <v>16.666666666666668</v>
      </c>
      <c r="AK108" s="3">
        <v>51.9529</v>
      </c>
      <c r="AL108" s="3">
        <f t="shared" si="11"/>
        <v>51.948540000000001</v>
      </c>
      <c r="AM108" s="3">
        <f t="shared" si="10"/>
        <v>4.3599999999983652E-3</v>
      </c>
    </row>
    <row r="109" spans="1:39" x14ac:dyDescent="0.25">
      <c r="A109" t="s">
        <v>158</v>
      </c>
      <c r="B109" t="s">
        <v>104</v>
      </c>
      <c r="C109" t="s">
        <v>104</v>
      </c>
      <c r="D109" s="7">
        <v>3420</v>
      </c>
      <c r="E109" s="11">
        <f t="shared" si="8"/>
        <v>0</v>
      </c>
      <c r="F109">
        <f t="shared" si="9"/>
        <v>3420</v>
      </c>
      <c r="G109">
        <v>2400</v>
      </c>
      <c r="I109">
        <v>0</v>
      </c>
      <c r="J109">
        <v>1020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3420</v>
      </c>
      <c r="Q109">
        <v>1086.18</v>
      </c>
      <c r="R109">
        <v>0</v>
      </c>
      <c r="S109">
        <v>0</v>
      </c>
      <c r="T109">
        <v>0</v>
      </c>
      <c r="U109">
        <v>0</v>
      </c>
      <c r="V109">
        <v>323.19</v>
      </c>
      <c r="W109">
        <v>66.22</v>
      </c>
      <c r="X109">
        <v>0</v>
      </c>
      <c r="Y109">
        <v>0.3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1475.89</v>
      </c>
      <c r="AF109">
        <v>1944.11</v>
      </c>
      <c r="AG109">
        <v>285</v>
      </c>
      <c r="AH109">
        <v>33.33</v>
      </c>
      <c r="AI109">
        <v>284.99</v>
      </c>
      <c r="AJ109" s="3">
        <f t="shared" si="12"/>
        <v>100</v>
      </c>
      <c r="AK109" s="3">
        <v>415.53000000000003</v>
      </c>
      <c r="AL109" s="3">
        <f t="shared" si="11"/>
        <v>415.53</v>
      </c>
      <c r="AM109" s="3">
        <f t="shared" si="10"/>
        <v>0</v>
      </c>
    </row>
    <row r="110" spans="1:39" x14ac:dyDescent="0.25">
      <c r="A110" t="s">
        <v>159</v>
      </c>
      <c r="B110" t="s">
        <v>55</v>
      </c>
      <c r="C110" t="s">
        <v>39</v>
      </c>
      <c r="D110" s="7">
        <v>4000</v>
      </c>
      <c r="E110" s="11">
        <f t="shared" si="8"/>
        <v>0</v>
      </c>
      <c r="F110">
        <f t="shared" si="9"/>
        <v>4000</v>
      </c>
      <c r="G110">
        <v>4000</v>
      </c>
      <c r="I110">
        <v>0</v>
      </c>
      <c r="J110">
        <v>0</v>
      </c>
      <c r="K110">
        <v>0</v>
      </c>
      <c r="L110">
        <v>0</v>
      </c>
      <c r="M110">
        <v>333.32</v>
      </c>
      <c r="N110">
        <v>0</v>
      </c>
      <c r="O110">
        <v>0</v>
      </c>
      <c r="P110">
        <v>4333.32</v>
      </c>
      <c r="Q110">
        <v>1728.3999999999999</v>
      </c>
      <c r="R110">
        <v>82.4</v>
      </c>
      <c r="S110">
        <v>0</v>
      </c>
      <c r="T110">
        <v>0</v>
      </c>
      <c r="U110">
        <v>0</v>
      </c>
      <c r="V110">
        <v>378</v>
      </c>
      <c r="W110">
        <v>337.6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2526.4</v>
      </c>
      <c r="AF110">
        <v>1806.9199999999996</v>
      </c>
      <c r="AG110">
        <v>333.33</v>
      </c>
      <c r="AH110">
        <v>33.33</v>
      </c>
      <c r="AI110">
        <v>333.32</v>
      </c>
      <c r="AJ110" s="3">
        <f t="shared" si="12"/>
        <v>166.66666666666666</v>
      </c>
      <c r="AK110" s="3">
        <v>486</v>
      </c>
      <c r="AL110" s="3">
        <f t="shared" si="11"/>
        <v>486</v>
      </c>
      <c r="AM110" s="3">
        <f t="shared" si="10"/>
        <v>0</v>
      </c>
    </row>
    <row r="111" spans="1:39" x14ac:dyDescent="0.25">
      <c r="A111" t="s">
        <v>160</v>
      </c>
      <c r="B111" t="s">
        <v>47</v>
      </c>
      <c r="C111" t="s">
        <v>48</v>
      </c>
      <c r="D111" s="7">
        <v>1000</v>
      </c>
      <c r="E111" s="11">
        <f t="shared" si="8"/>
        <v>0</v>
      </c>
      <c r="F111">
        <f t="shared" si="9"/>
        <v>1000</v>
      </c>
      <c r="G111">
        <v>1000</v>
      </c>
      <c r="I111">
        <v>0</v>
      </c>
      <c r="J111">
        <v>0</v>
      </c>
      <c r="K111">
        <v>0</v>
      </c>
      <c r="L111">
        <v>0</v>
      </c>
      <c r="M111">
        <v>83.33</v>
      </c>
      <c r="N111">
        <v>0</v>
      </c>
      <c r="O111">
        <v>0</v>
      </c>
      <c r="P111">
        <v>1083.33</v>
      </c>
      <c r="Q111">
        <v>452.7</v>
      </c>
      <c r="R111">
        <v>0</v>
      </c>
      <c r="S111">
        <v>0</v>
      </c>
      <c r="T111">
        <v>0</v>
      </c>
      <c r="U111">
        <v>0</v>
      </c>
      <c r="V111">
        <v>94.5</v>
      </c>
      <c r="W111">
        <v>0</v>
      </c>
      <c r="X111">
        <v>10.350000000000001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557.55000000000007</v>
      </c>
      <c r="AF111">
        <v>525.77999999999986</v>
      </c>
      <c r="AG111">
        <v>83.33</v>
      </c>
      <c r="AH111">
        <v>33.33</v>
      </c>
      <c r="AI111">
        <v>83.33</v>
      </c>
      <c r="AJ111" s="3">
        <f t="shared" si="12"/>
        <v>41.666666666666664</v>
      </c>
      <c r="AK111" s="3">
        <v>121.5</v>
      </c>
      <c r="AL111" s="3">
        <f t="shared" si="11"/>
        <v>121.5</v>
      </c>
      <c r="AM111" s="3">
        <f t="shared" si="10"/>
        <v>0</v>
      </c>
    </row>
    <row r="112" spans="1:39" x14ac:dyDescent="0.25">
      <c r="A112" t="s">
        <v>161</v>
      </c>
      <c r="B112" t="s">
        <v>104</v>
      </c>
      <c r="C112" t="s">
        <v>104</v>
      </c>
      <c r="D112" s="7">
        <v>3040.09</v>
      </c>
      <c r="E112" s="11">
        <f t="shared" si="8"/>
        <v>0</v>
      </c>
      <c r="F112">
        <f t="shared" si="9"/>
        <v>3040.09</v>
      </c>
      <c r="G112">
        <v>500</v>
      </c>
      <c r="H112" s="4">
        <v>207.95</v>
      </c>
      <c r="I112">
        <v>339.55</v>
      </c>
      <c r="J112">
        <v>2200.54</v>
      </c>
      <c r="K112">
        <v>0</v>
      </c>
      <c r="L112">
        <v>0</v>
      </c>
      <c r="M112">
        <v>253.33</v>
      </c>
      <c r="N112">
        <v>0</v>
      </c>
      <c r="O112">
        <v>0</v>
      </c>
      <c r="P112">
        <v>3501.37</v>
      </c>
      <c r="Q112">
        <v>1948.52</v>
      </c>
      <c r="R112">
        <v>339.55</v>
      </c>
      <c r="S112">
        <v>207.95</v>
      </c>
      <c r="T112">
        <v>6.25</v>
      </c>
      <c r="U112">
        <v>0</v>
      </c>
      <c r="V112">
        <v>287.29000000000002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64.17</v>
      </c>
      <c r="AD112">
        <v>200</v>
      </c>
      <c r="AE112">
        <v>3053.73</v>
      </c>
      <c r="AF112">
        <v>447.63999999999987</v>
      </c>
      <c r="AG112">
        <v>253.34</v>
      </c>
      <c r="AH112">
        <v>33.33</v>
      </c>
      <c r="AI112">
        <v>253.33</v>
      </c>
      <c r="AJ112" s="3">
        <f t="shared" si="12"/>
        <v>20.833333333333332</v>
      </c>
      <c r="AK112" s="3">
        <v>369.37</v>
      </c>
      <c r="AL112" s="3">
        <f t="shared" si="11"/>
        <v>369.37093500000003</v>
      </c>
      <c r="AM112" s="3">
        <f t="shared" si="10"/>
        <v>-9.3500000002677552E-4</v>
      </c>
    </row>
    <row r="113" spans="1:39" x14ac:dyDescent="0.25">
      <c r="A113" t="s">
        <v>162</v>
      </c>
      <c r="B113" t="s">
        <v>47</v>
      </c>
      <c r="C113" t="s">
        <v>48</v>
      </c>
      <c r="D113" s="7">
        <v>650.67999999999995</v>
      </c>
      <c r="E113" s="11">
        <f t="shared" si="8"/>
        <v>0</v>
      </c>
      <c r="F113">
        <f t="shared" si="9"/>
        <v>650.67999999999995</v>
      </c>
      <c r="G113">
        <v>450</v>
      </c>
      <c r="I113">
        <v>150</v>
      </c>
      <c r="J113">
        <v>0</v>
      </c>
      <c r="K113">
        <v>0</v>
      </c>
      <c r="L113">
        <v>0</v>
      </c>
      <c r="M113">
        <v>0</v>
      </c>
      <c r="N113">
        <v>50.68</v>
      </c>
      <c r="O113">
        <v>0</v>
      </c>
      <c r="P113">
        <v>650.68000000000006</v>
      </c>
      <c r="Q113">
        <v>203.72</v>
      </c>
      <c r="R113">
        <v>0</v>
      </c>
      <c r="S113">
        <v>0</v>
      </c>
      <c r="T113">
        <v>0</v>
      </c>
      <c r="U113">
        <v>0</v>
      </c>
      <c r="V113">
        <v>61.49</v>
      </c>
      <c r="W113">
        <v>0</v>
      </c>
      <c r="X113">
        <v>6.9</v>
      </c>
      <c r="Y113">
        <v>0</v>
      </c>
      <c r="Z113">
        <v>0</v>
      </c>
      <c r="AA113">
        <v>0</v>
      </c>
      <c r="AB113">
        <v>0</v>
      </c>
      <c r="AC113">
        <v>50.35</v>
      </c>
      <c r="AD113">
        <v>0</v>
      </c>
      <c r="AE113">
        <v>322.45999999999998</v>
      </c>
      <c r="AF113">
        <v>328.22000000000008</v>
      </c>
      <c r="AG113">
        <v>54.22</v>
      </c>
      <c r="AH113">
        <v>33.33</v>
      </c>
      <c r="AI113">
        <v>0</v>
      </c>
      <c r="AJ113" s="3">
        <f t="shared" si="12"/>
        <v>18.75</v>
      </c>
      <c r="AK113" s="3">
        <v>79.049700000000001</v>
      </c>
      <c r="AL113" s="3">
        <f t="shared" si="11"/>
        <v>79.057619999999986</v>
      </c>
      <c r="AM113" s="3">
        <f t="shared" si="10"/>
        <v>-7.919999999984384E-3</v>
      </c>
    </row>
    <row r="114" spans="1:39" x14ac:dyDescent="0.25">
      <c r="A114" t="s">
        <v>163</v>
      </c>
      <c r="B114" t="s">
        <v>47</v>
      </c>
      <c r="C114" t="s">
        <v>48</v>
      </c>
      <c r="D114" s="7">
        <v>550</v>
      </c>
      <c r="E114" s="11">
        <f t="shared" si="8"/>
        <v>0</v>
      </c>
      <c r="F114">
        <f t="shared" si="9"/>
        <v>550</v>
      </c>
      <c r="G114">
        <v>550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550</v>
      </c>
      <c r="Q114">
        <v>153.99</v>
      </c>
      <c r="R114">
        <v>0</v>
      </c>
      <c r="S114">
        <v>0</v>
      </c>
      <c r="T114">
        <v>0</v>
      </c>
      <c r="U114">
        <v>0</v>
      </c>
      <c r="V114">
        <v>51.98</v>
      </c>
      <c r="W114">
        <v>0</v>
      </c>
      <c r="X114">
        <v>3.4499999999999997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145</v>
      </c>
      <c r="AE114">
        <v>354.41999999999996</v>
      </c>
      <c r="AF114">
        <v>195.58000000000004</v>
      </c>
      <c r="AG114">
        <v>45.83</v>
      </c>
      <c r="AH114">
        <v>33.33</v>
      </c>
      <c r="AI114">
        <v>45.83</v>
      </c>
      <c r="AJ114" s="3">
        <f t="shared" si="12"/>
        <v>22.916666666666668</v>
      </c>
      <c r="AK114" s="3">
        <v>66.825000000000003</v>
      </c>
      <c r="AL114" s="3">
        <f t="shared" si="11"/>
        <v>66.825000000000003</v>
      </c>
      <c r="AM114" s="3">
        <f t="shared" si="10"/>
        <v>0</v>
      </c>
    </row>
    <row r="115" spans="1:39" x14ac:dyDescent="0.25">
      <c r="A115" t="s">
        <v>164</v>
      </c>
      <c r="B115" t="s">
        <v>38</v>
      </c>
      <c r="C115" t="s">
        <v>39</v>
      </c>
      <c r="D115" s="7">
        <v>400</v>
      </c>
      <c r="E115" s="11">
        <f t="shared" si="8"/>
        <v>0</v>
      </c>
      <c r="F115">
        <f t="shared" si="9"/>
        <v>400</v>
      </c>
      <c r="G115">
        <v>400</v>
      </c>
      <c r="I115">
        <v>0</v>
      </c>
      <c r="J115">
        <v>0</v>
      </c>
      <c r="K115">
        <v>0</v>
      </c>
      <c r="L115">
        <v>0</v>
      </c>
      <c r="M115">
        <v>33.33</v>
      </c>
      <c r="N115">
        <v>0</v>
      </c>
      <c r="O115">
        <v>0</v>
      </c>
      <c r="P115">
        <v>433.33</v>
      </c>
      <c r="Q115">
        <v>181.08</v>
      </c>
      <c r="R115">
        <v>0</v>
      </c>
      <c r="S115">
        <v>0</v>
      </c>
      <c r="T115">
        <v>0</v>
      </c>
      <c r="U115">
        <v>0</v>
      </c>
      <c r="V115">
        <v>37.799999999999997</v>
      </c>
      <c r="W115">
        <v>0</v>
      </c>
      <c r="X115">
        <v>23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241.88</v>
      </c>
      <c r="AF115">
        <v>191.45</v>
      </c>
      <c r="AG115">
        <v>33.33</v>
      </c>
      <c r="AH115">
        <v>33.33</v>
      </c>
      <c r="AI115">
        <v>33.33</v>
      </c>
      <c r="AJ115" s="3">
        <f t="shared" si="12"/>
        <v>16.666666666666668</v>
      </c>
      <c r="AK115" s="3">
        <v>48.6</v>
      </c>
      <c r="AL115" s="3">
        <f t="shared" ref="AL115:AL140" si="13">+F115*12.15%</f>
        <v>48.6</v>
      </c>
      <c r="AM115" s="3">
        <f t="shared" si="10"/>
        <v>0</v>
      </c>
    </row>
    <row r="116" spans="1:39" x14ac:dyDescent="0.25">
      <c r="A116" t="s">
        <v>165</v>
      </c>
      <c r="B116" t="s">
        <v>122</v>
      </c>
      <c r="C116" t="s">
        <v>104</v>
      </c>
      <c r="D116" s="7">
        <v>798.58</v>
      </c>
      <c r="E116" s="11">
        <f t="shared" si="8"/>
        <v>0</v>
      </c>
      <c r="F116">
        <f t="shared" si="9"/>
        <v>798.58</v>
      </c>
      <c r="G116">
        <v>550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248.58</v>
      </c>
      <c r="O116">
        <v>0</v>
      </c>
      <c r="P116">
        <v>798.58</v>
      </c>
      <c r="Q116">
        <v>248.99</v>
      </c>
      <c r="R116">
        <v>0</v>
      </c>
      <c r="S116">
        <v>0</v>
      </c>
      <c r="T116">
        <v>0</v>
      </c>
      <c r="U116">
        <v>0</v>
      </c>
      <c r="V116">
        <v>75.47</v>
      </c>
      <c r="W116">
        <v>0</v>
      </c>
      <c r="X116">
        <v>23</v>
      </c>
      <c r="Y116">
        <v>0</v>
      </c>
      <c r="Z116">
        <v>0</v>
      </c>
      <c r="AA116">
        <v>0</v>
      </c>
      <c r="AB116">
        <v>0</v>
      </c>
      <c r="AC116">
        <v>235.43</v>
      </c>
      <c r="AD116">
        <v>0</v>
      </c>
      <c r="AE116">
        <v>582.8900000000001</v>
      </c>
      <c r="AF116">
        <v>215.68999999999994</v>
      </c>
      <c r="AG116">
        <v>66.55</v>
      </c>
      <c r="AH116">
        <v>33.33</v>
      </c>
      <c r="AI116">
        <v>66.55</v>
      </c>
      <c r="AJ116" s="3">
        <f t="shared" si="12"/>
        <v>22.916666666666668</v>
      </c>
      <c r="AK116" s="3">
        <v>97.021699999999996</v>
      </c>
      <c r="AL116" s="3">
        <f t="shared" si="13"/>
        <v>97.027470000000008</v>
      </c>
      <c r="AM116" s="3">
        <f t="shared" si="10"/>
        <v>-5.7700000000124874E-3</v>
      </c>
    </row>
    <row r="117" spans="1:39" x14ac:dyDescent="0.25">
      <c r="A117" t="s">
        <v>166</v>
      </c>
      <c r="B117" t="s">
        <v>47</v>
      </c>
      <c r="C117" t="s">
        <v>48</v>
      </c>
      <c r="D117" s="7">
        <v>700</v>
      </c>
      <c r="E117" s="11">
        <f t="shared" si="8"/>
        <v>0</v>
      </c>
      <c r="F117">
        <f t="shared" si="9"/>
        <v>700</v>
      </c>
      <c r="G117">
        <v>700</v>
      </c>
      <c r="I117">
        <v>0</v>
      </c>
      <c r="J117">
        <v>0</v>
      </c>
      <c r="K117">
        <v>0</v>
      </c>
      <c r="L117">
        <v>0</v>
      </c>
      <c r="M117">
        <v>58.33</v>
      </c>
      <c r="N117">
        <v>0</v>
      </c>
      <c r="O117">
        <v>0</v>
      </c>
      <c r="P117">
        <v>758.33</v>
      </c>
      <c r="Q117">
        <v>316.89</v>
      </c>
      <c r="R117">
        <v>0</v>
      </c>
      <c r="S117">
        <v>0</v>
      </c>
      <c r="T117">
        <v>0</v>
      </c>
      <c r="U117">
        <v>0</v>
      </c>
      <c r="V117">
        <v>66.150000000000006</v>
      </c>
      <c r="W117">
        <v>0</v>
      </c>
      <c r="X117">
        <v>1.1499999999999999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45</v>
      </c>
      <c r="AE117">
        <v>429.18999999999994</v>
      </c>
      <c r="AF117">
        <v>329.1400000000001</v>
      </c>
      <c r="AG117">
        <v>58.33</v>
      </c>
      <c r="AH117">
        <v>33.33</v>
      </c>
      <c r="AI117">
        <v>58.33</v>
      </c>
      <c r="AJ117" s="3">
        <f t="shared" si="12"/>
        <v>29.166666666666668</v>
      </c>
      <c r="AK117" s="3">
        <v>85.05</v>
      </c>
      <c r="AL117" s="3">
        <f t="shared" si="13"/>
        <v>85.05</v>
      </c>
      <c r="AM117" s="3">
        <f t="shared" si="10"/>
        <v>0</v>
      </c>
    </row>
    <row r="118" spans="1:39" x14ac:dyDescent="0.25">
      <c r="A118" t="s">
        <v>167</v>
      </c>
      <c r="B118" t="s">
        <v>120</v>
      </c>
      <c r="C118" t="s">
        <v>39</v>
      </c>
      <c r="D118" s="7">
        <v>1228.81</v>
      </c>
      <c r="E118" s="11">
        <f t="shared" si="8"/>
        <v>0</v>
      </c>
      <c r="F118">
        <f t="shared" si="9"/>
        <v>1228.81</v>
      </c>
      <c r="G118">
        <v>700</v>
      </c>
      <c r="I118">
        <v>0</v>
      </c>
      <c r="J118">
        <v>0</v>
      </c>
      <c r="K118">
        <v>0</v>
      </c>
      <c r="L118">
        <v>0</v>
      </c>
      <c r="M118">
        <v>102.4</v>
      </c>
      <c r="N118">
        <v>528.80999999999995</v>
      </c>
      <c r="O118">
        <v>0</v>
      </c>
      <c r="P118">
        <v>1331.21</v>
      </c>
      <c r="Q118">
        <v>293.70999999999998</v>
      </c>
      <c r="R118">
        <v>0</v>
      </c>
      <c r="S118">
        <v>0</v>
      </c>
      <c r="T118">
        <v>23.18</v>
      </c>
      <c r="U118">
        <v>41.9</v>
      </c>
      <c r="V118">
        <v>116.12</v>
      </c>
      <c r="W118">
        <v>0</v>
      </c>
      <c r="X118">
        <v>23</v>
      </c>
      <c r="Y118">
        <v>55.92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553.82999999999993</v>
      </c>
      <c r="AF118">
        <v>777.38000000000011</v>
      </c>
      <c r="AG118">
        <v>102.4</v>
      </c>
      <c r="AH118">
        <v>33.33</v>
      </c>
      <c r="AI118">
        <v>102.4</v>
      </c>
      <c r="AJ118" s="3">
        <f t="shared" si="12"/>
        <v>29.166666666666668</v>
      </c>
      <c r="AK118" s="3">
        <v>149.29229999999998</v>
      </c>
      <c r="AL118" s="3">
        <f t="shared" si="13"/>
        <v>149.30041499999999</v>
      </c>
      <c r="AM118" s="3">
        <f t="shared" si="10"/>
        <v>-8.1150000000036471E-3</v>
      </c>
    </row>
    <row r="119" spans="1:39" x14ac:dyDescent="0.25">
      <c r="A119" t="s">
        <v>168</v>
      </c>
      <c r="B119" t="s">
        <v>104</v>
      </c>
      <c r="C119" t="s">
        <v>104</v>
      </c>
      <c r="D119" s="7">
        <v>1796.2</v>
      </c>
      <c r="E119" s="11">
        <f t="shared" si="8"/>
        <v>0</v>
      </c>
      <c r="F119">
        <f t="shared" si="9"/>
        <v>1796.2</v>
      </c>
      <c r="G119">
        <v>500</v>
      </c>
      <c r="H119" s="4">
        <v>122.49</v>
      </c>
      <c r="I119">
        <v>0</v>
      </c>
      <c r="J119">
        <v>1296.2</v>
      </c>
      <c r="K119">
        <v>0</v>
      </c>
      <c r="L119">
        <v>0</v>
      </c>
      <c r="M119">
        <v>149.68</v>
      </c>
      <c r="N119">
        <v>0</v>
      </c>
      <c r="O119">
        <v>0</v>
      </c>
      <c r="P119">
        <v>2068.37</v>
      </c>
      <c r="Q119">
        <v>1393.81</v>
      </c>
      <c r="R119">
        <v>0</v>
      </c>
      <c r="S119">
        <v>122.49</v>
      </c>
      <c r="T119">
        <v>6.25</v>
      </c>
      <c r="U119">
        <v>0</v>
      </c>
      <c r="V119">
        <v>169.74</v>
      </c>
      <c r="W119">
        <v>0</v>
      </c>
      <c r="X119">
        <v>32.200000000000003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1724.49</v>
      </c>
      <c r="AF119">
        <v>343.87999999999988</v>
      </c>
      <c r="AG119">
        <v>149.69</v>
      </c>
      <c r="AH119">
        <v>33.33</v>
      </c>
      <c r="AI119">
        <v>149.68</v>
      </c>
      <c r="AJ119" s="3">
        <f t="shared" si="12"/>
        <v>20.833333333333332</v>
      </c>
      <c r="AK119" s="3">
        <v>218.23629999999997</v>
      </c>
      <c r="AL119" s="3">
        <f t="shared" si="13"/>
        <v>218.23830000000001</v>
      </c>
      <c r="AM119" s="3">
        <f t="shared" si="10"/>
        <v>-2.0000000000379714E-3</v>
      </c>
    </row>
    <row r="120" spans="1:39" x14ac:dyDescent="0.25">
      <c r="A120" t="s">
        <v>169</v>
      </c>
      <c r="B120" t="s">
        <v>68</v>
      </c>
      <c r="C120" t="s">
        <v>39</v>
      </c>
      <c r="D120" s="7">
        <v>786.96</v>
      </c>
      <c r="E120" s="11">
        <f t="shared" si="8"/>
        <v>0</v>
      </c>
      <c r="F120">
        <f t="shared" si="9"/>
        <v>786.96</v>
      </c>
      <c r="G120">
        <v>550</v>
      </c>
      <c r="I120">
        <v>0</v>
      </c>
      <c r="J120">
        <v>0</v>
      </c>
      <c r="K120">
        <v>0</v>
      </c>
      <c r="L120">
        <v>0</v>
      </c>
      <c r="M120">
        <v>65.58</v>
      </c>
      <c r="N120">
        <v>236.96</v>
      </c>
      <c r="O120">
        <v>0</v>
      </c>
      <c r="P120">
        <v>852.54</v>
      </c>
      <c r="Q120">
        <v>248.99</v>
      </c>
      <c r="R120">
        <v>0</v>
      </c>
      <c r="S120">
        <v>0</v>
      </c>
      <c r="T120">
        <v>0</v>
      </c>
      <c r="U120">
        <v>0</v>
      </c>
      <c r="V120">
        <v>74.37</v>
      </c>
      <c r="W120">
        <v>0</v>
      </c>
      <c r="X120">
        <v>19.55</v>
      </c>
      <c r="Y120">
        <v>0</v>
      </c>
      <c r="Z120">
        <v>0</v>
      </c>
      <c r="AA120">
        <v>0</v>
      </c>
      <c r="AB120">
        <v>0</v>
      </c>
      <c r="AC120">
        <v>69.97</v>
      </c>
      <c r="AD120">
        <v>50</v>
      </c>
      <c r="AE120">
        <v>462.88</v>
      </c>
      <c r="AF120">
        <v>389.65999999999997</v>
      </c>
      <c r="AG120">
        <v>65.58</v>
      </c>
      <c r="AH120">
        <v>33.33</v>
      </c>
      <c r="AI120">
        <v>65.58</v>
      </c>
      <c r="AJ120" s="3">
        <f t="shared" si="12"/>
        <v>22.916666666666668</v>
      </c>
      <c r="AK120" s="3">
        <v>95.606000000000009</v>
      </c>
      <c r="AL120" s="3">
        <f t="shared" si="13"/>
        <v>95.615639999999999</v>
      </c>
      <c r="AM120" s="3">
        <f t="shared" si="10"/>
        <v>-9.639999999990323E-3</v>
      </c>
    </row>
    <row r="121" spans="1:39" x14ac:dyDescent="0.25">
      <c r="A121" t="s">
        <v>170</v>
      </c>
      <c r="B121" t="s">
        <v>50</v>
      </c>
      <c r="C121" t="s">
        <v>39</v>
      </c>
      <c r="D121" s="7">
        <v>765.6</v>
      </c>
      <c r="E121" s="11">
        <f t="shared" si="8"/>
        <v>0</v>
      </c>
      <c r="F121">
        <f t="shared" si="9"/>
        <v>765.6</v>
      </c>
      <c r="G121">
        <v>470</v>
      </c>
      <c r="I121">
        <v>0</v>
      </c>
      <c r="J121">
        <v>0</v>
      </c>
      <c r="K121">
        <v>0</v>
      </c>
      <c r="L121">
        <v>0</v>
      </c>
      <c r="M121">
        <v>63.8</v>
      </c>
      <c r="N121">
        <v>295.60000000000002</v>
      </c>
      <c r="O121">
        <v>0</v>
      </c>
      <c r="P121">
        <v>829.40000000000009</v>
      </c>
      <c r="Q121">
        <v>212.77</v>
      </c>
      <c r="R121">
        <v>0</v>
      </c>
      <c r="S121">
        <v>0</v>
      </c>
      <c r="T121">
        <v>0</v>
      </c>
      <c r="U121">
        <v>0</v>
      </c>
      <c r="V121">
        <v>72.349999999999994</v>
      </c>
      <c r="W121">
        <v>0</v>
      </c>
      <c r="X121">
        <v>19.549999999999997</v>
      </c>
      <c r="Y121">
        <v>0</v>
      </c>
      <c r="Z121">
        <v>0</v>
      </c>
      <c r="AA121">
        <v>0</v>
      </c>
      <c r="AB121">
        <v>0</v>
      </c>
      <c r="AC121">
        <v>92.86</v>
      </c>
      <c r="AD121">
        <v>0</v>
      </c>
      <c r="AE121">
        <v>397.53000000000003</v>
      </c>
      <c r="AF121">
        <v>431.87000000000006</v>
      </c>
      <c r="AG121">
        <v>63.8</v>
      </c>
      <c r="AH121">
        <v>33.33</v>
      </c>
      <c r="AI121">
        <v>63.8</v>
      </c>
      <c r="AJ121" s="3">
        <f t="shared" si="12"/>
        <v>19.583333333333332</v>
      </c>
      <c r="AK121" s="3">
        <v>93.0244</v>
      </c>
      <c r="AL121" s="3">
        <f t="shared" si="13"/>
        <v>93.020399999999995</v>
      </c>
      <c r="AM121" s="3">
        <f t="shared" si="10"/>
        <v>4.0000000000048885E-3</v>
      </c>
    </row>
    <row r="122" spans="1:39" x14ac:dyDescent="0.25">
      <c r="A122" t="s">
        <v>171</v>
      </c>
      <c r="B122" t="s">
        <v>47</v>
      </c>
      <c r="C122" t="s">
        <v>48</v>
      </c>
      <c r="D122" s="7">
        <v>2000</v>
      </c>
      <c r="E122" s="11">
        <f t="shared" si="8"/>
        <v>0</v>
      </c>
      <c r="F122">
        <f t="shared" si="9"/>
        <v>2000</v>
      </c>
      <c r="G122">
        <v>2000</v>
      </c>
      <c r="I122">
        <v>0</v>
      </c>
      <c r="J122">
        <v>0</v>
      </c>
      <c r="K122">
        <v>0</v>
      </c>
      <c r="L122">
        <v>0</v>
      </c>
      <c r="M122">
        <v>166.66</v>
      </c>
      <c r="N122">
        <v>0</v>
      </c>
      <c r="O122">
        <v>0</v>
      </c>
      <c r="P122">
        <v>2166.66</v>
      </c>
      <c r="Q122">
        <v>905.4</v>
      </c>
      <c r="R122">
        <v>0</v>
      </c>
      <c r="S122">
        <v>0</v>
      </c>
      <c r="T122">
        <v>0</v>
      </c>
      <c r="U122">
        <v>0</v>
      </c>
      <c r="V122">
        <v>189</v>
      </c>
      <c r="W122">
        <v>0</v>
      </c>
      <c r="X122">
        <v>11.5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100</v>
      </c>
      <c r="AE122">
        <v>1205.9000000000001</v>
      </c>
      <c r="AF122">
        <v>960.75999999999976</v>
      </c>
      <c r="AG122">
        <v>166.67</v>
      </c>
      <c r="AH122">
        <v>33.33</v>
      </c>
      <c r="AI122">
        <v>166.66</v>
      </c>
      <c r="AJ122" s="3">
        <f t="shared" si="12"/>
        <v>83.333333333333329</v>
      </c>
      <c r="AK122" s="3">
        <v>243</v>
      </c>
      <c r="AL122" s="3">
        <f t="shared" si="13"/>
        <v>243</v>
      </c>
      <c r="AM122" s="3">
        <f t="shared" si="10"/>
        <v>0</v>
      </c>
    </row>
    <row r="123" spans="1:39" x14ac:dyDescent="0.25">
      <c r="A123" s="2" t="s">
        <v>172</v>
      </c>
      <c r="B123" t="s">
        <v>41</v>
      </c>
      <c r="C123" t="s">
        <v>39</v>
      </c>
      <c r="D123" s="7">
        <v>582.25</v>
      </c>
      <c r="E123" s="11">
        <f t="shared" si="8"/>
        <v>0</v>
      </c>
      <c r="F123">
        <f t="shared" si="9"/>
        <v>582.25</v>
      </c>
      <c r="G123">
        <v>408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174.25</v>
      </c>
      <c r="O123">
        <v>0</v>
      </c>
      <c r="P123">
        <v>582.25</v>
      </c>
      <c r="Q123">
        <v>184.7</v>
      </c>
      <c r="R123">
        <v>0</v>
      </c>
      <c r="S123">
        <v>0</v>
      </c>
      <c r="T123">
        <v>0</v>
      </c>
      <c r="U123">
        <v>0</v>
      </c>
      <c r="V123">
        <v>55.02</v>
      </c>
      <c r="W123">
        <v>0</v>
      </c>
      <c r="X123">
        <v>2.2999999999999998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242.02</v>
      </c>
      <c r="AF123">
        <v>340.23</v>
      </c>
      <c r="AG123">
        <v>48.52</v>
      </c>
      <c r="AH123">
        <v>33.33</v>
      </c>
      <c r="AI123">
        <v>0</v>
      </c>
      <c r="AJ123" s="3">
        <f t="shared" si="12"/>
        <v>17</v>
      </c>
      <c r="AK123" s="3">
        <v>70.740899999999996</v>
      </c>
      <c r="AL123" s="3">
        <f t="shared" si="13"/>
        <v>70.743375</v>
      </c>
      <c r="AM123" s="3">
        <f t="shared" si="10"/>
        <v>-2.4750000000040018E-3</v>
      </c>
    </row>
    <row r="124" spans="1:39" x14ac:dyDescent="0.25">
      <c r="A124" t="s">
        <v>173</v>
      </c>
      <c r="B124" t="s">
        <v>44</v>
      </c>
      <c r="C124" t="s">
        <v>39</v>
      </c>
      <c r="D124" s="7">
        <v>758.32</v>
      </c>
      <c r="E124" s="11">
        <f t="shared" si="8"/>
        <v>0</v>
      </c>
      <c r="F124">
        <f t="shared" si="9"/>
        <v>758.31999999999994</v>
      </c>
      <c r="G124">
        <v>400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358.32</v>
      </c>
      <c r="O124">
        <v>0</v>
      </c>
      <c r="P124">
        <v>758.31999999999994</v>
      </c>
      <c r="Q124">
        <v>181.08</v>
      </c>
      <c r="R124">
        <v>0</v>
      </c>
      <c r="S124">
        <v>0</v>
      </c>
      <c r="T124">
        <v>0</v>
      </c>
      <c r="U124">
        <v>0</v>
      </c>
      <c r="V124">
        <v>71.66</v>
      </c>
      <c r="W124">
        <v>0</v>
      </c>
      <c r="X124">
        <v>14.95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267.69</v>
      </c>
      <c r="AF124">
        <v>490.62999999999994</v>
      </c>
      <c r="AG124">
        <v>63.19</v>
      </c>
      <c r="AH124">
        <v>33.33</v>
      </c>
      <c r="AI124">
        <v>63.19</v>
      </c>
      <c r="AJ124" s="3">
        <f t="shared" si="12"/>
        <v>16.666666666666668</v>
      </c>
      <c r="AK124" s="3">
        <v>92.132700000000014</v>
      </c>
      <c r="AL124" s="3">
        <f t="shared" si="13"/>
        <v>92.135879999999986</v>
      </c>
      <c r="AM124" s="3">
        <f t="shared" si="10"/>
        <v>-3.179999999971983E-3</v>
      </c>
    </row>
    <row r="125" spans="1:39" x14ac:dyDescent="0.25">
      <c r="A125" t="s">
        <v>174</v>
      </c>
      <c r="B125" t="s">
        <v>122</v>
      </c>
      <c r="C125" t="s">
        <v>104</v>
      </c>
      <c r="D125" s="7">
        <v>1428.98</v>
      </c>
      <c r="E125" s="11">
        <f t="shared" si="8"/>
        <v>0</v>
      </c>
      <c r="F125">
        <f t="shared" si="9"/>
        <v>1428.98</v>
      </c>
      <c r="G125">
        <v>950</v>
      </c>
      <c r="I125">
        <v>0</v>
      </c>
      <c r="J125">
        <v>0</v>
      </c>
      <c r="K125">
        <v>0</v>
      </c>
      <c r="L125">
        <v>0</v>
      </c>
      <c r="M125">
        <v>119.08</v>
      </c>
      <c r="N125">
        <v>478.98</v>
      </c>
      <c r="O125">
        <v>0</v>
      </c>
      <c r="P125">
        <v>1548.06</v>
      </c>
      <c r="Q125">
        <v>430.07</v>
      </c>
      <c r="R125">
        <v>0</v>
      </c>
      <c r="S125">
        <v>0</v>
      </c>
      <c r="T125">
        <v>0</v>
      </c>
      <c r="U125">
        <v>48.73</v>
      </c>
      <c r="V125">
        <v>135.04</v>
      </c>
      <c r="W125">
        <v>0</v>
      </c>
      <c r="X125">
        <v>4.5999999999999996</v>
      </c>
      <c r="Y125">
        <v>0</v>
      </c>
      <c r="Z125">
        <v>0</v>
      </c>
      <c r="AA125">
        <v>0</v>
      </c>
      <c r="AB125">
        <v>344.59</v>
      </c>
      <c r="AC125">
        <v>76.27</v>
      </c>
      <c r="AD125">
        <v>0</v>
      </c>
      <c r="AE125">
        <v>1039.3</v>
      </c>
      <c r="AF125">
        <v>508.76</v>
      </c>
      <c r="AG125">
        <v>119.08</v>
      </c>
      <c r="AH125">
        <v>33.33</v>
      </c>
      <c r="AI125">
        <v>119.08</v>
      </c>
      <c r="AJ125" s="3">
        <f t="shared" si="12"/>
        <v>39.583333333333336</v>
      </c>
      <c r="AK125" s="3">
        <v>173.61129999999997</v>
      </c>
      <c r="AL125" s="3">
        <f t="shared" si="13"/>
        <v>173.62107</v>
      </c>
      <c r="AM125" s="3">
        <f t="shared" si="10"/>
        <v>-9.7700000000315868E-3</v>
      </c>
    </row>
    <row r="126" spans="1:39" x14ac:dyDescent="0.25">
      <c r="A126" t="s">
        <v>175</v>
      </c>
      <c r="B126" t="s">
        <v>176</v>
      </c>
      <c r="C126" t="s">
        <v>39</v>
      </c>
      <c r="D126" s="7">
        <v>694.38</v>
      </c>
      <c r="E126" s="11">
        <f t="shared" si="8"/>
        <v>0</v>
      </c>
      <c r="F126">
        <f t="shared" si="9"/>
        <v>694.38</v>
      </c>
      <c r="G126">
        <v>450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244.38</v>
      </c>
      <c r="O126">
        <v>0</v>
      </c>
      <c r="P126">
        <v>694.38</v>
      </c>
      <c r="Q126">
        <v>203.72</v>
      </c>
      <c r="R126">
        <v>0</v>
      </c>
      <c r="S126">
        <v>0</v>
      </c>
      <c r="T126">
        <v>0</v>
      </c>
      <c r="U126">
        <v>0</v>
      </c>
      <c r="V126">
        <v>65.62</v>
      </c>
      <c r="W126">
        <v>0</v>
      </c>
      <c r="X126">
        <v>21.85</v>
      </c>
      <c r="Y126">
        <v>0</v>
      </c>
      <c r="Z126">
        <v>0</v>
      </c>
      <c r="AA126">
        <v>0</v>
      </c>
      <c r="AB126">
        <v>0</v>
      </c>
      <c r="AC126">
        <v>93.48</v>
      </c>
      <c r="AD126">
        <v>0</v>
      </c>
      <c r="AE126">
        <v>384.67000000000007</v>
      </c>
      <c r="AF126">
        <v>309.70999999999992</v>
      </c>
      <c r="AG126">
        <v>57.87</v>
      </c>
      <c r="AH126">
        <v>33.33</v>
      </c>
      <c r="AI126">
        <v>57.86</v>
      </c>
      <c r="AJ126" s="3">
        <f t="shared" si="12"/>
        <v>18.75</v>
      </c>
      <c r="AK126" s="3">
        <v>84.363399999999999</v>
      </c>
      <c r="AL126" s="3">
        <f t="shared" si="13"/>
        <v>84.367170000000002</v>
      </c>
      <c r="AM126" s="3">
        <f t="shared" si="10"/>
        <v>-3.7700000000029377E-3</v>
      </c>
    </row>
    <row r="127" spans="1:39" x14ac:dyDescent="0.25">
      <c r="A127" t="s">
        <v>177</v>
      </c>
      <c r="B127" t="s">
        <v>44</v>
      </c>
      <c r="C127" t="s">
        <v>39</v>
      </c>
      <c r="D127" s="7">
        <v>1205.1099999999999</v>
      </c>
      <c r="E127" s="11">
        <f t="shared" si="8"/>
        <v>0</v>
      </c>
      <c r="F127">
        <f t="shared" si="9"/>
        <v>1205.1100000000001</v>
      </c>
      <c r="G127">
        <v>600</v>
      </c>
      <c r="I127">
        <v>0</v>
      </c>
      <c r="J127">
        <v>0</v>
      </c>
      <c r="K127">
        <v>0</v>
      </c>
      <c r="L127">
        <v>0</v>
      </c>
      <c r="M127">
        <v>100.42</v>
      </c>
      <c r="N127">
        <v>605.11</v>
      </c>
      <c r="O127">
        <v>0</v>
      </c>
      <c r="P127">
        <v>1305.53</v>
      </c>
      <c r="Q127">
        <v>271.62</v>
      </c>
      <c r="R127">
        <v>0</v>
      </c>
      <c r="S127">
        <v>0</v>
      </c>
      <c r="T127">
        <v>0</v>
      </c>
      <c r="U127">
        <v>0</v>
      </c>
      <c r="V127">
        <v>113.88</v>
      </c>
      <c r="W127">
        <v>0</v>
      </c>
      <c r="X127">
        <v>11.5</v>
      </c>
      <c r="Y127">
        <v>0</v>
      </c>
      <c r="Z127">
        <v>0</v>
      </c>
      <c r="AA127">
        <v>0</v>
      </c>
      <c r="AB127">
        <v>0</v>
      </c>
      <c r="AC127">
        <v>157.75</v>
      </c>
      <c r="AD127">
        <v>0</v>
      </c>
      <c r="AE127">
        <v>554.75</v>
      </c>
      <c r="AF127">
        <v>750.78</v>
      </c>
      <c r="AG127">
        <v>100.43</v>
      </c>
      <c r="AH127">
        <v>33.33</v>
      </c>
      <c r="AI127">
        <v>100.42</v>
      </c>
      <c r="AJ127" s="3">
        <f t="shared" si="12"/>
        <v>25</v>
      </c>
      <c r="AK127" s="3">
        <v>146.4298</v>
      </c>
      <c r="AL127" s="3">
        <f t="shared" si="13"/>
        <v>146.42086500000002</v>
      </c>
      <c r="AM127" s="3">
        <f t="shared" si="10"/>
        <v>8.9349999999797092E-3</v>
      </c>
    </row>
    <row r="128" spans="1:39" x14ac:dyDescent="0.25">
      <c r="A128" t="s">
        <v>178</v>
      </c>
      <c r="B128" t="s">
        <v>44</v>
      </c>
      <c r="C128" t="s">
        <v>39</v>
      </c>
      <c r="D128" s="7">
        <v>787.22</v>
      </c>
      <c r="E128" s="11">
        <f t="shared" si="8"/>
        <v>0</v>
      </c>
      <c r="F128">
        <f t="shared" si="9"/>
        <v>787.22</v>
      </c>
      <c r="G128">
        <v>400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387.22</v>
      </c>
      <c r="O128">
        <v>0</v>
      </c>
      <c r="P128">
        <v>787.22</v>
      </c>
      <c r="Q128">
        <v>181.08</v>
      </c>
      <c r="R128">
        <v>0</v>
      </c>
      <c r="S128">
        <v>0</v>
      </c>
      <c r="T128">
        <v>0</v>
      </c>
      <c r="U128">
        <v>26.84</v>
      </c>
      <c r="V128">
        <v>74.39</v>
      </c>
      <c r="W128">
        <v>0</v>
      </c>
      <c r="X128">
        <v>20.700000000000003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303.01</v>
      </c>
      <c r="AF128">
        <v>484.21000000000004</v>
      </c>
      <c r="AG128">
        <v>65.599999999999994</v>
      </c>
      <c r="AH128">
        <v>33.33</v>
      </c>
      <c r="AI128">
        <v>65.599999999999994</v>
      </c>
      <c r="AJ128" s="3">
        <f t="shared" si="12"/>
        <v>16.666666666666668</v>
      </c>
      <c r="AK128" s="3">
        <v>95.656099999999995</v>
      </c>
      <c r="AL128" s="3">
        <f t="shared" si="13"/>
        <v>95.647230000000008</v>
      </c>
      <c r="AM128" s="3">
        <f t="shared" si="10"/>
        <v>8.869999999987499E-3</v>
      </c>
    </row>
    <row r="129" spans="1:39" x14ac:dyDescent="0.25">
      <c r="A129" t="s">
        <v>179</v>
      </c>
      <c r="B129" t="s">
        <v>47</v>
      </c>
      <c r="C129" t="s">
        <v>48</v>
      </c>
      <c r="D129" s="7">
        <v>681.18</v>
      </c>
      <c r="E129" s="11">
        <f t="shared" si="8"/>
        <v>0</v>
      </c>
      <c r="F129">
        <f t="shared" si="9"/>
        <v>681.18000000000006</v>
      </c>
      <c r="G129">
        <v>400</v>
      </c>
      <c r="I129">
        <v>0</v>
      </c>
      <c r="J129">
        <v>0</v>
      </c>
      <c r="K129">
        <v>0</v>
      </c>
      <c r="L129">
        <v>0</v>
      </c>
      <c r="M129">
        <v>56.76</v>
      </c>
      <c r="N129">
        <v>281.18</v>
      </c>
      <c r="O129">
        <v>0</v>
      </c>
      <c r="P129">
        <v>737.94</v>
      </c>
      <c r="Q129">
        <v>181.08</v>
      </c>
      <c r="R129">
        <v>0</v>
      </c>
      <c r="S129">
        <v>0</v>
      </c>
      <c r="T129">
        <v>0</v>
      </c>
      <c r="U129">
        <v>0</v>
      </c>
      <c r="V129">
        <v>64.37</v>
      </c>
      <c r="W129">
        <v>0</v>
      </c>
      <c r="X129">
        <v>23</v>
      </c>
      <c r="Y129">
        <v>0</v>
      </c>
      <c r="Z129">
        <v>0</v>
      </c>
      <c r="AA129">
        <v>0</v>
      </c>
      <c r="AB129">
        <v>0</v>
      </c>
      <c r="AC129">
        <v>46.78</v>
      </c>
      <c r="AD129">
        <v>50</v>
      </c>
      <c r="AE129">
        <v>365.23</v>
      </c>
      <c r="AF129">
        <v>372.71000000000004</v>
      </c>
      <c r="AG129">
        <v>56.77</v>
      </c>
      <c r="AH129">
        <v>33.33</v>
      </c>
      <c r="AI129">
        <v>56.76</v>
      </c>
      <c r="AJ129" s="3">
        <f t="shared" si="12"/>
        <v>16.666666666666668</v>
      </c>
      <c r="AK129" s="3">
        <v>82.771599999999992</v>
      </c>
      <c r="AL129" s="3">
        <f t="shared" si="13"/>
        <v>82.763370000000009</v>
      </c>
      <c r="AM129" s="3">
        <f t="shared" si="10"/>
        <v>8.2299999999833062E-3</v>
      </c>
    </row>
    <row r="130" spans="1:39" x14ac:dyDescent="0.25">
      <c r="A130" t="s">
        <v>180</v>
      </c>
      <c r="B130" t="s">
        <v>104</v>
      </c>
      <c r="C130" t="s">
        <v>104</v>
      </c>
      <c r="D130" s="7">
        <v>4497.04</v>
      </c>
      <c r="E130" s="11">
        <f t="shared" si="8"/>
        <v>0</v>
      </c>
      <c r="F130">
        <f t="shared" si="9"/>
        <v>4497.04</v>
      </c>
      <c r="G130">
        <v>500</v>
      </c>
      <c r="H130" s="4">
        <v>323.69</v>
      </c>
      <c r="I130">
        <v>571.75</v>
      </c>
      <c r="J130">
        <v>3425.29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4820.7299999999996</v>
      </c>
      <c r="Q130">
        <v>2721.7</v>
      </c>
      <c r="R130">
        <v>571.75</v>
      </c>
      <c r="S130">
        <v>323.69</v>
      </c>
      <c r="T130">
        <v>6.25</v>
      </c>
      <c r="U130">
        <v>0</v>
      </c>
      <c r="V130">
        <v>424.97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170</v>
      </c>
      <c r="AD130">
        <v>600</v>
      </c>
      <c r="AE130">
        <v>4818.3599999999997</v>
      </c>
      <c r="AF130">
        <v>2.3699999999998909</v>
      </c>
      <c r="AG130">
        <v>374.75</v>
      </c>
      <c r="AH130">
        <v>33.33</v>
      </c>
      <c r="AI130">
        <v>374.74</v>
      </c>
      <c r="AJ130" s="3">
        <f t="shared" si="12"/>
        <v>20.833333333333332</v>
      </c>
      <c r="AK130" s="3">
        <v>546.3999</v>
      </c>
      <c r="AL130" s="3">
        <f t="shared" si="13"/>
        <v>546.39035999999999</v>
      </c>
      <c r="AM130" s="3">
        <f t="shared" si="10"/>
        <v>9.540000000015425E-3</v>
      </c>
    </row>
    <row r="131" spans="1:39" x14ac:dyDescent="0.25">
      <c r="A131" t="s">
        <v>181</v>
      </c>
      <c r="B131" t="s">
        <v>71</v>
      </c>
      <c r="C131" t="s">
        <v>39</v>
      </c>
      <c r="D131" s="7">
        <v>742.19</v>
      </c>
      <c r="E131" s="11">
        <f t="shared" si="8"/>
        <v>0</v>
      </c>
      <c r="F131">
        <f t="shared" si="9"/>
        <v>742.19</v>
      </c>
      <c r="G131">
        <v>400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342.19</v>
      </c>
      <c r="O131">
        <v>0</v>
      </c>
      <c r="P131">
        <v>742.19</v>
      </c>
      <c r="Q131">
        <v>181.08</v>
      </c>
      <c r="R131">
        <v>0</v>
      </c>
      <c r="S131">
        <v>0</v>
      </c>
      <c r="T131">
        <v>0</v>
      </c>
      <c r="U131">
        <v>0</v>
      </c>
      <c r="V131">
        <v>70.14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251.22000000000003</v>
      </c>
      <c r="AF131">
        <v>490.97</v>
      </c>
      <c r="AG131">
        <v>61.85</v>
      </c>
      <c r="AH131">
        <v>33.33</v>
      </c>
      <c r="AI131">
        <v>61.85</v>
      </c>
      <c r="AJ131" s="3">
        <f t="shared" si="12"/>
        <v>16.666666666666668</v>
      </c>
      <c r="AK131" s="3">
        <v>90.175299999999993</v>
      </c>
      <c r="AL131" s="3">
        <f t="shared" si="13"/>
        <v>90.176085</v>
      </c>
      <c r="AM131" s="3">
        <f t="shared" si="10"/>
        <v>-7.8500000000758519E-4</v>
      </c>
    </row>
    <row r="132" spans="1:39" x14ac:dyDescent="0.25">
      <c r="A132" t="s">
        <v>182</v>
      </c>
      <c r="B132" t="s">
        <v>41</v>
      </c>
      <c r="C132" t="s">
        <v>39</v>
      </c>
      <c r="D132" s="7">
        <v>836.71</v>
      </c>
      <c r="E132" s="11">
        <f t="shared" si="8"/>
        <v>0</v>
      </c>
      <c r="F132">
        <f t="shared" si="9"/>
        <v>836.71</v>
      </c>
      <c r="G132">
        <v>400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436.71</v>
      </c>
      <c r="O132">
        <v>0</v>
      </c>
      <c r="P132">
        <v>836.71</v>
      </c>
      <c r="Q132">
        <v>181.08</v>
      </c>
      <c r="R132">
        <v>0</v>
      </c>
      <c r="S132">
        <v>0</v>
      </c>
      <c r="T132">
        <v>0</v>
      </c>
      <c r="U132">
        <v>0</v>
      </c>
      <c r="V132">
        <v>79.069999999999993</v>
      </c>
      <c r="W132">
        <v>0</v>
      </c>
      <c r="X132">
        <v>20.700000000000003</v>
      </c>
      <c r="Y132">
        <v>0</v>
      </c>
      <c r="Z132">
        <v>0</v>
      </c>
      <c r="AA132">
        <v>0</v>
      </c>
      <c r="AB132">
        <v>0</v>
      </c>
      <c r="AC132">
        <v>50.89</v>
      </c>
      <c r="AD132">
        <v>0</v>
      </c>
      <c r="AE132">
        <v>331.73999999999995</v>
      </c>
      <c r="AF132">
        <v>504.97000000000008</v>
      </c>
      <c r="AG132">
        <v>69.73</v>
      </c>
      <c r="AH132">
        <v>33.33</v>
      </c>
      <c r="AI132">
        <v>69.72</v>
      </c>
      <c r="AJ132" s="3">
        <f t="shared" si="12"/>
        <v>16.666666666666668</v>
      </c>
      <c r="AK132" s="3">
        <v>101.6532</v>
      </c>
      <c r="AL132" s="3">
        <f t="shared" si="13"/>
        <v>101.660265</v>
      </c>
      <c r="AM132" s="3">
        <f t="shared" si="10"/>
        <v>-7.0649999999972124E-3</v>
      </c>
    </row>
    <row r="133" spans="1:39" x14ac:dyDescent="0.25">
      <c r="A133" t="s">
        <v>183</v>
      </c>
      <c r="B133" t="s">
        <v>68</v>
      </c>
      <c r="C133" t="s">
        <v>39</v>
      </c>
      <c r="D133" s="7">
        <v>627.4</v>
      </c>
      <c r="E133" s="11">
        <f t="shared" si="8"/>
        <v>0</v>
      </c>
      <c r="F133">
        <f t="shared" si="9"/>
        <v>627.4</v>
      </c>
      <c r="G133">
        <v>400</v>
      </c>
      <c r="I133">
        <v>0</v>
      </c>
      <c r="J133">
        <v>0</v>
      </c>
      <c r="K133">
        <v>0</v>
      </c>
      <c r="L133">
        <v>0</v>
      </c>
      <c r="M133">
        <v>52.28</v>
      </c>
      <c r="N133">
        <v>227.4</v>
      </c>
      <c r="O133">
        <v>0</v>
      </c>
      <c r="P133">
        <v>679.68000000000006</v>
      </c>
      <c r="Q133">
        <v>181.08</v>
      </c>
      <c r="R133">
        <v>0</v>
      </c>
      <c r="S133">
        <v>0</v>
      </c>
      <c r="T133">
        <v>0</v>
      </c>
      <c r="U133">
        <v>0</v>
      </c>
      <c r="V133">
        <v>59.29</v>
      </c>
      <c r="W133">
        <v>0</v>
      </c>
      <c r="X133">
        <v>21.85</v>
      </c>
      <c r="Y133">
        <v>0</v>
      </c>
      <c r="Z133">
        <v>0</v>
      </c>
      <c r="AA133">
        <v>0</v>
      </c>
      <c r="AB133">
        <v>0</v>
      </c>
      <c r="AC133">
        <v>189.91</v>
      </c>
      <c r="AD133">
        <v>0</v>
      </c>
      <c r="AE133">
        <v>452.13</v>
      </c>
      <c r="AF133">
        <v>227.55000000000007</v>
      </c>
      <c r="AG133">
        <v>52.28</v>
      </c>
      <c r="AH133">
        <v>33.33</v>
      </c>
      <c r="AI133">
        <v>52.28</v>
      </c>
      <c r="AJ133" s="3">
        <f t="shared" si="12"/>
        <v>16.666666666666668</v>
      </c>
      <c r="AK133" s="3">
        <v>76.235100000000003</v>
      </c>
      <c r="AL133" s="3">
        <f t="shared" si="13"/>
        <v>76.229099999999988</v>
      </c>
      <c r="AM133" s="3">
        <f t="shared" si="10"/>
        <v>6.0000000000144382E-3</v>
      </c>
    </row>
    <row r="134" spans="1:39" x14ac:dyDescent="0.25">
      <c r="A134" t="s">
        <v>184</v>
      </c>
      <c r="B134" t="s">
        <v>104</v>
      </c>
      <c r="C134" t="s">
        <v>104</v>
      </c>
      <c r="D134" s="7">
        <v>434.78</v>
      </c>
      <c r="E134" s="11">
        <f t="shared" si="8"/>
        <v>0</v>
      </c>
      <c r="F134">
        <f t="shared" si="9"/>
        <v>434.78</v>
      </c>
      <c r="G134">
        <v>408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26.78</v>
      </c>
      <c r="O134">
        <v>0</v>
      </c>
      <c r="P134">
        <v>434.78</v>
      </c>
      <c r="Q134">
        <v>184.7</v>
      </c>
      <c r="R134">
        <v>0</v>
      </c>
      <c r="S134">
        <v>0</v>
      </c>
      <c r="T134">
        <v>0</v>
      </c>
      <c r="U134">
        <v>0</v>
      </c>
      <c r="V134">
        <v>41.09</v>
      </c>
      <c r="W134">
        <v>0</v>
      </c>
      <c r="X134">
        <v>1.1499999999999999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226.94</v>
      </c>
      <c r="AF134">
        <v>207.83999999999997</v>
      </c>
      <c r="AG134">
        <v>36.229999999999997</v>
      </c>
      <c r="AH134">
        <v>33.33</v>
      </c>
      <c r="AI134">
        <v>0</v>
      </c>
      <c r="AJ134" s="3">
        <f t="shared" ref="AJ134:AJ160" si="14">+G134/24</f>
        <v>17</v>
      </c>
      <c r="AK134" s="3">
        <v>52.818000000000005</v>
      </c>
      <c r="AL134" s="3">
        <f t="shared" si="13"/>
        <v>52.825769999999999</v>
      </c>
      <c r="AM134" s="3">
        <f t="shared" si="10"/>
        <v>-7.7699999999936153E-3</v>
      </c>
    </row>
    <row r="135" spans="1:39" x14ac:dyDescent="0.25">
      <c r="A135" t="s">
        <v>185</v>
      </c>
      <c r="B135" t="s">
        <v>50</v>
      </c>
      <c r="C135" t="s">
        <v>39</v>
      </c>
      <c r="D135" s="7">
        <v>767.06</v>
      </c>
      <c r="E135" s="11">
        <f t="shared" ref="E135:E160" si="15">+D135-F135</f>
        <v>0</v>
      </c>
      <c r="F135">
        <f t="shared" ref="F135:F160" si="16">+G135+I135+J135+L135+N135</f>
        <v>767.06</v>
      </c>
      <c r="G135">
        <v>400</v>
      </c>
      <c r="I135">
        <v>0</v>
      </c>
      <c r="J135">
        <v>0</v>
      </c>
      <c r="K135">
        <v>0</v>
      </c>
      <c r="L135">
        <v>0</v>
      </c>
      <c r="M135">
        <v>63.92</v>
      </c>
      <c r="N135">
        <v>367.06</v>
      </c>
      <c r="O135">
        <v>0</v>
      </c>
      <c r="P135">
        <v>830.98</v>
      </c>
      <c r="Q135">
        <v>181.08</v>
      </c>
      <c r="R135">
        <v>0</v>
      </c>
      <c r="S135">
        <v>0</v>
      </c>
      <c r="T135">
        <v>0</v>
      </c>
      <c r="U135">
        <v>0</v>
      </c>
      <c r="V135">
        <v>72.489999999999995</v>
      </c>
      <c r="W135">
        <v>0</v>
      </c>
      <c r="X135">
        <v>17.25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270.82</v>
      </c>
      <c r="AF135">
        <v>560.16000000000008</v>
      </c>
      <c r="AG135">
        <v>63.92</v>
      </c>
      <c r="AH135">
        <v>33.33</v>
      </c>
      <c r="AI135">
        <v>63.92</v>
      </c>
      <c r="AJ135" s="3">
        <f t="shared" si="14"/>
        <v>16.666666666666668</v>
      </c>
      <c r="AK135" s="3">
        <v>93.206100000000006</v>
      </c>
      <c r="AL135" s="3">
        <f t="shared" si="13"/>
        <v>93.197789999999998</v>
      </c>
      <c r="AM135" s="3">
        <f t="shared" ref="AM135:AM160" si="17">+AK135-AL135</f>
        <v>8.3100000000086993E-3</v>
      </c>
    </row>
    <row r="136" spans="1:39" x14ac:dyDescent="0.25">
      <c r="A136" t="s">
        <v>186</v>
      </c>
      <c r="B136" t="s">
        <v>77</v>
      </c>
      <c r="C136" t="s">
        <v>48</v>
      </c>
      <c r="D136" s="7">
        <v>600</v>
      </c>
      <c r="E136" s="12">
        <f t="shared" si="15"/>
        <v>450</v>
      </c>
      <c r="F136">
        <f t="shared" si="16"/>
        <v>150</v>
      </c>
      <c r="G136">
        <v>150</v>
      </c>
      <c r="I136">
        <v>0</v>
      </c>
      <c r="J136">
        <v>0</v>
      </c>
      <c r="K136">
        <v>0</v>
      </c>
      <c r="L136">
        <v>0</v>
      </c>
      <c r="M136">
        <v>50</v>
      </c>
      <c r="N136">
        <v>0</v>
      </c>
      <c r="O136">
        <v>0</v>
      </c>
      <c r="P136">
        <v>200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14.18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95.49</v>
      </c>
      <c r="AD136">
        <v>0</v>
      </c>
      <c r="AE136">
        <v>109.66999999999999</v>
      </c>
      <c r="AF136">
        <v>90.330000000000013</v>
      </c>
      <c r="AG136">
        <v>12.5</v>
      </c>
      <c r="AH136">
        <v>33.33</v>
      </c>
      <c r="AI136">
        <v>50</v>
      </c>
      <c r="AJ136" s="3">
        <f t="shared" si="14"/>
        <v>6.25</v>
      </c>
      <c r="AK136" s="3">
        <v>18.225000000000001</v>
      </c>
      <c r="AL136" s="3">
        <f t="shared" si="13"/>
        <v>18.224999999999998</v>
      </c>
      <c r="AM136" s="3">
        <f t="shared" si="17"/>
        <v>0</v>
      </c>
    </row>
    <row r="137" spans="1:39" x14ac:dyDescent="0.25">
      <c r="A137" t="s">
        <v>187</v>
      </c>
      <c r="B137" t="s">
        <v>104</v>
      </c>
      <c r="C137" t="s">
        <v>104</v>
      </c>
      <c r="D137" s="7">
        <v>1200</v>
      </c>
      <c r="E137" s="11">
        <f t="shared" si="15"/>
        <v>0</v>
      </c>
      <c r="F137">
        <f t="shared" si="16"/>
        <v>1200</v>
      </c>
      <c r="G137">
        <v>1200</v>
      </c>
      <c r="I137">
        <v>0</v>
      </c>
      <c r="J137">
        <v>0</v>
      </c>
      <c r="K137">
        <v>0</v>
      </c>
      <c r="L137">
        <v>0</v>
      </c>
      <c r="M137">
        <v>100</v>
      </c>
      <c r="N137">
        <v>0</v>
      </c>
      <c r="O137">
        <v>0</v>
      </c>
      <c r="P137">
        <v>1300</v>
      </c>
      <c r="Q137">
        <v>536.99</v>
      </c>
      <c r="R137">
        <v>0</v>
      </c>
      <c r="S137">
        <v>0</v>
      </c>
      <c r="T137">
        <v>6.25</v>
      </c>
      <c r="U137">
        <v>0</v>
      </c>
      <c r="V137">
        <v>113.4</v>
      </c>
      <c r="W137">
        <v>0</v>
      </c>
      <c r="X137">
        <v>27.599999999999998</v>
      </c>
      <c r="Y137">
        <v>0</v>
      </c>
      <c r="Z137">
        <v>0</v>
      </c>
      <c r="AA137">
        <v>0</v>
      </c>
      <c r="AB137">
        <v>0</v>
      </c>
      <c r="AC137">
        <v>59.23</v>
      </c>
      <c r="AD137">
        <v>0</v>
      </c>
      <c r="AE137">
        <v>743.47</v>
      </c>
      <c r="AF137">
        <v>556.53</v>
      </c>
      <c r="AG137">
        <v>100</v>
      </c>
      <c r="AH137">
        <v>33.33</v>
      </c>
      <c r="AI137">
        <v>100</v>
      </c>
      <c r="AJ137" s="3">
        <f t="shared" si="14"/>
        <v>50</v>
      </c>
      <c r="AK137" s="3">
        <v>145.80000000000001</v>
      </c>
      <c r="AL137" s="3">
        <f t="shared" si="13"/>
        <v>145.79999999999998</v>
      </c>
      <c r="AM137" s="3">
        <f t="shared" si="17"/>
        <v>0</v>
      </c>
    </row>
    <row r="138" spans="1:39" x14ac:dyDescent="0.25">
      <c r="A138" t="s">
        <v>188</v>
      </c>
      <c r="B138" t="s">
        <v>47</v>
      </c>
      <c r="C138" t="s">
        <v>48</v>
      </c>
      <c r="D138" s="7">
        <v>800</v>
      </c>
      <c r="E138" s="11">
        <f t="shared" si="15"/>
        <v>0</v>
      </c>
      <c r="F138">
        <f t="shared" si="16"/>
        <v>800</v>
      </c>
      <c r="G138">
        <v>800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800</v>
      </c>
      <c r="Q138">
        <v>362.16</v>
      </c>
      <c r="R138">
        <v>0</v>
      </c>
      <c r="S138">
        <v>0</v>
      </c>
      <c r="T138">
        <v>0</v>
      </c>
      <c r="U138">
        <v>0</v>
      </c>
      <c r="V138">
        <v>75.599999999999994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437.76</v>
      </c>
      <c r="AF138">
        <v>362.24</v>
      </c>
      <c r="AG138">
        <v>66.67</v>
      </c>
      <c r="AH138">
        <v>33.33</v>
      </c>
      <c r="AI138">
        <v>66.66</v>
      </c>
      <c r="AJ138" s="3">
        <f t="shared" si="14"/>
        <v>33.333333333333336</v>
      </c>
      <c r="AK138" s="3">
        <v>97.2</v>
      </c>
      <c r="AL138" s="3">
        <f t="shared" si="13"/>
        <v>97.2</v>
      </c>
      <c r="AM138" s="3">
        <f t="shared" si="17"/>
        <v>0</v>
      </c>
    </row>
    <row r="139" spans="1:39" x14ac:dyDescent="0.25">
      <c r="A139" t="s">
        <v>189</v>
      </c>
      <c r="B139" t="s">
        <v>122</v>
      </c>
      <c r="C139" t="s">
        <v>104</v>
      </c>
      <c r="D139" s="7">
        <v>882.2</v>
      </c>
      <c r="E139" s="11">
        <f t="shared" si="15"/>
        <v>0</v>
      </c>
      <c r="F139">
        <f t="shared" si="16"/>
        <v>882.2</v>
      </c>
      <c r="G139">
        <v>550</v>
      </c>
      <c r="I139">
        <v>0</v>
      </c>
      <c r="J139">
        <v>0</v>
      </c>
      <c r="K139">
        <v>0</v>
      </c>
      <c r="L139">
        <v>0</v>
      </c>
      <c r="M139">
        <v>73.510000000000005</v>
      </c>
      <c r="N139">
        <v>332.2</v>
      </c>
      <c r="O139">
        <v>0</v>
      </c>
      <c r="P139">
        <v>955.71</v>
      </c>
      <c r="Q139">
        <v>248.99</v>
      </c>
      <c r="R139">
        <v>0</v>
      </c>
      <c r="S139">
        <v>0</v>
      </c>
      <c r="T139">
        <v>0</v>
      </c>
      <c r="U139">
        <v>0</v>
      </c>
      <c r="V139">
        <v>83.37</v>
      </c>
      <c r="W139">
        <v>0</v>
      </c>
      <c r="X139">
        <v>0</v>
      </c>
      <c r="Y139">
        <v>0</v>
      </c>
      <c r="Z139">
        <v>0</v>
      </c>
      <c r="AA139">
        <v>150</v>
      </c>
      <c r="AB139">
        <v>0</v>
      </c>
      <c r="AC139">
        <v>26.06</v>
      </c>
      <c r="AD139">
        <v>0</v>
      </c>
      <c r="AE139">
        <v>508.42</v>
      </c>
      <c r="AF139">
        <v>447.29</v>
      </c>
      <c r="AG139">
        <v>73.52</v>
      </c>
      <c r="AH139">
        <v>33.33</v>
      </c>
      <c r="AI139">
        <v>73.510000000000005</v>
      </c>
      <c r="AJ139" s="3">
        <f t="shared" si="14"/>
        <v>22.916666666666668</v>
      </c>
      <c r="AK139" s="3">
        <v>107.1853</v>
      </c>
      <c r="AL139" s="3">
        <f t="shared" si="13"/>
        <v>107.18730000000001</v>
      </c>
      <c r="AM139" s="3">
        <f t="shared" si="17"/>
        <v>-2.0000000000095497E-3</v>
      </c>
    </row>
    <row r="140" spans="1:39" x14ac:dyDescent="0.25">
      <c r="A140" s="2" t="s">
        <v>190</v>
      </c>
      <c r="B140" t="s">
        <v>41</v>
      </c>
      <c r="C140" t="s">
        <v>39</v>
      </c>
      <c r="D140" s="7">
        <v>706.82</v>
      </c>
      <c r="E140" s="11">
        <f t="shared" si="15"/>
        <v>0</v>
      </c>
      <c r="F140">
        <f t="shared" si="16"/>
        <v>706.81999999999994</v>
      </c>
      <c r="G140">
        <v>400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306.82</v>
      </c>
      <c r="O140">
        <v>0</v>
      </c>
      <c r="P140">
        <v>706.81999999999994</v>
      </c>
      <c r="Q140">
        <v>181.08</v>
      </c>
      <c r="R140">
        <v>0</v>
      </c>
      <c r="S140">
        <v>0</v>
      </c>
      <c r="T140">
        <v>0</v>
      </c>
      <c r="U140">
        <v>0</v>
      </c>
      <c r="V140">
        <v>66.790000000000006</v>
      </c>
      <c r="W140">
        <v>0</v>
      </c>
      <c r="X140">
        <v>3.45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251.32</v>
      </c>
      <c r="AF140">
        <v>455.49999999999994</v>
      </c>
      <c r="AG140">
        <v>58.9</v>
      </c>
      <c r="AH140">
        <v>33.33</v>
      </c>
      <c r="AI140">
        <v>0</v>
      </c>
      <c r="AJ140" s="3">
        <f t="shared" si="14"/>
        <v>16.666666666666668</v>
      </c>
      <c r="AK140" s="3">
        <v>85.870400000000004</v>
      </c>
      <c r="AL140" s="3">
        <f t="shared" si="13"/>
        <v>85.878629999999987</v>
      </c>
      <c r="AM140" s="3">
        <f t="shared" si="17"/>
        <v>-8.2299999999833062E-3</v>
      </c>
    </row>
    <row r="141" spans="1:39" x14ac:dyDescent="0.25">
      <c r="A141" s="2" t="s">
        <v>191</v>
      </c>
      <c r="B141" t="s">
        <v>47</v>
      </c>
      <c r="C141" t="s">
        <v>48</v>
      </c>
      <c r="D141" s="8">
        <v>227.05</v>
      </c>
      <c r="E141" s="15">
        <f t="shared" si="15"/>
        <v>9.8700000000000045</v>
      </c>
      <c r="F141">
        <f t="shared" si="16"/>
        <v>217.18</v>
      </c>
      <c r="G141">
        <v>176.8</v>
      </c>
      <c r="H141" s="4">
        <v>12.9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40.380000000000003</v>
      </c>
      <c r="O141">
        <v>0</v>
      </c>
      <c r="P141">
        <v>230.08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33.42</v>
      </c>
      <c r="W141">
        <v>0</v>
      </c>
      <c r="X141">
        <v>4.5999999999999996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38.020000000000003</v>
      </c>
      <c r="AF141">
        <v>192.06</v>
      </c>
      <c r="AG141">
        <v>18.100000000000001</v>
      </c>
      <c r="AH141">
        <v>14.44</v>
      </c>
      <c r="AI141">
        <v>0</v>
      </c>
      <c r="AJ141" s="3">
        <f t="shared" si="14"/>
        <v>7.3666666666666671</v>
      </c>
      <c r="AK141" s="3">
        <v>41.186400000000006</v>
      </c>
      <c r="AL141" s="3">
        <f>+D141*12.15%</f>
        <v>27.586575</v>
      </c>
      <c r="AM141" s="14">
        <f t="shared" si="17"/>
        <v>13.599825000000006</v>
      </c>
    </row>
    <row r="142" spans="1:39" x14ac:dyDescent="0.25">
      <c r="A142" s="2" t="s">
        <v>192</v>
      </c>
      <c r="B142" t="s">
        <v>41</v>
      </c>
      <c r="C142" t="s">
        <v>39</v>
      </c>
      <c r="D142" s="7">
        <v>311.27</v>
      </c>
      <c r="E142" s="11">
        <f t="shared" si="15"/>
        <v>0</v>
      </c>
      <c r="F142">
        <f t="shared" si="16"/>
        <v>311.27</v>
      </c>
      <c r="G142">
        <v>240</v>
      </c>
      <c r="H142" s="4">
        <v>15.94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71.27</v>
      </c>
      <c r="O142">
        <v>0</v>
      </c>
      <c r="P142">
        <v>327.20999999999998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45.36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45.36</v>
      </c>
      <c r="AF142">
        <v>281.84999999999997</v>
      </c>
      <c r="AG142">
        <v>25.94</v>
      </c>
      <c r="AH142">
        <v>20</v>
      </c>
      <c r="AI142">
        <v>0</v>
      </c>
      <c r="AJ142" s="3">
        <f t="shared" si="14"/>
        <v>10</v>
      </c>
      <c r="AK142" s="3">
        <v>55.920000000000009</v>
      </c>
      <c r="AL142" s="3">
        <f t="shared" ref="AL142:AL160" si="18">+F142*12.15%</f>
        <v>37.819305</v>
      </c>
      <c r="AM142" s="14">
        <f t="shared" si="17"/>
        <v>18.100695000000009</v>
      </c>
    </row>
    <row r="143" spans="1:39" x14ac:dyDescent="0.25">
      <c r="A143" t="s">
        <v>193</v>
      </c>
      <c r="B143" t="s">
        <v>41</v>
      </c>
      <c r="C143" t="s">
        <v>39</v>
      </c>
      <c r="D143" s="7">
        <v>663.81</v>
      </c>
      <c r="E143" s="11">
        <f t="shared" si="15"/>
        <v>0</v>
      </c>
      <c r="F143">
        <f t="shared" si="16"/>
        <v>663.81</v>
      </c>
      <c r="G143">
        <v>500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163.81</v>
      </c>
      <c r="O143">
        <v>0</v>
      </c>
      <c r="P143">
        <v>663.81</v>
      </c>
      <c r="Q143">
        <v>226.35</v>
      </c>
      <c r="R143">
        <v>0</v>
      </c>
      <c r="S143">
        <v>0</v>
      </c>
      <c r="T143">
        <v>0</v>
      </c>
      <c r="U143">
        <v>0</v>
      </c>
      <c r="V143">
        <v>62.73</v>
      </c>
      <c r="W143">
        <v>0</v>
      </c>
      <c r="X143">
        <v>18.399999999999999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50</v>
      </c>
      <c r="AE143">
        <v>357.47999999999996</v>
      </c>
      <c r="AF143">
        <v>306.33</v>
      </c>
      <c r="AG143">
        <v>55.32</v>
      </c>
      <c r="AH143">
        <v>33.33</v>
      </c>
      <c r="AI143">
        <v>0</v>
      </c>
      <c r="AJ143" s="3">
        <f t="shared" si="14"/>
        <v>20.833333333333332</v>
      </c>
      <c r="AK143" s="3">
        <v>80.65479999999998</v>
      </c>
      <c r="AL143" s="3">
        <f t="shared" si="18"/>
        <v>80.652914999999993</v>
      </c>
      <c r="AM143" s="3">
        <f t="shared" si="17"/>
        <v>1.884999999987258E-3</v>
      </c>
    </row>
    <row r="144" spans="1:39" x14ac:dyDescent="0.25">
      <c r="A144" t="s">
        <v>194</v>
      </c>
      <c r="B144" t="s">
        <v>195</v>
      </c>
      <c r="C144" t="s">
        <v>39</v>
      </c>
      <c r="D144" s="7">
        <v>701.75</v>
      </c>
      <c r="E144" s="11">
        <f t="shared" si="15"/>
        <v>0</v>
      </c>
      <c r="F144">
        <f t="shared" si="16"/>
        <v>701.75</v>
      </c>
      <c r="G144">
        <v>430</v>
      </c>
      <c r="I144">
        <v>0</v>
      </c>
      <c r="J144">
        <v>0</v>
      </c>
      <c r="K144">
        <v>50</v>
      </c>
      <c r="L144">
        <v>0</v>
      </c>
      <c r="M144">
        <v>0</v>
      </c>
      <c r="N144">
        <v>271.75</v>
      </c>
      <c r="O144">
        <v>0</v>
      </c>
      <c r="P144">
        <v>751.75</v>
      </c>
      <c r="Q144">
        <v>194.66</v>
      </c>
      <c r="R144">
        <v>0</v>
      </c>
      <c r="S144">
        <v>0</v>
      </c>
      <c r="T144">
        <v>0</v>
      </c>
      <c r="U144">
        <v>0</v>
      </c>
      <c r="V144">
        <v>66.319999999999993</v>
      </c>
      <c r="W144">
        <v>0</v>
      </c>
      <c r="X144">
        <v>21.85</v>
      </c>
      <c r="Y144">
        <v>0</v>
      </c>
      <c r="Z144">
        <v>0</v>
      </c>
      <c r="AA144">
        <v>0</v>
      </c>
      <c r="AB144">
        <v>0</v>
      </c>
      <c r="AC144">
        <v>169.26</v>
      </c>
      <c r="AD144">
        <v>0</v>
      </c>
      <c r="AE144">
        <v>452.09000000000003</v>
      </c>
      <c r="AF144">
        <v>299.65999999999997</v>
      </c>
      <c r="AG144">
        <v>58.48</v>
      </c>
      <c r="AH144">
        <v>33.33</v>
      </c>
      <c r="AI144">
        <v>58.48</v>
      </c>
      <c r="AJ144" s="3">
        <f t="shared" si="14"/>
        <v>17.916666666666668</v>
      </c>
      <c r="AK144" s="3">
        <v>85.265100000000004</v>
      </c>
      <c r="AL144" s="3">
        <f t="shared" si="18"/>
        <v>85.262625</v>
      </c>
      <c r="AM144" s="3">
        <f t="shared" si="17"/>
        <v>2.4750000000040018E-3</v>
      </c>
    </row>
    <row r="145" spans="1:39" x14ac:dyDescent="0.25">
      <c r="A145" t="s">
        <v>196</v>
      </c>
      <c r="B145" t="s">
        <v>44</v>
      </c>
      <c r="C145" t="s">
        <v>39</v>
      </c>
      <c r="D145" s="7">
        <v>519.46</v>
      </c>
      <c r="E145" s="11">
        <f t="shared" si="15"/>
        <v>0</v>
      </c>
      <c r="F145">
        <f t="shared" si="16"/>
        <v>519.46</v>
      </c>
      <c r="G145">
        <v>400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119.46</v>
      </c>
      <c r="O145">
        <v>0</v>
      </c>
      <c r="P145">
        <v>519.46</v>
      </c>
      <c r="Q145">
        <v>181.08</v>
      </c>
      <c r="R145">
        <v>0</v>
      </c>
      <c r="S145">
        <v>0</v>
      </c>
      <c r="T145">
        <v>0</v>
      </c>
      <c r="U145">
        <v>0</v>
      </c>
      <c r="V145">
        <v>49.09</v>
      </c>
      <c r="W145">
        <v>0</v>
      </c>
      <c r="X145">
        <v>23</v>
      </c>
      <c r="Y145">
        <v>0</v>
      </c>
      <c r="Z145">
        <v>0</v>
      </c>
      <c r="AA145">
        <v>0</v>
      </c>
      <c r="AB145">
        <v>0</v>
      </c>
      <c r="AC145">
        <v>103.73</v>
      </c>
      <c r="AD145">
        <v>0</v>
      </c>
      <c r="AE145">
        <v>356.90000000000003</v>
      </c>
      <c r="AF145">
        <v>162.56</v>
      </c>
      <c r="AG145">
        <v>43.29</v>
      </c>
      <c r="AH145">
        <v>33.33</v>
      </c>
      <c r="AI145">
        <v>43.29</v>
      </c>
      <c r="AJ145" s="3">
        <f t="shared" si="14"/>
        <v>16.666666666666668</v>
      </c>
      <c r="AK145" s="3">
        <v>63.119800000000005</v>
      </c>
      <c r="AL145" s="3">
        <f t="shared" si="18"/>
        <v>63.11439</v>
      </c>
      <c r="AM145" s="3">
        <f t="shared" si="17"/>
        <v>5.4100000000047999E-3</v>
      </c>
    </row>
    <row r="146" spans="1:39" x14ac:dyDescent="0.25">
      <c r="A146" s="2" t="s">
        <v>197</v>
      </c>
      <c r="B146" t="s">
        <v>44</v>
      </c>
      <c r="C146" t="s">
        <v>39</v>
      </c>
      <c r="D146" s="7">
        <v>245.52</v>
      </c>
      <c r="E146" s="11">
        <f t="shared" si="15"/>
        <v>0</v>
      </c>
      <c r="F146">
        <f t="shared" si="16"/>
        <v>245.52</v>
      </c>
      <c r="G146">
        <v>173.33</v>
      </c>
      <c r="H146" s="4">
        <v>9.56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72.19</v>
      </c>
      <c r="O146">
        <v>0</v>
      </c>
      <c r="P146">
        <v>255.08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32.76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32.76</v>
      </c>
      <c r="AF146">
        <v>222.32000000000002</v>
      </c>
      <c r="AG146">
        <v>20.46</v>
      </c>
      <c r="AH146">
        <v>14.44</v>
      </c>
      <c r="AI146">
        <v>0</v>
      </c>
      <c r="AJ146" s="3">
        <f t="shared" si="14"/>
        <v>7.2220833333333339</v>
      </c>
      <c r="AK146" s="3">
        <v>40.392599999999995</v>
      </c>
      <c r="AL146" s="3">
        <f t="shared" si="18"/>
        <v>29.830680000000001</v>
      </c>
      <c r="AM146" s="14">
        <f t="shared" si="17"/>
        <v>10.561919999999994</v>
      </c>
    </row>
    <row r="147" spans="1:39" x14ac:dyDescent="0.25">
      <c r="A147" t="s">
        <v>198</v>
      </c>
      <c r="B147" t="s">
        <v>55</v>
      </c>
      <c r="C147" t="s">
        <v>39</v>
      </c>
      <c r="D147" s="7">
        <v>1088.83</v>
      </c>
      <c r="E147" s="11">
        <f t="shared" si="15"/>
        <v>0</v>
      </c>
      <c r="F147">
        <f t="shared" si="16"/>
        <v>1088.83</v>
      </c>
      <c r="G147">
        <v>700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388.83</v>
      </c>
      <c r="O147">
        <v>0</v>
      </c>
      <c r="P147">
        <v>1088.83</v>
      </c>
      <c r="Q147">
        <v>316.89</v>
      </c>
      <c r="R147">
        <v>0</v>
      </c>
      <c r="S147">
        <v>0</v>
      </c>
      <c r="T147">
        <v>0</v>
      </c>
      <c r="U147">
        <v>0</v>
      </c>
      <c r="V147">
        <v>102.89</v>
      </c>
      <c r="W147">
        <v>0</v>
      </c>
      <c r="X147">
        <v>11.5</v>
      </c>
      <c r="Y147">
        <v>0</v>
      </c>
      <c r="Z147">
        <v>0</v>
      </c>
      <c r="AA147">
        <v>0</v>
      </c>
      <c r="AB147">
        <v>0</v>
      </c>
      <c r="AC147">
        <v>146.13</v>
      </c>
      <c r="AD147">
        <v>0</v>
      </c>
      <c r="AE147">
        <v>577.41</v>
      </c>
      <c r="AF147">
        <v>511.41999999999996</v>
      </c>
      <c r="AG147">
        <v>90.74</v>
      </c>
      <c r="AH147">
        <v>33.33</v>
      </c>
      <c r="AI147">
        <v>90.73</v>
      </c>
      <c r="AJ147" s="3">
        <f t="shared" si="14"/>
        <v>29.166666666666668</v>
      </c>
      <c r="AK147" s="3">
        <v>132.28450000000001</v>
      </c>
      <c r="AL147" s="3">
        <f t="shared" si="18"/>
        <v>132.292845</v>
      </c>
      <c r="AM147" s="3">
        <f t="shared" si="17"/>
        <v>-8.3449999999913871E-3</v>
      </c>
    </row>
    <row r="148" spans="1:39" x14ac:dyDescent="0.25">
      <c r="A148" t="s">
        <v>199</v>
      </c>
      <c r="B148" t="s">
        <v>122</v>
      </c>
      <c r="C148" t="s">
        <v>104</v>
      </c>
      <c r="D148" s="7">
        <v>683.22</v>
      </c>
      <c r="E148" s="11">
        <f t="shared" si="15"/>
        <v>0</v>
      </c>
      <c r="F148">
        <f t="shared" si="16"/>
        <v>683.22</v>
      </c>
      <c r="G148">
        <v>400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283.22000000000003</v>
      </c>
      <c r="O148">
        <v>0</v>
      </c>
      <c r="P148">
        <v>683.22</v>
      </c>
      <c r="Q148">
        <v>181.08</v>
      </c>
      <c r="R148">
        <v>0</v>
      </c>
      <c r="S148">
        <v>0</v>
      </c>
      <c r="T148">
        <v>0</v>
      </c>
      <c r="U148">
        <v>0</v>
      </c>
      <c r="V148">
        <v>64.56</v>
      </c>
      <c r="W148">
        <v>0</v>
      </c>
      <c r="X148">
        <v>20.700000000000003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266.34000000000003</v>
      </c>
      <c r="AF148">
        <v>416.88</v>
      </c>
      <c r="AG148">
        <v>56.94</v>
      </c>
      <c r="AH148">
        <v>33.33</v>
      </c>
      <c r="AI148">
        <v>0</v>
      </c>
      <c r="AJ148" s="3">
        <f t="shared" si="14"/>
        <v>16.666666666666668</v>
      </c>
      <c r="AK148" s="3">
        <v>83.017899999999997</v>
      </c>
      <c r="AL148" s="3">
        <f t="shared" si="18"/>
        <v>83.011229999999998</v>
      </c>
      <c r="AM148" s="3">
        <f t="shared" si="17"/>
        <v>6.6699999999997317E-3</v>
      </c>
    </row>
    <row r="149" spans="1:39" x14ac:dyDescent="0.25">
      <c r="A149" t="s">
        <v>200</v>
      </c>
      <c r="B149" t="s">
        <v>104</v>
      </c>
      <c r="C149" t="s">
        <v>104</v>
      </c>
      <c r="D149" s="7">
        <v>604.64</v>
      </c>
      <c r="E149" s="11">
        <f t="shared" si="15"/>
        <v>0</v>
      </c>
      <c r="F149">
        <f t="shared" si="16"/>
        <v>604.64</v>
      </c>
      <c r="G149">
        <v>500</v>
      </c>
      <c r="I149">
        <v>0</v>
      </c>
      <c r="J149">
        <v>0</v>
      </c>
      <c r="K149">
        <v>0</v>
      </c>
      <c r="L149">
        <v>75</v>
      </c>
      <c r="M149">
        <v>0</v>
      </c>
      <c r="N149">
        <v>29.64</v>
      </c>
      <c r="O149">
        <v>0</v>
      </c>
      <c r="P149">
        <v>604.64</v>
      </c>
      <c r="Q149">
        <v>226.35</v>
      </c>
      <c r="R149">
        <v>75</v>
      </c>
      <c r="S149">
        <v>0</v>
      </c>
      <c r="T149">
        <v>0</v>
      </c>
      <c r="U149">
        <v>0</v>
      </c>
      <c r="V149">
        <v>57.14</v>
      </c>
      <c r="W149">
        <v>0</v>
      </c>
      <c r="X149">
        <v>20.700000000000003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379.19</v>
      </c>
      <c r="AF149">
        <v>225.45</v>
      </c>
      <c r="AG149">
        <v>50.39</v>
      </c>
      <c r="AH149">
        <v>33.33</v>
      </c>
      <c r="AI149">
        <v>0</v>
      </c>
      <c r="AJ149" s="3">
        <f t="shared" si="14"/>
        <v>20.833333333333332</v>
      </c>
      <c r="AK149" s="3">
        <v>73.457399999999993</v>
      </c>
      <c r="AL149" s="3">
        <f t="shared" si="18"/>
        <v>73.463759999999994</v>
      </c>
      <c r="AM149" s="3">
        <f t="shared" si="17"/>
        <v>-6.3600000000008095E-3</v>
      </c>
    </row>
    <row r="150" spans="1:39" x14ac:dyDescent="0.25">
      <c r="A150" t="s">
        <v>201</v>
      </c>
      <c r="B150" t="s">
        <v>44</v>
      </c>
      <c r="C150" t="s">
        <v>39</v>
      </c>
      <c r="D150" s="7">
        <v>804.57</v>
      </c>
      <c r="E150" s="11">
        <f t="shared" si="15"/>
        <v>0</v>
      </c>
      <c r="F150">
        <f t="shared" si="16"/>
        <v>804.56999999999994</v>
      </c>
      <c r="G150">
        <v>400</v>
      </c>
      <c r="I150">
        <v>0</v>
      </c>
      <c r="J150">
        <v>0</v>
      </c>
      <c r="K150">
        <v>0</v>
      </c>
      <c r="L150">
        <v>0</v>
      </c>
      <c r="M150">
        <v>67.040000000000006</v>
      </c>
      <c r="N150">
        <v>404.57</v>
      </c>
      <c r="O150">
        <v>0</v>
      </c>
      <c r="P150">
        <v>871.61</v>
      </c>
      <c r="Q150">
        <v>181.08</v>
      </c>
      <c r="R150">
        <v>0</v>
      </c>
      <c r="S150">
        <v>0</v>
      </c>
      <c r="T150">
        <v>0</v>
      </c>
      <c r="U150">
        <v>0</v>
      </c>
      <c r="V150">
        <v>76.03</v>
      </c>
      <c r="W150">
        <v>0</v>
      </c>
      <c r="X150">
        <v>11.5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268.61</v>
      </c>
      <c r="AF150">
        <v>603</v>
      </c>
      <c r="AG150">
        <v>67.05</v>
      </c>
      <c r="AH150">
        <v>33.33</v>
      </c>
      <c r="AI150">
        <v>67.040000000000006</v>
      </c>
      <c r="AJ150" s="3">
        <f t="shared" si="14"/>
        <v>16.666666666666668</v>
      </c>
      <c r="AK150" s="3">
        <v>97.749599999999987</v>
      </c>
      <c r="AL150" s="3">
        <f t="shared" si="18"/>
        <v>97.755254999999991</v>
      </c>
      <c r="AM150" s="3">
        <f t="shared" si="17"/>
        <v>-5.6550000000044065E-3</v>
      </c>
    </row>
    <row r="151" spans="1:39" x14ac:dyDescent="0.25">
      <c r="A151" s="2" t="s">
        <v>202</v>
      </c>
      <c r="B151" t="s">
        <v>82</v>
      </c>
      <c r="C151" t="s">
        <v>39</v>
      </c>
      <c r="D151" s="7">
        <v>259.97000000000003</v>
      </c>
      <c r="E151" s="11">
        <f t="shared" si="15"/>
        <v>0</v>
      </c>
      <c r="F151">
        <f t="shared" si="16"/>
        <v>259.97000000000003</v>
      </c>
      <c r="G151">
        <v>173.33</v>
      </c>
      <c r="H151" s="4">
        <v>8.19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86.64</v>
      </c>
      <c r="O151">
        <v>0</v>
      </c>
      <c r="P151">
        <v>268.16000000000003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32.76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32.76</v>
      </c>
      <c r="AF151">
        <v>235.40000000000003</v>
      </c>
      <c r="AG151">
        <v>21.66</v>
      </c>
      <c r="AH151">
        <v>14.44</v>
      </c>
      <c r="AI151">
        <v>0</v>
      </c>
      <c r="AJ151" s="3">
        <f t="shared" si="14"/>
        <v>7.2220833333333339</v>
      </c>
      <c r="AK151" s="3">
        <v>40.392599999999995</v>
      </c>
      <c r="AL151" s="3">
        <f t="shared" si="18"/>
        <v>31.586355000000001</v>
      </c>
      <c r="AM151" s="14">
        <f t="shared" si="17"/>
        <v>8.8062449999999934</v>
      </c>
    </row>
    <row r="152" spans="1:39" x14ac:dyDescent="0.25">
      <c r="A152" t="s">
        <v>203</v>
      </c>
      <c r="B152" t="s">
        <v>71</v>
      </c>
      <c r="C152" t="s">
        <v>39</v>
      </c>
      <c r="D152" s="7">
        <v>594.15</v>
      </c>
      <c r="E152" s="11">
        <f t="shared" si="15"/>
        <v>0</v>
      </c>
      <c r="F152">
        <f t="shared" si="16"/>
        <v>594.15</v>
      </c>
      <c r="G152">
        <v>400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194.15</v>
      </c>
      <c r="O152">
        <v>0</v>
      </c>
      <c r="P152">
        <v>594.15</v>
      </c>
      <c r="Q152">
        <v>181.08</v>
      </c>
      <c r="R152">
        <v>0</v>
      </c>
      <c r="S152">
        <v>0</v>
      </c>
      <c r="T152">
        <v>0</v>
      </c>
      <c r="U152">
        <v>0</v>
      </c>
      <c r="V152">
        <v>56.15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237.23000000000002</v>
      </c>
      <c r="AF152">
        <v>356.91999999999996</v>
      </c>
      <c r="AG152">
        <v>49.51</v>
      </c>
      <c r="AH152">
        <v>33.33</v>
      </c>
      <c r="AI152">
        <v>49.51</v>
      </c>
      <c r="AJ152" s="3">
        <f t="shared" si="14"/>
        <v>16.666666666666668</v>
      </c>
      <c r="AK152" s="3">
        <v>72.187699999999992</v>
      </c>
      <c r="AL152" s="3">
        <f t="shared" si="18"/>
        <v>72.189224999999993</v>
      </c>
      <c r="AM152" s="3">
        <f t="shared" si="17"/>
        <v>-1.5250000000008868E-3</v>
      </c>
    </row>
    <row r="153" spans="1:39" x14ac:dyDescent="0.25">
      <c r="A153" t="s">
        <v>204</v>
      </c>
      <c r="B153" t="s">
        <v>122</v>
      </c>
      <c r="C153" t="s">
        <v>104</v>
      </c>
      <c r="D153" s="7">
        <v>922.91</v>
      </c>
      <c r="E153" s="11">
        <f t="shared" si="15"/>
        <v>0</v>
      </c>
      <c r="F153">
        <f t="shared" si="16"/>
        <v>922.91000000000008</v>
      </c>
      <c r="G153">
        <v>600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322.91000000000003</v>
      </c>
      <c r="O153">
        <v>0</v>
      </c>
      <c r="P153">
        <v>922.91000000000008</v>
      </c>
      <c r="Q153">
        <v>271.62</v>
      </c>
      <c r="R153">
        <v>0</v>
      </c>
      <c r="S153">
        <v>0</v>
      </c>
      <c r="T153">
        <v>0</v>
      </c>
      <c r="U153">
        <v>0</v>
      </c>
      <c r="V153">
        <v>87.22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358.84000000000003</v>
      </c>
      <c r="AF153">
        <v>564.07000000000005</v>
      </c>
      <c r="AG153">
        <v>76.91</v>
      </c>
      <c r="AH153">
        <v>33.33</v>
      </c>
      <c r="AI153">
        <v>76.91</v>
      </c>
      <c r="AJ153" s="3">
        <f t="shared" si="14"/>
        <v>25</v>
      </c>
      <c r="AK153" s="3">
        <v>112.1245</v>
      </c>
      <c r="AL153" s="3">
        <f t="shared" si="18"/>
        <v>112.133565</v>
      </c>
      <c r="AM153" s="3">
        <f t="shared" si="17"/>
        <v>-9.0650000000067621E-3</v>
      </c>
    </row>
    <row r="154" spans="1:39" x14ac:dyDescent="0.25">
      <c r="A154" t="s">
        <v>205</v>
      </c>
      <c r="B154" t="s">
        <v>68</v>
      </c>
      <c r="C154" t="s">
        <v>39</v>
      </c>
      <c r="D154" s="7">
        <v>721.64</v>
      </c>
      <c r="E154" s="11">
        <f t="shared" si="15"/>
        <v>0</v>
      </c>
      <c r="F154">
        <f t="shared" si="16"/>
        <v>721.64</v>
      </c>
      <c r="G154">
        <v>400</v>
      </c>
      <c r="I154">
        <v>0</v>
      </c>
      <c r="J154">
        <v>0</v>
      </c>
      <c r="K154">
        <v>0</v>
      </c>
      <c r="L154">
        <v>0</v>
      </c>
      <c r="M154">
        <v>60.13</v>
      </c>
      <c r="N154">
        <v>321.64</v>
      </c>
      <c r="O154">
        <v>0</v>
      </c>
      <c r="P154">
        <v>781.77</v>
      </c>
      <c r="Q154">
        <v>181.08</v>
      </c>
      <c r="R154">
        <v>0</v>
      </c>
      <c r="S154">
        <v>0</v>
      </c>
      <c r="T154">
        <v>0</v>
      </c>
      <c r="U154">
        <v>0</v>
      </c>
      <c r="V154">
        <v>68.2</v>
      </c>
      <c r="W154">
        <v>0</v>
      </c>
      <c r="X154">
        <v>11.5</v>
      </c>
      <c r="Y154">
        <v>0</v>
      </c>
      <c r="Z154">
        <v>0</v>
      </c>
      <c r="AA154">
        <v>122.5</v>
      </c>
      <c r="AB154">
        <v>0</v>
      </c>
      <c r="AC154">
        <v>0</v>
      </c>
      <c r="AD154">
        <v>0</v>
      </c>
      <c r="AE154">
        <v>383.28000000000003</v>
      </c>
      <c r="AF154">
        <v>398.48999999999995</v>
      </c>
      <c r="AG154">
        <v>60.14</v>
      </c>
      <c r="AH154">
        <v>33.33</v>
      </c>
      <c r="AI154">
        <v>60.13</v>
      </c>
      <c r="AJ154" s="3">
        <f t="shared" si="14"/>
        <v>16.666666666666668</v>
      </c>
      <c r="AK154" s="3">
        <v>87.682900000000004</v>
      </c>
      <c r="AL154" s="3">
        <f t="shared" si="18"/>
        <v>87.679259999999999</v>
      </c>
      <c r="AM154" s="3">
        <f t="shared" si="17"/>
        <v>3.6400000000043065E-3</v>
      </c>
    </row>
    <row r="155" spans="1:39" x14ac:dyDescent="0.25">
      <c r="A155" t="s">
        <v>206</v>
      </c>
      <c r="B155" t="s">
        <v>68</v>
      </c>
      <c r="C155" t="s">
        <v>39</v>
      </c>
      <c r="D155" s="7">
        <v>761.03</v>
      </c>
      <c r="E155" s="11">
        <f t="shared" si="15"/>
        <v>0</v>
      </c>
      <c r="F155">
        <f t="shared" si="16"/>
        <v>761.03</v>
      </c>
      <c r="G155">
        <v>400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361.03</v>
      </c>
      <c r="O155">
        <v>0</v>
      </c>
      <c r="P155">
        <v>761.03</v>
      </c>
      <c r="Q155">
        <v>181.08</v>
      </c>
      <c r="R155">
        <v>0</v>
      </c>
      <c r="S155">
        <v>0</v>
      </c>
      <c r="T155">
        <v>0</v>
      </c>
      <c r="U155">
        <v>0</v>
      </c>
      <c r="V155">
        <v>71.92</v>
      </c>
      <c r="W155">
        <v>0</v>
      </c>
      <c r="X155">
        <v>11.5</v>
      </c>
      <c r="Y155">
        <v>0</v>
      </c>
      <c r="Z155">
        <v>0</v>
      </c>
      <c r="AA155">
        <v>0</v>
      </c>
      <c r="AB155">
        <v>0</v>
      </c>
      <c r="AC155">
        <v>102.45</v>
      </c>
      <c r="AD155">
        <v>0</v>
      </c>
      <c r="AE155">
        <v>366.95</v>
      </c>
      <c r="AF155">
        <v>394.08</v>
      </c>
      <c r="AG155">
        <v>63.42</v>
      </c>
      <c r="AH155">
        <v>33.33</v>
      </c>
      <c r="AI155">
        <v>63.42</v>
      </c>
      <c r="AJ155" s="3">
        <f t="shared" si="14"/>
        <v>16.666666666666668</v>
      </c>
      <c r="AK155" s="3">
        <v>92.474800000000002</v>
      </c>
      <c r="AL155" s="3">
        <f t="shared" si="18"/>
        <v>92.465144999999993</v>
      </c>
      <c r="AM155" s="3">
        <f t="shared" si="17"/>
        <v>9.655000000009295E-3</v>
      </c>
    </row>
    <row r="156" spans="1:39" x14ac:dyDescent="0.25">
      <c r="A156" t="s">
        <v>207</v>
      </c>
      <c r="B156" t="s">
        <v>68</v>
      </c>
      <c r="C156" t="s">
        <v>39</v>
      </c>
      <c r="D156" s="7">
        <v>400</v>
      </c>
      <c r="E156" s="11">
        <f t="shared" si="15"/>
        <v>0</v>
      </c>
      <c r="F156">
        <f t="shared" si="16"/>
        <v>400</v>
      </c>
      <c r="G156">
        <v>400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400</v>
      </c>
      <c r="Q156">
        <v>2.8421709430404007E-14</v>
      </c>
      <c r="R156">
        <v>0</v>
      </c>
      <c r="S156">
        <v>0</v>
      </c>
      <c r="T156">
        <v>0</v>
      </c>
      <c r="U156">
        <v>0</v>
      </c>
      <c r="V156">
        <v>37.799999999999997</v>
      </c>
      <c r="W156">
        <v>0</v>
      </c>
      <c r="X156">
        <v>12.65</v>
      </c>
      <c r="Y156">
        <v>0</v>
      </c>
      <c r="Z156">
        <v>0</v>
      </c>
      <c r="AA156">
        <v>80</v>
      </c>
      <c r="AB156">
        <v>0</v>
      </c>
      <c r="AC156">
        <v>250.73000000000002</v>
      </c>
      <c r="AD156">
        <v>0</v>
      </c>
      <c r="AE156">
        <v>381.18000000000006</v>
      </c>
      <c r="AF156">
        <v>18.819999999999936</v>
      </c>
      <c r="AG156">
        <v>33.33</v>
      </c>
      <c r="AH156">
        <v>33.33</v>
      </c>
      <c r="AI156">
        <v>33.33</v>
      </c>
      <c r="AJ156" s="3">
        <f t="shared" si="14"/>
        <v>16.666666666666668</v>
      </c>
      <c r="AK156" s="3">
        <v>48.6</v>
      </c>
      <c r="AL156" s="3">
        <f t="shared" si="18"/>
        <v>48.6</v>
      </c>
      <c r="AM156" s="3">
        <f t="shared" si="17"/>
        <v>0</v>
      </c>
    </row>
    <row r="157" spans="1:39" x14ac:dyDescent="0.25">
      <c r="A157" t="s">
        <v>208</v>
      </c>
      <c r="B157" t="s">
        <v>50</v>
      </c>
      <c r="C157" t="s">
        <v>39</v>
      </c>
      <c r="D157" s="7">
        <v>1265.75</v>
      </c>
      <c r="E157" s="11">
        <f t="shared" si="15"/>
        <v>0</v>
      </c>
      <c r="F157">
        <f t="shared" si="16"/>
        <v>1265.75</v>
      </c>
      <c r="G157">
        <v>680</v>
      </c>
      <c r="I157">
        <v>0</v>
      </c>
      <c r="J157">
        <v>0</v>
      </c>
      <c r="K157">
        <v>0</v>
      </c>
      <c r="L157">
        <v>0</v>
      </c>
      <c r="M157">
        <v>105.47</v>
      </c>
      <c r="N157">
        <v>585.75</v>
      </c>
      <c r="O157">
        <v>0</v>
      </c>
      <c r="P157">
        <v>1371.22</v>
      </c>
      <c r="Q157">
        <v>307.83999999999997</v>
      </c>
      <c r="R157">
        <v>0</v>
      </c>
      <c r="S157">
        <v>0</v>
      </c>
      <c r="T157">
        <v>0</v>
      </c>
      <c r="U157">
        <v>43.16</v>
      </c>
      <c r="V157">
        <v>119.61</v>
      </c>
      <c r="W157">
        <v>0</v>
      </c>
      <c r="X157">
        <v>23</v>
      </c>
      <c r="Y157">
        <v>0</v>
      </c>
      <c r="Z157">
        <v>0</v>
      </c>
      <c r="AA157">
        <v>0</v>
      </c>
      <c r="AB157">
        <v>0</v>
      </c>
      <c r="AC157">
        <v>26.29</v>
      </c>
      <c r="AD157">
        <v>0</v>
      </c>
      <c r="AE157">
        <v>519.9</v>
      </c>
      <c r="AF157">
        <v>851.32</v>
      </c>
      <c r="AG157">
        <v>105.48</v>
      </c>
      <c r="AH157">
        <v>33.33</v>
      </c>
      <c r="AI157">
        <v>105.47</v>
      </c>
      <c r="AJ157" s="3">
        <f t="shared" si="14"/>
        <v>28.333333333333332</v>
      </c>
      <c r="AK157" s="3">
        <v>153.79110000000003</v>
      </c>
      <c r="AL157" s="3">
        <f t="shared" si="18"/>
        <v>153.788625</v>
      </c>
      <c r="AM157" s="3">
        <f t="shared" si="17"/>
        <v>2.4750000000324235E-3</v>
      </c>
    </row>
    <row r="158" spans="1:39" x14ac:dyDescent="0.25">
      <c r="A158" t="s">
        <v>209</v>
      </c>
      <c r="B158" t="s">
        <v>50</v>
      </c>
      <c r="C158" t="s">
        <v>39</v>
      </c>
      <c r="D158" s="7">
        <v>974.73</v>
      </c>
      <c r="E158" s="11">
        <f t="shared" si="15"/>
        <v>0</v>
      </c>
      <c r="F158">
        <f t="shared" si="16"/>
        <v>974.73</v>
      </c>
      <c r="G158">
        <v>480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494.73</v>
      </c>
      <c r="O158">
        <v>0</v>
      </c>
      <c r="P158">
        <v>974.73</v>
      </c>
      <c r="Q158">
        <v>217.3</v>
      </c>
      <c r="R158">
        <v>0</v>
      </c>
      <c r="S158">
        <v>0</v>
      </c>
      <c r="T158">
        <v>0</v>
      </c>
      <c r="U158">
        <v>0</v>
      </c>
      <c r="V158">
        <v>92.11</v>
      </c>
      <c r="W158">
        <v>0</v>
      </c>
      <c r="X158">
        <v>5.75</v>
      </c>
      <c r="Y158">
        <v>0</v>
      </c>
      <c r="Z158">
        <v>0</v>
      </c>
      <c r="AA158">
        <v>0</v>
      </c>
      <c r="AB158">
        <v>0</v>
      </c>
      <c r="AC158">
        <v>42.49</v>
      </c>
      <c r="AD158">
        <v>0</v>
      </c>
      <c r="AE158">
        <v>357.65000000000003</v>
      </c>
      <c r="AF158">
        <v>617.07999999999993</v>
      </c>
      <c r="AG158">
        <v>81.23</v>
      </c>
      <c r="AH158">
        <v>33.33</v>
      </c>
      <c r="AI158">
        <v>81.22</v>
      </c>
      <c r="AJ158" s="3">
        <f t="shared" si="14"/>
        <v>20</v>
      </c>
      <c r="AK158" s="3">
        <v>118.42240000000001</v>
      </c>
      <c r="AL158" s="3">
        <f t="shared" si="18"/>
        <v>118.429695</v>
      </c>
      <c r="AM158" s="3">
        <f t="shared" si="17"/>
        <v>-7.2949999999849524E-3</v>
      </c>
    </row>
    <row r="159" spans="1:39" x14ac:dyDescent="0.25">
      <c r="A159" t="s">
        <v>210</v>
      </c>
      <c r="B159" t="s">
        <v>71</v>
      </c>
      <c r="C159" t="s">
        <v>39</v>
      </c>
      <c r="D159" s="7">
        <v>408.02</v>
      </c>
      <c r="E159" s="12">
        <f t="shared" si="15"/>
        <v>253.32999999999998</v>
      </c>
      <c r="F159">
        <f t="shared" si="16"/>
        <v>154.69</v>
      </c>
      <c r="G159">
        <v>146.66999999999999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8.02</v>
      </c>
      <c r="O159">
        <v>0</v>
      </c>
      <c r="P159">
        <v>154.69</v>
      </c>
      <c r="Q159">
        <v>79.87</v>
      </c>
      <c r="R159">
        <v>0</v>
      </c>
      <c r="S159">
        <v>0</v>
      </c>
      <c r="T159">
        <v>0</v>
      </c>
      <c r="U159">
        <v>0</v>
      </c>
      <c r="V159">
        <v>14.62</v>
      </c>
      <c r="W159">
        <v>0</v>
      </c>
      <c r="X159">
        <v>2.2999999999999998</v>
      </c>
      <c r="Y159">
        <v>0</v>
      </c>
      <c r="Z159">
        <v>0</v>
      </c>
      <c r="AA159">
        <v>0</v>
      </c>
      <c r="AB159">
        <v>44.62</v>
      </c>
      <c r="AC159">
        <v>4.63</v>
      </c>
      <c r="AD159">
        <v>0</v>
      </c>
      <c r="AE159">
        <v>146.04</v>
      </c>
      <c r="AF159">
        <v>8.6500000000000057</v>
      </c>
      <c r="AG159">
        <v>12.89</v>
      </c>
      <c r="AH159">
        <v>33.33</v>
      </c>
      <c r="AI159">
        <v>34</v>
      </c>
      <c r="AJ159" s="3">
        <f t="shared" si="14"/>
        <v>6.1112499999999992</v>
      </c>
      <c r="AK159" s="3">
        <v>18.7879</v>
      </c>
      <c r="AL159" s="3">
        <f t="shared" si="18"/>
        <v>18.794834999999999</v>
      </c>
      <c r="AM159" s="3">
        <f t="shared" si="17"/>
        <v>-6.9349999999985812E-3</v>
      </c>
    </row>
    <row r="160" spans="1:39" x14ac:dyDescent="0.25">
      <c r="A160" t="s">
        <v>211</v>
      </c>
      <c r="B160" t="s">
        <v>71</v>
      </c>
      <c r="C160" t="s">
        <v>39</v>
      </c>
      <c r="D160" s="7">
        <v>936.1</v>
      </c>
      <c r="E160" s="11">
        <f t="shared" si="15"/>
        <v>0</v>
      </c>
      <c r="F160">
        <f t="shared" si="16"/>
        <v>936.1</v>
      </c>
      <c r="G160">
        <v>520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416.1</v>
      </c>
      <c r="O160">
        <v>0</v>
      </c>
      <c r="P160">
        <v>936.1</v>
      </c>
      <c r="Q160">
        <v>235.4</v>
      </c>
      <c r="R160">
        <v>0</v>
      </c>
      <c r="S160">
        <v>0</v>
      </c>
      <c r="T160">
        <v>0</v>
      </c>
      <c r="U160">
        <v>0</v>
      </c>
      <c r="V160">
        <v>88.46</v>
      </c>
      <c r="W160">
        <v>0</v>
      </c>
      <c r="X160">
        <v>17.25</v>
      </c>
      <c r="Y160">
        <v>0</v>
      </c>
      <c r="Z160">
        <v>0</v>
      </c>
      <c r="AA160">
        <v>0</v>
      </c>
      <c r="AB160">
        <v>0</v>
      </c>
      <c r="AC160">
        <v>117.94</v>
      </c>
      <c r="AD160">
        <v>0</v>
      </c>
      <c r="AE160">
        <v>459.05</v>
      </c>
      <c r="AF160">
        <v>477.05</v>
      </c>
      <c r="AG160">
        <v>78.010000000000005</v>
      </c>
      <c r="AH160">
        <v>33.33</v>
      </c>
      <c r="AI160">
        <v>78.010000000000005</v>
      </c>
      <c r="AJ160" s="3">
        <f t="shared" si="14"/>
        <v>21.666666666666668</v>
      </c>
      <c r="AK160" s="3">
        <v>113.73520000000002</v>
      </c>
      <c r="AL160" s="3">
        <f t="shared" si="18"/>
        <v>113.73614999999999</v>
      </c>
      <c r="AM160" s="3">
        <f t="shared" si="17"/>
        <v>-9.4999999997469331E-4</v>
      </c>
    </row>
    <row r="161" spans="1:40" x14ac:dyDescent="0.25">
      <c r="A161" t="s">
        <v>632</v>
      </c>
      <c r="D161" s="17">
        <f>+E141+E50</f>
        <v>19.739999999999981</v>
      </c>
      <c r="AK161" s="3">
        <v>252.35</v>
      </c>
    </row>
    <row r="162" spans="1:40" x14ac:dyDescent="0.25">
      <c r="E162" s="13">
        <f>+E18*21.6%</f>
        <v>103.68</v>
      </c>
      <c r="G162">
        <f>SUM(G6:G161)</f>
        <v>87622.35</v>
      </c>
      <c r="I162">
        <f>SUM(I6:I161)</f>
        <v>1061.3</v>
      </c>
      <c r="J162">
        <f>SUM(J6:J161)</f>
        <v>8891.5299999999988</v>
      </c>
      <c r="L162">
        <f>SUM(L6:L161)</f>
        <v>75</v>
      </c>
      <c r="N162">
        <f>SUM(N6:N161)</f>
        <v>39489.479999999996</v>
      </c>
      <c r="V162">
        <f>SUM(V6:V161)</f>
        <v>13079.070000000002</v>
      </c>
      <c r="X162">
        <f>SUM(X6:X161)</f>
        <v>1943.5000000000002</v>
      </c>
      <c r="AG162" s="1">
        <f t="shared" ref="AG162:AL162" si="19">SUM(AG6:AG161)</f>
        <v>11422.8</v>
      </c>
      <c r="AH162" s="1">
        <f t="shared" si="19"/>
        <v>4988.3799999999919</v>
      </c>
      <c r="AI162">
        <f t="shared" si="19"/>
        <v>9841.9499999999989</v>
      </c>
      <c r="AJ162" s="3">
        <f t="shared" si="19"/>
        <v>3650.9312499999983</v>
      </c>
      <c r="AK162" s="3">
        <f t="shared" si="19"/>
        <v>17044.158399999993</v>
      </c>
      <c r="AL162" s="3">
        <f t="shared" si="19"/>
        <v>16656.766694999998</v>
      </c>
      <c r="AN162" s="3">
        <f>+AK162-AL162</f>
        <v>387.39170499999454</v>
      </c>
    </row>
    <row r="163" spans="1:40" x14ac:dyDescent="0.25">
      <c r="D163" s="17">
        <f>SUM(D6:D162)</f>
        <v>139086.13000000003</v>
      </c>
      <c r="E163" s="13">
        <f>+E41*21.6%</f>
        <v>90.720000000000013</v>
      </c>
      <c r="G163">
        <v>-85218.76</v>
      </c>
      <c r="S163">
        <f>SUM(S6:S162)</f>
        <v>715.51</v>
      </c>
      <c r="V163" s="3" t="e">
        <f>+V162-#REF!</f>
        <v>#REF!</v>
      </c>
    </row>
    <row r="164" spans="1:40" x14ac:dyDescent="0.25">
      <c r="D164" s="5">
        <v>-140039.32</v>
      </c>
      <c r="E164" s="13">
        <f>+E59*21.6%</f>
        <v>7.6312800000000101</v>
      </c>
      <c r="G164">
        <f>SUM(G162:G163)</f>
        <v>2403.5900000000111</v>
      </c>
    </row>
    <row r="165" spans="1:40" x14ac:dyDescent="0.25">
      <c r="D165" s="17"/>
      <c r="E165" s="13">
        <f>+E83*21.6%</f>
        <v>64.8</v>
      </c>
    </row>
    <row r="166" spans="1:40" x14ac:dyDescent="0.25">
      <c r="E166" s="13">
        <f>+E136*21.6%</f>
        <v>97.200000000000017</v>
      </c>
    </row>
    <row r="167" spans="1:40" x14ac:dyDescent="0.25">
      <c r="D167" s="17"/>
      <c r="E167" s="13">
        <f>+E159*21.6%</f>
        <v>54.719280000000005</v>
      </c>
    </row>
    <row r="168" spans="1:40" x14ac:dyDescent="0.25">
      <c r="E168" s="13">
        <f>SUM(E162:E167)</f>
        <v>418.75056000000006</v>
      </c>
      <c r="AM168" s="3"/>
    </row>
  </sheetData>
  <autoFilter ref="A1:AM160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topLeftCell="A106" workbookViewId="0">
      <selection activeCell="J127" sqref="J127"/>
    </sheetView>
  </sheetViews>
  <sheetFormatPr baseColWidth="10" defaultRowHeight="15" x14ac:dyDescent="0.25"/>
  <cols>
    <col min="6" max="6" width="9" customWidth="1"/>
    <col min="7" max="8" width="11.42578125" hidden="1" customWidth="1"/>
  </cols>
  <sheetData>
    <row r="1" spans="1:15" x14ac:dyDescent="0.25">
      <c r="A1" t="s">
        <v>212</v>
      </c>
    </row>
    <row r="2" spans="1:15" x14ac:dyDescent="0.25">
      <c r="A2" t="s">
        <v>213</v>
      </c>
      <c r="I2">
        <v>696.24</v>
      </c>
      <c r="K2" t="s">
        <v>258</v>
      </c>
      <c r="O2">
        <v>628.57000000000005</v>
      </c>
    </row>
    <row r="3" spans="1:15" x14ac:dyDescent="0.25">
      <c r="A3" t="s">
        <v>214</v>
      </c>
      <c r="I3">
        <v>555.78</v>
      </c>
      <c r="K3" t="s">
        <v>259</v>
      </c>
      <c r="O3">
        <v>610.12</v>
      </c>
    </row>
    <row r="4" spans="1:15" x14ac:dyDescent="0.25">
      <c r="A4" t="s">
        <v>215</v>
      </c>
      <c r="I4">
        <v>256.25</v>
      </c>
      <c r="K4" t="s">
        <v>260</v>
      </c>
      <c r="O4">
        <v>307.01</v>
      </c>
    </row>
    <row r="5" spans="1:15" x14ac:dyDescent="0.25">
      <c r="A5" t="s">
        <v>216</v>
      </c>
      <c r="I5">
        <v>556.05999999999995</v>
      </c>
      <c r="K5" t="s">
        <v>261</v>
      </c>
      <c r="O5">
        <v>331.19</v>
      </c>
    </row>
    <row r="6" spans="1:15" x14ac:dyDescent="0.25">
      <c r="A6" t="s">
        <v>217</v>
      </c>
      <c r="I6">
        <v>486.64</v>
      </c>
      <c r="K6" t="s">
        <v>262</v>
      </c>
      <c r="O6">
        <v>612.51</v>
      </c>
    </row>
    <row r="7" spans="1:15" x14ac:dyDescent="0.25">
      <c r="A7" t="s">
        <v>218</v>
      </c>
      <c r="I7">
        <v>407.81</v>
      </c>
      <c r="K7" t="s">
        <v>263</v>
      </c>
      <c r="O7">
        <v>162.76</v>
      </c>
    </row>
    <row r="8" spans="1:15" x14ac:dyDescent="0.25">
      <c r="A8" t="s">
        <v>219</v>
      </c>
      <c r="I8">
        <v>465.38</v>
      </c>
      <c r="K8" t="s">
        <v>264</v>
      </c>
      <c r="O8">
        <v>168.93</v>
      </c>
    </row>
    <row r="9" spans="1:15" x14ac:dyDescent="0.25">
      <c r="A9" t="s">
        <v>220</v>
      </c>
      <c r="I9">
        <v>640.83000000000004</v>
      </c>
      <c r="K9" t="s">
        <v>265</v>
      </c>
      <c r="O9">
        <v>452.07</v>
      </c>
    </row>
    <row r="10" spans="1:15" x14ac:dyDescent="0.25">
      <c r="A10" t="s">
        <v>221</v>
      </c>
      <c r="I10">
        <v>523.26</v>
      </c>
      <c r="K10" t="s">
        <v>266</v>
      </c>
      <c r="O10">
        <v>525.15</v>
      </c>
    </row>
    <row r="11" spans="1:15" x14ac:dyDescent="0.25">
      <c r="A11" t="s">
        <v>222</v>
      </c>
      <c r="I11">
        <v>562.67999999999995</v>
      </c>
      <c r="K11" t="s">
        <v>267</v>
      </c>
      <c r="O11">
        <v>345.29</v>
      </c>
    </row>
    <row r="12" spans="1:15" x14ac:dyDescent="0.25">
      <c r="A12" t="s">
        <v>223</v>
      </c>
      <c r="I12">
        <v>464.28</v>
      </c>
      <c r="K12" t="s">
        <v>268</v>
      </c>
      <c r="O12">
        <v>336.54</v>
      </c>
    </row>
    <row r="13" spans="1:15" x14ac:dyDescent="0.25">
      <c r="A13" t="s">
        <v>224</v>
      </c>
      <c r="I13">
        <v>586.70000000000005</v>
      </c>
      <c r="K13" t="s">
        <v>269</v>
      </c>
      <c r="O13">
        <v>396.65</v>
      </c>
    </row>
    <row r="14" spans="1:15" x14ac:dyDescent="0.25">
      <c r="A14" t="s">
        <v>225</v>
      </c>
      <c r="I14">
        <v>406.68</v>
      </c>
      <c r="K14" t="s">
        <v>270</v>
      </c>
      <c r="O14">
        <v>555.70000000000005</v>
      </c>
    </row>
    <row r="15" spans="1:15" x14ac:dyDescent="0.25">
      <c r="A15" t="s">
        <v>226</v>
      </c>
      <c r="I15">
        <v>191.45</v>
      </c>
      <c r="K15" t="s">
        <v>271</v>
      </c>
      <c r="O15">
        <v>500.46</v>
      </c>
    </row>
    <row r="16" spans="1:15" x14ac:dyDescent="0.25">
      <c r="A16" t="s">
        <v>227</v>
      </c>
      <c r="I16">
        <v>215.69</v>
      </c>
      <c r="K16" t="s">
        <v>272</v>
      </c>
      <c r="O16">
        <v>555.92999999999995</v>
      </c>
    </row>
    <row r="17" spans="1:15" x14ac:dyDescent="0.25">
      <c r="A17" t="s">
        <v>228</v>
      </c>
      <c r="I17">
        <v>431.87</v>
      </c>
      <c r="K17" t="s">
        <v>273</v>
      </c>
      <c r="O17">
        <v>598.64</v>
      </c>
    </row>
    <row r="18" spans="1:15" x14ac:dyDescent="0.25">
      <c r="A18" t="s">
        <v>229</v>
      </c>
      <c r="I18">
        <v>227.55</v>
      </c>
      <c r="K18" t="s">
        <v>274</v>
      </c>
      <c r="O18">
        <v>471.45</v>
      </c>
    </row>
    <row r="19" spans="1:15" x14ac:dyDescent="0.25">
      <c r="A19" t="s">
        <v>230</v>
      </c>
      <c r="I19">
        <v>447.29</v>
      </c>
      <c r="K19" t="s">
        <v>275</v>
      </c>
      <c r="O19">
        <v>408.83</v>
      </c>
    </row>
    <row r="20" spans="1:15" x14ac:dyDescent="0.25">
      <c r="A20" t="s">
        <v>231</v>
      </c>
      <c r="I20">
        <v>299.66000000000003</v>
      </c>
      <c r="K20" t="s">
        <v>276</v>
      </c>
      <c r="O20">
        <v>401.18</v>
      </c>
    </row>
    <row r="21" spans="1:15" x14ac:dyDescent="0.25">
      <c r="A21" t="s">
        <v>232</v>
      </c>
      <c r="I21">
        <v>162.56</v>
      </c>
      <c r="K21" t="s">
        <v>277</v>
      </c>
      <c r="O21">
        <v>395.34</v>
      </c>
    </row>
    <row r="22" spans="1:15" x14ac:dyDescent="0.25">
      <c r="A22" t="s">
        <v>233</v>
      </c>
      <c r="I22">
        <v>477.05</v>
      </c>
      <c r="K22" t="s">
        <v>278</v>
      </c>
      <c r="O22">
        <v>466.73</v>
      </c>
    </row>
    <row r="23" spans="1:15" x14ac:dyDescent="0.25">
      <c r="K23" t="s">
        <v>279</v>
      </c>
      <c r="O23">
        <v>597.91999999999996</v>
      </c>
    </row>
    <row r="24" spans="1:15" x14ac:dyDescent="0.25">
      <c r="K24" t="s">
        <v>280</v>
      </c>
      <c r="O24">
        <v>598.98</v>
      </c>
    </row>
    <row r="25" spans="1:15" x14ac:dyDescent="0.25">
      <c r="K25" t="s">
        <v>281</v>
      </c>
      <c r="O25">
        <v>259.11</v>
      </c>
    </row>
    <row r="26" spans="1:15" x14ac:dyDescent="0.25">
      <c r="K26" t="s">
        <v>282</v>
      </c>
      <c r="O26">
        <v>338.61</v>
      </c>
    </row>
    <row r="27" spans="1:15" x14ac:dyDescent="0.25">
      <c r="K27" t="s">
        <v>283</v>
      </c>
      <c r="O27">
        <v>546.41</v>
      </c>
    </row>
    <row r="28" spans="1:15" x14ac:dyDescent="0.25">
      <c r="K28" t="s">
        <v>284</v>
      </c>
      <c r="O28">
        <v>775.63</v>
      </c>
    </row>
    <row r="29" spans="1:15" x14ac:dyDescent="0.25">
      <c r="K29" t="s">
        <v>285</v>
      </c>
      <c r="O29">
        <v>449.48</v>
      </c>
    </row>
    <row r="30" spans="1:15" x14ac:dyDescent="0.25">
      <c r="K30" t="s">
        <v>286</v>
      </c>
      <c r="O30">
        <v>677.41</v>
      </c>
    </row>
    <row r="31" spans="1:15" x14ac:dyDescent="0.25">
      <c r="K31" t="s">
        <v>287</v>
      </c>
      <c r="O31">
        <v>512.48</v>
      </c>
    </row>
    <row r="32" spans="1:15" x14ac:dyDescent="0.25">
      <c r="K32" t="s">
        <v>288</v>
      </c>
      <c r="O32">
        <v>494.52</v>
      </c>
    </row>
    <row r="33" spans="11:15" x14ac:dyDescent="0.25">
      <c r="K33" t="s">
        <v>289</v>
      </c>
      <c r="O33">
        <v>588.29</v>
      </c>
    </row>
    <row r="34" spans="11:15" x14ac:dyDescent="0.25">
      <c r="K34" t="s">
        <v>290</v>
      </c>
      <c r="O34">
        <v>594.36</v>
      </c>
    </row>
    <row r="35" spans="11:15" x14ac:dyDescent="0.25">
      <c r="K35" t="s">
        <v>291</v>
      </c>
      <c r="O35">
        <v>446.55</v>
      </c>
    </row>
    <row r="36" spans="11:15" x14ac:dyDescent="0.25">
      <c r="K36" t="s">
        <v>292</v>
      </c>
      <c r="O36">
        <v>354.49</v>
      </c>
    </row>
    <row r="37" spans="11:15" x14ac:dyDescent="0.25">
      <c r="K37" t="s">
        <v>293</v>
      </c>
      <c r="O37">
        <v>376.2</v>
      </c>
    </row>
    <row r="38" spans="11:15" x14ac:dyDescent="0.25">
      <c r="K38" t="s">
        <v>294</v>
      </c>
      <c r="O38">
        <v>330.95</v>
      </c>
    </row>
    <row r="39" spans="11:15" x14ac:dyDescent="0.25">
      <c r="K39" t="s">
        <v>295</v>
      </c>
      <c r="O39">
        <v>196.67</v>
      </c>
    </row>
    <row r="40" spans="11:15" x14ac:dyDescent="0.25">
      <c r="K40" t="s">
        <v>296</v>
      </c>
      <c r="O40">
        <v>172.01</v>
      </c>
    </row>
    <row r="41" spans="11:15" x14ac:dyDescent="0.25">
      <c r="K41" t="s">
        <v>297</v>
      </c>
      <c r="O41">
        <v>495.47</v>
      </c>
    </row>
    <row r="42" spans="11:15" x14ac:dyDescent="0.25">
      <c r="K42" t="s">
        <v>298</v>
      </c>
      <c r="O42">
        <v>274.70999999999998</v>
      </c>
    </row>
    <row r="43" spans="11:15" x14ac:dyDescent="0.25">
      <c r="K43" t="s">
        <v>299</v>
      </c>
      <c r="O43">
        <v>1018.05</v>
      </c>
    </row>
    <row r="44" spans="11:15" x14ac:dyDescent="0.25">
      <c r="K44" t="s">
        <v>300</v>
      </c>
      <c r="O44">
        <v>330.6</v>
      </c>
    </row>
    <row r="45" spans="11:15" x14ac:dyDescent="0.25">
      <c r="K45" t="s">
        <v>301</v>
      </c>
      <c r="O45">
        <v>620.76</v>
      </c>
    </row>
    <row r="46" spans="11:15" x14ac:dyDescent="0.25">
      <c r="K46" t="s">
        <v>302</v>
      </c>
      <c r="O46">
        <v>350.74</v>
      </c>
    </row>
    <row r="47" spans="11:15" x14ac:dyDescent="0.25">
      <c r="K47" t="s">
        <v>303</v>
      </c>
      <c r="O47">
        <v>379.02</v>
      </c>
    </row>
    <row r="48" spans="11:15" x14ac:dyDescent="0.25">
      <c r="K48" t="s">
        <v>304</v>
      </c>
      <c r="O48">
        <v>520</v>
      </c>
    </row>
    <row r="49" spans="11:15" x14ac:dyDescent="0.25">
      <c r="K49" t="s">
        <v>305</v>
      </c>
      <c r="O49">
        <v>300.74</v>
      </c>
    </row>
    <row r="50" spans="11:15" x14ac:dyDescent="0.25">
      <c r="K50" t="s">
        <v>306</v>
      </c>
      <c r="O50">
        <v>490.16</v>
      </c>
    </row>
    <row r="51" spans="11:15" x14ac:dyDescent="0.25">
      <c r="K51" t="s">
        <v>307</v>
      </c>
      <c r="O51">
        <v>497.26</v>
      </c>
    </row>
    <row r="52" spans="11:15" x14ac:dyDescent="0.25">
      <c r="K52" t="s">
        <v>308</v>
      </c>
      <c r="O52">
        <v>523.83000000000004</v>
      </c>
    </row>
    <row r="53" spans="11:15" x14ac:dyDescent="0.25">
      <c r="K53" t="s">
        <v>309</v>
      </c>
      <c r="O53">
        <v>184.48</v>
      </c>
    </row>
    <row r="54" spans="11:15" x14ac:dyDescent="0.25">
      <c r="K54" t="s">
        <v>310</v>
      </c>
      <c r="O54">
        <v>433.36</v>
      </c>
    </row>
    <row r="55" spans="11:15" x14ac:dyDescent="0.25">
      <c r="K55" t="s">
        <v>311</v>
      </c>
      <c r="O55">
        <v>153.22</v>
      </c>
    </row>
    <row r="56" spans="11:15" x14ac:dyDescent="0.25">
      <c r="K56" t="s">
        <v>312</v>
      </c>
      <c r="O56">
        <v>544.08000000000004</v>
      </c>
    </row>
    <row r="57" spans="11:15" x14ac:dyDescent="0.25">
      <c r="K57" t="s">
        <v>313</v>
      </c>
      <c r="O57">
        <v>673.97</v>
      </c>
    </row>
    <row r="58" spans="11:15" x14ac:dyDescent="0.25">
      <c r="K58" t="s">
        <v>314</v>
      </c>
      <c r="O58">
        <v>800.93</v>
      </c>
    </row>
    <row r="59" spans="11:15" x14ac:dyDescent="0.25">
      <c r="K59" t="s">
        <v>315</v>
      </c>
      <c r="O59">
        <v>190.88</v>
      </c>
    </row>
    <row r="60" spans="11:15" x14ac:dyDescent="0.25">
      <c r="K60" t="s">
        <v>316</v>
      </c>
      <c r="O60">
        <v>379.51</v>
      </c>
    </row>
    <row r="61" spans="11:15" x14ac:dyDescent="0.25">
      <c r="K61" t="s">
        <v>317</v>
      </c>
      <c r="O61">
        <v>221.89</v>
      </c>
    </row>
    <row r="62" spans="11:15" x14ac:dyDescent="0.25">
      <c r="K62" t="s">
        <v>318</v>
      </c>
      <c r="O62">
        <v>71.3</v>
      </c>
    </row>
    <row r="63" spans="11:15" x14ac:dyDescent="0.25">
      <c r="K63" t="s">
        <v>319</v>
      </c>
      <c r="O63">
        <v>252</v>
      </c>
    </row>
    <row r="64" spans="11:15" x14ac:dyDescent="0.25">
      <c r="K64" t="s">
        <v>320</v>
      </c>
      <c r="O64">
        <v>398.71</v>
      </c>
    </row>
    <row r="65" spans="11:16" x14ac:dyDescent="0.25">
      <c r="K65" t="s">
        <v>321</v>
      </c>
      <c r="O65">
        <v>140.57</v>
      </c>
    </row>
    <row r="66" spans="11:16" x14ac:dyDescent="0.25">
      <c r="K66" t="s">
        <v>322</v>
      </c>
      <c r="O66">
        <v>633.51</v>
      </c>
    </row>
    <row r="67" spans="11:16" x14ac:dyDescent="0.25">
      <c r="K67" t="s">
        <v>323</v>
      </c>
      <c r="O67">
        <v>392.53</v>
      </c>
    </row>
    <row r="68" spans="11:16" x14ac:dyDescent="0.25">
      <c r="K68" t="s">
        <v>324</v>
      </c>
      <c r="O68">
        <v>323</v>
      </c>
    </row>
    <row r="69" spans="11:16" x14ac:dyDescent="0.25">
      <c r="K69" t="s">
        <v>325</v>
      </c>
    </row>
    <row r="70" spans="11:16" x14ac:dyDescent="0.25">
      <c r="K70" t="s">
        <v>326</v>
      </c>
      <c r="P70">
        <v>336.44</v>
      </c>
    </row>
    <row r="71" spans="11:16" x14ac:dyDescent="0.25">
      <c r="K71" t="s">
        <v>327</v>
      </c>
      <c r="P71">
        <v>607.95000000000005</v>
      </c>
    </row>
    <row r="72" spans="11:16" x14ac:dyDescent="0.25">
      <c r="K72" t="s">
        <v>328</v>
      </c>
      <c r="P72">
        <v>450.54</v>
      </c>
    </row>
    <row r="73" spans="11:16" x14ac:dyDescent="0.25">
      <c r="K73" t="s">
        <v>329</v>
      </c>
      <c r="P73">
        <v>513.09</v>
      </c>
    </row>
    <row r="74" spans="11:16" x14ac:dyDescent="0.25">
      <c r="K74" t="s">
        <v>330</v>
      </c>
      <c r="P74">
        <v>421.8</v>
      </c>
    </row>
    <row r="75" spans="11:16" x14ac:dyDescent="0.25">
      <c r="K75" t="s">
        <v>331</v>
      </c>
      <c r="P75">
        <v>464.82</v>
      </c>
    </row>
    <row r="76" spans="11:16" x14ac:dyDescent="0.25">
      <c r="K76" t="s">
        <v>332</v>
      </c>
      <c r="P76">
        <v>545.9</v>
      </c>
    </row>
    <row r="77" spans="11:16" x14ac:dyDescent="0.25">
      <c r="K77" t="s">
        <v>333</v>
      </c>
      <c r="P77">
        <v>457.36</v>
      </c>
    </row>
    <row r="78" spans="11:16" x14ac:dyDescent="0.25">
      <c r="K78" t="s">
        <v>334</v>
      </c>
      <c r="P78">
        <v>599.35</v>
      </c>
    </row>
    <row r="79" spans="11:16" x14ac:dyDescent="0.25">
      <c r="K79" t="s">
        <v>335</v>
      </c>
      <c r="P79">
        <v>241</v>
      </c>
    </row>
    <row r="80" spans="11:16" x14ac:dyDescent="0.25">
      <c r="K80" t="s">
        <v>336</v>
      </c>
      <c r="P80">
        <v>379.24</v>
      </c>
    </row>
    <row r="81" spans="11:16" x14ac:dyDescent="0.25">
      <c r="K81" t="s">
        <v>337</v>
      </c>
      <c r="P81">
        <v>411.24</v>
      </c>
    </row>
    <row r="82" spans="11:16" x14ac:dyDescent="0.25">
      <c r="K82" t="s">
        <v>338</v>
      </c>
      <c r="P82">
        <v>566.52</v>
      </c>
    </row>
    <row r="83" spans="11:16" x14ac:dyDescent="0.25">
      <c r="K83" t="s">
        <v>339</v>
      </c>
      <c r="P83">
        <v>445.28</v>
      </c>
    </row>
    <row r="84" spans="11:16" x14ac:dyDescent="0.25">
      <c r="K84" t="s">
        <v>340</v>
      </c>
      <c r="P84">
        <v>222.16</v>
      </c>
    </row>
    <row r="85" spans="11:16" x14ac:dyDescent="0.25">
      <c r="K85" t="s">
        <v>341</v>
      </c>
      <c r="P85">
        <v>1944.11</v>
      </c>
    </row>
    <row r="86" spans="11:16" x14ac:dyDescent="0.25">
      <c r="K86" t="s">
        <v>342</v>
      </c>
      <c r="P86">
        <v>1806.92</v>
      </c>
    </row>
    <row r="87" spans="11:16" x14ac:dyDescent="0.25">
      <c r="K87" t="s">
        <v>343</v>
      </c>
      <c r="P87">
        <v>525.78</v>
      </c>
    </row>
    <row r="88" spans="11:16" x14ac:dyDescent="0.25">
      <c r="K88" t="s">
        <v>344</v>
      </c>
      <c r="P88">
        <v>447.64</v>
      </c>
    </row>
    <row r="89" spans="11:16" x14ac:dyDescent="0.25">
      <c r="K89" t="s">
        <v>345</v>
      </c>
      <c r="P89">
        <v>328.22</v>
      </c>
    </row>
    <row r="90" spans="11:16" x14ac:dyDescent="0.25">
      <c r="K90" t="s">
        <v>346</v>
      </c>
      <c r="P90">
        <v>195.58</v>
      </c>
    </row>
    <row r="91" spans="11:16" x14ac:dyDescent="0.25">
      <c r="K91" t="s">
        <v>347</v>
      </c>
      <c r="P91">
        <v>329.14</v>
      </c>
    </row>
    <row r="92" spans="11:16" x14ac:dyDescent="0.25">
      <c r="K92" t="s">
        <v>348</v>
      </c>
      <c r="P92">
        <v>777.38</v>
      </c>
    </row>
    <row r="93" spans="11:16" x14ac:dyDescent="0.25">
      <c r="K93" t="s">
        <v>349</v>
      </c>
      <c r="P93">
        <v>343.88</v>
      </c>
    </row>
    <row r="94" spans="11:16" x14ac:dyDescent="0.25">
      <c r="K94" t="s">
        <v>350</v>
      </c>
      <c r="P94">
        <v>389.66</v>
      </c>
    </row>
    <row r="95" spans="11:16" x14ac:dyDescent="0.25">
      <c r="K95" t="s">
        <v>351</v>
      </c>
      <c r="P95">
        <v>960.76</v>
      </c>
    </row>
    <row r="96" spans="11:16" x14ac:dyDescent="0.25">
      <c r="K96" t="s">
        <v>352</v>
      </c>
      <c r="P96">
        <v>490.63</v>
      </c>
    </row>
    <row r="97" spans="11:16" x14ac:dyDescent="0.25">
      <c r="K97" t="s">
        <v>353</v>
      </c>
      <c r="P97">
        <v>508.76</v>
      </c>
    </row>
    <row r="98" spans="11:16" x14ac:dyDescent="0.25">
      <c r="K98" t="s">
        <v>354</v>
      </c>
      <c r="P98">
        <v>309.70999999999998</v>
      </c>
    </row>
    <row r="99" spans="11:16" x14ac:dyDescent="0.25">
      <c r="K99" t="s">
        <v>355</v>
      </c>
      <c r="P99">
        <v>750.78</v>
      </c>
    </row>
    <row r="100" spans="11:16" x14ac:dyDescent="0.25">
      <c r="K100" t="s">
        <v>356</v>
      </c>
      <c r="P100">
        <v>484.21</v>
      </c>
    </row>
    <row r="101" spans="11:16" x14ac:dyDescent="0.25">
      <c r="K101" t="s">
        <v>357</v>
      </c>
      <c r="P101">
        <v>372.71</v>
      </c>
    </row>
    <row r="102" spans="11:16" x14ac:dyDescent="0.25">
      <c r="K102" t="s">
        <v>358</v>
      </c>
      <c r="P102">
        <v>2.37</v>
      </c>
    </row>
    <row r="103" spans="11:16" x14ac:dyDescent="0.25">
      <c r="K103" t="s">
        <v>359</v>
      </c>
      <c r="P103">
        <v>490.97</v>
      </c>
    </row>
    <row r="104" spans="11:16" x14ac:dyDescent="0.25">
      <c r="K104" t="s">
        <v>360</v>
      </c>
      <c r="P104">
        <v>504.97</v>
      </c>
    </row>
    <row r="105" spans="11:16" x14ac:dyDescent="0.25">
      <c r="K105" t="s">
        <v>361</v>
      </c>
      <c r="P105">
        <v>207.84</v>
      </c>
    </row>
    <row r="106" spans="11:16" x14ac:dyDescent="0.25">
      <c r="K106" t="s">
        <v>362</v>
      </c>
      <c r="P106">
        <v>560.16</v>
      </c>
    </row>
    <row r="107" spans="11:16" x14ac:dyDescent="0.25">
      <c r="K107" t="s">
        <v>363</v>
      </c>
      <c r="P107">
        <v>90.33</v>
      </c>
    </row>
    <row r="108" spans="11:16" x14ac:dyDescent="0.25">
      <c r="K108" t="s">
        <v>364</v>
      </c>
      <c r="P108">
        <v>556.53</v>
      </c>
    </row>
    <row r="109" spans="11:16" x14ac:dyDescent="0.25">
      <c r="K109" t="s">
        <v>365</v>
      </c>
      <c r="P109">
        <v>362.24</v>
      </c>
    </row>
    <row r="110" spans="11:16" x14ac:dyDescent="0.25">
      <c r="K110" t="s">
        <v>366</v>
      </c>
      <c r="P110">
        <v>306.33</v>
      </c>
    </row>
    <row r="111" spans="11:16" x14ac:dyDescent="0.25">
      <c r="K111" t="s">
        <v>367</v>
      </c>
      <c r="P111">
        <v>511.42</v>
      </c>
    </row>
    <row r="112" spans="11:16" x14ac:dyDescent="0.25">
      <c r="K112" t="s">
        <v>368</v>
      </c>
      <c r="P112">
        <v>416.88</v>
      </c>
    </row>
    <row r="113" spans="10:16" x14ac:dyDescent="0.25">
      <c r="K113" t="s">
        <v>369</v>
      </c>
      <c r="P113">
        <v>225.45</v>
      </c>
    </row>
    <row r="114" spans="10:16" x14ac:dyDescent="0.25">
      <c r="K114" t="s">
        <v>370</v>
      </c>
      <c r="P114">
        <v>603</v>
      </c>
    </row>
    <row r="115" spans="10:16" x14ac:dyDescent="0.25">
      <c r="K115" t="s">
        <v>371</v>
      </c>
      <c r="P115">
        <v>356.92</v>
      </c>
    </row>
    <row r="116" spans="10:16" x14ac:dyDescent="0.25">
      <c r="K116" t="s">
        <v>372</v>
      </c>
      <c r="P116">
        <v>564.07000000000005</v>
      </c>
    </row>
    <row r="117" spans="10:16" x14ac:dyDescent="0.25">
      <c r="K117" t="s">
        <v>373</v>
      </c>
      <c r="P117">
        <v>398.49</v>
      </c>
    </row>
    <row r="118" spans="10:16" x14ac:dyDescent="0.25">
      <c r="K118" t="s">
        <v>374</v>
      </c>
      <c r="P118">
        <v>394.08</v>
      </c>
    </row>
    <row r="119" spans="10:16" x14ac:dyDescent="0.25">
      <c r="K119" t="s">
        <v>375</v>
      </c>
      <c r="P119">
        <v>18.82</v>
      </c>
    </row>
    <row r="120" spans="10:16" x14ac:dyDescent="0.25">
      <c r="K120" t="s">
        <v>376</v>
      </c>
      <c r="P120">
        <v>851.32</v>
      </c>
    </row>
    <row r="121" spans="10:16" x14ac:dyDescent="0.25">
      <c r="K121" t="s">
        <v>377</v>
      </c>
      <c r="P121">
        <v>617.08000000000004</v>
      </c>
    </row>
    <row r="122" spans="10:16" x14ac:dyDescent="0.25">
      <c r="J122" t="s">
        <v>619</v>
      </c>
      <c r="K122">
        <v>225.61</v>
      </c>
      <c r="L122" t="s">
        <v>630</v>
      </c>
      <c r="M122">
        <v>340.23</v>
      </c>
      <c r="P122">
        <v>8.65</v>
      </c>
    </row>
    <row r="123" spans="10:16" x14ac:dyDescent="0.25">
      <c r="J123" t="s">
        <v>620</v>
      </c>
      <c r="K123">
        <v>234.61</v>
      </c>
      <c r="L123" t="s">
        <v>625</v>
      </c>
      <c r="M123">
        <v>455.5</v>
      </c>
    </row>
    <row r="124" spans="10:16" x14ac:dyDescent="0.25">
      <c r="J124" t="s">
        <v>621</v>
      </c>
      <c r="K124">
        <v>357.93</v>
      </c>
      <c r="L124" t="s">
        <v>626</v>
      </c>
      <c r="M124">
        <v>192.06</v>
      </c>
    </row>
    <row r="125" spans="10:16" x14ac:dyDescent="0.25">
      <c r="J125" t="s">
        <v>622</v>
      </c>
      <c r="K125">
        <v>384.15</v>
      </c>
      <c r="L125" t="s">
        <v>627</v>
      </c>
      <c r="M125">
        <v>281.85000000000002</v>
      </c>
    </row>
    <row r="126" spans="10:16" x14ac:dyDescent="0.25">
      <c r="J126" t="s">
        <v>623</v>
      </c>
      <c r="K126">
        <v>238.96</v>
      </c>
      <c r="L126" t="s">
        <v>628</v>
      </c>
      <c r="M126">
        <v>222.32</v>
      </c>
    </row>
    <row r="127" spans="10:16" x14ac:dyDescent="0.25">
      <c r="J127" t="s">
        <v>624</v>
      </c>
      <c r="K127">
        <v>226.44</v>
      </c>
      <c r="L127" t="s">
        <v>629</v>
      </c>
      <c r="M127">
        <v>235.4</v>
      </c>
    </row>
    <row r="134" spans="9:17" x14ac:dyDescent="0.25">
      <c r="I134">
        <f>SUM(I2:I133)</f>
        <v>9061.7099999999991</v>
      </c>
      <c r="K134">
        <f>SUM(K122:K133)</f>
        <v>1667.7000000000003</v>
      </c>
      <c r="M134">
        <f>SUM(M122:M133)</f>
        <v>1727.36</v>
      </c>
      <c r="O134">
        <f>SUM(O2:O133)</f>
        <v>29136.399999999998</v>
      </c>
      <c r="P134">
        <f>SUM(P65:P133)</f>
        <v>25676.480000000003</v>
      </c>
      <c r="Q134">
        <f>SUM(I134:P134)</f>
        <v>67269.649999999994</v>
      </c>
    </row>
    <row r="135" spans="9:17" x14ac:dyDescent="0.25">
      <c r="Q135">
        <v>-67269.649999999994</v>
      </c>
    </row>
    <row r="136" spans="9:17" x14ac:dyDescent="0.25">
      <c r="Q136">
        <f>SUM(Q134:Q135)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92" workbookViewId="0">
      <selection activeCell="J2" sqref="J2:J122"/>
    </sheetView>
  </sheetViews>
  <sheetFormatPr baseColWidth="10" defaultRowHeight="15" x14ac:dyDescent="0.25"/>
  <cols>
    <col min="1" max="1" width="33.42578125" customWidth="1"/>
    <col min="6" max="6" width="22" customWidth="1"/>
  </cols>
  <sheetData>
    <row r="1" spans="1:10" x14ac:dyDescent="0.25">
      <c r="A1" t="s">
        <v>234</v>
      </c>
      <c r="B1" t="s">
        <v>235</v>
      </c>
      <c r="C1">
        <v>9061712021102920</v>
      </c>
    </row>
    <row r="2" spans="1:10" x14ac:dyDescent="0.25">
      <c r="A2" t="s">
        <v>236</v>
      </c>
      <c r="B2" t="s">
        <v>237</v>
      </c>
      <c r="C2">
        <v>69624</v>
      </c>
      <c r="D2">
        <v>979890619</v>
      </c>
      <c r="E2">
        <f>+C2/100</f>
        <v>696.24</v>
      </c>
      <c r="F2" t="s">
        <v>378</v>
      </c>
      <c r="G2">
        <v>62857</v>
      </c>
      <c r="H2" t="s">
        <v>379</v>
      </c>
      <c r="J2">
        <f>+G2/100</f>
        <v>628.57000000000005</v>
      </c>
    </row>
    <row r="3" spans="1:10" x14ac:dyDescent="0.25">
      <c r="A3" t="s">
        <v>238</v>
      </c>
      <c r="B3" t="s">
        <v>237</v>
      </c>
      <c r="C3">
        <v>55578</v>
      </c>
      <c r="D3">
        <v>988346859</v>
      </c>
      <c r="E3">
        <f t="shared" ref="E3:E22" si="0">+C3/100</f>
        <v>555.78</v>
      </c>
      <c r="F3" t="s">
        <v>380</v>
      </c>
      <c r="G3">
        <v>61012</v>
      </c>
      <c r="H3" t="s">
        <v>381</v>
      </c>
      <c r="J3">
        <f t="shared" ref="J3:J66" si="1">+G3/100</f>
        <v>610.12</v>
      </c>
    </row>
    <row r="4" spans="1:10" x14ac:dyDescent="0.25">
      <c r="A4" t="s">
        <v>239</v>
      </c>
      <c r="B4" t="s">
        <v>237</v>
      </c>
      <c r="C4">
        <v>25625</v>
      </c>
      <c r="D4">
        <v>982818394</v>
      </c>
      <c r="E4">
        <f t="shared" si="0"/>
        <v>256.25</v>
      </c>
      <c r="F4" t="s">
        <v>382</v>
      </c>
      <c r="G4">
        <v>30701</v>
      </c>
      <c r="H4" t="s">
        <v>383</v>
      </c>
      <c r="J4">
        <f t="shared" si="1"/>
        <v>307.01</v>
      </c>
    </row>
    <row r="5" spans="1:10" x14ac:dyDescent="0.25">
      <c r="A5" t="s">
        <v>240</v>
      </c>
      <c r="B5" t="s">
        <v>237</v>
      </c>
      <c r="C5">
        <v>55606</v>
      </c>
      <c r="D5">
        <v>959888864</v>
      </c>
      <c r="E5">
        <f t="shared" si="0"/>
        <v>556.05999999999995</v>
      </c>
      <c r="F5" t="s">
        <v>384</v>
      </c>
      <c r="G5">
        <v>33119</v>
      </c>
      <c r="H5" t="s">
        <v>385</v>
      </c>
      <c r="J5">
        <f t="shared" si="1"/>
        <v>331.19</v>
      </c>
    </row>
    <row r="6" spans="1:10" x14ac:dyDescent="0.25">
      <c r="A6" t="s">
        <v>241</v>
      </c>
      <c r="B6" t="s">
        <v>237</v>
      </c>
      <c r="C6">
        <v>48664</v>
      </c>
      <c r="D6">
        <v>988451241</v>
      </c>
      <c r="E6">
        <f t="shared" si="0"/>
        <v>486.64</v>
      </c>
      <c r="F6" t="s">
        <v>386</v>
      </c>
      <c r="G6">
        <v>61251</v>
      </c>
      <c r="H6" t="s">
        <v>387</v>
      </c>
      <c r="J6">
        <f t="shared" si="1"/>
        <v>612.51</v>
      </c>
    </row>
    <row r="7" spans="1:10" x14ac:dyDescent="0.25">
      <c r="A7" t="s">
        <v>242</v>
      </c>
      <c r="B7" t="s">
        <v>237</v>
      </c>
      <c r="C7">
        <v>40781</v>
      </c>
      <c r="D7">
        <v>988633709</v>
      </c>
      <c r="E7">
        <f t="shared" si="0"/>
        <v>407.81</v>
      </c>
      <c r="F7" t="s">
        <v>388</v>
      </c>
      <c r="G7">
        <v>16276</v>
      </c>
      <c r="H7" t="s">
        <v>389</v>
      </c>
      <c r="J7">
        <f t="shared" si="1"/>
        <v>162.76</v>
      </c>
    </row>
    <row r="8" spans="1:10" x14ac:dyDescent="0.25">
      <c r="A8" t="s">
        <v>243</v>
      </c>
      <c r="B8" t="s">
        <v>237</v>
      </c>
      <c r="C8">
        <v>46538</v>
      </c>
      <c r="D8">
        <v>995703763</v>
      </c>
      <c r="E8">
        <f t="shared" si="0"/>
        <v>465.38</v>
      </c>
      <c r="F8" t="s">
        <v>390</v>
      </c>
      <c r="G8">
        <v>16893</v>
      </c>
      <c r="H8" t="s">
        <v>391</v>
      </c>
      <c r="J8">
        <f t="shared" si="1"/>
        <v>168.93</v>
      </c>
    </row>
    <row r="9" spans="1:10" x14ac:dyDescent="0.25">
      <c r="A9" t="s">
        <v>244</v>
      </c>
      <c r="B9" t="s">
        <v>237</v>
      </c>
      <c r="C9">
        <v>64083</v>
      </c>
      <c r="D9">
        <v>967952830</v>
      </c>
      <c r="E9">
        <f t="shared" si="0"/>
        <v>640.83000000000004</v>
      </c>
      <c r="F9" t="s">
        <v>392</v>
      </c>
      <c r="G9">
        <v>45207</v>
      </c>
      <c r="H9" t="s">
        <v>393</v>
      </c>
      <c r="J9">
        <f t="shared" si="1"/>
        <v>452.07</v>
      </c>
    </row>
    <row r="10" spans="1:10" x14ac:dyDescent="0.25">
      <c r="A10" t="s">
        <v>245</v>
      </c>
      <c r="B10" t="s">
        <v>237</v>
      </c>
      <c r="C10">
        <v>52326</v>
      </c>
      <c r="D10">
        <v>980889587</v>
      </c>
      <c r="E10">
        <f t="shared" si="0"/>
        <v>523.26</v>
      </c>
      <c r="F10" t="s">
        <v>394</v>
      </c>
      <c r="G10">
        <v>52515</v>
      </c>
      <c r="H10" t="s">
        <v>395</v>
      </c>
      <c r="J10">
        <f t="shared" si="1"/>
        <v>525.15</v>
      </c>
    </row>
    <row r="11" spans="1:10" x14ac:dyDescent="0.25">
      <c r="A11" t="s">
        <v>246</v>
      </c>
      <c r="B11" t="s">
        <v>237</v>
      </c>
      <c r="C11">
        <v>56268</v>
      </c>
      <c r="D11">
        <v>959631081</v>
      </c>
      <c r="E11">
        <f t="shared" si="0"/>
        <v>562.67999999999995</v>
      </c>
      <c r="F11" t="s">
        <v>396</v>
      </c>
      <c r="G11">
        <v>34529</v>
      </c>
      <c r="H11" t="s">
        <v>397</v>
      </c>
      <c r="J11">
        <f t="shared" si="1"/>
        <v>345.29</v>
      </c>
    </row>
    <row r="12" spans="1:10" x14ac:dyDescent="0.25">
      <c r="A12" t="s">
        <v>247</v>
      </c>
      <c r="B12" t="s">
        <v>237</v>
      </c>
      <c r="C12">
        <v>46428</v>
      </c>
      <c r="D12">
        <v>989614064</v>
      </c>
      <c r="E12">
        <f t="shared" si="0"/>
        <v>464.28</v>
      </c>
      <c r="F12" t="s">
        <v>398</v>
      </c>
      <c r="G12">
        <v>33654</v>
      </c>
      <c r="H12" t="s">
        <v>399</v>
      </c>
      <c r="J12">
        <f t="shared" si="1"/>
        <v>336.54</v>
      </c>
    </row>
    <row r="13" spans="1:10" x14ac:dyDescent="0.25">
      <c r="A13" t="s">
        <v>248</v>
      </c>
      <c r="B13" t="s">
        <v>237</v>
      </c>
      <c r="C13">
        <v>58670</v>
      </c>
      <c r="D13">
        <v>990228568</v>
      </c>
      <c r="E13">
        <f t="shared" si="0"/>
        <v>586.70000000000005</v>
      </c>
      <c r="F13" t="s">
        <v>400</v>
      </c>
      <c r="G13">
        <v>39665</v>
      </c>
      <c r="H13" t="s">
        <v>401</v>
      </c>
      <c r="J13">
        <f t="shared" si="1"/>
        <v>396.65</v>
      </c>
    </row>
    <row r="14" spans="1:10" x14ac:dyDescent="0.25">
      <c r="A14" t="s">
        <v>249</v>
      </c>
      <c r="B14" t="s">
        <v>237</v>
      </c>
      <c r="C14">
        <v>40668</v>
      </c>
      <c r="D14">
        <v>990989928</v>
      </c>
      <c r="E14">
        <f t="shared" si="0"/>
        <v>406.68</v>
      </c>
      <c r="F14" t="s">
        <v>402</v>
      </c>
      <c r="G14">
        <v>55570</v>
      </c>
      <c r="H14" t="s">
        <v>403</v>
      </c>
      <c r="J14">
        <f t="shared" si="1"/>
        <v>555.70000000000005</v>
      </c>
    </row>
    <row r="15" spans="1:10" x14ac:dyDescent="0.25">
      <c r="A15" t="s">
        <v>250</v>
      </c>
      <c r="B15" t="s">
        <v>237</v>
      </c>
      <c r="C15">
        <v>19145</v>
      </c>
      <c r="D15">
        <v>981089768</v>
      </c>
      <c r="E15">
        <f t="shared" si="0"/>
        <v>191.45</v>
      </c>
      <c r="F15" t="s">
        <v>404</v>
      </c>
      <c r="G15">
        <v>50046</v>
      </c>
      <c r="H15" t="s">
        <v>405</v>
      </c>
      <c r="J15">
        <f t="shared" si="1"/>
        <v>500.46</v>
      </c>
    </row>
    <row r="16" spans="1:10" x14ac:dyDescent="0.25">
      <c r="A16" t="s">
        <v>251</v>
      </c>
      <c r="B16" t="s">
        <v>237</v>
      </c>
      <c r="C16">
        <v>21569</v>
      </c>
      <c r="D16">
        <v>979946398</v>
      </c>
      <c r="E16">
        <f t="shared" si="0"/>
        <v>215.69</v>
      </c>
      <c r="F16" t="s">
        <v>406</v>
      </c>
      <c r="G16">
        <v>55593</v>
      </c>
      <c r="H16" t="s">
        <v>407</v>
      </c>
      <c r="J16">
        <f t="shared" si="1"/>
        <v>555.92999999999995</v>
      </c>
    </row>
    <row r="17" spans="1:10" x14ac:dyDescent="0.25">
      <c r="A17" t="s">
        <v>252</v>
      </c>
      <c r="B17" t="s">
        <v>237</v>
      </c>
      <c r="C17">
        <v>43187</v>
      </c>
      <c r="D17">
        <v>993071421</v>
      </c>
      <c r="E17">
        <f t="shared" si="0"/>
        <v>431.87</v>
      </c>
      <c r="F17" t="s">
        <v>408</v>
      </c>
      <c r="G17">
        <v>59864</v>
      </c>
      <c r="H17" t="s">
        <v>409</v>
      </c>
      <c r="J17">
        <f t="shared" si="1"/>
        <v>598.64</v>
      </c>
    </row>
    <row r="18" spans="1:10" x14ac:dyDescent="0.25">
      <c r="A18" t="s">
        <v>253</v>
      </c>
      <c r="B18" t="s">
        <v>237</v>
      </c>
      <c r="C18">
        <v>22755</v>
      </c>
      <c r="D18">
        <v>981000482</v>
      </c>
      <c r="E18">
        <f t="shared" si="0"/>
        <v>227.55</v>
      </c>
      <c r="F18" t="s">
        <v>410</v>
      </c>
      <c r="G18">
        <v>47145</v>
      </c>
      <c r="H18" t="s">
        <v>411</v>
      </c>
      <c r="J18">
        <f t="shared" si="1"/>
        <v>471.45</v>
      </c>
    </row>
    <row r="19" spans="1:10" x14ac:dyDescent="0.25">
      <c r="A19" t="s">
        <v>254</v>
      </c>
      <c r="B19" t="s">
        <v>237</v>
      </c>
      <c r="C19">
        <v>44729</v>
      </c>
      <c r="D19">
        <v>939284443</v>
      </c>
      <c r="E19">
        <f t="shared" si="0"/>
        <v>447.29</v>
      </c>
      <c r="F19" t="s">
        <v>412</v>
      </c>
      <c r="G19">
        <v>40883</v>
      </c>
      <c r="H19" t="s">
        <v>413</v>
      </c>
      <c r="J19">
        <f t="shared" si="1"/>
        <v>408.83</v>
      </c>
    </row>
    <row r="20" spans="1:10" x14ac:dyDescent="0.25">
      <c r="A20" t="s">
        <v>255</v>
      </c>
      <c r="B20" t="s">
        <v>237</v>
      </c>
      <c r="C20">
        <v>29966</v>
      </c>
      <c r="D20">
        <v>989053958</v>
      </c>
      <c r="E20">
        <f t="shared" si="0"/>
        <v>299.66000000000003</v>
      </c>
      <c r="F20" t="s">
        <v>414</v>
      </c>
      <c r="G20">
        <v>40118</v>
      </c>
      <c r="H20" t="s">
        <v>415</v>
      </c>
      <c r="J20">
        <f t="shared" si="1"/>
        <v>401.18</v>
      </c>
    </row>
    <row r="21" spans="1:10" x14ac:dyDescent="0.25">
      <c r="A21" t="s">
        <v>256</v>
      </c>
      <c r="B21" t="s">
        <v>237</v>
      </c>
      <c r="C21">
        <v>16256</v>
      </c>
      <c r="D21">
        <v>989555581</v>
      </c>
      <c r="E21">
        <f t="shared" si="0"/>
        <v>162.56</v>
      </c>
      <c r="F21" t="s">
        <v>416</v>
      </c>
      <c r="G21">
        <v>39534</v>
      </c>
      <c r="H21" t="s">
        <v>417</v>
      </c>
      <c r="J21">
        <f t="shared" si="1"/>
        <v>395.34</v>
      </c>
    </row>
    <row r="22" spans="1:10" x14ac:dyDescent="0.25">
      <c r="A22" t="s">
        <v>257</v>
      </c>
      <c r="B22" t="s">
        <v>237</v>
      </c>
      <c r="C22">
        <v>47705</v>
      </c>
      <c r="D22">
        <v>986602344</v>
      </c>
      <c r="E22">
        <f t="shared" si="0"/>
        <v>477.05</v>
      </c>
      <c r="F22" t="s">
        <v>418</v>
      </c>
      <c r="G22">
        <v>46673</v>
      </c>
      <c r="H22" t="s">
        <v>419</v>
      </c>
      <c r="J22">
        <f t="shared" si="1"/>
        <v>466.73</v>
      </c>
    </row>
    <row r="23" spans="1:10" x14ac:dyDescent="0.25">
      <c r="F23" t="s">
        <v>420</v>
      </c>
      <c r="G23">
        <v>59792</v>
      </c>
      <c r="H23" t="s">
        <v>421</v>
      </c>
      <c r="J23">
        <f t="shared" si="1"/>
        <v>597.91999999999996</v>
      </c>
    </row>
    <row r="24" spans="1:10" x14ac:dyDescent="0.25">
      <c r="F24" t="s">
        <v>422</v>
      </c>
      <c r="G24">
        <v>59898</v>
      </c>
      <c r="H24" t="s">
        <v>423</v>
      </c>
      <c r="J24">
        <f t="shared" si="1"/>
        <v>598.98</v>
      </c>
    </row>
    <row r="25" spans="1:10" x14ac:dyDescent="0.25">
      <c r="F25" t="s">
        <v>424</v>
      </c>
      <c r="G25">
        <v>25911</v>
      </c>
      <c r="H25" t="s">
        <v>425</v>
      </c>
      <c r="J25">
        <f t="shared" si="1"/>
        <v>259.11</v>
      </c>
    </row>
    <row r="26" spans="1:10" x14ac:dyDescent="0.25">
      <c r="F26" t="s">
        <v>426</v>
      </c>
      <c r="G26">
        <v>33861</v>
      </c>
      <c r="H26" t="s">
        <v>427</v>
      </c>
      <c r="J26">
        <f t="shared" si="1"/>
        <v>338.61</v>
      </c>
    </row>
    <row r="27" spans="1:10" x14ac:dyDescent="0.25">
      <c r="F27" t="s">
        <v>428</v>
      </c>
      <c r="G27">
        <v>54641</v>
      </c>
      <c r="H27" t="s">
        <v>429</v>
      </c>
      <c r="J27">
        <f t="shared" si="1"/>
        <v>546.41</v>
      </c>
    </row>
    <row r="28" spans="1:10" x14ac:dyDescent="0.25">
      <c r="F28" t="s">
        <v>430</v>
      </c>
      <c r="G28">
        <v>77563</v>
      </c>
      <c r="H28" t="s">
        <v>431</v>
      </c>
      <c r="J28">
        <f t="shared" si="1"/>
        <v>775.63</v>
      </c>
    </row>
    <row r="29" spans="1:10" x14ac:dyDescent="0.25">
      <c r="F29" t="s">
        <v>432</v>
      </c>
      <c r="G29">
        <v>44948</v>
      </c>
      <c r="H29" t="s">
        <v>433</v>
      </c>
      <c r="J29">
        <f t="shared" si="1"/>
        <v>449.48</v>
      </c>
    </row>
    <row r="30" spans="1:10" x14ac:dyDescent="0.25">
      <c r="F30" t="s">
        <v>434</v>
      </c>
      <c r="G30">
        <v>67741</v>
      </c>
      <c r="H30" t="s">
        <v>435</v>
      </c>
      <c r="J30">
        <f t="shared" si="1"/>
        <v>677.41</v>
      </c>
    </row>
    <row r="31" spans="1:10" x14ac:dyDescent="0.25">
      <c r="F31" t="s">
        <v>436</v>
      </c>
      <c r="G31">
        <v>-21000</v>
      </c>
      <c r="H31" t="s">
        <v>437</v>
      </c>
      <c r="J31">
        <f t="shared" si="1"/>
        <v>-210</v>
      </c>
    </row>
    <row r="32" spans="1:10" x14ac:dyDescent="0.25">
      <c r="F32" t="s">
        <v>438</v>
      </c>
      <c r="G32">
        <v>51248</v>
      </c>
      <c r="H32" t="s">
        <v>439</v>
      </c>
      <c r="J32">
        <f t="shared" si="1"/>
        <v>512.48</v>
      </c>
    </row>
    <row r="33" spans="6:10" x14ac:dyDescent="0.25">
      <c r="F33" t="s">
        <v>440</v>
      </c>
      <c r="G33">
        <v>49452</v>
      </c>
      <c r="H33" t="s">
        <v>441</v>
      </c>
      <c r="J33">
        <f t="shared" si="1"/>
        <v>494.52</v>
      </c>
    </row>
    <row r="34" spans="6:10" x14ac:dyDescent="0.25">
      <c r="F34" t="s">
        <v>442</v>
      </c>
      <c r="G34">
        <v>58829</v>
      </c>
      <c r="H34" t="s">
        <v>443</v>
      </c>
      <c r="J34">
        <f t="shared" si="1"/>
        <v>588.29</v>
      </c>
    </row>
    <row r="35" spans="6:10" x14ac:dyDescent="0.25">
      <c r="F35" t="s">
        <v>444</v>
      </c>
      <c r="G35">
        <v>59436</v>
      </c>
      <c r="H35" t="s">
        <v>445</v>
      </c>
      <c r="J35">
        <f t="shared" si="1"/>
        <v>594.36</v>
      </c>
    </row>
    <row r="36" spans="6:10" x14ac:dyDescent="0.25">
      <c r="F36" t="s">
        <v>446</v>
      </c>
      <c r="G36">
        <v>44655</v>
      </c>
      <c r="H36" t="s">
        <v>447</v>
      </c>
      <c r="J36">
        <f t="shared" si="1"/>
        <v>446.55</v>
      </c>
    </row>
    <row r="37" spans="6:10" x14ac:dyDescent="0.25">
      <c r="F37" t="s">
        <v>448</v>
      </c>
      <c r="G37">
        <v>35449</v>
      </c>
      <c r="H37" t="s">
        <v>449</v>
      </c>
      <c r="J37">
        <f t="shared" si="1"/>
        <v>354.49</v>
      </c>
    </row>
    <row r="38" spans="6:10" x14ac:dyDescent="0.25">
      <c r="F38" t="s">
        <v>450</v>
      </c>
      <c r="G38">
        <v>37620</v>
      </c>
      <c r="H38" t="s">
        <v>451</v>
      </c>
      <c r="J38">
        <f t="shared" si="1"/>
        <v>376.2</v>
      </c>
    </row>
    <row r="39" spans="6:10" x14ac:dyDescent="0.25">
      <c r="F39" t="s">
        <v>452</v>
      </c>
      <c r="G39">
        <v>33095</v>
      </c>
      <c r="H39" t="s">
        <v>453</v>
      </c>
      <c r="J39">
        <f t="shared" si="1"/>
        <v>330.95</v>
      </c>
    </row>
    <row r="40" spans="6:10" x14ac:dyDescent="0.25">
      <c r="F40" t="s">
        <v>454</v>
      </c>
      <c r="G40">
        <v>19667</v>
      </c>
      <c r="H40" t="s">
        <v>455</v>
      </c>
      <c r="J40">
        <f t="shared" si="1"/>
        <v>196.67</v>
      </c>
    </row>
    <row r="41" spans="6:10" x14ac:dyDescent="0.25">
      <c r="F41" t="s">
        <v>456</v>
      </c>
      <c r="G41">
        <v>17201</v>
      </c>
      <c r="H41" t="s">
        <v>457</v>
      </c>
      <c r="J41">
        <f t="shared" si="1"/>
        <v>172.01</v>
      </c>
    </row>
    <row r="42" spans="6:10" x14ac:dyDescent="0.25">
      <c r="F42" t="s">
        <v>458</v>
      </c>
      <c r="G42">
        <v>49547</v>
      </c>
      <c r="H42" t="s">
        <v>459</v>
      </c>
      <c r="J42">
        <f t="shared" si="1"/>
        <v>495.47</v>
      </c>
    </row>
    <row r="43" spans="6:10" x14ac:dyDescent="0.25">
      <c r="F43" t="s">
        <v>460</v>
      </c>
      <c r="G43">
        <v>27471</v>
      </c>
      <c r="H43" t="s">
        <v>461</v>
      </c>
      <c r="J43">
        <f t="shared" si="1"/>
        <v>274.70999999999998</v>
      </c>
    </row>
    <row r="44" spans="6:10" x14ac:dyDescent="0.25">
      <c r="F44" t="s">
        <v>462</v>
      </c>
      <c r="G44">
        <v>101805</v>
      </c>
      <c r="H44" t="s">
        <v>463</v>
      </c>
      <c r="J44">
        <f t="shared" si="1"/>
        <v>1018.05</v>
      </c>
    </row>
    <row r="45" spans="6:10" x14ac:dyDescent="0.25">
      <c r="F45" t="s">
        <v>464</v>
      </c>
      <c r="G45">
        <v>33060</v>
      </c>
      <c r="H45" t="s">
        <v>465</v>
      </c>
      <c r="J45">
        <f t="shared" si="1"/>
        <v>330.6</v>
      </c>
    </row>
    <row r="46" spans="6:10" x14ac:dyDescent="0.25">
      <c r="F46" t="s">
        <v>466</v>
      </c>
      <c r="G46">
        <v>62076</v>
      </c>
      <c r="H46" t="s">
        <v>467</v>
      </c>
      <c r="J46">
        <f t="shared" si="1"/>
        <v>620.76</v>
      </c>
    </row>
    <row r="47" spans="6:10" x14ac:dyDescent="0.25">
      <c r="F47" t="s">
        <v>468</v>
      </c>
      <c r="G47">
        <v>35074</v>
      </c>
      <c r="H47" t="s">
        <v>469</v>
      </c>
      <c r="J47">
        <f t="shared" si="1"/>
        <v>350.74</v>
      </c>
    </row>
    <row r="48" spans="6:10" x14ac:dyDescent="0.25">
      <c r="F48" t="s">
        <v>470</v>
      </c>
      <c r="G48">
        <v>37902</v>
      </c>
      <c r="H48" t="s">
        <v>471</v>
      </c>
      <c r="J48">
        <f t="shared" si="1"/>
        <v>379.02</v>
      </c>
    </row>
    <row r="49" spans="6:10" x14ac:dyDescent="0.25">
      <c r="F49" t="s">
        <v>472</v>
      </c>
      <c r="G49">
        <v>52000</v>
      </c>
      <c r="H49" t="s">
        <v>473</v>
      </c>
      <c r="J49">
        <f t="shared" si="1"/>
        <v>520</v>
      </c>
    </row>
    <row r="50" spans="6:10" x14ac:dyDescent="0.25">
      <c r="F50" t="s">
        <v>474</v>
      </c>
      <c r="G50">
        <v>30074</v>
      </c>
      <c r="H50" t="s">
        <v>475</v>
      </c>
      <c r="J50">
        <f t="shared" si="1"/>
        <v>300.74</v>
      </c>
    </row>
    <row r="51" spans="6:10" x14ac:dyDescent="0.25">
      <c r="F51" t="s">
        <v>476</v>
      </c>
      <c r="G51">
        <v>49016</v>
      </c>
      <c r="H51" t="s">
        <v>477</v>
      </c>
      <c r="J51">
        <f t="shared" si="1"/>
        <v>490.16</v>
      </c>
    </row>
    <row r="52" spans="6:10" x14ac:dyDescent="0.25">
      <c r="F52" t="s">
        <v>478</v>
      </c>
      <c r="G52">
        <v>49726</v>
      </c>
      <c r="H52" t="s">
        <v>479</v>
      </c>
      <c r="J52">
        <f t="shared" si="1"/>
        <v>497.26</v>
      </c>
    </row>
    <row r="53" spans="6:10" x14ac:dyDescent="0.25">
      <c r="F53" t="s">
        <v>480</v>
      </c>
      <c r="G53">
        <v>52383</v>
      </c>
      <c r="H53" t="s">
        <v>481</v>
      </c>
      <c r="J53">
        <f t="shared" si="1"/>
        <v>523.83000000000004</v>
      </c>
    </row>
    <row r="54" spans="6:10" x14ac:dyDescent="0.25">
      <c r="F54" t="s">
        <v>482</v>
      </c>
      <c r="G54">
        <v>18448</v>
      </c>
      <c r="H54" t="s">
        <v>483</v>
      </c>
      <c r="J54">
        <f t="shared" si="1"/>
        <v>184.48</v>
      </c>
    </row>
    <row r="55" spans="6:10" x14ac:dyDescent="0.25">
      <c r="F55" t="s">
        <v>484</v>
      </c>
      <c r="G55">
        <v>43336</v>
      </c>
      <c r="H55" t="s">
        <v>485</v>
      </c>
      <c r="J55">
        <f t="shared" si="1"/>
        <v>433.36</v>
      </c>
    </row>
    <row r="56" spans="6:10" x14ac:dyDescent="0.25">
      <c r="F56" t="s">
        <v>486</v>
      </c>
      <c r="G56">
        <v>15322</v>
      </c>
      <c r="H56" t="s">
        <v>487</v>
      </c>
      <c r="J56">
        <f t="shared" si="1"/>
        <v>153.22</v>
      </c>
    </row>
    <row r="57" spans="6:10" x14ac:dyDescent="0.25">
      <c r="F57" t="s">
        <v>488</v>
      </c>
      <c r="G57">
        <v>54408</v>
      </c>
      <c r="H57" t="s">
        <v>489</v>
      </c>
      <c r="J57">
        <f t="shared" si="1"/>
        <v>544.08000000000004</v>
      </c>
    </row>
    <row r="58" spans="6:10" x14ac:dyDescent="0.25">
      <c r="F58" t="s">
        <v>490</v>
      </c>
      <c r="G58">
        <v>67397</v>
      </c>
      <c r="H58" t="s">
        <v>491</v>
      </c>
      <c r="J58">
        <f t="shared" si="1"/>
        <v>673.97</v>
      </c>
    </row>
    <row r="59" spans="6:10" x14ac:dyDescent="0.25">
      <c r="F59" t="s">
        <v>492</v>
      </c>
      <c r="G59">
        <v>80093</v>
      </c>
      <c r="H59" t="s">
        <v>493</v>
      </c>
      <c r="J59">
        <f t="shared" si="1"/>
        <v>800.93</v>
      </c>
    </row>
    <row r="60" spans="6:10" x14ac:dyDescent="0.25">
      <c r="F60" t="s">
        <v>494</v>
      </c>
      <c r="G60">
        <v>19088</v>
      </c>
      <c r="H60" t="s">
        <v>495</v>
      </c>
      <c r="J60">
        <f t="shared" si="1"/>
        <v>190.88</v>
      </c>
    </row>
    <row r="61" spans="6:10" x14ac:dyDescent="0.25">
      <c r="F61" t="s">
        <v>496</v>
      </c>
      <c r="G61">
        <v>37951</v>
      </c>
      <c r="H61" t="s">
        <v>497</v>
      </c>
      <c r="J61">
        <f t="shared" si="1"/>
        <v>379.51</v>
      </c>
    </row>
    <row r="62" spans="6:10" x14ac:dyDescent="0.25">
      <c r="F62" t="s">
        <v>498</v>
      </c>
      <c r="G62">
        <v>22189</v>
      </c>
      <c r="H62" t="s">
        <v>499</v>
      </c>
      <c r="J62">
        <f t="shared" si="1"/>
        <v>221.89</v>
      </c>
    </row>
    <row r="63" spans="6:10" x14ac:dyDescent="0.25">
      <c r="F63" t="s">
        <v>500</v>
      </c>
      <c r="G63">
        <v>7130</v>
      </c>
      <c r="H63" t="s">
        <v>501</v>
      </c>
      <c r="J63">
        <f t="shared" si="1"/>
        <v>71.3</v>
      </c>
    </row>
    <row r="64" spans="6:10" x14ac:dyDescent="0.25">
      <c r="F64" t="s">
        <v>502</v>
      </c>
      <c r="G64">
        <v>25200</v>
      </c>
      <c r="H64" t="s">
        <v>503</v>
      </c>
      <c r="J64">
        <f t="shared" si="1"/>
        <v>252</v>
      </c>
    </row>
    <row r="65" spans="6:10" x14ac:dyDescent="0.25">
      <c r="F65" t="s">
        <v>504</v>
      </c>
      <c r="G65">
        <v>39871</v>
      </c>
      <c r="H65" t="s">
        <v>505</v>
      </c>
      <c r="J65">
        <f t="shared" si="1"/>
        <v>398.71</v>
      </c>
    </row>
    <row r="66" spans="6:10" x14ac:dyDescent="0.25">
      <c r="F66" t="s">
        <v>506</v>
      </c>
      <c r="G66">
        <v>14057</v>
      </c>
      <c r="H66" t="s">
        <v>507</v>
      </c>
      <c r="J66">
        <f t="shared" si="1"/>
        <v>140.57</v>
      </c>
    </row>
    <row r="67" spans="6:10" x14ac:dyDescent="0.25">
      <c r="F67" t="s">
        <v>508</v>
      </c>
      <c r="G67">
        <v>63351</v>
      </c>
      <c r="H67" t="s">
        <v>509</v>
      </c>
      <c r="J67">
        <f t="shared" ref="J67:J122" si="2">+G67/100</f>
        <v>633.51</v>
      </c>
    </row>
    <row r="68" spans="6:10" x14ac:dyDescent="0.25">
      <c r="F68" t="s">
        <v>510</v>
      </c>
      <c r="G68">
        <v>39253</v>
      </c>
      <c r="H68" t="s">
        <v>511</v>
      </c>
      <c r="J68">
        <f t="shared" si="2"/>
        <v>392.53</v>
      </c>
    </row>
    <row r="69" spans="6:10" x14ac:dyDescent="0.25">
      <c r="F69" t="s">
        <v>512</v>
      </c>
      <c r="G69">
        <v>32300</v>
      </c>
      <c r="H69" t="s">
        <v>513</v>
      </c>
      <c r="J69">
        <f t="shared" si="2"/>
        <v>323</v>
      </c>
    </row>
    <row r="70" spans="6:10" x14ac:dyDescent="0.25">
      <c r="F70" t="s">
        <v>514</v>
      </c>
      <c r="G70">
        <v>33644</v>
      </c>
      <c r="H70" t="s">
        <v>515</v>
      </c>
      <c r="J70">
        <f t="shared" si="2"/>
        <v>336.44</v>
      </c>
    </row>
    <row r="71" spans="6:10" x14ac:dyDescent="0.25">
      <c r="F71" t="s">
        <v>516</v>
      </c>
      <c r="G71">
        <v>60795</v>
      </c>
      <c r="H71" t="s">
        <v>517</v>
      </c>
      <c r="J71">
        <f t="shared" si="2"/>
        <v>607.95000000000005</v>
      </c>
    </row>
    <row r="72" spans="6:10" x14ac:dyDescent="0.25">
      <c r="F72" t="s">
        <v>518</v>
      </c>
      <c r="G72">
        <v>45054</v>
      </c>
      <c r="H72" t="s">
        <v>519</v>
      </c>
      <c r="J72">
        <f t="shared" si="2"/>
        <v>450.54</v>
      </c>
    </row>
    <row r="73" spans="6:10" x14ac:dyDescent="0.25">
      <c r="F73" t="s">
        <v>520</v>
      </c>
      <c r="G73">
        <v>51309</v>
      </c>
      <c r="H73" t="s">
        <v>521</v>
      </c>
      <c r="J73">
        <f t="shared" si="2"/>
        <v>513.09</v>
      </c>
    </row>
    <row r="74" spans="6:10" x14ac:dyDescent="0.25">
      <c r="F74" t="s">
        <v>522</v>
      </c>
      <c r="G74">
        <v>42180</v>
      </c>
      <c r="H74" t="s">
        <v>523</v>
      </c>
      <c r="J74">
        <f t="shared" si="2"/>
        <v>421.8</v>
      </c>
    </row>
    <row r="75" spans="6:10" x14ac:dyDescent="0.25">
      <c r="F75" t="s">
        <v>524</v>
      </c>
      <c r="G75">
        <v>46482</v>
      </c>
      <c r="H75" t="s">
        <v>525</v>
      </c>
      <c r="J75">
        <f t="shared" si="2"/>
        <v>464.82</v>
      </c>
    </row>
    <row r="76" spans="6:10" x14ac:dyDescent="0.25">
      <c r="F76" t="s">
        <v>526</v>
      </c>
      <c r="G76">
        <v>54590</v>
      </c>
      <c r="H76" t="s">
        <v>527</v>
      </c>
      <c r="J76">
        <f t="shared" si="2"/>
        <v>545.9</v>
      </c>
    </row>
    <row r="77" spans="6:10" x14ac:dyDescent="0.25">
      <c r="F77" t="s">
        <v>528</v>
      </c>
      <c r="G77">
        <v>45736</v>
      </c>
      <c r="H77" t="s">
        <v>529</v>
      </c>
      <c r="J77">
        <f t="shared" si="2"/>
        <v>457.36</v>
      </c>
    </row>
    <row r="78" spans="6:10" x14ac:dyDescent="0.25">
      <c r="F78" t="s">
        <v>530</v>
      </c>
      <c r="G78">
        <v>59935</v>
      </c>
      <c r="H78" t="s">
        <v>531</v>
      </c>
      <c r="J78">
        <f t="shared" si="2"/>
        <v>599.35</v>
      </c>
    </row>
    <row r="79" spans="6:10" x14ac:dyDescent="0.25">
      <c r="F79" t="s">
        <v>532</v>
      </c>
      <c r="G79">
        <v>24100</v>
      </c>
      <c r="H79" t="s">
        <v>533</v>
      </c>
      <c r="J79">
        <f t="shared" si="2"/>
        <v>241</v>
      </c>
    </row>
    <row r="80" spans="6:10" x14ac:dyDescent="0.25">
      <c r="F80" t="s">
        <v>534</v>
      </c>
      <c r="G80">
        <v>37924</v>
      </c>
      <c r="H80" t="s">
        <v>535</v>
      </c>
      <c r="J80">
        <f t="shared" si="2"/>
        <v>379.24</v>
      </c>
    </row>
    <row r="81" spans="6:10" x14ac:dyDescent="0.25">
      <c r="F81" t="s">
        <v>536</v>
      </c>
      <c r="G81">
        <v>41124</v>
      </c>
      <c r="H81" t="s">
        <v>537</v>
      </c>
      <c r="J81">
        <f t="shared" si="2"/>
        <v>411.24</v>
      </c>
    </row>
    <row r="82" spans="6:10" x14ac:dyDescent="0.25">
      <c r="F82" t="s">
        <v>538</v>
      </c>
      <c r="G82">
        <v>56652</v>
      </c>
      <c r="H82" t="s">
        <v>539</v>
      </c>
      <c r="J82">
        <f t="shared" si="2"/>
        <v>566.52</v>
      </c>
    </row>
    <row r="83" spans="6:10" x14ac:dyDescent="0.25">
      <c r="F83" t="s">
        <v>540</v>
      </c>
      <c r="G83">
        <v>44528</v>
      </c>
      <c r="H83" t="s">
        <v>541</v>
      </c>
      <c r="J83">
        <f t="shared" si="2"/>
        <v>445.28</v>
      </c>
    </row>
    <row r="84" spans="6:10" x14ac:dyDescent="0.25">
      <c r="F84" t="s">
        <v>542</v>
      </c>
      <c r="G84">
        <v>22216</v>
      </c>
      <c r="H84" t="s">
        <v>543</v>
      </c>
      <c r="J84">
        <f t="shared" si="2"/>
        <v>222.16</v>
      </c>
    </row>
    <row r="85" spans="6:10" x14ac:dyDescent="0.25">
      <c r="F85" t="s">
        <v>544</v>
      </c>
      <c r="G85">
        <v>194411</v>
      </c>
      <c r="H85" t="s">
        <v>545</v>
      </c>
      <c r="J85">
        <f t="shared" si="2"/>
        <v>1944.11</v>
      </c>
    </row>
    <row r="86" spans="6:10" x14ac:dyDescent="0.25">
      <c r="F86" t="s">
        <v>546</v>
      </c>
      <c r="G86">
        <v>180692</v>
      </c>
      <c r="H86" t="s">
        <v>545</v>
      </c>
      <c r="J86">
        <f t="shared" si="2"/>
        <v>1806.92</v>
      </c>
    </row>
    <row r="87" spans="6:10" x14ac:dyDescent="0.25">
      <c r="F87" t="s">
        <v>547</v>
      </c>
      <c r="G87">
        <v>52578</v>
      </c>
      <c r="H87" t="s">
        <v>548</v>
      </c>
      <c r="J87">
        <f t="shared" si="2"/>
        <v>525.78</v>
      </c>
    </row>
    <row r="88" spans="6:10" x14ac:dyDescent="0.25">
      <c r="F88" t="s">
        <v>549</v>
      </c>
      <c r="G88">
        <v>44764</v>
      </c>
      <c r="H88" t="s">
        <v>550</v>
      </c>
      <c r="J88">
        <f t="shared" si="2"/>
        <v>447.64</v>
      </c>
    </row>
    <row r="89" spans="6:10" x14ac:dyDescent="0.25">
      <c r="F89" t="s">
        <v>551</v>
      </c>
      <c r="G89">
        <v>32822</v>
      </c>
      <c r="H89" t="s">
        <v>552</v>
      </c>
      <c r="J89">
        <f t="shared" si="2"/>
        <v>328.22</v>
      </c>
    </row>
    <row r="90" spans="6:10" x14ac:dyDescent="0.25">
      <c r="F90" t="s">
        <v>553</v>
      </c>
      <c r="G90">
        <v>19558</v>
      </c>
      <c r="H90" t="s">
        <v>554</v>
      </c>
      <c r="J90">
        <f t="shared" si="2"/>
        <v>195.58</v>
      </c>
    </row>
    <row r="91" spans="6:10" x14ac:dyDescent="0.25">
      <c r="F91" t="s">
        <v>555</v>
      </c>
      <c r="G91">
        <v>32914</v>
      </c>
      <c r="H91" t="s">
        <v>556</v>
      </c>
      <c r="J91">
        <f t="shared" si="2"/>
        <v>329.14</v>
      </c>
    </row>
    <row r="92" spans="6:10" x14ac:dyDescent="0.25">
      <c r="F92" t="s">
        <v>557</v>
      </c>
      <c r="G92">
        <v>77738</v>
      </c>
      <c r="H92" t="s">
        <v>558</v>
      </c>
      <c r="J92">
        <f t="shared" si="2"/>
        <v>777.38</v>
      </c>
    </row>
    <row r="93" spans="6:10" x14ac:dyDescent="0.25">
      <c r="F93" t="s">
        <v>559</v>
      </c>
      <c r="G93">
        <v>34388</v>
      </c>
      <c r="H93" t="s">
        <v>560</v>
      </c>
      <c r="J93">
        <f t="shared" si="2"/>
        <v>343.88</v>
      </c>
    </row>
    <row r="94" spans="6:10" x14ac:dyDescent="0.25">
      <c r="F94" t="s">
        <v>561</v>
      </c>
      <c r="G94">
        <v>38966</v>
      </c>
      <c r="H94" t="s">
        <v>562</v>
      </c>
      <c r="J94">
        <f t="shared" si="2"/>
        <v>389.66</v>
      </c>
    </row>
    <row r="95" spans="6:10" x14ac:dyDescent="0.25">
      <c r="F95" t="s">
        <v>563</v>
      </c>
      <c r="G95">
        <v>96076</v>
      </c>
      <c r="H95" t="s">
        <v>564</v>
      </c>
      <c r="J95">
        <f t="shared" si="2"/>
        <v>960.76</v>
      </c>
    </row>
    <row r="96" spans="6:10" x14ac:dyDescent="0.25">
      <c r="F96" t="s">
        <v>565</v>
      </c>
      <c r="G96">
        <v>49063</v>
      </c>
      <c r="H96" t="s">
        <v>566</v>
      </c>
      <c r="J96">
        <f t="shared" si="2"/>
        <v>490.63</v>
      </c>
    </row>
    <row r="97" spans="6:10" x14ac:dyDescent="0.25">
      <c r="F97" t="s">
        <v>567</v>
      </c>
      <c r="G97">
        <v>50876</v>
      </c>
      <c r="H97" t="s">
        <v>568</v>
      </c>
      <c r="J97">
        <f t="shared" si="2"/>
        <v>508.76</v>
      </c>
    </row>
    <row r="98" spans="6:10" x14ac:dyDescent="0.25">
      <c r="F98" t="s">
        <v>569</v>
      </c>
      <c r="G98">
        <v>30971</v>
      </c>
      <c r="H98" t="s">
        <v>570</v>
      </c>
      <c r="J98">
        <f t="shared" si="2"/>
        <v>309.70999999999998</v>
      </c>
    </row>
    <row r="99" spans="6:10" x14ac:dyDescent="0.25">
      <c r="F99" t="s">
        <v>571</v>
      </c>
      <c r="G99">
        <v>75078</v>
      </c>
      <c r="H99" t="s">
        <v>572</v>
      </c>
      <c r="J99">
        <f t="shared" si="2"/>
        <v>750.78</v>
      </c>
    </row>
    <row r="100" spans="6:10" x14ac:dyDescent="0.25">
      <c r="F100" t="s">
        <v>573</v>
      </c>
      <c r="G100">
        <v>48421</v>
      </c>
      <c r="H100" t="s">
        <v>574</v>
      </c>
      <c r="J100">
        <f t="shared" si="2"/>
        <v>484.21</v>
      </c>
    </row>
    <row r="101" spans="6:10" x14ac:dyDescent="0.25">
      <c r="F101" t="s">
        <v>575</v>
      </c>
      <c r="G101">
        <v>37271</v>
      </c>
      <c r="H101" t="s">
        <v>576</v>
      </c>
      <c r="J101">
        <f t="shared" si="2"/>
        <v>372.71</v>
      </c>
    </row>
    <row r="102" spans="6:10" x14ac:dyDescent="0.25">
      <c r="F102" t="s">
        <v>577</v>
      </c>
      <c r="G102">
        <v>237</v>
      </c>
      <c r="H102" t="s">
        <v>578</v>
      </c>
      <c r="J102">
        <f t="shared" si="2"/>
        <v>2.37</v>
      </c>
    </row>
    <row r="103" spans="6:10" x14ac:dyDescent="0.25">
      <c r="F103" t="s">
        <v>579</v>
      </c>
      <c r="G103">
        <v>49097</v>
      </c>
      <c r="H103" t="s">
        <v>580</v>
      </c>
      <c r="J103">
        <f t="shared" si="2"/>
        <v>490.97</v>
      </c>
    </row>
    <row r="104" spans="6:10" x14ac:dyDescent="0.25">
      <c r="F104" t="s">
        <v>581</v>
      </c>
      <c r="G104">
        <v>50497</v>
      </c>
      <c r="H104" t="s">
        <v>582</v>
      </c>
      <c r="J104">
        <f t="shared" si="2"/>
        <v>504.97</v>
      </c>
    </row>
    <row r="105" spans="6:10" x14ac:dyDescent="0.25">
      <c r="F105" t="s">
        <v>583</v>
      </c>
      <c r="G105">
        <v>20784</v>
      </c>
      <c r="H105" t="s">
        <v>584</v>
      </c>
      <c r="J105">
        <f t="shared" si="2"/>
        <v>207.84</v>
      </c>
    </row>
    <row r="106" spans="6:10" x14ac:dyDescent="0.25">
      <c r="F106" t="s">
        <v>585</v>
      </c>
      <c r="G106">
        <v>56016</v>
      </c>
      <c r="H106" t="s">
        <v>586</v>
      </c>
      <c r="J106">
        <f t="shared" si="2"/>
        <v>560.16</v>
      </c>
    </row>
    <row r="107" spans="6:10" x14ac:dyDescent="0.25">
      <c r="F107" t="s">
        <v>587</v>
      </c>
      <c r="G107">
        <v>9033</v>
      </c>
      <c r="H107" t="s">
        <v>588</v>
      </c>
      <c r="J107">
        <f t="shared" si="2"/>
        <v>90.33</v>
      </c>
    </row>
    <row r="108" spans="6:10" x14ac:dyDescent="0.25">
      <c r="F108" t="s">
        <v>589</v>
      </c>
      <c r="G108">
        <v>55653</v>
      </c>
      <c r="H108" t="s">
        <v>590</v>
      </c>
      <c r="J108">
        <f t="shared" si="2"/>
        <v>556.53</v>
      </c>
    </row>
    <row r="109" spans="6:10" x14ac:dyDescent="0.25">
      <c r="F109" t="s">
        <v>591</v>
      </c>
      <c r="G109">
        <v>36224</v>
      </c>
      <c r="H109" t="s">
        <v>592</v>
      </c>
      <c r="J109">
        <f t="shared" si="2"/>
        <v>362.24</v>
      </c>
    </row>
    <row r="110" spans="6:10" x14ac:dyDescent="0.25">
      <c r="F110" t="s">
        <v>593</v>
      </c>
      <c r="G110">
        <v>30633</v>
      </c>
      <c r="H110" t="s">
        <v>594</v>
      </c>
      <c r="J110">
        <f t="shared" si="2"/>
        <v>306.33</v>
      </c>
    </row>
    <row r="111" spans="6:10" x14ac:dyDescent="0.25">
      <c r="F111" t="s">
        <v>595</v>
      </c>
      <c r="G111">
        <v>51142</v>
      </c>
      <c r="H111" t="s">
        <v>596</v>
      </c>
      <c r="J111">
        <f t="shared" si="2"/>
        <v>511.42</v>
      </c>
    </row>
    <row r="112" spans="6:10" x14ac:dyDescent="0.25">
      <c r="F112" t="s">
        <v>597</v>
      </c>
      <c r="G112">
        <v>41688</v>
      </c>
      <c r="H112" t="s">
        <v>598</v>
      </c>
      <c r="J112">
        <f t="shared" si="2"/>
        <v>416.88</v>
      </c>
    </row>
    <row r="113" spans="6:10" x14ac:dyDescent="0.25">
      <c r="F113" t="s">
        <v>599</v>
      </c>
      <c r="G113">
        <v>22545</v>
      </c>
      <c r="H113" t="s">
        <v>600</v>
      </c>
      <c r="J113">
        <f t="shared" si="2"/>
        <v>225.45</v>
      </c>
    </row>
    <row r="114" spans="6:10" x14ac:dyDescent="0.25">
      <c r="F114" t="s">
        <v>601</v>
      </c>
      <c r="G114">
        <v>60300</v>
      </c>
      <c r="H114" t="s">
        <v>602</v>
      </c>
      <c r="J114">
        <f t="shared" si="2"/>
        <v>603</v>
      </c>
    </row>
    <row r="115" spans="6:10" x14ac:dyDescent="0.25">
      <c r="F115" t="s">
        <v>603</v>
      </c>
      <c r="G115">
        <v>35692</v>
      </c>
      <c r="H115" t="s">
        <v>604</v>
      </c>
      <c r="J115">
        <f t="shared" si="2"/>
        <v>356.92</v>
      </c>
    </row>
    <row r="116" spans="6:10" x14ac:dyDescent="0.25">
      <c r="F116" t="s">
        <v>605</v>
      </c>
      <c r="G116">
        <v>56407</v>
      </c>
      <c r="H116" t="s">
        <v>606</v>
      </c>
      <c r="J116">
        <f t="shared" si="2"/>
        <v>564.07000000000005</v>
      </c>
    </row>
    <row r="117" spans="6:10" x14ac:dyDescent="0.25">
      <c r="F117" t="s">
        <v>607</v>
      </c>
      <c r="G117">
        <v>39849</v>
      </c>
      <c r="H117" t="s">
        <v>608</v>
      </c>
      <c r="J117">
        <f t="shared" si="2"/>
        <v>398.49</v>
      </c>
    </row>
    <row r="118" spans="6:10" x14ac:dyDescent="0.25">
      <c r="F118" t="s">
        <v>609</v>
      </c>
      <c r="G118">
        <v>39408</v>
      </c>
      <c r="H118" t="s">
        <v>610</v>
      </c>
      <c r="J118">
        <f t="shared" si="2"/>
        <v>394.08</v>
      </c>
    </row>
    <row r="119" spans="6:10" x14ac:dyDescent="0.25">
      <c r="F119" t="s">
        <v>611</v>
      </c>
      <c r="G119">
        <v>1882</v>
      </c>
      <c r="H119" t="s">
        <v>612</v>
      </c>
      <c r="J119">
        <f t="shared" si="2"/>
        <v>18.82</v>
      </c>
    </row>
    <row r="120" spans="6:10" x14ac:dyDescent="0.25">
      <c r="F120" t="s">
        <v>613</v>
      </c>
      <c r="G120">
        <v>85132</v>
      </c>
      <c r="H120" t="s">
        <v>614</v>
      </c>
      <c r="J120">
        <f t="shared" si="2"/>
        <v>851.32</v>
      </c>
    </row>
    <row r="121" spans="6:10" x14ac:dyDescent="0.25">
      <c r="F121" t="s">
        <v>615</v>
      </c>
      <c r="G121">
        <v>61708</v>
      </c>
      <c r="H121" t="s">
        <v>616</v>
      </c>
      <c r="J121">
        <f t="shared" si="2"/>
        <v>617.08000000000004</v>
      </c>
    </row>
    <row r="122" spans="6:10" x14ac:dyDescent="0.25">
      <c r="F122" t="s">
        <v>617</v>
      </c>
      <c r="G122">
        <v>865</v>
      </c>
      <c r="H122" t="s">
        <v>618</v>
      </c>
      <c r="J122">
        <f t="shared" si="2"/>
        <v>8.65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acontable</dc:creator>
  <cp:lastModifiedBy>acontable</cp:lastModifiedBy>
  <dcterms:created xsi:type="dcterms:W3CDTF">2021-10-29T15:21:55Z</dcterms:created>
  <dcterms:modified xsi:type="dcterms:W3CDTF">2021-11-19T16:05:27Z</dcterms:modified>
</cp:coreProperties>
</file>