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arlos Almeida\Documents\GitHub\Grafimpac\Fase I - Planeacion y Riesgos\3000 Conocimiento del negocio\"/>
    </mc:Choice>
  </mc:AlternateContent>
  <xr:revisionPtr revIDLastSave="0" documentId="13_ncr:1_{DEDA2C17-A2F6-4371-A0F8-C01440CCC33D}" xr6:coauthVersionLast="47" xr6:coauthVersionMax="47" xr10:uidLastSave="{00000000-0000-0000-0000-000000000000}"/>
  <bookViews>
    <workbookView xWindow="-120" yWindow="-120" windowWidth="20730" windowHeight="11160" activeTab="3" xr2:uid="{00000000-000D-0000-FFFF-FFFF00000000}"/>
  </bookViews>
  <sheets>
    <sheet name="Programa" sheetId="6" r:id="rId1"/>
    <sheet name="BG" sheetId="3" r:id="rId2"/>
    <sheet name="ER" sheetId="2" r:id="rId3"/>
    <sheet name="ESF21" sheetId="5" r:id="rId4"/>
    <sheet name="ERI21" sheetId="8" r:id="rId5"/>
    <sheet name="ESF20" sheetId="1" r:id="rId6"/>
    <sheet name="ERI20" sheetId="7" r:id="rId7"/>
    <sheet name="BC18" sheetId="4" state="hidden" r:id="rId8"/>
  </sheets>
  <externalReferences>
    <externalReference r:id="rId9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93" i="5" l="1"/>
  <c r="H290" i="5"/>
  <c r="C39" i="3"/>
  <c r="H286" i="5"/>
  <c r="H284" i="5"/>
  <c r="H285" i="5"/>
  <c r="H289" i="5"/>
  <c r="H288" i="5"/>
  <c r="H287" i="5"/>
  <c r="D10" i="3"/>
  <c r="D46" i="3"/>
  <c r="C46" i="3"/>
  <c r="D45" i="3"/>
  <c r="C33" i="2"/>
  <c r="G260" i="5"/>
  <c r="G257" i="5"/>
  <c r="G258" i="5"/>
  <c r="G259" i="5"/>
  <c r="C37" i="3"/>
  <c r="C36" i="3"/>
  <c r="C31" i="3"/>
  <c r="E31" i="3" s="1"/>
  <c r="F31" i="3" s="1"/>
  <c r="C30" i="3"/>
  <c r="C27" i="3"/>
  <c r="C24" i="3"/>
  <c r="C26" i="3"/>
  <c r="C25" i="3"/>
  <c r="C23" i="3"/>
  <c r="C17" i="3"/>
  <c r="C16" i="3"/>
  <c r="C15" i="3"/>
  <c r="C13" i="3"/>
  <c r="C9" i="3"/>
  <c r="E9" i="3" s="1"/>
  <c r="F9" i="3" s="1"/>
  <c r="C8" i="3"/>
  <c r="C10" i="3"/>
  <c r="C12" i="3"/>
  <c r="C11" i="3"/>
  <c r="C7" i="3"/>
  <c r="G31" i="2"/>
  <c r="G30" i="2"/>
  <c r="G29" i="2"/>
  <c r="G26" i="2"/>
  <c r="G24" i="2"/>
  <c r="G22" i="2"/>
  <c r="G20" i="2"/>
  <c r="G19" i="2"/>
  <c r="G16" i="2"/>
  <c r="G15" i="2"/>
  <c r="G14" i="2"/>
  <c r="G13" i="2"/>
  <c r="G12" i="2"/>
  <c r="G11" i="2"/>
  <c r="G7" i="2"/>
  <c r="G8" i="2"/>
  <c r="G6" i="2"/>
  <c r="C8" i="2"/>
  <c r="C11" i="2"/>
  <c r="C13" i="2"/>
  <c r="D13" i="2" s="1"/>
  <c r="F13" i="2" s="1"/>
  <c r="C15" i="2"/>
  <c r="C16" i="2" s="1"/>
  <c r="C21" i="2"/>
  <c r="C24" i="2"/>
  <c r="C25" i="2"/>
  <c r="D25" i="2"/>
  <c r="F25" i="2" s="1"/>
  <c r="D20" i="2"/>
  <c r="F20" i="2" s="1"/>
  <c r="D11" i="2"/>
  <c r="F11" i="2" s="1"/>
  <c r="D8" i="2"/>
  <c r="D12" i="2" s="1"/>
  <c r="F12" i="2" s="1"/>
  <c r="F24" i="2"/>
  <c r="F19" i="2"/>
  <c r="D14" i="2"/>
  <c r="F7" i="2"/>
  <c r="E14" i="2"/>
  <c r="F14" i="2" s="1"/>
  <c r="E6" i="2"/>
  <c r="N2" i="7"/>
  <c r="N4" i="7" s="1"/>
  <c r="C14" i="3" l="1"/>
  <c r="C32" i="3"/>
  <c r="C28" i="3"/>
  <c r="C18" i="3"/>
  <c r="C17" i="2"/>
  <c r="C22" i="2"/>
  <c r="C26" i="2" s="1"/>
  <c r="D21" i="2"/>
  <c r="E15" i="2"/>
  <c r="D15" i="2"/>
  <c r="D16" i="2" s="1"/>
  <c r="F6" i="2"/>
  <c r="N5" i="7"/>
  <c r="N6" i="7" s="1"/>
  <c r="N7" i="7" s="1"/>
  <c r="C31" i="2" l="1"/>
  <c r="C32" i="2" s="1"/>
  <c r="C27" i="2"/>
  <c r="F15" i="2"/>
  <c r="D22" i="2"/>
  <c r="D26" i="2" s="1"/>
  <c r="D17" i="2"/>
  <c r="D16" i="3"/>
  <c r="E16" i="3" s="1"/>
  <c r="F16" i="3" s="1"/>
  <c r="D29" i="2" l="1"/>
  <c r="F29" i="2" s="1"/>
  <c r="D27" i="2"/>
  <c r="D24" i="3"/>
  <c r="E24" i="3" s="1"/>
  <c r="F24" i="3" s="1"/>
  <c r="D39" i="3"/>
  <c r="D40" i="3" s="1"/>
  <c r="D32" i="3"/>
  <c r="E27" i="3"/>
  <c r="F27" i="3" s="1"/>
  <c r="D17" i="3"/>
  <c r="D18" i="3" s="1"/>
  <c r="D14" i="3"/>
  <c r="D44" i="3" s="1"/>
  <c r="E13" i="3"/>
  <c r="F13" i="3" s="1"/>
  <c r="E38" i="3"/>
  <c r="F38" i="3" s="1"/>
  <c r="E37" i="3"/>
  <c r="F37" i="3" s="1"/>
  <c r="E36" i="3"/>
  <c r="F36" i="3" s="1"/>
  <c r="E30" i="3"/>
  <c r="F30" i="3" s="1"/>
  <c r="E26" i="3"/>
  <c r="F26" i="3" s="1"/>
  <c r="E25" i="3"/>
  <c r="F25" i="3" s="1"/>
  <c r="E23" i="3"/>
  <c r="F23" i="3" s="1"/>
  <c r="E15" i="3"/>
  <c r="F15" i="3" s="1"/>
  <c r="E12" i="3"/>
  <c r="F12" i="3" s="1"/>
  <c r="E11" i="3"/>
  <c r="F11" i="3" s="1"/>
  <c r="E10" i="3"/>
  <c r="F10" i="3" s="1"/>
  <c r="E8" i="3"/>
  <c r="F8" i="3" s="1"/>
  <c r="E7" i="3"/>
  <c r="F7" i="3" s="1"/>
  <c r="D28" i="3" l="1"/>
  <c r="E17" i="3"/>
  <c r="F17" i="3" s="1"/>
  <c r="E39" i="3"/>
  <c r="F39" i="3" s="1"/>
  <c r="D33" i="3"/>
  <c r="D41" i="3" s="1"/>
  <c r="D19" i="3"/>
  <c r="D42" i="3" l="1"/>
  <c r="F30" i="2"/>
  <c r="D31" i="2"/>
  <c r="D32" i="2" s="1"/>
  <c r="F18" i="2"/>
  <c r="E8" i="2"/>
  <c r="E21" i="2" s="1"/>
  <c r="F21" i="2" s="1"/>
  <c r="F8" i="2" l="1"/>
  <c r="E16" i="2"/>
  <c r="E22" i="2" s="1"/>
  <c r="E26" i="2" l="1"/>
  <c r="F16" i="2"/>
  <c r="F22" i="2" s="1"/>
  <c r="E17" i="2"/>
  <c r="F17" i="2" s="1"/>
  <c r="E31" i="2" l="1"/>
  <c r="F31" i="2" s="1"/>
  <c r="F26" i="2"/>
  <c r="E27" i="2"/>
  <c r="F27" i="2" s="1"/>
  <c r="J213" i="4"/>
  <c r="J125" i="4" s="1"/>
  <c r="E32" i="2" l="1"/>
  <c r="F32" i="2" s="1"/>
  <c r="C40" i="3" l="1"/>
  <c r="E32" i="3"/>
  <c r="F32" i="3" s="1"/>
  <c r="E18" i="3"/>
  <c r="F18" i="3" s="1"/>
  <c r="E40" i="3" l="1"/>
  <c r="F40" i="3" s="1"/>
  <c r="C4" i="3"/>
  <c r="E14" i="3" l="1"/>
  <c r="F14" i="3" s="1"/>
  <c r="E28" i="3"/>
  <c r="E29" i="3"/>
  <c r="C33" i="3"/>
  <c r="E33" i="3" s="1"/>
  <c r="F33" i="3" s="1"/>
  <c r="C19" i="3"/>
  <c r="C44" i="3"/>
  <c r="E19" i="3" l="1"/>
  <c r="F19" i="3" s="1"/>
  <c r="C45" i="3"/>
  <c r="C41" i="3"/>
  <c r="C42" i="3" s="1"/>
  <c r="E41" i="3" l="1"/>
  <c r="F41" i="3" l="1"/>
  <c r="E42" i="3"/>
</calcChain>
</file>

<file path=xl/sharedStrings.xml><?xml version="1.0" encoding="utf-8"?>
<sst xmlns="http://schemas.openxmlformats.org/spreadsheetml/2006/main" count="1672" uniqueCount="1044">
  <si>
    <t xml:space="preserve"> ACTIVOS</t>
  </si>
  <si>
    <t>1</t>
  </si>
  <si>
    <t xml:space="preserve">  ACTIVO CORRIENTE FINANCIERO</t>
  </si>
  <si>
    <t>1-1</t>
  </si>
  <si>
    <t xml:space="preserve">   ACTIVO CORRIENTE FINANCIERO</t>
  </si>
  <si>
    <t>1-1-1</t>
  </si>
  <si>
    <t xml:space="preserve">    ACTIVO DISPONIBLE - EXIGIBLE</t>
  </si>
  <si>
    <t>1-1-1-01</t>
  </si>
  <si>
    <t xml:space="preserve">     INSTITUCIONES FINANCIERAS</t>
  </si>
  <si>
    <t>1-1-1-01-03</t>
  </si>
  <si>
    <t xml:space="preserve">    CUENTAS POR COBRAR </t>
  </si>
  <si>
    <t>1-1-1-03</t>
  </si>
  <si>
    <t xml:space="preserve">     CUENTAS POR COBRAR NO RELACIONADAS</t>
  </si>
  <si>
    <t>1-1-1-03-01</t>
  </si>
  <si>
    <t>1-1-1-03-01-001</t>
  </si>
  <si>
    <t xml:space="preserve">    CREDITO TRIBUTARIO</t>
  </si>
  <si>
    <t>1-1-1-05</t>
  </si>
  <si>
    <t xml:space="preserve">     CREDITO TRIBUTARIO</t>
  </si>
  <si>
    <t>1-1-1-05-01</t>
  </si>
  <si>
    <t>1-1-1-05-01-001</t>
  </si>
  <si>
    <t>1-1-1-05-01-002</t>
  </si>
  <si>
    <t xml:space="preserve">      1% RETENCION SOBRE VENTAS</t>
  </si>
  <si>
    <t>1-1-1-05-01-003</t>
  </si>
  <si>
    <t xml:space="preserve">      2% RETENCION SOBRE VENTAS</t>
  </si>
  <si>
    <t xml:space="preserve">      12% IVA COMPRA BIENES</t>
  </si>
  <si>
    <t xml:space="preserve">      12% IVA COMPRA SERVICIOS</t>
  </si>
  <si>
    <t xml:space="preserve">  ACTIVO CORRIENTE REALIZABLE</t>
  </si>
  <si>
    <t>1-2</t>
  </si>
  <si>
    <t xml:space="preserve">   ACTIVO CORRIENTE REALIZABLE</t>
  </si>
  <si>
    <t>1-2-1</t>
  </si>
  <si>
    <t xml:space="preserve">    INVENTARIO </t>
  </si>
  <si>
    <t>1-2-1-01</t>
  </si>
  <si>
    <t xml:space="preserve">     INVENTARIO BODEGA</t>
  </si>
  <si>
    <t>1-2-1-01-01</t>
  </si>
  <si>
    <t>1-2-1-01-01-001</t>
  </si>
  <si>
    <t>1-2-1-01-01-002</t>
  </si>
  <si>
    <t xml:space="preserve"> PASIVOS </t>
  </si>
  <si>
    <t>2</t>
  </si>
  <si>
    <t xml:space="preserve">  PASIVO CORRIENTE</t>
  </si>
  <si>
    <t>2-1</t>
  </si>
  <si>
    <t xml:space="preserve">   PASIVO CORRIENTE</t>
  </si>
  <si>
    <t>2-1-1</t>
  </si>
  <si>
    <t xml:space="preserve">    OBLIGACIONES TRIBUTARIAS</t>
  </si>
  <si>
    <t>2-1-1-01</t>
  </si>
  <si>
    <t xml:space="preserve">     IVA POR PAGAR</t>
  </si>
  <si>
    <t>2-1-1-01-01</t>
  </si>
  <si>
    <t>2-1-1-01-01-004</t>
  </si>
  <si>
    <t>2-1-1-01-01-005</t>
  </si>
  <si>
    <t xml:space="preserve">     RETENCIONES EN FUENTE X PAGAR</t>
  </si>
  <si>
    <t>2-1-1-01-02</t>
  </si>
  <si>
    <t>2-1-1-01-02-002</t>
  </si>
  <si>
    <t xml:space="preserve">      10% RETENCION FUENTE</t>
  </si>
  <si>
    <t>2-1-1-01-02-004</t>
  </si>
  <si>
    <t xml:space="preserve">    CUENTAS POR  PAGAR</t>
  </si>
  <si>
    <t>2-1-1-03</t>
  </si>
  <si>
    <t xml:space="preserve">     CUENTAS POR  PAGAR LOCALES</t>
  </si>
  <si>
    <t>2-1-1-03-01</t>
  </si>
  <si>
    <t xml:space="preserve">      PROVEEDORES LOCALES</t>
  </si>
  <si>
    <t>2-1-1-03-01-001</t>
  </si>
  <si>
    <t xml:space="preserve">    CUENTAS POR PAGAR DIVERSAS </t>
  </si>
  <si>
    <t>2-1-1-07</t>
  </si>
  <si>
    <t xml:space="preserve">     CTA X PAGAR DIVERSAS - RELACIONADAS</t>
  </si>
  <si>
    <t>2-1-1-07-02</t>
  </si>
  <si>
    <t xml:space="preserve">      TELCONET S.A.</t>
  </si>
  <si>
    <t>2-1-1-07-02-001</t>
  </si>
  <si>
    <t xml:space="preserve"> PATRIMONIO </t>
  </si>
  <si>
    <t>3</t>
  </si>
  <si>
    <t xml:space="preserve">  CAPITAL</t>
  </si>
  <si>
    <t>3-1</t>
  </si>
  <si>
    <t xml:space="preserve">   CAPITAL</t>
  </si>
  <si>
    <t>3-1-1</t>
  </si>
  <si>
    <t xml:space="preserve">    CAPITAL</t>
  </si>
  <si>
    <t>3-1-1-01</t>
  </si>
  <si>
    <t>3-1-1-01-01</t>
  </si>
  <si>
    <t>3-1-1-01-01-001</t>
  </si>
  <si>
    <t xml:space="preserve">  RESULTADOS</t>
  </si>
  <si>
    <t>3-3</t>
  </si>
  <si>
    <t xml:space="preserve">   RESULTADOS</t>
  </si>
  <si>
    <t>3-3-1</t>
  </si>
  <si>
    <t xml:space="preserve">    RESULTADOS</t>
  </si>
  <si>
    <t>3-3-1-01</t>
  </si>
  <si>
    <t xml:space="preserve">     RESULTADOS</t>
  </si>
  <si>
    <t>3-3-1-01-01</t>
  </si>
  <si>
    <t>3-3-1-01-01-002</t>
  </si>
  <si>
    <t xml:space="preserve"> INGRESOS</t>
  </si>
  <si>
    <t>4</t>
  </si>
  <si>
    <t xml:space="preserve">  VENTAS</t>
  </si>
  <si>
    <t>4-1</t>
  </si>
  <si>
    <t>4-1-1</t>
  </si>
  <si>
    <t>4-1-1-01</t>
  </si>
  <si>
    <t>4-1-1-01-01</t>
  </si>
  <si>
    <t>4-1-1-01-01-001</t>
  </si>
  <si>
    <t xml:space="preserve"> COSTOS</t>
  </si>
  <si>
    <t>5</t>
  </si>
  <si>
    <t xml:space="preserve"> GASTOS GENERALES</t>
  </si>
  <si>
    <t>6</t>
  </si>
  <si>
    <t xml:space="preserve">  GASTOS GENERALES</t>
  </si>
  <si>
    <t>6-1</t>
  </si>
  <si>
    <t xml:space="preserve">   VENTAS</t>
  </si>
  <si>
    <t>6-1-1</t>
  </si>
  <si>
    <t xml:space="preserve">    GASTOS GENERALES</t>
  </si>
  <si>
    <t>6-1-1-02</t>
  </si>
  <si>
    <t xml:space="preserve">     GASTOS GENERALES</t>
  </si>
  <si>
    <t>6-1-1-02-01</t>
  </si>
  <si>
    <t>6-1-1-02-01-021</t>
  </si>
  <si>
    <t>6-1-1-02-01-030</t>
  </si>
  <si>
    <t xml:space="preserve">      SEGUROS CONTRATADOS</t>
  </si>
  <si>
    <t>6-1-1-02-01-036</t>
  </si>
  <si>
    <t>6-1-1-02-01-037</t>
  </si>
  <si>
    <t>6-1-1-02-01-042</t>
  </si>
  <si>
    <t xml:space="preserve">      COMISIONES Y SERVICIOS BANCARIOS</t>
  </si>
  <si>
    <t>ACTIVOS</t>
  </si>
  <si>
    <t>…Efectivos y equivalentes de efectivo</t>
  </si>
  <si>
    <t>Variacion</t>
  </si>
  <si>
    <t>…Inventarios</t>
  </si>
  <si>
    <t>TOTAL ACTIVOS</t>
  </si>
  <si>
    <t>PASIVOS Y PATRIMONIO</t>
  </si>
  <si>
    <t>…Cuentas por cobrar, partes relacionadas</t>
  </si>
  <si>
    <t>…Impuestos por pagar</t>
  </si>
  <si>
    <t>Total Pasivos Corrientes</t>
  </si>
  <si>
    <t>Total Activos Corrientes</t>
  </si>
  <si>
    <t>Patrimonio:</t>
  </si>
  <si>
    <t>Pasivos corrientes:</t>
  </si>
  <si>
    <t>Activos corrientes:</t>
  </si>
  <si>
    <t>Capital social</t>
  </si>
  <si>
    <t>Resultado del ejercicio</t>
  </si>
  <si>
    <t>Resultados acumulados</t>
  </si>
  <si>
    <t>Total Patrimonio</t>
  </si>
  <si>
    <t>TOTAL PASIVOS Y PATRIMONIO</t>
  </si>
  <si>
    <t>Comentarios</t>
  </si>
  <si>
    <t>ESTADO DE RESULTADOS</t>
  </si>
  <si>
    <t>Margen bruto</t>
  </si>
  <si>
    <t>Gastos financieros</t>
  </si>
  <si>
    <t>Utilidad antes de IR</t>
  </si>
  <si>
    <t>15% PT</t>
  </si>
  <si>
    <t>Impuesto a la renta</t>
  </si>
  <si>
    <t>TELSOTERRA S.A.</t>
  </si>
  <si>
    <t xml:space="preserve">     CAJA  CHICA </t>
  </si>
  <si>
    <t>1-1-1-01-02</t>
  </si>
  <si>
    <t xml:space="preserve">      CAJA CHICA GUAYAQUIL</t>
  </si>
  <si>
    <t>1-1-1-01-02-001</t>
  </si>
  <si>
    <t xml:space="preserve">      BANCO INTERNACIONAL #1500617151</t>
  </si>
  <si>
    <t>1-1-1-01-03-002</t>
  </si>
  <si>
    <t xml:space="preserve">      BANCO MACHALA # 1070987682</t>
  </si>
  <si>
    <t>1-1-1-01-03-003</t>
  </si>
  <si>
    <t xml:space="preserve">      CLIENTES POR COBRAR</t>
  </si>
  <si>
    <t xml:space="preserve">    CTA X COBRAR EMPLEADOS-ACCIONISTAS</t>
  </si>
  <si>
    <t>1-1-1-04</t>
  </si>
  <si>
    <t xml:space="preserve">     CUENTAS POR COBRAR EMPLEADOS</t>
  </si>
  <si>
    <t>1-1-1-04-01</t>
  </si>
  <si>
    <t xml:space="preserve">      PRESTAMOS A EMPLEADOS</t>
  </si>
  <si>
    <t>1-1-1-04-01-001</t>
  </si>
  <si>
    <t xml:space="preserve">      CREDITO TRIBUTARIO RENTA</t>
  </si>
  <si>
    <t xml:space="preserve">     CREDITO TRIBUTARIO IVA</t>
  </si>
  <si>
    <t>1-1-1-05-02</t>
  </si>
  <si>
    <t xml:space="preserve">      CREDITO TRIBUTARIO I.V.A.</t>
  </si>
  <si>
    <t>1-1-1-05-02-006</t>
  </si>
  <si>
    <t>1-1-1-05-02-007</t>
  </si>
  <si>
    <t>1-1-1-05-02-008</t>
  </si>
  <si>
    <t xml:space="preserve">    SERV Y OTROS CONTRATOS ANTIC.</t>
  </si>
  <si>
    <t>1-1-1-07</t>
  </si>
  <si>
    <t xml:space="preserve">     ANTICIPO A PROVEEDORES</t>
  </si>
  <si>
    <t>1-1-1-07-01</t>
  </si>
  <si>
    <t xml:space="preserve">      WILLIAN HERNAN MERO MEZA</t>
  </si>
  <si>
    <t>1-1-1-07-01-012</t>
  </si>
  <si>
    <t xml:space="preserve">      COMERCIAL KYWI S.A.</t>
  </si>
  <si>
    <t>1-1-1-07-01-013</t>
  </si>
  <si>
    <t xml:space="preserve">      NARCISA JOSEFIN CHONG VILLEGAS</t>
  </si>
  <si>
    <t>1-1-1-07-01-018</t>
  </si>
  <si>
    <t xml:space="preserve">      JANETH AMERICA CHUNGA LOPEZ</t>
  </si>
  <si>
    <t>1-1-1-07-01-028</t>
  </si>
  <si>
    <t xml:space="preserve">      FATIMA NARCISA MOREIRA ZAMBRANO</t>
  </si>
  <si>
    <t>1-1-1-07-01-040</t>
  </si>
  <si>
    <t xml:space="preserve">      JOSE LUIS MIÑO BRIONES</t>
  </si>
  <si>
    <t>1-1-1-07-01-047</t>
  </si>
  <si>
    <t xml:space="preserve">     ANTICIPO GASTOS DE VIAJE</t>
  </si>
  <si>
    <t>1-1-1-07-02</t>
  </si>
  <si>
    <t xml:space="preserve">      DOUGLAS XAVIER MORAN MAZZINI</t>
  </si>
  <si>
    <t>1-1-1-07-02-001</t>
  </si>
  <si>
    <t xml:space="preserve">      FRANCISCO XAVIER MONTIEL GARCIA</t>
  </si>
  <si>
    <t>1-1-1-07-02-002</t>
  </si>
  <si>
    <t xml:space="preserve">      JAVIER PAUL CORNEJO ESPINOZA</t>
  </si>
  <si>
    <t>1-1-1-07-02-003</t>
  </si>
  <si>
    <t xml:space="preserve">      TEODORO FERNANDO LINO TUBAY</t>
  </si>
  <si>
    <t>1-1-1-07-02-004</t>
  </si>
  <si>
    <t xml:space="preserve">      WILMITON ENRIQUE PINCAY GUTIERRES</t>
  </si>
  <si>
    <t>1-1-1-07-02-005</t>
  </si>
  <si>
    <t xml:space="preserve">      ALEJANDRO RAUL CACURRI GARCIA</t>
  </si>
  <si>
    <t>1-1-1-07-02-007</t>
  </si>
  <si>
    <t xml:space="preserve">      INVENTARIO EN TRANSITO LOCAL</t>
  </si>
  <si>
    <t xml:space="preserve">      MATERIALES Y EQUIPOS ATENCION A CLI</t>
  </si>
  <si>
    <t xml:space="preserve">  ACTIVOS  NO CORRIENTES</t>
  </si>
  <si>
    <t>1-3</t>
  </si>
  <si>
    <t xml:space="preserve">   ACTIVO FIJO</t>
  </si>
  <si>
    <t>1-3-2</t>
  </si>
  <si>
    <t xml:space="preserve">    PROPIEDAD PLANTA Y EQUIPO</t>
  </si>
  <si>
    <t>1-3-2-01</t>
  </si>
  <si>
    <t xml:space="preserve">     PROPIEDAD PLANTA Y EQUIPO</t>
  </si>
  <si>
    <t>1-3-2-01-01</t>
  </si>
  <si>
    <t xml:space="preserve">      MAQUINARIAS  AF</t>
  </si>
  <si>
    <t>1-3-2-01-01-002</t>
  </si>
  <si>
    <t>1-3-2-01-01-004</t>
  </si>
  <si>
    <t xml:space="preserve">    DEPRECIACION ACUMULADA</t>
  </si>
  <si>
    <t>1-3-2-02</t>
  </si>
  <si>
    <t xml:space="preserve">     DEPRECIACION ACUMULADA</t>
  </si>
  <si>
    <t>1-3-2-02-01</t>
  </si>
  <si>
    <t xml:space="preserve">      DEPREC. ACUM MAQUINARIA -EQUIPOS</t>
  </si>
  <si>
    <t>1-3-2-02-01-001</t>
  </si>
  <si>
    <t xml:space="preserve">      DEPREC. ACUM. HERRAMIENTAS</t>
  </si>
  <si>
    <t>1-3-2-02-01-003</t>
  </si>
  <si>
    <t xml:space="preserve">      100% IVA RETENCION PROVEEDORES</t>
  </si>
  <si>
    <t xml:space="preserve">      I.V.A. POR PAGAR</t>
  </si>
  <si>
    <t xml:space="preserve">      12 % I.V.A. EN VENTAS</t>
  </si>
  <si>
    <t>2-1-1-01-01-006</t>
  </si>
  <si>
    <t xml:space="preserve">      1% RETENCIONES FUENTE</t>
  </si>
  <si>
    <t>2-1-1-01-02-001</t>
  </si>
  <si>
    <t xml:space="preserve">      2% RETENCIONE FUENTE</t>
  </si>
  <si>
    <t xml:space="preserve">      RETENCIONES EN LA FUENTE POR PAGAR</t>
  </si>
  <si>
    <t>2-1-1-01-02-006</t>
  </si>
  <si>
    <t xml:space="preserve">    OBLIGACIONES PATRONALES</t>
  </si>
  <si>
    <t>2-1-1-02</t>
  </si>
  <si>
    <t xml:space="preserve">     OBLIGACIONES PATRONALES</t>
  </si>
  <si>
    <t>2-1-1-02-01</t>
  </si>
  <si>
    <t xml:space="preserve">      SUELDO POR PAGAR</t>
  </si>
  <si>
    <t>2-1-1-02-01-001</t>
  </si>
  <si>
    <t xml:space="preserve">      DECIMO 13RO POR PAGAR</t>
  </si>
  <si>
    <t>2-1-1-02-01-002</t>
  </si>
  <si>
    <t xml:space="preserve">      DECIMO 14TO POR PAGAR</t>
  </si>
  <si>
    <t>2-1-1-02-01-003</t>
  </si>
  <si>
    <t xml:space="preserve">      VACACIONES POR PAGAR</t>
  </si>
  <si>
    <t>2-1-1-02-01-004</t>
  </si>
  <si>
    <t xml:space="preserve">      APORTES  PATRONAL POR PAGAR</t>
  </si>
  <si>
    <t>2-1-1-02-01-005</t>
  </si>
  <si>
    <t xml:space="preserve">      FONDO RESERVA POR PAGAR</t>
  </si>
  <si>
    <t>2-1-1-02-01-006</t>
  </si>
  <si>
    <t xml:space="preserve">      PRESTAMOS QUIROGRAFARIOS</t>
  </si>
  <si>
    <t>2-1-1-02-01-007</t>
  </si>
  <si>
    <t xml:space="preserve">    PASIVOS DIFERIDOS</t>
  </si>
  <si>
    <t>2-1-1-09</t>
  </si>
  <si>
    <t xml:space="preserve">     ANTICIPOS DE CLIENTES</t>
  </si>
  <si>
    <t>2-1-1-09-01</t>
  </si>
  <si>
    <t xml:space="preserve">      ANTICIPOS DE CLIENTES</t>
  </si>
  <si>
    <t>2-1-1-09-01-001</t>
  </si>
  <si>
    <t xml:space="preserve">  PASIVO LARGO PLAZO</t>
  </si>
  <si>
    <t>2-2</t>
  </si>
  <si>
    <t xml:space="preserve">   PASIVO LARGO PLAZO</t>
  </si>
  <si>
    <t>2-2-1</t>
  </si>
  <si>
    <t xml:space="preserve">    CUENTAS POR PAGAR RELACIONADAS</t>
  </si>
  <si>
    <t>2-2-1-04</t>
  </si>
  <si>
    <t xml:space="preserve">     POR PAGAR RELACIONADAS L.P.</t>
  </si>
  <si>
    <t>2-2-1-04-01</t>
  </si>
  <si>
    <t xml:space="preserve">      TELCONET S.A. RELACIONADA L/P</t>
  </si>
  <si>
    <t>2-2-1-04-01-001</t>
  </si>
  <si>
    <t xml:space="preserve">     CAPITAL</t>
  </si>
  <si>
    <t xml:space="preserve">      CAPITAL SUSCRITO Y PAGADO</t>
  </si>
  <si>
    <t xml:space="preserve">     APORTES  FUTURAS CAPITALIZACIONES</t>
  </si>
  <si>
    <t>3-1-1-01-02</t>
  </si>
  <si>
    <t xml:space="preserve">      ACCIONISTA TELCONET</t>
  </si>
  <si>
    <t>3-1-1-01-02-001</t>
  </si>
  <si>
    <t xml:space="preserve">      UTILIDAD O PERDIDA ACUMULADA AÑO AN</t>
  </si>
  <si>
    <t>ESTADO  DE  RESULTADO</t>
  </si>
  <si>
    <t xml:space="preserve">    VENTAS</t>
  </si>
  <si>
    <t xml:space="preserve">     VENTAS GUAYAQUIL</t>
  </si>
  <si>
    <t xml:space="preserve">      VENTAS GUAYAQUIL</t>
  </si>
  <si>
    <t xml:space="preserve">   OTROS INGRESOS</t>
  </si>
  <si>
    <t xml:space="preserve">  COSTO</t>
  </si>
  <si>
    <t>5-1</t>
  </si>
  <si>
    <t xml:space="preserve">   COSTO</t>
  </si>
  <si>
    <t>5-1-1</t>
  </si>
  <si>
    <t xml:space="preserve">    COSTO</t>
  </si>
  <si>
    <t>5-1-1-01</t>
  </si>
  <si>
    <t xml:space="preserve">     COSTO</t>
  </si>
  <si>
    <t>5-1-1-01-01</t>
  </si>
  <si>
    <t xml:space="preserve">      COSTO  VENTA  MATERIALES - EQUIPOS</t>
  </si>
  <si>
    <t>5-1-1-01-01-001</t>
  </si>
  <si>
    <t xml:space="preserve">     COSTO  MANO DE  OBRA</t>
  </si>
  <si>
    <t>5-1-1-01-02</t>
  </si>
  <si>
    <t xml:space="preserve">      COSTO SERVICIO  OBRA LOCAL</t>
  </si>
  <si>
    <t>5-1-1-01-02-001</t>
  </si>
  <si>
    <t xml:space="preserve">     COSTO MANTENIMIENTO</t>
  </si>
  <si>
    <t>5-1-1-01-03</t>
  </si>
  <si>
    <t xml:space="preserve">      MANTENIMIENTO  DE  EQUIPOS</t>
  </si>
  <si>
    <t>5-1-1-01-03-001</t>
  </si>
  <si>
    <t xml:space="preserve">     COSTO RENTA DE EQUIPOS</t>
  </si>
  <si>
    <t>5-1-1-01-04</t>
  </si>
  <si>
    <t xml:space="preserve">      ALQUILER  EQUIPOS DE CONSTRUCCION</t>
  </si>
  <si>
    <t>5-1-1-01-04-001</t>
  </si>
  <si>
    <t xml:space="preserve">  USAR</t>
  </si>
  <si>
    <t>5-3</t>
  </si>
  <si>
    <t xml:space="preserve">   USAR</t>
  </si>
  <si>
    <t>5-3-1</t>
  </si>
  <si>
    <t xml:space="preserve">    USAR</t>
  </si>
  <si>
    <t>5-3-1-01</t>
  </si>
  <si>
    <t xml:space="preserve">     USAR</t>
  </si>
  <si>
    <t>5-3-1-01-01</t>
  </si>
  <si>
    <t xml:space="preserve">      DEPRECIACION AF AL COSTO</t>
  </si>
  <si>
    <t>5-3-1-01-01-001</t>
  </si>
  <si>
    <t xml:space="preserve">    GASTOS DE PERSONAL</t>
  </si>
  <si>
    <t>6-1-1-01</t>
  </si>
  <si>
    <t xml:space="preserve">     SUELDOS Y OTROS INGRESOS</t>
  </si>
  <si>
    <t>6-1-1-01-01</t>
  </si>
  <si>
    <t xml:space="preserve">      SUELDOS</t>
  </si>
  <si>
    <t>6-1-1-01-01-001</t>
  </si>
  <si>
    <t xml:space="preserve">      HORAS EXTRAS</t>
  </si>
  <si>
    <t>6-1-1-01-01-002</t>
  </si>
  <si>
    <t xml:space="preserve">      BONO ADICIONALES</t>
  </si>
  <si>
    <t>6-1-1-01-01-005</t>
  </si>
  <si>
    <t xml:space="preserve">     BENEFICIOS SOCIALES</t>
  </si>
  <si>
    <t>6-1-1-01-02</t>
  </si>
  <si>
    <t xml:space="preserve">      DECIMO TERCER  SUELDO</t>
  </si>
  <si>
    <t>6-1-1-01-02-001</t>
  </si>
  <si>
    <t xml:space="preserve">      DECIMO 14TO SUELDO</t>
  </si>
  <si>
    <t>6-1-1-01-02-002</t>
  </si>
  <si>
    <t xml:space="preserve">      APORTES AL IESS</t>
  </si>
  <si>
    <t>6-1-1-01-02-003</t>
  </si>
  <si>
    <t xml:space="preserve">      IECE -  SECAP</t>
  </si>
  <si>
    <t>6-1-1-01-02-004</t>
  </si>
  <si>
    <t xml:space="preserve">      VACACIONES DEL  PERSONAL</t>
  </si>
  <si>
    <t>6-1-1-01-02-005</t>
  </si>
  <si>
    <t xml:space="preserve">      FONDO DE RESERVA</t>
  </si>
  <si>
    <t>6-1-1-01-02-006</t>
  </si>
  <si>
    <t xml:space="preserve">      INDEMNIZACIÓN, DESAHUCIO Y JUBILACI</t>
  </si>
  <si>
    <t>6-1-1-01-02-007</t>
  </si>
  <si>
    <t xml:space="preserve">     OTROS BENEFICIOS EMPRESARIALES</t>
  </si>
  <si>
    <t>6-1-1-01-03</t>
  </si>
  <si>
    <t xml:space="preserve">      GASTOS  MEDICOS  EMPLEADOS</t>
  </si>
  <si>
    <t>6-1-1-01-03-001</t>
  </si>
  <si>
    <t xml:space="preserve">      ALIMENTACION - REFRIGERIOS</t>
  </si>
  <si>
    <t>6-1-1-01-03-002</t>
  </si>
  <si>
    <t xml:space="preserve">      AGUA POTABLE</t>
  </si>
  <si>
    <t>6-1-1-02-01-001</t>
  </si>
  <si>
    <t xml:space="preserve">      ALQUILER DE VEHICULO</t>
  </si>
  <si>
    <t>6-1-1-02-01-002</t>
  </si>
  <si>
    <t xml:space="preserve">      ARRIENDO  SOCIEDADES</t>
  </si>
  <si>
    <t>6-1-1-02-01-005</t>
  </si>
  <si>
    <t xml:space="preserve">      MANTENIMIENTO DE VEHICULO</t>
  </si>
  <si>
    <t>6-1-1-02-01-008</t>
  </si>
  <si>
    <t xml:space="preserve">      CELULAR  Y  OTROS</t>
  </si>
  <si>
    <t>6-1-1-02-01-009</t>
  </si>
  <si>
    <t xml:space="preserve">      COMBUSTIBLE</t>
  </si>
  <si>
    <t>6-1-1-02-01-010</t>
  </si>
  <si>
    <t>6-1-1-02-01-012</t>
  </si>
  <si>
    <t xml:space="preserve">      FLETES  Y  ACARREOS</t>
  </si>
  <si>
    <t>6-1-1-02-01-016</t>
  </si>
  <si>
    <t xml:space="preserve">      GASTOS DE  VIAJE</t>
  </si>
  <si>
    <t>6-1-1-02-01-018</t>
  </si>
  <si>
    <t xml:space="preserve">      GASTOS LEGALES</t>
  </si>
  <si>
    <t>6-1-1-02-01-019</t>
  </si>
  <si>
    <t xml:space="preserve">      SERVICIOS DE SEGURIDAD - VIGILANCIA</t>
  </si>
  <si>
    <t>6-1-1-02-01-020</t>
  </si>
  <si>
    <t xml:space="preserve">      SERVICIOS PROFESIONALES SOCIEDADES</t>
  </si>
  <si>
    <t xml:space="preserve">      MATERIALES  Y  REPUESTOS</t>
  </si>
  <si>
    <t>6-1-1-02-01-028</t>
  </si>
  <si>
    <t xml:space="preserve">      MISCELANEOS</t>
  </si>
  <si>
    <t>6-1-1-02-01-029</t>
  </si>
  <si>
    <t xml:space="preserve">      MOVILIZACION DEL PERSONAL</t>
  </si>
  <si>
    <t xml:space="preserve">      SERVIC. PROFESIONAL PERSONA NATURAL</t>
  </si>
  <si>
    <t xml:space="preserve">      SUMINISTROS Y SERVICIOS DE LIMPIEZA</t>
  </si>
  <si>
    <t>6-1-1-02-01-038</t>
  </si>
  <si>
    <t xml:space="preserve">      SUMINISTRO  DE  OFICINA.</t>
  </si>
  <si>
    <t>6-1-1-02-01-039</t>
  </si>
  <si>
    <t xml:space="preserve">      TASA Y CONTRIBUCION ORGANISMO DE CO</t>
  </si>
  <si>
    <t xml:space="preserve">      INTERESES  A  DOCUMENTOS</t>
  </si>
  <si>
    <t>6-1-1-02-01-047</t>
  </si>
  <si>
    <t xml:space="preserve">      CANASTA - FESTEJOS NAVIDEÑOS</t>
  </si>
  <si>
    <t>6-1-1-02-01-050</t>
  </si>
  <si>
    <t xml:space="preserve">      MULTAS ORGANISMOS DE CONTROL</t>
  </si>
  <si>
    <t>6-1-1-02-01-052</t>
  </si>
  <si>
    <t xml:space="preserve"> OTROS INGRESOS Y GASTOS</t>
  </si>
  <si>
    <t>7</t>
  </si>
  <si>
    <t xml:space="preserve">  INGRESOS NO OPERATIVOS</t>
  </si>
  <si>
    <t>7-1</t>
  </si>
  <si>
    <t>7-1-1</t>
  </si>
  <si>
    <t xml:space="preserve">    OTROS INGRESOS</t>
  </si>
  <si>
    <t>7-1-1-01</t>
  </si>
  <si>
    <t xml:space="preserve">     OTROS NO OPERACIONALES</t>
  </si>
  <si>
    <t>7-1-1-01-02</t>
  </si>
  <si>
    <t xml:space="preserve">      OTROS INGRESOS</t>
  </si>
  <si>
    <t>7-1-1-01-02-003</t>
  </si>
  <si>
    <t xml:space="preserve">     OTROS GASTOS</t>
  </si>
  <si>
    <t>7-2-0-00-00</t>
  </si>
  <si>
    <t xml:space="preserve">   OTROS GASTOS</t>
  </si>
  <si>
    <t>7-2-1</t>
  </si>
  <si>
    <t xml:space="preserve">    OTROS GASTOS</t>
  </si>
  <si>
    <t>7-2-1-01</t>
  </si>
  <si>
    <t>7-2-1-01-02</t>
  </si>
  <si>
    <t xml:space="preserve">      OTROS EGRESOS NO OPERACIONALES</t>
  </si>
  <si>
    <t>7-2-1-01-02-001</t>
  </si>
  <si>
    <t>Total Activos no Corrrientes</t>
  </si>
  <si>
    <t>…Obligaciones acumuladas</t>
  </si>
  <si>
    <t>Total Pasivos no Corrientes</t>
  </si>
  <si>
    <t xml:space="preserve">TOTAL PASIVOS   </t>
  </si>
  <si>
    <t>Otros ingresos (egresos)</t>
  </si>
  <si>
    <t>%</t>
  </si>
  <si>
    <t>Ingresos totales</t>
  </si>
  <si>
    <t>Costos totales</t>
  </si>
  <si>
    <t>ESTADO  DE  SITUACION</t>
  </si>
  <si>
    <t>CORTE  AL  31  DICIEMBRE 2018</t>
  </si>
  <si>
    <t xml:space="preserve">      ANTICIPO IMPUESTO A  LA RENTA</t>
  </si>
  <si>
    <t>1-1-1-05-01-004</t>
  </si>
  <si>
    <t xml:space="preserve">      14% IVA COMPRA SERVICIOS</t>
  </si>
  <si>
    <t>1-1-1-05-02-002</t>
  </si>
  <si>
    <t xml:space="preserve">      30% RETENCION IVA</t>
  </si>
  <si>
    <t>1-1-1-05-02-004</t>
  </si>
  <si>
    <t xml:space="preserve">      70% RETENCION IVA</t>
  </si>
  <si>
    <t>1-1-1-05-02-005</t>
  </si>
  <si>
    <t xml:space="preserve">      OYEMPAQUES C.A.</t>
  </si>
  <si>
    <t>1-1-1-07-01-022</t>
  </si>
  <si>
    <t xml:space="preserve">      SANTIAGO ANDRES MORA CABEZAS</t>
  </si>
  <si>
    <t>1-1-1-07-01-035</t>
  </si>
  <si>
    <t xml:space="preserve">      SUKER S.A.</t>
  </si>
  <si>
    <t>1-1-1-07-01-044</t>
  </si>
  <si>
    <t xml:space="preserve">      HERRAMIENTAS AF</t>
  </si>
  <si>
    <t xml:space="preserve">  OTROS ACTIVOS   </t>
  </si>
  <si>
    <t>1-4</t>
  </si>
  <si>
    <t xml:space="preserve">   OTROS ACTIVOS   </t>
  </si>
  <si>
    <t>1-4-1</t>
  </si>
  <si>
    <t xml:space="preserve">    OTROS ACTIVOS   </t>
  </si>
  <si>
    <t>1-4-1-01</t>
  </si>
  <si>
    <t xml:space="preserve">     ACTIVOS  LARGO  PLAZO</t>
  </si>
  <si>
    <t>1-4-1-01-03</t>
  </si>
  <si>
    <t xml:space="preserve">      PROYECTO SOTERRAMIENTO METROPOLITAN</t>
  </si>
  <si>
    <t>1-4-1-01-03-001</t>
  </si>
  <si>
    <t xml:space="preserve">      30% IVA  RETENIDO PROVEEDORES</t>
  </si>
  <si>
    <t>2-1-1-01-01-002</t>
  </si>
  <si>
    <t xml:space="preserve">      70% IVA RETENIDO PROVEEDORES</t>
  </si>
  <si>
    <t>2-1-1-01-01-003</t>
  </si>
  <si>
    <t xml:space="preserve">      8% RETENCIONES FUENTE</t>
  </si>
  <si>
    <t>2-1-1-01-02-003</t>
  </si>
  <si>
    <t>PERDIDA  DEL  EJERCICIO</t>
  </si>
  <si>
    <t xml:space="preserve">      ARRIENDO PERSONAS  NATURALES</t>
  </si>
  <si>
    <t>6-1-1-02-01-004</t>
  </si>
  <si>
    <t xml:space="preserve">      MULTAS E INTERESES SRI.</t>
  </si>
  <si>
    <t>6-1-1-02-01-031</t>
  </si>
  <si>
    <t xml:space="preserve">      CAPACITACION DEL PERSONAL</t>
  </si>
  <si>
    <t>6-1-1-02-01-051</t>
  </si>
  <si>
    <t>Indice de liquidez</t>
  </si>
  <si>
    <t>Pasivos totales / Patrimonio</t>
  </si>
  <si>
    <t>Días de cartera</t>
  </si>
  <si>
    <t>…Activos por impuestos corrientes</t>
  </si>
  <si>
    <t>REVISIÓN ANALÍTICA DE LOS ESTADOS FINANCIEROS</t>
  </si>
  <si>
    <t>Cliente:</t>
  </si>
  <si>
    <t>LINKOTEL S.A.</t>
  </si>
  <si>
    <t>P/T:</t>
  </si>
  <si>
    <t>Sección:</t>
  </si>
  <si>
    <t>Fase 1 – Planeación y Riesgos</t>
  </si>
  <si>
    <t>Preparado por:</t>
  </si>
  <si>
    <t>Cesar León</t>
  </si>
  <si>
    <t>Fecha:</t>
  </si>
  <si>
    <t>Revisado por:</t>
  </si>
  <si>
    <t>Carlos Almeida</t>
  </si>
  <si>
    <t>Con corte al:</t>
  </si>
  <si>
    <t>Al 31 de Agosto del 2020</t>
  </si>
  <si>
    <t>Objetivos</t>
  </si>
  <si>
    <t>a)</t>
  </si>
  <si>
    <t>Analizar las relaciones entre la información financiera enfocándonos es variaciones materiales o relaciones incongruentes</t>
  </si>
  <si>
    <t>b)</t>
  </si>
  <si>
    <t>Determinar la causa de tales variaciones o relaciones incongruentes y obtener explicación satisfactoria de las mismas</t>
  </si>
  <si>
    <t>c)</t>
  </si>
  <si>
    <t>Obtener información para efectos de planeación de la auditoria</t>
  </si>
  <si>
    <t>Fuente de información</t>
  </si>
  <si>
    <t>La información de las pestañas adjuntas fue obtenida directamente de los estados financieros proporcionados por el cliente</t>
  </si>
  <si>
    <t>Procedimientos de auditoria</t>
  </si>
  <si>
    <t>Revisamos todas las variaciones por un monto mayor o menos a la materialidad de desempeno US$11,550</t>
  </si>
  <si>
    <t>También analizamos aquellas variaciones que en porcentaje exceden el 10%</t>
  </si>
  <si>
    <t>Marcamos con amarillo las celdas correspondientes a las variaciones analizadas</t>
  </si>
  <si>
    <t>d)</t>
  </si>
  <si>
    <t>Finalmente, también consideramos en nuestro análisis aquellas variaciones que representan relaciones incongruentes en la información financiera</t>
  </si>
  <si>
    <t>e)</t>
  </si>
  <si>
    <t>Discutimos con la Gerencia General y con el Contador de la compania respecto de las desviaciones analizadas</t>
  </si>
  <si>
    <t>f)</t>
  </si>
  <si>
    <t>Revisamos documentación soporte de las transacciones que originan las variaciones analizadas en aquellos casos en que lo consideramos necesario</t>
  </si>
  <si>
    <t>g)</t>
  </si>
  <si>
    <t>Luego del examen realizado de la forma descrita abajo expresamos las conclusiones alcanzadas</t>
  </si>
  <si>
    <t>CONCLUSIONES DE LA REVISIÓN ANALÍTICA PRELIMINAR:</t>
  </si>
  <si>
    <t>Ê</t>
  </si>
  <si>
    <t>Solicitar autorización para revisión de bodega y comprobar si los elementos han recibido daño o si se estan amortizando correctamente</t>
  </si>
  <si>
    <t>Ë</t>
  </si>
  <si>
    <t>Revisar si los seguros adquiridos para vehiculos o personales estan siendo correctamente amortizados</t>
  </si>
  <si>
    <t>Ì</t>
  </si>
  <si>
    <t>Revisión si los proyectores se están depreciando correctamente y en cuanto tiempo plazo</t>
  </si>
  <si>
    <t>Í</t>
  </si>
  <si>
    <t>Pedir a los contadores los comprobantes de pago sobre las inversiones realizadas por los accionistas</t>
  </si>
  <si>
    <t>Î</t>
  </si>
  <si>
    <t>Actualmente estos valores de Retenciones, no encuentro soporte de estos valores, según lo declarado es de $ 80.524 y de retenciones efectuadas por $ 34.000.</t>
  </si>
  <si>
    <t>Sistema Integrado LUCAS</t>
  </si>
  <si>
    <t>Fecha Imp 2021.09.21</t>
  </si>
  <si>
    <t xml:space="preserve">GRAFIMPAC 2014                                                                                      </t>
  </si>
  <si>
    <t xml:space="preserve">Estado Financiero </t>
  </si>
  <si>
    <t>Estado de Situación Financiera</t>
  </si>
  <si>
    <t>Al   31 de Diciembre de 2020</t>
  </si>
  <si>
    <t>Cuenta Contable</t>
  </si>
  <si>
    <t>Nombre de la Cuenta</t>
  </si>
  <si>
    <t>Saldo Anterior</t>
  </si>
  <si>
    <t>Saldo Período</t>
  </si>
  <si>
    <t>Saldo Actual</t>
  </si>
  <si>
    <t xml:space="preserve">ACTIVO                                                                </t>
  </si>
  <si>
    <t xml:space="preserve">ACTIVO CORRIENTE                                                      </t>
  </si>
  <si>
    <t xml:space="preserve">EFECTIVO Y EQUIVALENTES AL EFECTIVO                                   </t>
  </si>
  <si>
    <t xml:space="preserve">CAJA                                                                  </t>
  </si>
  <si>
    <t xml:space="preserve">CAJA CHICA                                                            </t>
  </si>
  <si>
    <t xml:space="preserve">Caja Chica Administracion                                             </t>
  </si>
  <si>
    <t xml:space="preserve">Caja Chica Ventas                                                     </t>
  </si>
  <si>
    <t xml:space="preserve">BANCOS                                                                </t>
  </si>
  <si>
    <t xml:space="preserve">BANCOS NACIONALES                                                     </t>
  </si>
  <si>
    <t xml:space="preserve">Banco de Guayaquil cta cte 263005-2                                   </t>
  </si>
  <si>
    <t xml:space="preserve">Banco Pichincha cta cte. 3504483604                                   </t>
  </si>
  <si>
    <t xml:space="preserve">Banco Procredit cta. cte.  09-0301-28953                              </t>
  </si>
  <si>
    <t xml:space="preserve">Banco del Pacifico cta. cte. 0007736517                               </t>
  </si>
  <si>
    <t xml:space="preserve">Banco Procredit Cta. Cte 009030138187                                 </t>
  </si>
  <si>
    <t xml:space="preserve">Banco Procredit Cta. Ahorro  00901011725643                           </t>
  </si>
  <si>
    <t xml:space="preserve">BANCOS DEL EXTERIOR                                                   </t>
  </si>
  <si>
    <t xml:space="preserve">Banco del Exterior.- Terrabank N.A.                                   </t>
  </si>
  <si>
    <t xml:space="preserve">CUENTAS Y DOCUMENTOS POR COBRAR                                       </t>
  </si>
  <si>
    <t xml:space="preserve">DOCUMENTOS Y CUENTAS POR COBRAR CLIENTES NO RELACIONADOS              </t>
  </si>
  <si>
    <t xml:space="preserve">CUENTAS POR COBRAR CLIENTES                                           </t>
  </si>
  <si>
    <t xml:space="preserve">Cuentas por Cobrar Clientes                                           </t>
  </si>
  <si>
    <t xml:space="preserve">Documentos de clientes (Ch P/F)                                       </t>
  </si>
  <si>
    <t xml:space="preserve">OTROS VALORES POR COBRAR A CLIENTES                                   </t>
  </si>
  <si>
    <t xml:space="preserve">Otras Cuentas por cobrar                                              </t>
  </si>
  <si>
    <t xml:space="preserve">OTRAS CUENTAS POR COBRAR RELACIONADAS                                 </t>
  </si>
  <si>
    <t xml:space="preserve">CUENTAS POR COBRAR COMPAÑÍAS RELACIONADAS                             </t>
  </si>
  <si>
    <t xml:space="preserve">Cuentas por Cobrar Sabella S. A.                                      </t>
  </si>
  <si>
    <t xml:space="preserve">CUENTAS POR COBRAR EMPLEADOS                                          </t>
  </si>
  <si>
    <t xml:space="preserve">Prestamos Empleados                                                   </t>
  </si>
  <si>
    <t xml:space="preserve">Anticipos utilidades                                                  </t>
  </si>
  <si>
    <t xml:space="preserve">Otros Cargos x Multas                                                 </t>
  </si>
  <si>
    <t xml:space="preserve">OTRAS CUENTAS POR COBRAR                                              </t>
  </si>
  <si>
    <t xml:space="preserve">ANTICIPOS A PROVEEDORES                                               </t>
  </si>
  <si>
    <t xml:space="preserve">Anticipo proveedores locales                                          </t>
  </si>
  <si>
    <t xml:space="preserve">Anticipo proveedores  exterior                                        </t>
  </si>
  <si>
    <t xml:space="preserve">OTRAS CUENTAS POR COBRAR VARIAS                                       </t>
  </si>
  <si>
    <t xml:space="preserve">Anticipo gastos de viaje                                              </t>
  </si>
  <si>
    <t xml:space="preserve">Cuentas por cobrar IESS                                               </t>
  </si>
  <si>
    <t xml:space="preserve">Cuentas por liquidar                                                  </t>
  </si>
  <si>
    <t xml:space="preserve">Anticipo cuentas por rendir                                           </t>
  </si>
  <si>
    <t xml:space="preserve">Deudores varios                                                       </t>
  </si>
  <si>
    <t xml:space="preserve">(-) PROVISIÓN CUENTAS INCOBRABLES                                     </t>
  </si>
  <si>
    <t xml:space="preserve">(-) Provisión Cuentas Incobrables                                     </t>
  </si>
  <si>
    <t xml:space="preserve">INVENTARIOS                                                           </t>
  </si>
  <si>
    <t xml:space="preserve">INVENTARIOS DE MATERIA PRIMA                                          </t>
  </si>
  <si>
    <t xml:space="preserve">INVENTARIO DE MATERIA PRIMA BRUTA                                     </t>
  </si>
  <si>
    <t xml:space="preserve">Inventario Bobinas                                                    </t>
  </si>
  <si>
    <t xml:space="preserve">INVENTARIO DE MATERIA PRIMA PARA PRODUCCION                           </t>
  </si>
  <si>
    <t xml:space="preserve">Inventario Materia Prima                                              </t>
  </si>
  <si>
    <t xml:space="preserve">INVENTARIO DE PRODUCTOS EN PROCESO                                    </t>
  </si>
  <si>
    <t xml:space="preserve">INVENTARIOS DE PRODUCTOS EN PROCESO                                   </t>
  </si>
  <si>
    <t xml:space="preserve">Inventario de Productos en Proceso                                    </t>
  </si>
  <si>
    <t xml:space="preserve">INVENTARIO DE PRODUCTOS TERMINADOS                                    </t>
  </si>
  <si>
    <t xml:space="preserve">Inventario Productos Terminados                                       </t>
  </si>
  <si>
    <t xml:space="preserve">Inventario Productos Terminados Adquirido                             </t>
  </si>
  <si>
    <t xml:space="preserve">INVENTARIOS DE EMPAQUES                                               </t>
  </si>
  <si>
    <t xml:space="preserve">Inventario de Empaques                                                </t>
  </si>
  <si>
    <t xml:space="preserve">INVENTARIOS DE SUMINISTROS INDUSTRIALES                               </t>
  </si>
  <si>
    <t xml:space="preserve">Inventarios de Suministros Industriales                               </t>
  </si>
  <si>
    <t xml:space="preserve">INVENTARIOS DE REPUESTOS, HERRAMIENTAS Y ACCESORIOS                   </t>
  </si>
  <si>
    <t xml:space="preserve">INVENTARIOS DE REPUESTOS Y OTROS                                      </t>
  </si>
  <si>
    <t xml:space="preserve">Inventario de Repuestos                                               </t>
  </si>
  <si>
    <t xml:space="preserve">IMPORTACIONES EN TRANSITO                                             </t>
  </si>
  <si>
    <t xml:space="preserve">Importaciones en Transito                                             </t>
  </si>
  <si>
    <t xml:space="preserve">MOV. DE INVENTARIO EN TRANSITO                                        </t>
  </si>
  <si>
    <t xml:space="preserve">Mov. de Inventario en Transito                                        </t>
  </si>
  <si>
    <t xml:space="preserve">SERVICIOS Y OTROS GASTOS ANTICIPADOS                                  </t>
  </si>
  <si>
    <t xml:space="preserve">SEGUROS PAGADOS POR  ANTICIPADOS                                      </t>
  </si>
  <si>
    <t xml:space="preserve">Seguros Pagado por Anticipado                                         </t>
  </si>
  <si>
    <t xml:space="preserve">Servicios pagados por anticipado                                      </t>
  </si>
  <si>
    <t xml:space="preserve">OTROS ANTICIPOS ENTREGADOS                                            </t>
  </si>
  <si>
    <t xml:space="preserve">DEPOSITOS EN GARANTIA                                                 </t>
  </si>
  <si>
    <t xml:space="preserve">Garantias a proveedores                                               </t>
  </si>
  <si>
    <t xml:space="preserve">ACTIVOS POR IMPUESTOS CORRIENTES                                      </t>
  </si>
  <si>
    <t xml:space="preserve">CRÉDITO TRIBUTARIO A/F DE LA EMPRESA (I.V.A.)                         </t>
  </si>
  <si>
    <t xml:space="preserve">I.VA. PAGADO POR COMPRAS                                              </t>
  </si>
  <si>
    <t xml:space="preserve">IVA pagado 12%- Credito Tributario                                    </t>
  </si>
  <si>
    <t xml:space="preserve">Cred. tribut. para prox mes por ret en la fuente de iva               </t>
  </si>
  <si>
    <t xml:space="preserve">CRÉDITO TRIBUTARIO A/F DE LA EMPRESA  (I.R.)                          </t>
  </si>
  <si>
    <t xml:space="preserve">Retención en la Fuente I.R.1%                                         </t>
  </si>
  <si>
    <t xml:space="preserve">Retención en la Fuente I.R.2%                                         </t>
  </si>
  <si>
    <t xml:space="preserve">Retencion en la fuente ISD                                            </t>
  </si>
  <si>
    <t xml:space="preserve">Reclamos al SRI                                                       </t>
  </si>
  <si>
    <t xml:space="preserve">Retencion en la fuente rendimientos financ.                           </t>
  </si>
  <si>
    <t xml:space="preserve">Remanente Ret Fte. Años Anteriores                                    </t>
  </si>
  <si>
    <t xml:space="preserve">ANTICIPOS DE IMPUESTO A LA RENTA                                      </t>
  </si>
  <si>
    <t xml:space="preserve">Crédito Tributario Anticipo de Impuesto a la Renta                    </t>
  </si>
  <si>
    <t xml:space="preserve">OTROS ACTIVOS CORRIENTES                                              </t>
  </si>
  <si>
    <t xml:space="preserve">Nota de Credito SRI Ecuador                                           </t>
  </si>
  <si>
    <t xml:space="preserve">ACTIVO FIIJO                                                          </t>
  </si>
  <si>
    <t xml:space="preserve">PROPIEDADES, PLANTA Y EQUIPO                                          </t>
  </si>
  <si>
    <t xml:space="preserve">ACTIVOS NO DEPRECIABLES                                               </t>
  </si>
  <si>
    <t xml:space="preserve">NO DEPRECIABLES                                                       </t>
  </si>
  <si>
    <t xml:space="preserve">Terrenos                                                              </t>
  </si>
  <si>
    <t xml:space="preserve">Construcciones en Curso y Montajes                                    </t>
  </si>
  <si>
    <t xml:space="preserve">ACTIVOS DEPRECIABLES                                                  </t>
  </si>
  <si>
    <t xml:space="preserve">DEPRECIABLES                                                          </t>
  </si>
  <si>
    <t xml:space="preserve">Edificios                                                             </t>
  </si>
  <si>
    <t xml:space="preserve">Muebles y Enseres                                                     </t>
  </si>
  <si>
    <t xml:space="preserve">Maquinarias y Equipos                                                 </t>
  </si>
  <si>
    <t xml:space="preserve">Equipo de Seguridad                                                   </t>
  </si>
  <si>
    <t xml:space="preserve">Equipos de Computación                                                </t>
  </si>
  <si>
    <t xml:space="preserve">Vehiculos                                                             </t>
  </si>
  <si>
    <t xml:space="preserve">(-) DEPRECIACIÓN ACUMULADA DE PROPIEDADES, PLANTAS Y EQUIPOS          </t>
  </si>
  <si>
    <t xml:space="preserve">(-) DEPRECIACIÓN ACUMULADA DE ACTIVOS FIJOS                           </t>
  </si>
  <si>
    <t xml:space="preserve">Depreciación Acumulada Edificios                                      </t>
  </si>
  <si>
    <t xml:space="preserve">Depreciación Acumulada Muebles y Enseres                              </t>
  </si>
  <si>
    <t xml:space="preserve">Depreciación Acumulada Maquinarias y Equipos                          </t>
  </si>
  <si>
    <t xml:space="preserve">Depreciación Acumulada Equipo de Seguridad                            </t>
  </si>
  <si>
    <t xml:space="preserve">Depreciaciión Acumulada Equipos de Computación                        </t>
  </si>
  <si>
    <t xml:space="preserve">Depreciacion Acumulada Vehiculos                                      </t>
  </si>
  <si>
    <t xml:space="preserve">ACTIVOS INTANGIBLE                                                    </t>
  </si>
  <si>
    <t xml:space="preserve">INTANGIBLES AMORTIZABLE                                               </t>
  </si>
  <si>
    <t>MARCAS, PATENTES, LICENCIAS, DERECHOS DE LLAVE, CUOTAS PATRIMONIALES Y</t>
  </si>
  <si>
    <t xml:space="preserve">Software                                                              </t>
  </si>
  <si>
    <t xml:space="preserve">(-) AMORTIZACION ACUMULADA DE ACTIVOS INTANGIBLES                     </t>
  </si>
  <si>
    <t xml:space="preserve">(-) Amortizacion acumulada de activos intangibles                     </t>
  </si>
  <si>
    <t xml:space="preserve">ACTIVOS POR IMPUESTOS DIFERIDOS                                       </t>
  </si>
  <si>
    <t xml:space="preserve">Por Diferencias Temporales                                            </t>
  </si>
  <si>
    <t xml:space="preserve">PASIVO                                                                </t>
  </si>
  <si>
    <t xml:space="preserve">PASIVO CORRIENTE                                                      </t>
  </si>
  <si>
    <t xml:space="preserve">CUENTAS Y DOCUMENTOS POR PAGAR                                        </t>
  </si>
  <si>
    <t xml:space="preserve">PROVEEDORES LOCALES                                                   </t>
  </si>
  <si>
    <t xml:space="preserve">Proveedores de Bienes   Locales                                       </t>
  </si>
  <si>
    <t xml:space="preserve">Proveedores de Servicios  Locales                                     </t>
  </si>
  <si>
    <t xml:space="preserve">PROVEEDORES DEL EXTERIOR                                              </t>
  </si>
  <si>
    <t xml:space="preserve">Proveedores de Bienes del Exterior                                    </t>
  </si>
  <si>
    <t xml:space="preserve">Proveedores de Servicios del Exterior                                 </t>
  </si>
  <si>
    <t xml:space="preserve">OTRAS CUENTAS POR PAGAR                                               </t>
  </si>
  <si>
    <t xml:space="preserve">Cuenta por Pagar American Express                                     </t>
  </si>
  <si>
    <t xml:space="preserve">Reembolsos por Pagar                                                  </t>
  </si>
  <si>
    <t xml:space="preserve">Otras cuentas por Pagar                                               </t>
  </si>
  <si>
    <t xml:space="preserve">Consignaciones recibidas por pagar                                    </t>
  </si>
  <si>
    <t xml:space="preserve">Cuenta por Pagar Diners Club                                          </t>
  </si>
  <si>
    <t xml:space="preserve">OBLIGACIONES CON INSTITUCIONES FINANCIERAS                            </t>
  </si>
  <si>
    <t xml:space="preserve">INSTITUCIONES FINANCIERAS LOCALES                                     </t>
  </si>
  <si>
    <t xml:space="preserve">Sobregiro Bancario                                                    </t>
  </si>
  <si>
    <t xml:space="preserve">Prestamo Bancario - Bco. Procredit                                    </t>
  </si>
  <si>
    <t xml:space="preserve">Intereses por pagar Bco. Procredit                                    </t>
  </si>
  <si>
    <t xml:space="preserve">OTRAS OBLIGACIONES CORRIENTES                                         </t>
  </si>
  <si>
    <t xml:space="preserve">CON LA ADMINISTRACIÓN TRIBUTARIA                                      </t>
  </si>
  <si>
    <t xml:space="preserve">RETENCIONES EN LA FUENTE DEL IMPUESTO AL VALOR AGREGADO I.V.A.        </t>
  </si>
  <si>
    <t xml:space="preserve">PAGO DE IMPUESTOS                                                     </t>
  </si>
  <si>
    <t xml:space="preserve">OBLIGACIONES CON EL IESS                                              </t>
  </si>
  <si>
    <t xml:space="preserve">OBLIGACIONES CORRIENTES CON EL IESS                                   </t>
  </si>
  <si>
    <t xml:space="preserve">Aportes Individual por pagar                                          </t>
  </si>
  <si>
    <t xml:space="preserve">Aporte Patronal por Pagar                                             </t>
  </si>
  <si>
    <t xml:space="preserve">Fondos de Reserva IESS                                                </t>
  </si>
  <si>
    <t xml:space="preserve">Prestamos Quirografarios                                              </t>
  </si>
  <si>
    <t xml:space="preserve">Prestamos Hipotecarios                                                </t>
  </si>
  <si>
    <t xml:space="preserve">Retencion pension alimenticia                                         </t>
  </si>
  <si>
    <t xml:space="preserve">Aporte Extension de Salud                                             </t>
  </si>
  <si>
    <t xml:space="preserve">POR BENEFICIOS DE LEY A EMPLEADOS                                     </t>
  </si>
  <si>
    <t xml:space="preserve">Decimo tercer Sueldo                                                  </t>
  </si>
  <si>
    <t xml:space="preserve">Decimo Cuarto Sueldo                                                  </t>
  </si>
  <si>
    <t xml:space="preserve">Vacaciones                                                            </t>
  </si>
  <si>
    <t xml:space="preserve">Nomina por pagar                                                      </t>
  </si>
  <si>
    <t xml:space="preserve">Liquidaciones de Haberes                                              </t>
  </si>
  <si>
    <t xml:space="preserve">Reduccion Jornada emergente Art. 47-1                                 </t>
  </si>
  <si>
    <t xml:space="preserve">PARTICIPACIÓN TRABAJADORES POR PAGAR DEL EJERCICIO                    </t>
  </si>
  <si>
    <t xml:space="preserve">Participaciones de utilidades a empleados                             </t>
  </si>
  <si>
    <t xml:space="preserve">ANTICIPO CLIENTES                                                     </t>
  </si>
  <si>
    <t xml:space="preserve">ANTICIPOS DE CLIENTES                                                 </t>
  </si>
  <si>
    <t xml:space="preserve">Anticipos de clientes                                                 </t>
  </si>
  <si>
    <t xml:space="preserve">Deposito en garantia clientes                                         </t>
  </si>
  <si>
    <t xml:space="preserve">PASIVO NO CORRIENTE                                                   </t>
  </si>
  <si>
    <t xml:space="preserve">OBLIGACIONES CON INSTITUCIONES FINANCIERAS LOCALES                    </t>
  </si>
  <si>
    <t xml:space="preserve">Prestamo Bancario Bco Procredit L/P                                   </t>
  </si>
  <si>
    <t xml:space="preserve">CUENTAS POR PAGAR DIVERSAS/RELACIONADAS                               </t>
  </si>
  <si>
    <t xml:space="preserve">CUENTAS POR PAGAR DIVERSAS/RELACIONADAS LOCALES                       </t>
  </si>
  <si>
    <t xml:space="preserve">Cuentas por Pagar accionistas                                         </t>
  </si>
  <si>
    <t xml:space="preserve">PROVISION POR BENEFICIOS A EMPLEADOS                                  </t>
  </si>
  <si>
    <t xml:space="preserve">JUBILACIÓN PATRONAL                                                   </t>
  </si>
  <si>
    <t xml:space="preserve">Jubiliación Patronal                                                  </t>
  </si>
  <si>
    <t xml:space="preserve">Desahucio                                                             </t>
  </si>
  <si>
    <t xml:space="preserve">PATRIMONIO NETO                                                       </t>
  </si>
  <si>
    <t xml:space="preserve">CAPITAL                                                               </t>
  </si>
  <si>
    <t xml:space="preserve">CAPITAL SOCIAL                                                        </t>
  </si>
  <si>
    <t xml:space="preserve">Captial Social                                                        </t>
  </si>
  <si>
    <t xml:space="preserve">RESERVAS:                                                             </t>
  </si>
  <si>
    <t xml:space="preserve">RESERVA LEGAL                                                         </t>
  </si>
  <si>
    <t xml:space="preserve">Reserva Legal                                                         </t>
  </si>
  <si>
    <t xml:space="preserve">RESERVAS FACULTATIVA Y ESTATUTARIA                                    </t>
  </si>
  <si>
    <t xml:space="preserve">RESERVA FACULTATIVA Y ESTATUTARIA                                     </t>
  </si>
  <si>
    <t xml:space="preserve">RESEVA FACULTATIVA Y ESTATUTARIA                                      </t>
  </si>
  <si>
    <t xml:space="preserve">Reserva Facultativa y Estatutaria                                     </t>
  </si>
  <si>
    <t xml:space="preserve">OTROS RESULTADOS INTEGRALES                                           </t>
  </si>
  <si>
    <t xml:space="preserve">SUPERAVIT POR REVALUACIÓN DE PROPIEDADES, PLANTA Y EQUIPO             </t>
  </si>
  <si>
    <t xml:space="preserve">superavit por revaluacion de propiedades, planta y equipos            </t>
  </si>
  <si>
    <t xml:space="preserve">GANANCIAS Y PÉRDIDAS ACTUARIALES ACUMULADAS                           </t>
  </si>
  <si>
    <t xml:space="preserve">Perdidas y ganacias Actuariales reconocidas ORI                       </t>
  </si>
  <si>
    <t xml:space="preserve">Gasto por Impuesto a la Ganancia Diferido                             </t>
  </si>
  <si>
    <t xml:space="preserve">RESULTADOS ACUMULADOS                                                 </t>
  </si>
  <si>
    <t xml:space="preserve">UTILIDADES Y/O PERDIDAS DE EJERCICIOS ANTERIORES                      </t>
  </si>
  <si>
    <t xml:space="preserve">Ganancia Acumulada de Periodo anteriores                              </t>
  </si>
  <si>
    <t xml:space="preserve">Correccion de Resultados años anteriores                              </t>
  </si>
  <si>
    <t>RESULTADOS ACUMULADOS PROVENIENTES DE LA ADOPCIÓN POR PRIMERA VEZ DE L</t>
  </si>
  <si>
    <t>Resultados Acumulados Provenientes de la Adopción por Primera Vez de l</t>
  </si>
  <si>
    <t xml:space="preserve">RESULTADO DEL EJERCICIO                                               </t>
  </si>
  <si>
    <t xml:space="preserve">Utilidad del Ejercicio Economico Actual                               </t>
  </si>
  <si>
    <t xml:space="preserve">CUENTAS DE ORDEN DEUDORAS                                             </t>
  </si>
  <si>
    <t xml:space="preserve">Cheques recibidos en garantía                                         </t>
  </si>
  <si>
    <t xml:space="preserve">CUENTAS DE ORDEN ACREEDORAS                                           </t>
  </si>
  <si>
    <t xml:space="preserve">Acreedores por cheques recibidos en garantía                          </t>
  </si>
  <si>
    <t>Estado de Resultado Integral</t>
  </si>
  <si>
    <t xml:space="preserve">COSTOS Y GASTOS                                                       </t>
  </si>
  <si>
    <t xml:space="preserve">COSTOS DE VENTA Y PRODUCCIÓN                                          </t>
  </si>
  <si>
    <t xml:space="preserve">COSTO DE FABRICACION                                                  </t>
  </si>
  <si>
    <t xml:space="preserve">COSTOS DIRECTOS DE FABRICACION                                        </t>
  </si>
  <si>
    <t xml:space="preserve">OTROS COSTOS DIRECTOS DE FABRICACION                                  </t>
  </si>
  <si>
    <t xml:space="preserve">Suministros, Materiales y Repuestos Directos                          </t>
  </si>
  <si>
    <t xml:space="preserve">COSTO DE PRODUCCION                                                   </t>
  </si>
  <si>
    <t xml:space="preserve">COSTO DE PRODUCCION PROD TERMINADO                                    </t>
  </si>
  <si>
    <t xml:space="preserve">Costo de Producción Prod. Terminado                                   </t>
  </si>
  <si>
    <t>GRAFIMPAC S.A.</t>
  </si>
  <si>
    <t>Al 31 de diciembre del 2020</t>
  </si>
  <si>
    <t>…Otros activos corrientes</t>
  </si>
  <si>
    <t>Propiedades, planta y equipos</t>
  </si>
  <si>
    <t xml:space="preserve">Impuesto diferido y otros </t>
  </si>
  <si>
    <t xml:space="preserve">…Proveedores   </t>
  </si>
  <si>
    <t>…Otras cuentas por pagar</t>
  </si>
  <si>
    <t>…Otros pasivos corrientes</t>
  </si>
  <si>
    <t>Jubilacion patronal y desahucio</t>
  </si>
  <si>
    <t>Reservas</t>
  </si>
  <si>
    <t>Cuentas por pagar a Accionista</t>
  </si>
  <si>
    <t>Al   30 de Junio de 2021</t>
  </si>
  <si>
    <t>Saldo</t>
  </si>
  <si>
    <t xml:space="preserve">Anticipos a Decimo Tercero                                            </t>
  </si>
  <si>
    <t xml:space="preserve">Credito tributario por retenciones en la fuente de iva                </t>
  </si>
  <si>
    <t xml:space="preserve">Intereses por pagar Proveedores                                       </t>
  </si>
  <si>
    <t xml:space="preserve">INGRESOS                                                              </t>
  </si>
  <si>
    <t xml:space="preserve">INGRESOS OPERACIONALES                                                </t>
  </si>
  <si>
    <t xml:space="preserve">INGRESO POR VENTAS DE BIENES Y SERVICIOS                              </t>
  </si>
  <si>
    <t xml:space="preserve">VENTAS DE BIENES                                                      </t>
  </si>
  <si>
    <t xml:space="preserve">VENTA DE BIENES LOCALES                                               </t>
  </si>
  <si>
    <t xml:space="preserve">Venta Etiquetas                                                       </t>
  </si>
  <si>
    <t xml:space="preserve">Venta Cajas                                                           </t>
  </si>
  <si>
    <t xml:space="preserve">Venta Material POP                                                    </t>
  </si>
  <si>
    <t xml:space="preserve">Venta Papeleria                                                       </t>
  </si>
  <si>
    <t xml:space="preserve">Venta Folletos                                                        </t>
  </si>
  <si>
    <t xml:space="preserve">Venta Cajas Camaron                                                   </t>
  </si>
  <si>
    <t xml:space="preserve">Ventas Corrugado                                                      </t>
  </si>
  <si>
    <t xml:space="preserve">Venta Mat. Prima, Empaq, Suministros                                  </t>
  </si>
  <si>
    <t xml:space="preserve">Venta Cajas de Segunda                                                </t>
  </si>
  <si>
    <t xml:space="preserve">Venta Congelados Canastillas                                          </t>
  </si>
  <si>
    <t xml:space="preserve">Venta Congelados Otros                                                </t>
  </si>
  <si>
    <t xml:space="preserve">EXPORTACIONES                                                         </t>
  </si>
  <si>
    <t xml:space="preserve">Venta Caja de Camaron Exportacion                                     </t>
  </si>
  <si>
    <t xml:space="preserve">Venta Prod. de Terceros Exportación                                   </t>
  </si>
  <si>
    <t xml:space="preserve">Venta Fletes y Otros Servicios de Exportacion                         </t>
  </si>
  <si>
    <t xml:space="preserve">Venta Export de Productos Reciclaje                                   </t>
  </si>
  <si>
    <t xml:space="preserve">VENTAS DE SERVICIO                                                    </t>
  </si>
  <si>
    <t xml:space="preserve">VENTAS DE SERVICIOS                                                   </t>
  </si>
  <si>
    <t xml:space="preserve">Venta por Reembolso de Gastos                                         </t>
  </si>
  <si>
    <t xml:space="preserve">COSTO DE VENTA                                                        </t>
  </si>
  <si>
    <t xml:space="preserve">COSTO DE VENTA DE PRODUCTOS VENDIDOS                                  </t>
  </si>
  <si>
    <t xml:space="preserve">COSTO DE VENTA DE PRODUCTOS TERMINADOS                                </t>
  </si>
  <si>
    <t xml:space="preserve">Costo de Venta Etiquetas                                              </t>
  </si>
  <si>
    <t xml:space="preserve">Costo de Venta Cajas                                                  </t>
  </si>
  <si>
    <t xml:space="preserve">Costo de Venta Material POP                                           </t>
  </si>
  <si>
    <t xml:space="preserve">Costo Venta Papeleria                                                 </t>
  </si>
  <si>
    <t xml:space="preserve">Costo Venta Folletos                                                  </t>
  </si>
  <si>
    <t xml:space="preserve">Costo Venta Cajas Camarón                                             </t>
  </si>
  <si>
    <t xml:space="preserve">Costo Venta Cajas Camaron Exportación                                 </t>
  </si>
  <si>
    <t xml:space="preserve">Costo Venta Corrugados                                                </t>
  </si>
  <si>
    <t xml:space="preserve">Costo de Venta Mat. Prima, Empaq, Suministros                         </t>
  </si>
  <si>
    <t xml:space="preserve">Costo de venta  Prod. de Terceros                                     </t>
  </si>
  <si>
    <t xml:space="preserve">Costo de Venta Prod y serv. Terceros  al Exterior                     </t>
  </si>
  <si>
    <t xml:space="preserve">Costo de Venta Congelados Canastilla                                  </t>
  </si>
  <si>
    <t xml:space="preserve">Costo de Venta Fletes y Otros Servicios de Exportacion                </t>
  </si>
  <si>
    <t xml:space="preserve">Costo de Venta Congelados Otros                                       </t>
  </si>
  <si>
    <t xml:space="preserve">MANO DE OBRA                                                          </t>
  </si>
  <si>
    <t xml:space="preserve">Sueldos                                                               </t>
  </si>
  <si>
    <t xml:space="preserve">Sobretiempo                                                           </t>
  </si>
  <si>
    <t xml:space="preserve">Aporte Patronal 12.15%                                                </t>
  </si>
  <si>
    <t xml:space="preserve">Fondo de Reserva                                                      </t>
  </si>
  <si>
    <t xml:space="preserve">Decimo Tercer Sueldo                                                  </t>
  </si>
  <si>
    <t xml:space="preserve">Desahucio Planta Directos                                             </t>
  </si>
  <si>
    <t xml:space="preserve">Indemnización Planta Directos                                         </t>
  </si>
  <si>
    <t xml:space="preserve">Jubilación Patronal Planta Directos                                   </t>
  </si>
  <si>
    <t xml:space="preserve">DEPRECIACIONES DE PLANTAS Y EQUIPOS                                   </t>
  </si>
  <si>
    <t xml:space="preserve">Costo de Depreciación Maquinarias y Equipos                           </t>
  </si>
  <si>
    <t xml:space="preserve">Costo de Depreciación Muebles y Enseres                               </t>
  </si>
  <si>
    <t xml:space="preserve">Mantenimiento de Maq y Equipos Directos                               </t>
  </si>
  <si>
    <t xml:space="preserve">Servicio de Manufactura Directos                                      </t>
  </si>
  <si>
    <t xml:space="preserve">TRANSFERENCIA DE GASTOS DIRECTOS A COSTO PRODUCCION                   </t>
  </si>
  <si>
    <t xml:space="preserve">Transferencia Costos Directos a Costo Producción                      </t>
  </si>
  <si>
    <t xml:space="preserve">COSTOS INDIRECTOS DE FABRICACION                                      </t>
  </si>
  <si>
    <t xml:space="preserve">Iece y Secap                                                          </t>
  </si>
  <si>
    <t xml:space="preserve">Desahucio Planta Indirectos                                           </t>
  </si>
  <si>
    <t xml:space="preserve">Indemnización Planta Indirectos                                       </t>
  </si>
  <si>
    <t xml:space="preserve">Jubilación Patronal Planta Indirectos                                 </t>
  </si>
  <si>
    <t xml:space="preserve">Aporte Seguro Salud - Tiempo Parcial                                  </t>
  </si>
  <si>
    <t xml:space="preserve">OTROS BENEFICIOS DEL PERSONAL                                         </t>
  </si>
  <si>
    <t xml:space="preserve">Alimentación Planta                                                   </t>
  </si>
  <si>
    <t xml:space="preserve">Movilización planta                                                   </t>
  </si>
  <si>
    <t xml:space="preserve">Gastos Médicos Planta                                                 </t>
  </si>
  <si>
    <t xml:space="preserve">Uniformes personal planta                                             </t>
  </si>
  <si>
    <t xml:space="preserve">Capacitación y Seminarios Planta                                      </t>
  </si>
  <si>
    <t xml:space="preserve">Utiles de limpieza, cafeteria y varios planta                         </t>
  </si>
  <si>
    <t xml:space="preserve">Costo de Depreciacion Maquinarias y Equipos                           </t>
  </si>
  <si>
    <t xml:space="preserve">Costo de Depreciación Equipos de Computación                          </t>
  </si>
  <si>
    <t xml:space="preserve">Costo de Depreciación de Vehículos                                    </t>
  </si>
  <si>
    <t xml:space="preserve">Costo de Depreciación Equipos de seguridad                            </t>
  </si>
  <si>
    <t xml:space="preserve">OTROS COSTOS INDIRECTOS DE FABRICACION                                </t>
  </si>
  <si>
    <t xml:space="preserve">Mantenimiento de Maq y Equipos Indirectos                             </t>
  </si>
  <si>
    <t xml:space="preserve">Mantenimiento de Muebles y Equipo Planta                              </t>
  </si>
  <si>
    <t xml:space="preserve">Combustibles Bodega                                                   </t>
  </si>
  <si>
    <t xml:space="preserve">Artículos de Seguridad                                                </t>
  </si>
  <si>
    <t xml:space="preserve">Agua Planta                                                           </t>
  </si>
  <si>
    <t xml:space="preserve">Energía Eléctrica Planta                                              </t>
  </si>
  <si>
    <t xml:space="preserve">Fletes                                                                </t>
  </si>
  <si>
    <t xml:space="preserve">Servicio de Corte                                                     </t>
  </si>
  <si>
    <t xml:space="preserve">Servicio de Manufactura Indirectos                                    </t>
  </si>
  <si>
    <t xml:space="preserve">Mant.  Vehiculos Bodega                                               </t>
  </si>
  <si>
    <t xml:space="preserve">Suministros, Materiales y Repuestos Indirectos                        </t>
  </si>
  <si>
    <t xml:space="preserve">Servicio de Afilada de Cuchillas                                      </t>
  </si>
  <si>
    <t xml:space="preserve">Seguro de Vehiculos                                                   </t>
  </si>
  <si>
    <t xml:space="preserve">Seguro SENAE                                                          </t>
  </si>
  <si>
    <t xml:space="preserve">Asesorías                                                             </t>
  </si>
  <si>
    <t xml:space="preserve">Suministros de seguridad industrial (EPP Y OTROS )                    </t>
  </si>
  <si>
    <t xml:space="preserve">Gastos movilizacion planta                                            </t>
  </si>
  <si>
    <t xml:space="preserve">Honorarios profesionales planta                                       </t>
  </si>
  <si>
    <t xml:space="preserve">Mantenimiento de instalaciones planta                                 </t>
  </si>
  <si>
    <t xml:space="preserve">Alquiler maquinarias y otros                                          </t>
  </si>
  <si>
    <t xml:space="preserve">Destrucción desechos - medio ambiente                                 </t>
  </si>
  <si>
    <t xml:space="preserve">Iva costo                                                             </t>
  </si>
  <si>
    <t xml:space="preserve">Matrícula e impuestos Vehicular bodega                                </t>
  </si>
  <si>
    <t xml:space="preserve">Otros pagos bienes y servicios planta                                 </t>
  </si>
  <si>
    <t xml:space="preserve">Tasa de recolección de basura                                         </t>
  </si>
  <si>
    <t xml:space="preserve">Gastos de licencias - software y mant  ERP                            </t>
  </si>
  <si>
    <t xml:space="preserve">Servicios de fumigación y control de plagas                           </t>
  </si>
  <si>
    <t xml:space="preserve">Mant equipos de computo                                               </t>
  </si>
  <si>
    <t xml:space="preserve">suministros y otros  (autoconsumo)                                    </t>
  </si>
  <si>
    <t xml:space="preserve">Suministros deoficina y computación planta                            </t>
  </si>
  <si>
    <t xml:space="preserve">Seguro ambiental                                                      </t>
  </si>
  <si>
    <t xml:space="preserve">Telefonia Celular                                                     </t>
  </si>
  <si>
    <t xml:space="preserve">ARRIENDOS                                                             </t>
  </si>
  <si>
    <t xml:space="preserve">TRANSFERENCIA COSTOS INDIRECTOS A COSTO PROD.                         </t>
  </si>
  <si>
    <t xml:space="preserve">Transferencia Costos Indirectos a Costo Producción                    </t>
  </si>
  <si>
    <t xml:space="preserve">COSTO DE PRODUCCION CONVERSION                                        </t>
  </si>
  <si>
    <t xml:space="preserve">Consumo de MP bobinas para conversion                                 </t>
  </si>
  <si>
    <t xml:space="preserve">Transferencia Costo Produccion Materia Prima                          </t>
  </si>
  <si>
    <t xml:space="preserve">GASTOS DE ADMINISTRACION &amp; VENTAS                                     </t>
  </si>
  <si>
    <t xml:space="preserve">GASTOS DE VENTA                                                       </t>
  </si>
  <si>
    <t xml:space="preserve">SUELDOS, SALARIOS Y DEMÁS REMUNERACIONES                              </t>
  </si>
  <si>
    <t xml:space="preserve">GASTOS DE NOMINA DE VENTAS                                            </t>
  </si>
  <si>
    <t xml:space="preserve">Sobretiempos                                                          </t>
  </si>
  <si>
    <t xml:space="preserve">Comisiones                                                            </t>
  </si>
  <si>
    <t xml:space="preserve">Desahucio Ventas                                                      </t>
  </si>
  <si>
    <t xml:space="preserve">Jubilación Patronal Ventas                                            </t>
  </si>
  <si>
    <t xml:space="preserve">OTRAS GASTOS DE PERSONAL                                              </t>
  </si>
  <si>
    <t xml:space="preserve">Alimentacion Ventas                                                   </t>
  </si>
  <si>
    <t xml:space="preserve">Capacitación y Seminarios Ventas                                      </t>
  </si>
  <si>
    <t xml:space="preserve">Otros gastos de personal Ventas                                       </t>
  </si>
  <si>
    <t xml:space="preserve">GASTOS  GENERALES  DE VENTA                                           </t>
  </si>
  <si>
    <t xml:space="preserve">Promoción y Publicidad                                                </t>
  </si>
  <si>
    <t xml:space="preserve">Gastos de Viaje Ventas                                                </t>
  </si>
  <si>
    <t xml:space="preserve">Mant. Vehiculos Ventas                                                </t>
  </si>
  <si>
    <t xml:space="preserve">Combustibles Ventas                                                   </t>
  </si>
  <si>
    <t xml:space="preserve">Atención a clientes                                                   </t>
  </si>
  <si>
    <t xml:space="preserve">Gastos Viaticos                                                       </t>
  </si>
  <si>
    <t xml:space="preserve">Telefonía celular ventas                                              </t>
  </si>
  <si>
    <t xml:space="preserve">Suministros de oficina y comput ventas y diseño                       </t>
  </si>
  <si>
    <t xml:space="preserve">Movilizacion Ventas                                                   </t>
  </si>
  <si>
    <t xml:space="preserve">Obsequios y muestras a clientes (autoconsumo)                         </t>
  </si>
  <si>
    <t xml:space="preserve">Gastos de depreciación de equipos de computación                      </t>
  </si>
  <si>
    <t xml:space="preserve">Mantenimiento  Instalaciones                                          </t>
  </si>
  <si>
    <t xml:space="preserve">Mantenimiento Muebles y equipos                                       </t>
  </si>
  <si>
    <t xml:space="preserve">Gasto de Depreciacion Muebles y Enseres                               </t>
  </si>
  <si>
    <t xml:space="preserve">Otros pagos bienes y servicios ventas                                 </t>
  </si>
  <si>
    <t xml:space="preserve">Correo y Courrier                                                     </t>
  </si>
  <si>
    <t xml:space="preserve">Iva No aplicado ( Gasto)                                              </t>
  </si>
  <si>
    <t xml:space="preserve">Seguros de Exportación                                                </t>
  </si>
  <si>
    <t xml:space="preserve">GASTOS DE ADMINISTRATIVOS                                             </t>
  </si>
  <si>
    <t xml:space="preserve">GASTOS DE NOMINA DE ADMINISTRACION                                    </t>
  </si>
  <si>
    <t xml:space="preserve">Desahucio Administración                                              </t>
  </si>
  <si>
    <t xml:space="preserve">Jubilación Patronal Administración                                    </t>
  </si>
  <si>
    <t xml:space="preserve">Alimentacion Administración                                           </t>
  </si>
  <si>
    <t xml:space="preserve">Movilizacion/Transp de Personal Administración                        </t>
  </si>
  <si>
    <t xml:space="preserve">Gastos Médicos ventas y administración                                </t>
  </si>
  <si>
    <t xml:space="preserve">Capacitación y Seminarios Administración                              </t>
  </si>
  <si>
    <t xml:space="preserve">HONORARIOS, COMISIONES Y DIETAS                                       </t>
  </si>
  <si>
    <t xml:space="preserve">HONORARIOS                                                            </t>
  </si>
  <si>
    <t xml:space="preserve">Honorarios Profesionales                                              </t>
  </si>
  <si>
    <t xml:space="preserve">Auditorías                                                            </t>
  </si>
  <si>
    <t xml:space="preserve">MANTENIMIENTO Y REPARACIONES                                          </t>
  </si>
  <si>
    <t xml:space="preserve">MANTENIMIENTO                                                         </t>
  </si>
  <si>
    <t xml:space="preserve">Mantenimiento de Edificios y oficinas Administración                  </t>
  </si>
  <si>
    <t xml:space="preserve">Mantenimiento Instalaciones                                           </t>
  </si>
  <si>
    <t xml:space="preserve">Mant. Vehiculos Administracion                                        </t>
  </si>
  <si>
    <t xml:space="preserve">Mantenimiento Muebles y Equipos Administración                        </t>
  </si>
  <si>
    <t xml:space="preserve">Combustibles Administración                                           </t>
  </si>
  <si>
    <t xml:space="preserve">Matricula e impuestos  vehicular  Adm                                 </t>
  </si>
  <si>
    <t xml:space="preserve">SEGUROS Y REASEGUROS                                                  </t>
  </si>
  <si>
    <t xml:space="preserve">Seguro Contra Asalto y Robos                                          </t>
  </si>
  <si>
    <t xml:space="preserve">Otros seguros                                                         </t>
  </si>
  <si>
    <t xml:space="preserve">OTROS GASTOS DE ADMINISTRACION                                        </t>
  </si>
  <si>
    <t xml:space="preserve">OTROS GASTOS                                                          </t>
  </si>
  <si>
    <t xml:space="preserve">Gastos de Gestión                                                     </t>
  </si>
  <si>
    <t xml:space="preserve">Telefonía Celular                                                     </t>
  </si>
  <si>
    <t xml:space="preserve">Suministros de Oficina y Computación                                  </t>
  </si>
  <si>
    <t xml:space="preserve">Energía Eléctrica Administración                                      </t>
  </si>
  <si>
    <t xml:space="preserve">Agua Administración                                                   </t>
  </si>
  <si>
    <t xml:space="preserve">Telefonía Convencional                                                </t>
  </si>
  <si>
    <t xml:space="preserve">Internet                                                              </t>
  </si>
  <si>
    <t xml:space="preserve">Utiles de Limpieza/Cafeteria                                          </t>
  </si>
  <si>
    <t xml:space="preserve">Gastos Menores de activos Administración                              </t>
  </si>
  <si>
    <t xml:space="preserve">Cuotas y Suscripciones                                                </t>
  </si>
  <si>
    <t xml:space="preserve">IVA no aplicado (gasto)                                               </t>
  </si>
  <si>
    <t xml:space="preserve">Suministros, materiales y repuestos Administración                    </t>
  </si>
  <si>
    <t xml:space="preserve">Arriendo                                                              </t>
  </si>
  <si>
    <t xml:space="preserve">Multas e Intereses                                                    </t>
  </si>
  <si>
    <t xml:space="preserve">Ajustes de centavos                                                   </t>
  </si>
  <si>
    <t xml:space="preserve">Seguridad                                                             </t>
  </si>
  <si>
    <t xml:space="preserve">Gastos no Deducibles                                                  </t>
  </si>
  <si>
    <t xml:space="preserve">Gastos de licencias -software y mant ERP                              </t>
  </si>
  <si>
    <t xml:space="preserve">Iva Facrtor de Proporcionalidad                                       </t>
  </si>
  <si>
    <t xml:space="preserve">Promocion y Publicidad Administracion                                 </t>
  </si>
  <si>
    <t xml:space="preserve">Gasto Movilizacion Administración                                     </t>
  </si>
  <si>
    <t xml:space="preserve">Otros pagos bienes y servicios administración                         </t>
  </si>
  <si>
    <t xml:space="preserve">IMPUESTOS, CONTRIBUCIONES Y OTROS                                     </t>
  </si>
  <si>
    <t xml:space="preserve">IMPUESTOS Y CONTRIBUCIONES                                            </t>
  </si>
  <si>
    <t xml:space="preserve">Impuestos  municipales                                                </t>
  </si>
  <si>
    <t xml:space="preserve">Impuesto Cuerpo de Bomberos                                           </t>
  </si>
  <si>
    <t xml:space="preserve">Contribucion Solca                                                    </t>
  </si>
  <si>
    <t xml:space="preserve">Impuesto salida de divisa                                             </t>
  </si>
  <si>
    <t xml:space="preserve">Tasa de recoleccion de basura                                         </t>
  </si>
  <si>
    <t xml:space="preserve">DEPRECIACIONES:                                                       </t>
  </si>
  <si>
    <t xml:space="preserve">Gastos de Depreciación de Edificios                                   </t>
  </si>
  <si>
    <t xml:space="preserve">Gastos de Depreciaciones de Muebles y Enseres                         </t>
  </si>
  <si>
    <t xml:space="preserve">Gastos de Depreciación de Equipos de computacion                      </t>
  </si>
  <si>
    <t xml:space="preserve">Gastos de Depreciación de Vehiculos                                   </t>
  </si>
  <si>
    <t xml:space="preserve">Gastos depreciacion equipos de seguridad                              </t>
  </si>
  <si>
    <t xml:space="preserve">GASTOS  FINANCIEROS                                                   </t>
  </si>
  <si>
    <t xml:space="preserve">GASTOS FINANCIEROS                                                    </t>
  </si>
  <si>
    <t xml:space="preserve">INTERESES                                                             </t>
  </si>
  <si>
    <t xml:space="preserve">Intereses Bancarios                                                   </t>
  </si>
  <si>
    <t xml:space="preserve">OTROS GASTOS FINANCIEROS                                              </t>
  </si>
  <si>
    <t xml:space="preserve">Gastos Bancarios                                                      </t>
  </si>
  <si>
    <t xml:space="preserve">OTROS INGRESOS Y EGRESOS                                              </t>
  </si>
  <si>
    <t xml:space="preserve">OTROS INGRESOS                                                        </t>
  </si>
  <si>
    <t xml:space="preserve">Otros Intereses ganados                                               </t>
  </si>
  <si>
    <t xml:space="preserve">Intereses ganados en bancos                                           </t>
  </si>
  <si>
    <t xml:space="preserve">Otros ingresos                                                        </t>
  </si>
  <si>
    <t xml:space="preserve">OTROS EGRESOS                                                         </t>
  </si>
  <si>
    <t xml:space="preserve">Otros egresos                                                         </t>
  </si>
  <si>
    <t xml:space="preserve">Dada de baja de invetarios                                            </t>
  </si>
  <si>
    <t>...Cuentas por cobrar comerciales</t>
  </si>
  <si>
    <t>…Otras cuentas por cobrar</t>
  </si>
  <si>
    <t>Días de cuentas por pagar (proveedores)</t>
  </si>
  <si>
    <t>Depreciacion acumulada</t>
  </si>
  <si>
    <t>REVISION ANALITICA PRELIMINAR</t>
  </si>
  <si>
    <t>INICIO</t>
  </si>
  <si>
    <t>Relacionadas</t>
  </si>
  <si>
    <t>Fecha Imp 2021.03.15</t>
  </si>
  <si>
    <t>Ing Jose Orbea</t>
  </si>
  <si>
    <t>AJV</t>
  </si>
  <si>
    <t>Base Imponible</t>
  </si>
  <si>
    <t>Limite</t>
  </si>
  <si>
    <t>TD</t>
  </si>
  <si>
    <t>Casillero 101</t>
  </si>
  <si>
    <t xml:space="preserve">Venta Revistas                                                        </t>
  </si>
  <si>
    <t xml:space="preserve">Venta Libros                                                          </t>
  </si>
  <si>
    <t xml:space="preserve">Venta Agendas                                                         </t>
  </si>
  <si>
    <t xml:space="preserve">Venta Productos Reciclaje                                             </t>
  </si>
  <si>
    <t xml:space="preserve">Venta Productos de Terceros                                           </t>
  </si>
  <si>
    <t xml:space="preserve">Venta Fletes locales y otros servicios                                </t>
  </si>
  <si>
    <t xml:space="preserve">Costo Venta Revistas                                                  </t>
  </si>
  <si>
    <t xml:space="preserve">Costo Venta Libros                                                    </t>
  </si>
  <si>
    <t xml:space="preserve">Costo Venta Agendas                                                   </t>
  </si>
  <si>
    <t xml:space="preserve">Troqueles                                                             </t>
  </si>
  <si>
    <t xml:space="preserve">Bonificaciones Voluntarias Planta Indirectos                          </t>
  </si>
  <si>
    <t xml:space="preserve">Agasajo al Personal Planta                                            </t>
  </si>
  <si>
    <t xml:space="preserve">Otros gastos del personal Planta                                      </t>
  </si>
  <si>
    <t xml:space="preserve">Mantenimiento de Edificio Planta                                      </t>
  </si>
  <si>
    <t xml:space="preserve">Otros Costo de Producción                                             </t>
  </si>
  <si>
    <t xml:space="preserve">Gastos de control de calidad                                          </t>
  </si>
  <si>
    <t xml:space="preserve">Seguro contra incendios                                               </t>
  </si>
  <si>
    <t xml:space="preserve">Gastos viaticos planta                                                </t>
  </si>
  <si>
    <t xml:space="preserve">Accesorios y herramientas                                             </t>
  </si>
  <si>
    <t xml:space="preserve">Seguro Rotura Maquinaria                                              </t>
  </si>
  <si>
    <t xml:space="preserve">Rastreo Satelital                                                     </t>
  </si>
  <si>
    <t xml:space="preserve">Bonificaciones Voluntarias Ventas                                     </t>
  </si>
  <si>
    <t xml:space="preserve">Agasajo al Personal Ventas                                            </t>
  </si>
  <si>
    <t xml:space="preserve">Gastos de Exportación                                                 </t>
  </si>
  <si>
    <t xml:space="preserve">Suministros, materiales y repuestos Ventas                            </t>
  </si>
  <si>
    <t xml:space="preserve">Seguros vehículos ventas                                              </t>
  </si>
  <si>
    <t xml:space="preserve">Gasto de Depreciacion de Vehiculos                                    </t>
  </si>
  <si>
    <t xml:space="preserve">Bonificaciones Voluntarias Administración                             </t>
  </si>
  <si>
    <t xml:space="preserve">Agasajo al Personal Administración                                    </t>
  </si>
  <si>
    <t xml:space="preserve">Servicios de Contabilidad - Asesorias                                 </t>
  </si>
  <si>
    <t xml:space="preserve">Seguro Responsabilidad Civil                                          </t>
  </si>
  <si>
    <t xml:space="preserve">Seguro de Contra Incendios                                            </t>
  </si>
  <si>
    <t xml:space="preserve">Gastos de Viaje Administración                                        </t>
  </si>
  <si>
    <t xml:space="preserve">Donaciones                                                            </t>
  </si>
  <si>
    <t xml:space="preserve">Otros costos de importación y producción                              </t>
  </si>
  <si>
    <t xml:space="preserve">Gastos Legales                                                        </t>
  </si>
  <si>
    <t>sri</t>
  </si>
  <si>
    <t>cnel</t>
  </si>
  <si>
    <t>jose x eeuu</t>
  </si>
  <si>
    <t xml:space="preserve">Provision Ctas incobrables                                            </t>
  </si>
  <si>
    <t xml:space="preserve">Gastos de viaticos administración                                     </t>
  </si>
  <si>
    <t xml:space="preserve">Retenciones Asumidas                                                  </t>
  </si>
  <si>
    <t xml:space="preserve">Sistema de circuito cerrado                                           </t>
  </si>
  <si>
    <t xml:space="preserve">Registros y derechos                                                  </t>
  </si>
  <si>
    <t xml:space="preserve">Gastos de embarque por reexportacion                                  </t>
  </si>
  <si>
    <t xml:space="preserve">Contribuciones  Super de Compania                                     </t>
  </si>
  <si>
    <t xml:space="preserve">Otros Impuestos                                                       </t>
  </si>
  <si>
    <t xml:space="preserve">Gastos de Depreciación de Otras propiedades, plantas y Equipos        </t>
  </si>
  <si>
    <t xml:space="preserve">Diferencia en Cambio                                                  </t>
  </si>
  <si>
    <t xml:space="preserve">Ajustes                                                               </t>
  </si>
  <si>
    <t xml:space="preserve">Otros Ingresos  excento -Seguro                                       </t>
  </si>
  <si>
    <t xml:space="preserve">Ingresos por Reembolso                                                </t>
  </si>
  <si>
    <t>Ventas locales</t>
  </si>
  <si>
    <t>Exportaciones</t>
  </si>
  <si>
    <t>…Materiales directos</t>
  </si>
  <si>
    <t>Costo de fabricacion y ventas:</t>
  </si>
  <si>
    <t>…Variacion de inventarios</t>
  </si>
  <si>
    <t>…Mano de obra total</t>
  </si>
  <si>
    <t>…Otros costos indirectos</t>
  </si>
  <si>
    <t>Utilidad operacional</t>
  </si>
  <si>
    <t>Real</t>
  </si>
  <si>
    <t>Proyección</t>
  </si>
  <si>
    <t xml:space="preserve">Gastos de administracion </t>
  </si>
  <si>
    <t>Gastos de ventas</t>
  </si>
  <si>
    <t>Variación</t>
  </si>
  <si>
    <t>US$</t>
  </si>
  <si>
    <t>Fecha Imp 2021.11.18</t>
  </si>
  <si>
    <t>Al   30 de Septiembre de 2021</t>
  </si>
  <si>
    <t>Saldo Auxiliar</t>
  </si>
  <si>
    <t xml:space="preserve">Caja Eventual                                                         </t>
  </si>
  <si>
    <t xml:space="preserve">Otros Descuentos a Empleados                                          </t>
  </si>
  <si>
    <t xml:space="preserve">Credito tributario por adquisiciones e importaciones                  </t>
  </si>
  <si>
    <t xml:space="preserve">Intereses ganados por cobrar                                          </t>
  </si>
  <si>
    <t>Patrimonio</t>
  </si>
  <si>
    <t>PNC</t>
  </si>
  <si>
    <t>PC</t>
  </si>
  <si>
    <t>Ganancia acumulada periodos ant.</t>
  </si>
  <si>
    <t>Resultados adopion NIIF</t>
  </si>
  <si>
    <t>Correccion anios anteriores</t>
  </si>
  <si>
    <t>Superavit x revalorizacion</t>
  </si>
  <si>
    <t>Ganancias y perdidas actuariales</t>
  </si>
  <si>
    <t>Ganancia por impuesto diferido</t>
  </si>
  <si>
    <t>ok</t>
  </si>
  <si>
    <t>Total resultados acumulados</t>
  </si>
  <si>
    <t>Cifras según informe</t>
  </si>
  <si>
    <t>DIF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</si>
</sst>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 &quot;$&quot;* #,##0.00_ ;_ &quot;$&quot;* \-#,##0.00_ ;_ &quot;$&quot;* &quot;-&quot;??_ ;_ @_ "/>
    <numFmt numFmtId="43" formatCode="_ * #,##0.00_ ;_ * \-#,##0.00_ ;_ * &quot;-&quot;??_ ;_ @_ "/>
    <numFmt numFmtId="164" formatCode="_ * #,##0_ ;_ * \-#,##0_ ;_ * &quot;-&quot;??_ ;_ @_ "/>
    <numFmt numFmtId="165" formatCode="0.0%"/>
    <numFmt numFmtId="166" formatCode="_-* #,##0.00\ _€_-;\-* #,##0.00\ _€_-;_-* &quot;-&quot;??\ _€_-;_-@_-"/>
    <numFmt numFmtId="167" formatCode="_(* #,##0.00_);_(* \(#,##0.00\);_(* &quot;-&quot;??_);_(@_)"/>
    <numFmt numFmtId="168" formatCode="0.00&quot; &quot;%"/>
    <numFmt numFmtId="169" formatCode="dd/mm/yyyy"/>
  </numFmts>
  <fonts count="2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000000"/>
      <name val="Arial1"/>
    </font>
    <font>
      <b/>
      <sz val="10"/>
      <color rgb="FF000000"/>
      <name val="Arial1"/>
    </font>
    <font>
      <b/>
      <sz val="10"/>
      <color theme="1"/>
      <name val="Liberation Sans"/>
    </font>
    <font>
      <sz val="10"/>
      <color theme="1"/>
      <name val="Liberation Sans"/>
    </font>
    <font>
      <sz val="13"/>
      <color rgb="FFC9211E"/>
      <name val="D050000L"/>
    </font>
    <font>
      <sz val="11"/>
      <color rgb="FFC9211E"/>
      <name val="Liberation Sans"/>
    </font>
    <font>
      <b/>
      <sz val="8"/>
      <color theme="1"/>
      <name val="Comic Sans MS"/>
      <family val="4"/>
    </font>
    <font>
      <b/>
      <sz val="16"/>
      <color theme="1"/>
      <name val="Comic Sans MS"/>
      <family val="4"/>
    </font>
    <font>
      <b/>
      <sz val="12"/>
      <color theme="1"/>
      <name val="TAHOMA"/>
      <family val="2"/>
    </font>
    <font>
      <b/>
      <sz val="8"/>
      <color theme="1"/>
      <name val="TAHOMA"/>
      <family val="2"/>
    </font>
    <font>
      <b/>
      <sz val="9"/>
      <color theme="1"/>
      <name val="Comic Sans MS"/>
      <family val="4"/>
    </font>
    <font>
      <sz val="9"/>
      <color theme="1"/>
      <name val="TAHOMA"/>
      <family val="2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7"/>
      <color theme="1"/>
      <name val="TAHOMA"/>
      <family val="2"/>
    </font>
    <font>
      <sz val="7"/>
      <color rgb="FFFF0000"/>
      <name val="TAHOMA"/>
      <family val="2"/>
    </font>
    <font>
      <sz val="9"/>
      <color rgb="FFFF0000"/>
      <name val="TAHOMA"/>
      <family val="2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omic Sans MS"/>
      <family val="4"/>
    </font>
    <font>
      <sz val="12"/>
      <color theme="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0" fillId="0" borderId="0" applyNumberFormat="0" applyFill="0" applyBorder="0" applyAlignment="0" applyProtection="0"/>
  </cellStyleXfs>
  <cellXfs count="126">
    <xf numFmtId="0" fontId="0" fillId="0" borderId="0" xfId="0"/>
    <xf numFmtId="49" fontId="0" fillId="0" borderId="0" xfId="0" applyNumberFormat="1"/>
    <xf numFmtId="4" fontId="0" fillId="0" borderId="0" xfId="0" applyNumberFormat="1"/>
    <xf numFmtId="0" fontId="1" fillId="0" borderId="0" xfId="0" applyFont="1"/>
    <xf numFmtId="49" fontId="1" fillId="0" borderId="0" xfId="0" applyNumberFormat="1" applyFont="1"/>
    <xf numFmtId="4" fontId="1" fillId="0" borderId="0" xfId="0" applyNumberFormat="1" applyFont="1"/>
    <xf numFmtId="0" fontId="1" fillId="2" borderId="0" xfId="0" applyFont="1" applyFill="1"/>
    <xf numFmtId="4" fontId="1" fillId="2" borderId="0" xfId="0" applyNumberFormat="1" applyFont="1" applyFill="1"/>
    <xf numFmtId="164" fontId="0" fillId="0" borderId="0" xfId="1" applyNumberFormat="1" applyFont="1"/>
    <xf numFmtId="0" fontId="3" fillId="0" borderId="0" xfId="0" applyFont="1"/>
    <xf numFmtId="0" fontId="0" fillId="0" borderId="1" xfId="0" applyBorder="1" applyAlignment="1">
      <alignment horizontal="center"/>
    </xf>
    <xf numFmtId="0" fontId="0" fillId="0" borderId="1" xfId="0" applyBorder="1"/>
    <xf numFmtId="164" fontId="0" fillId="0" borderId="1" xfId="1" applyNumberFormat="1" applyFont="1" applyBorder="1"/>
    <xf numFmtId="0" fontId="0" fillId="0" borderId="2" xfId="0" applyBorder="1" applyAlignment="1">
      <alignment horizontal="center"/>
    </xf>
    <xf numFmtId="0" fontId="0" fillId="0" borderId="3" xfId="0" applyBorder="1"/>
    <xf numFmtId="164" fontId="0" fillId="0" borderId="3" xfId="1" applyNumberFormat="1" applyFont="1" applyBorder="1"/>
    <xf numFmtId="164" fontId="0" fillId="0" borderId="4" xfId="1" applyNumberFormat="1" applyFont="1" applyBorder="1"/>
    <xf numFmtId="0" fontId="0" fillId="0" borderId="4" xfId="0" applyBorder="1"/>
    <xf numFmtId="164" fontId="0" fillId="0" borderId="2" xfId="1" applyNumberFormat="1" applyFont="1" applyBorder="1"/>
    <xf numFmtId="0" fontId="0" fillId="0" borderId="3" xfId="0" applyBorder="1" applyAlignment="1">
      <alignment horizontal="center"/>
    </xf>
    <xf numFmtId="164" fontId="0" fillId="0" borderId="3" xfId="0" applyNumberFormat="1" applyBorder="1"/>
    <xf numFmtId="0" fontId="0" fillId="0" borderId="2" xfId="0" applyBorder="1"/>
    <xf numFmtId="0" fontId="4" fillId="0" borderId="0" xfId="0" applyFont="1"/>
    <xf numFmtId="0" fontId="4" fillId="0" borderId="3" xfId="0" applyFont="1" applyBorder="1" applyAlignment="1">
      <alignment horizontal="right"/>
    </xf>
    <xf numFmtId="164" fontId="4" fillId="0" borderId="3" xfId="1" applyNumberFormat="1" applyFont="1" applyBorder="1"/>
    <xf numFmtId="0" fontId="4" fillId="0" borderId="3" xfId="0" applyFont="1" applyBorder="1"/>
    <xf numFmtId="9" fontId="4" fillId="0" borderId="3" xfId="2" applyFont="1" applyBorder="1"/>
    <xf numFmtId="9" fontId="4" fillId="0" borderId="0" xfId="2" applyFont="1"/>
    <xf numFmtId="165" fontId="5" fillId="0" borderId="3" xfId="2" applyNumberFormat="1" applyFont="1" applyBorder="1"/>
    <xf numFmtId="165" fontId="5" fillId="0" borderId="4" xfId="2" applyNumberFormat="1" applyFont="1" applyBorder="1"/>
    <xf numFmtId="164" fontId="0" fillId="0" borderId="0" xfId="0" applyNumberFormat="1"/>
    <xf numFmtId="0" fontId="6" fillId="0" borderId="0" xfId="0" applyFont="1"/>
    <xf numFmtId="49" fontId="1" fillId="2" borderId="0" xfId="0" applyNumberFormat="1" applyFont="1" applyFill="1"/>
    <xf numFmtId="43" fontId="0" fillId="0" borderId="0" xfId="1" applyNumberFormat="1" applyFont="1"/>
    <xf numFmtId="164" fontId="0" fillId="0" borderId="3" xfId="1" applyNumberFormat="1" applyFont="1" applyBorder="1" applyAlignment="1">
      <alignment horizontal="center"/>
    </xf>
    <xf numFmtId="0" fontId="0" fillId="3" borderId="0" xfId="0" applyFill="1"/>
    <xf numFmtId="168" fontId="0" fillId="3" borderId="0" xfId="0" applyNumberFormat="1" applyFill="1"/>
    <xf numFmtId="0" fontId="7" fillId="3" borderId="0" xfId="0" applyFont="1" applyFill="1"/>
    <xf numFmtId="0" fontId="7" fillId="3" borderId="6" xfId="0" applyFont="1" applyFill="1" applyBorder="1"/>
    <xf numFmtId="168" fontId="7" fillId="3" borderId="6" xfId="0" applyNumberFormat="1" applyFont="1" applyFill="1" applyBorder="1"/>
    <xf numFmtId="0" fontId="7" fillId="3" borderId="0" xfId="0" applyFont="1" applyFill="1" applyAlignment="1">
      <alignment vertical="center"/>
    </xf>
    <xf numFmtId="49" fontId="8" fillId="3" borderId="7" xfId="0" applyNumberFormat="1" applyFont="1" applyFill="1" applyBorder="1" applyAlignment="1">
      <alignment horizontal="left" vertical="center"/>
    </xf>
    <xf numFmtId="0" fontId="0" fillId="3" borderId="7" xfId="0" applyFill="1" applyBorder="1"/>
    <xf numFmtId="0" fontId="7" fillId="3" borderId="8" xfId="0" applyFont="1" applyFill="1" applyBorder="1"/>
    <xf numFmtId="0" fontId="7" fillId="3" borderId="9" xfId="0" applyFont="1" applyFill="1" applyBorder="1"/>
    <xf numFmtId="168" fontId="7" fillId="3" borderId="9" xfId="0" applyNumberFormat="1" applyFont="1" applyFill="1" applyBorder="1"/>
    <xf numFmtId="0" fontId="7" fillId="3" borderId="10" xfId="0" applyFont="1" applyFill="1" applyBorder="1"/>
    <xf numFmtId="0" fontId="9" fillId="3" borderId="11" xfId="0" applyFont="1" applyFill="1" applyBorder="1"/>
    <xf numFmtId="0" fontId="10" fillId="3" borderId="0" xfId="0" applyFont="1" applyFill="1"/>
    <xf numFmtId="0" fontId="0" fillId="3" borderId="12" xfId="0" applyFill="1" applyBorder="1"/>
    <xf numFmtId="0" fontId="10" fillId="3" borderId="11" xfId="0" applyFont="1" applyFill="1" applyBorder="1" applyAlignment="1">
      <alignment horizontal="right"/>
    </xf>
    <xf numFmtId="0" fontId="10" fillId="3" borderId="11" xfId="0" applyFont="1" applyFill="1" applyBorder="1"/>
    <xf numFmtId="0" fontId="10" fillId="4" borderId="0" xfId="0" applyFont="1" applyFill="1"/>
    <xf numFmtId="0" fontId="11" fillId="3" borderId="11" xfId="0" applyFont="1" applyFill="1" applyBorder="1" applyAlignment="1">
      <alignment horizontal="center"/>
    </xf>
    <xf numFmtId="0" fontId="10" fillId="0" borderId="0" xfId="0" applyFont="1"/>
    <xf numFmtId="0" fontId="11" fillId="3" borderId="13" xfId="0" applyFont="1" applyFill="1" applyBorder="1" applyAlignment="1">
      <alignment horizontal="center"/>
    </xf>
    <xf numFmtId="0" fontId="12" fillId="3" borderId="6" xfId="0" applyFont="1" applyFill="1" applyBorder="1"/>
    <xf numFmtId="0" fontId="0" fillId="3" borderId="14" xfId="0" applyFill="1" applyBorder="1"/>
    <xf numFmtId="43" fontId="0" fillId="0" borderId="0" xfId="1" applyFont="1"/>
    <xf numFmtId="43" fontId="13" fillId="0" borderId="0" xfId="1" applyFont="1"/>
    <xf numFmtId="0" fontId="17" fillId="0" borderId="0" xfId="0" applyFont="1"/>
    <xf numFmtId="43" fontId="17" fillId="0" borderId="0" xfId="1" applyFont="1"/>
    <xf numFmtId="17" fontId="0" fillId="0" borderId="1" xfId="0" applyNumberFormat="1" applyBorder="1" applyAlignment="1">
      <alignment horizontal="center"/>
    </xf>
    <xf numFmtId="0" fontId="13" fillId="0" borderId="0" xfId="0" applyFont="1"/>
    <xf numFmtId="164" fontId="17" fillId="0" borderId="0" xfId="1" applyNumberFormat="1" applyFont="1"/>
    <xf numFmtId="165" fontId="0" fillId="0" borderId="3" xfId="2" applyNumberFormat="1" applyFont="1" applyBorder="1"/>
    <xf numFmtId="0" fontId="18" fillId="0" borderId="0" xfId="0" applyFont="1"/>
    <xf numFmtId="164" fontId="18" fillId="0" borderId="0" xfId="1" applyNumberFormat="1" applyFont="1"/>
    <xf numFmtId="164" fontId="0" fillId="0" borderId="3" xfId="1" applyNumberFormat="1" applyFont="1" applyFill="1" applyBorder="1"/>
    <xf numFmtId="1" fontId="20" fillId="0" borderId="0" xfId="7" applyNumberFormat="1"/>
    <xf numFmtId="1" fontId="0" fillId="0" borderId="0" xfId="0" applyNumberFormat="1"/>
    <xf numFmtId="1" fontId="1" fillId="0" borderId="0" xfId="0" applyNumberFormat="1" applyFont="1"/>
    <xf numFmtId="0" fontId="19" fillId="0" borderId="0" xfId="0" applyFont="1"/>
    <xf numFmtId="44" fontId="19" fillId="0" borderId="0" xfId="6" applyFont="1" applyFill="1" applyBorder="1"/>
    <xf numFmtId="43" fontId="1" fillId="0" borderId="0" xfId="0" applyNumberFormat="1" applyFont="1"/>
    <xf numFmtId="44" fontId="19" fillId="0" borderId="0" xfId="0" applyNumberFormat="1" applyFont="1"/>
    <xf numFmtId="44" fontId="19" fillId="0" borderId="0" xfId="6" applyFont="1" applyFill="1"/>
    <xf numFmtId="0" fontId="21" fillId="0" borderId="0" xfId="0" applyFont="1"/>
    <xf numFmtId="1" fontId="17" fillId="0" borderId="0" xfId="0" applyNumberFormat="1" applyFont="1"/>
    <xf numFmtId="1" fontId="22" fillId="0" borderId="0" xfId="0" applyNumberFormat="1" applyFont="1"/>
    <xf numFmtId="0" fontId="22" fillId="0" borderId="0" xfId="0" applyFont="1"/>
    <xf numFmtId="43" fontId="0" fillId="0" borderId="0" xfId="0" applyNumberFormat="1"/>
    <xf numFmtId="44" fontId="0" fillId="0" borderId="0" xfId="6" applyFont="1" applyBorder="1"/>
    <xf numFmtId="44" fontId="0" fillId="0" borderId="0" xfId="6" applyFont="1"/>
    <xf numFmtId="44" fontId="0" fillId="0" borderId="0" xfId="0" applyNumberFormat="1"/>
    <xf numFmtId="0" fontId="23" fillId="0" borderId="0" xfId="0" applyFont="1"/>
    <xf numFmtId="1" fontId="23" fillId="0" borderId="0" xfId="0" applyNumberFormat="1" applyFont="1"/>
    <xf numFmtId="43" fontId="23" fillId="0" borderId="0" xfId="1" applyFont="1"/>
    <xf numFmtId="164" fontId="18" fillId="0" borderId="0" xfId="1" applyNumberFormat="1" applyFont="1" applyFill="1"/>
    <xf numFmtId="164" fontId="18" fillId="5" borderId="0" xfId="1" applyNumberFormat="1" applyFont="1" applyFill="1"/>
    <xf numFmtId="164" fontId="24" fillId="0" borderId="0" xfId="1" applyNumberFormat="1" applyFont="1"/>
    <xf numFmtId="0" fontId="0" fillId="0" borderId="0" xfId="0" applyBorder="1"/>
    <xf numFmtId="44" fontId="0" fillId="0" borderId="0" xfId="0" applyNumberFormat="1" applyBorder="1"/>
    <xf numFmtId="0" fontId="0" fillId="0" borderId="3" xfId="0" applyFont="1" applyBorder="1" applyAlignment="1">
      <alignment horizontal="left"/>
    </xf>
    <xf numFmtId="164" fontId="0" fillId="2" borderId="3" xfId="1" applyNumberFormat="1" applyFont="1" applyFill="1" applyBorder="1"/>
    <xf numFmtId="164" fontId="2" fillId="0" borderId="2" xfId="2" applyNumberFormat="1" applyFont="1" applyBorder="1"/>
    <xf numFmtId="9" fontId="4" fillId="0" borderId="0" xfId="2" applyNumberFormat="1" applyFont="1"/>
    <xf numFmtId="9" fontId="5" fillId="0" borderId="3" xfId="2" applyFont="1" applyBorder="1"/>
    <xf numFmtId="164" fontId="25" fillId="0" borderId="3" xfId="1" applyNumberFormat="1" applyFont="1" applyBorder="1"/>
    <xf numFmtId="164" fontId="5" fillId="0" borderId="3" xfId="1" applyNumberFormat="1" applyFont="1" applyBorder="1"/>
    <xf numFmtId="0" fontId="0" fillId="0" borderId="15" xfId="0" applyBorder="1" applyAlignment="1">
      <alignment horizontal="centerContinuous"/>
    </xf>
    <xf numFmtId="0" fontId="0" fillId="0" borderId="16" xfId="0" applyBorder="1" applyAlignment="1">
      <alignment horizontal="centerContinuous"/>
    </xf>
    <xf numFmtId="3" fontId="26" fillId="0" borderId="0" xfId="0" applyNumberFormat="1" applyFont="1"/>
    <xf numFmtId="0" fontId="26" fillId="0" borderId="0" xfId="0" applyFont="1"/>
    <xf numFmtId="164" fontId="27" fillId="0" borderId="0" xfId="1" applyNumberFormat="1" applyFont="1"/>
    <xf numFmtId="3" fontId="27" fillId="0" borderId="0" xfId="0" applyNumberFormat="1" applyFont="1"/>
    <xf numFmtId="0" fontId="27" fillId="0" borderId="0" xfId="0" applyFont="1"/>
    <xf numFmtId="3" fontId="28" fillId="0" borderId="0" xfId="0" applyNumberFormat="1" applyFont="1"/>
    <xf numFmtId="0" fontId="28" fillId="0" borderId="0" xfId="0" applyFont="1"/>
    <xf numFmtId="164" fontId="28" fillId="0" borderId="0" xfId="1" applyNumberFormat="1" applyFont="1"/>
    <xf numFmtId="164" fontId="26" fillId="0" borderId="0" xfId="0" applyNumberFormat="1" applyFont="1"/>
    <xf numFmtId="164" fontId="26" fillId="0" borderId="0" xfId="1" applyNumberFormat="1" applyFont="1"/>
    <xf numFmtId="0" fontId="8" fillId="3" borderId="7" xfId="0" applyFont="1" applyFill="1" applyBorder="1" applyAlignment="1">
      <alignment horizontal="left" vertical="center"/>
    </xf>
    <xf numFmtId="169" fontId="7" fillId="3" borderId="5" xfId="0" applyNumberFormat="1" applyFont="1" applyFill="1" applyBorder="1" applyAlignment="1">
      <alignment horizontal="center" vertical="center"/>
    </xf>
    <xf numFmtId="168" fontId="7" fillId="3" borderId="5" xfId="0" applyNumberFormat="1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left" vertical="center"/>
    </xf>
    <xf numFmtId="0" fontId="0" fillId="3" borderId="5" xfId="0" applyFill="1" applyBorder="1"/>
    <xf numFmtId="49" fontId="8" fillId="3" borderId="5" xfId="0" applyNumberFormat="1" applyFont="1" applyFill="1" applyBorder="1" applyAlignment="1">
      <alignment horizontal="center" vertical="center"/>
    </xf>
    <xf numFmtId="0" fontId="27" fillId="0" borderId="0" xfId="0" applyFont="1" applyAlignment="1">
      <alignment horizontal="center"/>
    </xf>
    <xf numFmtId="0" fontId="28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9" fillId="0" borderId="0" xfId="0" applyFont="1" applyAlignment="1">
      <alignment horizontal="center"/>
    </xf>
    <xf numFmtId="164" fontId="28" fillId="2" borderId="0" xfId="1" applyNumberFormat="1" applyFont="1" applyFill="1"/>
  </cellXfs>
  <cellStyles count="8">
    <cellStyle name="Comma" xfId="1" builtinId="3"/>
    <cellStyle name="Currency" xfId="6" builtinId="4"/>
    <cellStyle name="Hyperlink" xfId="7" builtinId="8"/>
    <cellStyle name="Millares 10" xfId="5" xr:uid="{4252AA06-7A79-4923-821C-E69CD2DFF93E}"/>
    <cellStyle name="Millares 11" xfId="4" xr:uid="{05819A23-86F2-4F22-85E4-48974FE5EEA1}"/>
    <cellStyle name="Millares 2" xfId="3" xr:uid="{2EF6E9A8-3012-437F-80E8-EF62FEC54B94}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arlos%20Almeida/Documents/GitHub/Grafimpac/Fase%20II%20-%20Ejecucion/8000%20Pruebas%20de%20cumplimiento%20tributario/Conciliacion%20Tributaria%20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TE2020"/>
      <sheetName val="Credito Tributario Renta 2020"/>
      <sheetName val="Instalaciones"/>
      <sheetName val="Honorarios"/>
      <sheetName val="Publicidad"/>
      <sheetName val="Migrante"/>
      <sheetName val="Inversion"/>
      <sheetName val="ER"/>
      <sheetName val="GND Relacionadas"/>
    </sheetNames>
    <sheetDataSet>
      <sheetData sheetId="0">
        <row r="48">
          <cell r="F48">
            <v>314793.19143194967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909557-CB05-4BB2-9702-E46F698ED9C0}">
  <dimension ref="A1:BL32"/>
  <sheetViews>
    <sheetView workbookViewId="0">
      <selection activeCell="F20" sqref="F20"/>
    </sheetView>
  </sheetViews>
  <sheetFormatPr defaultRowHeight="15"/>
  <cols>
    <col min="1" max="1" width="4.140625" style="35" customWidth="1"/>
    <col min="2" max="7" width="12.140625" style="35" customWidth="1"/>
    <col min="8" max="8" width="8" style="35" customWidth="1"/>
    <col min="9" max="64" width="12.140625" style="35" customWidth="1"/>
    <col min="257" max="257" width="4.140625" customWidth="1"/>
    <col min="258" max="263" width="12.140625" customWidth="1"/>
    <col min="264" max="264" width="8" customWidth="1"/>
    <col min="265" max="320" width="12.140625" customWidth="1"/>
    <col min="513" max="513" width="4.140625" customWidth="1"/>
    <col min="514" max="519" width="12.140625" customWidth="1"/>
    <col min="520" max="520" width="8" customWidth="1"/>
    <col min="521" max="576" width="12.140625" customWidth="1"/>
    <col min="769" max="769" width="4.140625" customWidth="1"/>
    <col min="770" max="775" width="12.140625" customWidth="1"/>
    <col min="776" max="776" width="8" customWidth="1"/>
    <col min="777" max="832" width="12.140625" customWidth="1"/>
    <col min="1025" max="1025" width="4.140625" customWidth="1"/>
    <col min="1026" max="1031" width="12.140625" customWidth="1"/>
    <col min="1032" max="1032" width="8" customWidth="1"/>
    <col min="1033" max="1088" width="12.140625" customWidth="1"/>
    <col min="1281" max="1281" width="4.140625" customWidth="1"/>
    <col min="1282" max="1287" width="12.140625" customWidth="1"/>
    <col min="1288" max="1288" width="8" customWidth="1"/>
    <col min="1289" max="1344" width="12.140625" customWidth="1"/>
    <col min="1537" max="1537" width="4.140625" customWidth="1"/>
    <col min="1538" max="1543" width="12.140625" customWidth="1"/>
    <col min="1544" max="1544" width="8" customWidth="1"/>
    <col min="1545" max="1600" width="12.140625" customWidth="1"/>
    <col min="1793" max="1793" width="4.140625" customWidth="1"/>
    <col min="1794" max="1799" width="12.140625" customWidth="1"/>
    <col min="1800" max="1800" width="8" customWidth="1"/>
    <col min="1801" max="1856" width="12.140625" customWidth="1"/>
    <col min="2049" max="2049" width="4.140625" customWidth="1"/>
    <col min="2050" max="2055" width="12.140625" customWidth="1"/>
    <col min="2056" max="2056" width="8" customWidth="1"/>
    <col min="2057" max="2112" width="12.140625" customWidth="1"/>
    <col min="2305" max="2305" width="4.140625" customWidth="1"/>
    <col min="2306" max="2311" width="12.140625" customWidth="1"/>
    <col min="2312" max="2312" width="8" customWidth="1"/>
    <col min="2313" max="2368" width="12.140625" customWidth="1"/>
    <col min="2561" max="2561" width="4.140625" customWidth="1"/>
    <col min="2562" max="2567" width="12.140625" customWidth="1"/>
    <col min="2568" max="2568" width="8" customWidth="1"/>
    <col min="2569" max="2624" width="12.140625" customWidth="1"/>
    <col min="2817" max="2817" width="4.140625" customWidth="1"/>
    <col min="2818" max="2823" width="12.140625" customWidth="1"/>
    <col min="2824" max="2824" width="8" customWidth="1"/>
    <col min="2825" max="2880" width="12.140625" customWidth="1"/>
    <col min="3073" max="3073" width="4.140625" customWidth="1"/>
    <col min="3074" max="3079" width="12.140625" customWidth="1"/>
    <col min="3080" max="3080" width="8" customWidth="1"/>
    <col min="3081" max="3136" width="12.140625" customWidth="1"/>
    <col min="3329" max="3329" width="4.140625" customWidth="1"/>
    <col min="3330" max="3335" width="12.140625" customWidth="1"/>
    <col min="3336" max="3336" width="8" customWidth="1"/>
    <col min="3337" max="3392" width="12.140625" customWidth="1"/>
    <col min="3585" max="3585" width="4.140625" customWidth="1"/>
    <col min="3586" max="3591" width="12.140625" customWidth="1"/>
    <col min="3592" max="3592" width="8" customWidth="1"/>
    <col min="3593" max="3648" width="12.140625" customWidth="1"/>
    <col min="3841" max="3841" width="4.140625" customWidth="1"/>
    <col min="3842" max="3847" width="12.140625" customWidth="1"/>
    <col min="3848" max="3848" width="8" customWidth="1"/>
    <col min="3849" max="3904" width="12.140625" customWidth="1"/>
    <col min="4097" max="4097" width="4.140625" customWidth="1"/>
    <col min="4098" max="4103" width="12.140625" customWidth="1"/>
    <col min="4104" max="4104" width="8" customWidth="1"/>
    <col min="4105" max="4160" width="12.140625" customWidth="1"/>
    <col min="4353" max="4353" width="4.140625" customWidth="1"/>
    <col min="4354" max="4359" width="12.140625" customWidth="1"/>
    <col min="4360" max="4360" width="8" customWidth="1"/>
    <col min="4361" max="4416" width="12.140625" customWidth="1"/>
    <col min="4609" max="4609" width="4.140625" customWidth="1"/>
    <col min="4610" max="4615" width="12.140625" customWidth="1"/>
    <col min="4616" max="4616" width="8" customWidth="1"/>
    <col min="4617" max="4672" width="12.140625" customWidth="1"/>
    <col min="4865" max="4865" width="4.140625" customWidth="1"/>
    <col min="4866" max="4871" width="12.140625" customWidth="1"/>
    <col min="4872" max="4872" width="8" customWidth="1"/>
    <col min="4873" max="4928" width="12.140625" customWidth="1"/>
    <col min="5121" max="5121" width="4.140625" customWidth="1"/>
    <col min="5122" max="5127" width="12.140625" customWidth="1"/>
    <col min="5128" max="5128" width="8" customWidth="1"/>
    <col min="5129" max="5184" width="12.140625" customWidth="1"/>
    <col min="5377" max="5377" width="4.140625" customWidth="1"/>
    <col min="5378" max="5383" width="12.140625" customWidth="1"/>
    <col min="5384" max="5384" width="8" customWidth="1"/>
    <col min="5385" max="5440" width="12.140625" customWidth="1"/>
    <col min="5633" max="5633" width="4.140625" customWidth="1"/>
    <col min="5634" max="5639" width="12.140625" customWidth="1"/>
    <col min="5640" max="5640" width="8" customWidth="1"/>
    <col min="5641" max="5696" width="12.140625" customWidth="1"/>
    <col min="5889" max="5889" width="4.140625" customWidth="1"/>
    <col min="5890" max="5895" width="12.140625" customWidth="1"/>
    <col min="5896" max="5896" width="8" customWidth="1"/>
    <col min="5897" max="5952" width="12.140625" customWidth="1"/>
    <col min="6145" max="6145" width="4.140625" customWidth="1"/>
    <col min="6146" max="6151" width="12.140625" customWidth="1"/>
    <col min="6152" max="6152" width="8" customWidth="1"/>
    <col min="6153" max="6208" width="12.140625" customWidth="1"/>
    <col min="6401" max="6401" width="4.140625" customWidth="1"/>
    <col min="6402" max="6407" width="12.140625" customWidth="1"/>
    <col min="6408" max="6408" width="8" customWidth="1"/>
    <col min="6409" max="6464" width="12.140625" customWidth="1"/>
    <col min="6657" max="6657" width="4.140625" customWidth="1"/>
    <col min="6658" max="6663" width="12.140625" customWidth="1"/>
    <col min="6664" max="6664" width="8" customWidth="1"/>
    <col min="6665" max="6720" width="12.140625" customWidth="1"/>
    <col min="6913" max="6913" width="4.140625" customWidth="1"/>
    <col min="6914" max="6919" width="12.140625" customWidth="1"/>
    <col min="6920" max="6920" width="8" customWidth="1"/>
    <col min="6921" max="6976" width="12.140625" customWidth="1"/>
    <col min="7169" max="7169" width="4.140625" customWidth="1"/>
    <col min="7170" max="7175" width="12.140625" customWidth="1"/>
    <col min="7176" max="7176" width="8" customWidth="1"/>
    <col min="7177" max="7232" width="12.140625" customWidth="1"/>
    <col min="7425" max="7425" width="4.140625" customWidth="1"/>
    <col min="7426" max="7431" width="12.140625" customWidth="1"/>
    <col min="7432" max="7432" width="8" customWidth="1"/>
    <col min="7433" max="7488" width="12.140625" customWidth="1"/>
    <col min="7681" max="7681" width="4.140625" customWidth="1"/>
    <col min="7682" max="7687" width="12.140625" customWidth="1"/>
    <col min="7688" max="7688" width="8" customWidth="1"/>
    <col min="7689" max="7744" width="12.140625" customWidth="1"/>
    <col min="7937" max="7937" width="4.140625" customWidth="1"/>
    <col min="7938" max="7943" width="12.140625" customWidth="1"/>
    <col min="7944" max="7944" width="8" customWidth="1"/>
    <col min="7945" max="8000" width="12.140625" customWidth="1"/>
    <col min="8193" max="8193" width="4.140625" customWidth="1"/>
    <col min="8194" max="8199" width="12.140625" customWidth="1"/>
    <col min="8200" max="8200" width="8" customWidth="1"/>
    <col min="8201" max="8256" width="12.140625" customWidth="1"/>
    <col min="8449" max="8449" width="4.140625" customWidth="1"/>
    <col min="8450" max="8455" width="12.140625" customWidth="1"/>
    <col min="8456" max="8456" width="8" customWidth="1"/>
    <col min="8457" max="8512" width="12.140625" customWidth="1"/>
    <col min="8705" max="8705" width="4.140625" customWidth="1"/>
    <col min="8706" max="8711" width="12.140625" customWidth="1"/>
    <col min="8712" max="8712" width="8" customWidth="1"/>
    <col min="8713" max="8768" width="12.140625" customWidth="1"/>
    <col min="8961" max="8961" width="4.140625" customWidth="1"/>
    <col min="8962" max="8967" width="12.140625" customWidth="1"/>
    <col min="8968" max="8968" width="8" customWidth="1"/>
    <col min="8969" max="9024" width="12.140625" customWidth="1"/>
    <col min="9217" max="9217" width="4.140625" customWidth="1"/>
    <col min="9218" max="9223" width="12.140625" customWidth="1"/>
    <col min="9224" max="9224" width="8" customWidth="1"/>
    <col min="9225" max="9280" width="12.140625" customWidth="1"/>
    <col min="9473" max="9473" width="4.140625" customWidth="1"/>
    <col min="9474" max="9479" width="12.140625" customWidth="1"/>
    <col min="9480" max="9480" width="8" customWidth="1"/>
    <col min="9481" max="9536" width="12.140625" customWidth="1"/>
    <col min="9729" max="9729" width="4.140625" customWidth="1"/>
    <col min="9730" max="9735" width="12.140625" customWidth="1"/>
    <col min="9736" max="9736" width="8" customWidth="1"/>
    <col min="9737" max="9792" width="12.140625" customWidth="1"/>
    <col min="9985" max="9985" width="4.140625" customWidth="1"/>
    <col min="9986" max="9991" width="12.140625" customWidth="1"/>
    <col min="9992" max="9992" width="8" customWidth="1"/>
    <col min="9993" max="10048" width="12.140625" customWidth="1"/>
    <col min="10241" max="10241" width="4.140625" customWidth="1"/>
    <col min="10242" max="10247" width="12.140625" customWidth="1"/>
    <col min="10248" max="10248" width="8" customWidth="1"/>
    <col min="10249" max="10304" width="12.140625" customWidth="1"/>
    <col min="10497" max="10497" width="4.140625" customWidth="1"/>
    <col min="10498" max="10503" width="12.140625" customWidth="1"/>
    <col min="10504" max="10504" width="8" customWidth="1"/>
    <col min="10505" max="10560" width="12.140625" customWidth="1"/>
    <col min="10753" max="10753" width="4.140625" customWidth="1"/>
    <col min="10754" max="10759" width="12.140625" customWidth="1"/>
    <col min="10760" max="10760" width="8" customWidth="1"/>
    <col min="10761" max="10816" width="12.140625" customWidth="1"/>
    <col min="11009" max="11009" width="4.140625" customWidth="1"/>
    <col min="11010" max="11015" width="12.140625" customWidth="1"/>
    <col min="11016" max="11016" width="8" customWidth="1"/>
    <col min="11017" max="11072" width="12.140625" customWidth="1"/>
    <col min="11265" max="11265" width="4.140625" customWidth="1"/>
    <col min="11266" max="11271" width="12.140625" customWidth="1"/>
    <col min="11272" max="11272" width="8" customWidth="1"/>
    <col min="11273" max="11328" width="12.140625" customWidth="1"/>
    <col min="11521" max="11521" width="4.140625" customWidth="1"/>
    <col min="11522" max="11527" width="12.140625" customWidth="1"/>
    <col min="11528" max="11528" width="8" customWidth="1"/>
    <col min="11529" max="11584" width="12.140625" customWidth="1"/>
    <col min="11777" max="11777" width="4.140625" customWidth="1"/>
    <col min="11778" max="11783" width="12.140625" customWidth="1"/>
    <col min="11784" max="11784" width="8" customWidth="1"/>
    <col min="11785" max="11840" width="12.140625" customWidth="1"/>
    <col min="12033" max="12033" width="4.140625" customWidth="1"/>
    <col min="12034" max="12039" width="12.140625" customWidth="1"/>
    <col min="12040" max="12040" width="8" customWidth="1"/>
    <col min="12041" max="12096" width="12.140625" customWidth="1"/>
    <col min="12289" max="12289" width="4.140625" customWidth="1"/>
    <col min="12290" max="12295" width="12.140625" customWidth="1"/>
    <col min="12296" max="12296" width="8" customWidth="1"/>
    <col min="12297" max="12352" width="12.140625" customWidth="1"/>
    <col min="12545" max="12545" width="4.140625" customWidth="1"/>
    <col min="12546" max="12551" width="12.140625" customWidth="1"/>
    <col min="12552" max="12552" width="8" customWidth="1"/>
    <col min="12553" max="12608" width="12.140625" customWidth="1"/>
    <col min="12801" max="12801" width="4.140625" customWidth="1"/>
    <col min="12802" max="12807" width="12.140625" customWidth="1"/>
    <col min="12808" max="12808" width="8" customWidth="1"/>
    <col min="12809" max="12864" width="12.140625" customWidth="1"/>
    <col min="13057" max="13057" width="4.140625" customWidth="1"/>
    <col min="13058" max="13063" width="12.140625" customWidth="1"/>
    <col min="13064" max="13064" width="8" customWidth="1"/>
    <col min="13065" max="13120" width="12.140625" customWidth="1"/>
    <col min="13313" max="13313" width="4.140625" customWidth="1"/>
    <col min="13314" max="13319" width="12.140625" customWidth="1"/>
    <col min="13320" max="13320" width="8" customWidth="1"/>
    <col min="13321" max="13376" width="12.140625" customWidth="1"/>
    <col min="13569" max="13569" width="4.140625" customWidth="1"/>
    <col min="13570" max="13575" width="12.140625" customWidth="1"/>
    <col min="13576" max="13576" width="8" customWidth="1"/>
    <col min="13577" max="13632" width="12.140625" customWidth="1"/>
    <col min="13825" max="13825" width="4.140625" customWidth="1"/>
    <col min="13826" max="13831" width="12.140625" customWidth="1"/>
    <col min="13832" max="13832" width="8" customWidth="1"/>
    <col min="13833" max="13888" width="12.140625" customWidth="1"/>
    <col min="14081" max="14081" width="4.140625" customWidth="1"/>
    <col min="14082" max="14087" width="12.140625" customWidth="1"/>
    <col min="14088" max="14088" width="8" customWidth="1"/>
    <col min="14089" max="14144" width="12.140625" customWidth="1"/>
    <col min="14337" max="14337" width="4.140625" customWidth="1"/>
    <col min="14338" max="14343" width="12.140625" customWidth="1"/>
    <col min="14344" max="14344" width="8" customWidth="1"/>
    <col min="14345" max="14400" width="12.140625" customWidth="1"/>
    <col min="14593" max="14593" width="4.140625" customWidth="1"/>
    <col min="14594" max="14599" width="12.140625" customWidth="1"/>
    <col min="14600" max="14600" width="8" customWidth="1"/>
    <col min="14601" max="14656" width="12.140625" customWidth="1"/>
    <col min="14849" max="14849" width="4.140625" customWidth="1"/>
    <col min="14850" max="14855" width="12.140625" customWidth="1"/>
    <col min="14856" max="14856" width="8" customWidth="1"/>
    <col min="14857" max="14912" width="12.140625" customWidth="1"/>
    <col min="15105" max="15105" width="4.140625" customWidth="1"/>
    <col min="15106" max="15111" width="12.140625" customWidth="1"/>
    <col min="15112" max="15112" width="8" customWidth="1"/>
    <col min="15113" max="15168" width="12.140625" customWidth="1"/>
    <col min="15361" max="15361" width="4.140625" customWidth="1"/>
    <col min="15362" max="15367" width="12.140625" customWidth="1"/>
    <col min="15368" max="15368" width="8" customWidth="1"/>
    <col min="15369" max="15424" width="12.140625" customWidth="1"/>
    <col min="15617" max="15617" width="4.140625" customWidth="1"/>
    <col min="15618" max="15623" width="12.140625" customWidth="1"/>
    <col min="15624" max="15624" width="8" customWidth="1"/>
    <col min="15625" max="15680" width="12.140625" customWidth="1"/>
    <col min="15873" max="15873" width="4.140625" customWidth="1"/>
    <col min="15874" max="15879" width="12.140625" customWidth="1"/>
    <col min="15880" max="15880" width="8" customWidth="1"/>
    <col min="15881" max="15936" width="12.140625" customWidth="1"/>
    <col min="16129" max="16129" width="4.140625" customWidth="1"/>
    <col min="16130" max="16135" width="12.140625" customWidth="1"/>
    <col min="16136" max="16136" width="8" customWidth="1"/>
    <col min="16137" max="16192" width="12.140625" customWidth="1"/>
  </cols>
  <sheetData>
    <row r="1" spans="1:16">
      <c r="N1" s="36"/>
    </row>
    <row r="2" spans="1:16">
      <c r="A2" s="37"/>
      <c r="B2" s="117" t="s">
        <v>440</v>
      </c>
      <c r="C2" s="117"/>
      <c r="D2" s="117"/>
      <c r="E2" s="117"/>
      <c r="F2" s="117"/>
      <c r="G2" s="117"/>
      <c r="H2" s="117"/>
      <c r="I2" s="117"/>
      <c r="J2" s="117"/>
      <c r="K2" s="117"/>
      <c r="L2" s="117"/>
      <c r="M2" s="117"/>
      <c r="N2" s="117"/>
      <c r="O2" s="117"/>
      <c r="P2" s="37"/>
    </row>
    <row r="3" spans="1:16">
      <c r="A3" s="37"/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9"/>
      <c r="O3" s="37"/>
      <c r="P3" s="37"/>
    </row>
    <row r="4" spans="1:16">
      <c r="A4" s="40"/>
      <c r="B4" s="41" t="s">
        <v>441</v>
      </c>
      <c r="C4" s="115" t="s">
        <v>442</v>
      </c>
      <c r="D4" s="115"/>
      <c r="E4" s="115"/>
      <c r="F4" s="115"/>
      <c r="G4" s="115"/>
      <c r="H4" s="115"/>
      <c r="I4" s="115"/>
      <c r="J4" s="115"/>
      <c r="K4" s="112" t="s">
        <v>443</v>
      </c>
      <c r="L4" s="112"/>
      <c r="M4" s="112"/>
      <c r="N4" s="116"/>
      <c r="O4" s="116"/>
      <c r="P4" s="40"/>
    </row>
    <row r="5" spans="1:16">
      <c r="A5" s="40"/>
      <c r="B5" s="41" t="s">
        <v>444</v>
      </c>
      <c r="C5" s="115" t="s">
        <v>445</v>
      </c>
      <c r="D5" s="115"/>
      <c r="E5" s="115"/>
      <c r="F5" s="115"/>
      <c r="G5" s="115"/>
      <c r="H5" s="115"/>
      <c r="I5" s="115"/>
      <c r="J5" s="115"/>
      <c r="K5" s="112" t="s">
        <v>446</v>
      </c>
      <c r="L5" s="112"/>
      <c r="M5" s="112"/>
      <c r="N5" s="114" t="s">
        <v>447</v>
      </c>
      <c r="O5" s="114"/>
      <c r="P5" s="40"/>
    </row>
    <row r="6" spans="1:16">
      <c r="A6" s="40"/>
      <c r="B6" s="42"/>
      <c r="C6" s="42"/>
      <c r="D6" s="42"/>
      <c r="E6" s="42"/>
      <c r="F6" s="42"/>
      <c r="G6" s="42"/>
      <c r="H6" s="42"/>
      <c r="I6" s="42"/>
      <c r="J6" s="42"/>
      <c r="K6" s="112" t="s">
        <v>448</v>
      </c>
      <c r="L6" s="112"/>
      <c r="M6" s="112"/>
      <c r="N6" s="113">
        <v>44134</v>
      </c>
      <c r="O6" s="113"/>
      <c r="P6" s="40"/>
    </row>
    <row r="7" spans="1:16">
      <c r="A7" s="40"/>
      <c r="B7" s="42"/>
      <c r="C7" s="42"/>
      <c r="D7" s="42"/>
      <c r="E7" s="42"/>
      <c r="F7" s="42"/>
      <c r="G7" s="42"/>
      <c r="H7" s="42"/>
      <c r="I7" s="42"/>
      <c r="J7" s="42"/>
      <c r="K7" s="112" t="s">
        <v>449</v>
      </c>
      <c r="L7" s="112"/>
      <c r="M7" s="112"/>
      <c r="N7" s="114" t="s">
        <v>450</v>
      </c>
      <c r="O7" s="114"/>
      <c r="P7" s="40"/>
    </row>
    <row r="8" spans="1:16">
      <c r="A8" s="40"/>
      <c r="B8" s="41" t="s">
        <v>451</v>
      </c>
      <c r="C8" s="115" t="s">
        <v>452</v>
      </c>
      <c r="D8" s="115"/>
      <c r="E8" s="115"/>
      <c r="F8" s="115"/>
      <c r="G8" s="115"/>
      <c r="H8" s="115"/>
      <c r="I8" s="115"/>
      <c r="J8" s="115"/>
      <c r="K8" s="112" t="s">
        <v>448</v>
      </c>
      <c r="L8" s="112"/>
      <c r="M8" s="112"/>
      <c r="N8" s="116"/>
      <c r="O8" s="116"/>
      <c r="P8" s="40"/>
    </row>
    <row r="9" spans="1:16">
      <c r="A9" s="37"/>
      <c r="B9" s="43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5"/>
      <c r="O9" s="46"/>
      <c r="P9" s="37"/>
    </row>
    <row r="10" spans="1:16">
      <c r="B10" s="47" t="s">
        <v>453</v>
      </c>
      <c r="C10" s="48"/>
      <c r="D10" s="48"/>
      <c r="E10" s="48"/>
      <c r="F10" s="48"/>
      <c r="G10" s="48"/>
      <c r="H10" s="48"/>
      <c r="I10" s="48"/>
      <c r="J10" s="48"/>
      <c r="K10" s="48"/>
      <c r="O10" s="49"/>
    </row>
    <row r="11" spans="1:16">
      <c r="B11" s="50" t="s">
        <v>454</v>
      </c>
      <c r="C11" s="48" t="s">
        <v>455</v>
      </c>
      <c r="D11" s="48"/>
      <c r="E11" s="48"/>
      <c r="F11" s="48"/>
      <c r="G11" s="48"/>
      <c r="H11" s="48"/>
      <c r="I11" s="48"/>
      <c r="J11" s="48"/>
      <c r="K11" s="48"/>
      <c r="O11" s="49"/>
    </row>
    <row r="12" spans="1:16">
      <c r="B12" s="50" t="s">
        <v>456</v>
      </c>
      <c r="C12" s="48" t="s">
        <v>457</v>
      </c>
      <c r="D12" s="48"/>
      <c r="E12" s="48"/>
      <c r="F12" s="48"/>
      <c r="G12" s="48"/>
      <c r="H12" s="48"/>
      <c r="I12" s="48"/>
      <c r="J12" s="48"/>
      <c r="K12" s="48"/>
      <c r="O12" s="49"/>
    </row>
    <row r="13" spans="1:16">
      <c r="B13" s="50" t="s">
        <v>458</v>
      </c>
      <c r="C13" s="48" t="s">
        <v>459</v>
      </c>
      <c r="D13" s="48"/>
      <c r="E13" s="48"/>
      <c r="F13" s="48"/>
      <c r="G13" s="48"/>
      <c r="H13" s="48"/>
      <c r="I13" s="48"/>
      <c r="J13" s="48"/>
      <c r="K13" s="48"/>
      <c r="O13" s="49"/>
    </row>
    <row r="14" spans="1:16">
      <c r="B14" s="51"/>
      <c r="C14" s="48"/>
      <c r="D14" s="48"/>
      <c r="E14" s="48"/>
      <c r="F14" s="48"/>
      <c r="G14" s="48"/>
      <c r="H14" s="48"/>
      <c r="I14" s="48"/>
      <c r="J14" s="48"/>
      <c r="K14" s="48"/>
      <c r="O14" s="49"/>
    </row>
    <row r="15" spans="1:16">
      <c r="B15" s="47" t="s">
        <v>460</v>
      </c>
      <c r="C15" s="48"/>
      <c r="D15" s="48"/>
      <c r="E15" s="48"/>
      <c r="F15" s="48"/>
      <c r="G15" s="48"/>
      <c r="H15" s="48"/>
      <c r="I15" s="48"/>
      <c r="J15" s="48"/>
      <c r="K15" s="48"/>
      <c r="O15" s="49"/>
    </row>
    <row r="16" spans="1:16">
      <c r="B16" s="51"/>
      <c r="C16" s="48" t="s">
        <v>461</v>
      </c>
      <c r="D16" s="48"/>
      <c r="E16" s="48"/>
      <c r="F16" s="48"/>
      <c r="G16" s="48"/>
      <c r="H16" s="48"/>
      <c r="I16" s="48"/>
      <c r="J16" s="48"/>
      <c r="K16" s="48"/>
      <c r="O16" s="49"/>
    </row>
    <row r="17" spans="2:15">
      <c r="B17" s="51"/>
      <c r="C17" s="48"/>
      <c r="D17" s="48"/>
      <c r="E17" s="48"/>
      <c r="F17" s="48"/>
      <c r="G17" s="48"/>
      <c r="H17" s="48"/>
      <c r="I17" s="48"/>
      <c r="J17" s="48"/>
      <c r="K17" s="48"/>
      <c r="O17" s="49"/>
    </row>
    <row r="18" spans="2:15">
      <c r="B18" s="47" t="s">
        <v>462</v>
      </c>
      <c r="C18" s="48"/>
      <c r="D18" s="48"/>
      <c r="E18" s="48"/>
      <c r="F18" s="48"/>
      <c r="G18" s="48"/>
      <c r="H18" s="48"/>
      <c r="I18" s="48"/>
      <c r="J18" s="48"/>
      <c r="K18" s="48"/>
      <c r="O18" s="49"/>
    </row>
    <row r="19" spans="2:15">
      <c r="B19" s="50" t="s">
        <v>454</v>
      </c>
      <c r="C19" s="48" t="s">
        <v>463</v>
      </c>
      <c r="D19" s="48"/>
      <c r="E19" s="48"/>
      <c r="F19" s="48"/>
      <c r="G19" s="48"/>
      <c r="H19" s="48"/>
      <c r="I19" s="48"/>
      <c r="J19" s="48"/>
      <c r="K19" s="48"/>
      <c r="O19" s="49"/>
    </row>
    <row r="20" spans="2:15">
      <c r="B20" s="50" t="s">
        <v>456</v>
      </c>
      <c r="C20" s="48" t="s">
        <v>464</v>
      </c>
      <c r="D20" s="48"/>
      <c r="E20" s="48"/>
      <c r="F20" s="48"/>
      <c r="G20" s="48"/>
      <c r="H20" s="48"/>
      <c r="I20" s="48"/>
      <c r="J20" s="48"/>
      <c r="K20" s="48"/>
      <c r="O20" s="49"/>
    </row>
    <row r="21" spans="2:15">
      <c r="B21" s="50" t="s">
        <v>458</v>
      </c>
      <c r="C21" s="48" t="s">
        <v>465</v>
      </c>
      <c r="D21" s="48"/>
      <c r="E21" s="48"/>
      <c r="F21" s="48"/>
      <c r="G21" s="48"/>
      <c r="H21" s="48"/>
      <c r="I21" s="52"/>
      <c r="K21" s="48"/>
      <c r="O21" s="49"/>
    </row>
    <row r="22" spans="2:15">
      <c r="B22" s="50" t="s">
        <v>466</v>
      </c>
      <c r="C22" s="48" t="s">
        <v>467</v>
      </c>
      <c r="D22" s="48"/>
      <c r="E22" s="48"/>
      <c r="F22" s="48"/>
      <c r="G22" s="48"/>
      <c r="H22" s="48"/>
      <c r="I22" s="48"/>
      <c r="J22" s="48"/>
      <c r="K22" s="48"/>
      <c r="O22" s="49"/>
    </row>
    <row r="23" spans="2:15">
      <c r="B23" s="50" t="s">
        <v>468</v>
      </c>
      <c r="C23" s="48" t="s">
        <v>469</v>
      </c>
      <c r="D23" s="48"/>
      <c r="E23" s="48"/>
      <c r="F23" s="48"/>
      <c r="G23" s="48"/>
      <c r="H23" s="48"/>
      <c r="I23" s="48"/>
      <c r="J23" s="48"/>
      <c r="K23" s="48"/>
      <c r="O23" s="49"/>
    </row>
    <row r="24" spans="2:15">
      <c r="B24" s="50" t="s">
        <v>470</v>
      </c>
      <c r="C24" s="48" t="s">
        <v>471</v>
      </c>
      <c r="D24" s="48"/>
      <c r="E24" s="48"/>
      <c r="F24" s="48"/>
      <c r="G24" s="48"/>
      <c r="H24" s="48"/>
      <c r="I24" s="48"/>
      <c r="J24" s="48"/>
      <c r="K24" s="48"/>
      <c r="O24" s="49"/>
    </row>
    <row r="25" spans="2:15">
      <c r="B25" s="50" t="s">
        <v>472</v>
      </c>
      <c r="C25" s="48" t="s">
        <v>473</v>
      </c>
      <c r="D25" s="48"/>
      <c r="E25" s="48"/>
      <c r="F25" s="48"/>
      <c r="G25" s="48"/>
      <c r="H25" s="48"/>
      <c r="I25" s="48"/>
      <c r="J25" s="48"/>
      <c r="K25" s="48"/>
      <c r="O25" s="49"/>
    </row>
    <row r="26" spans="2:15">
      <c r="B26" s="51"/>
      <c r="C26" s="48"/>
      <c r="D26" s="48"/>
      <c r="E26" s="48"/>
      <c r="F26" s="48"/>
      <c r="G26" s="48"/>
      <c r="H26" s="48"/>
      <c r="I26" s="48"/>
      <c r="J26" s="48"/>
      <c r="K26" s="48"/>
      <c r="O26" s="49"/>
    </row>
    <row r="27" spans="2:15">
      <c r="B27" s="47" t="s">
        <v>474</v>
      </c>
      <c r="C27" s="48"/>
      <c r="D27" s="48"/>
      <c r="E27" s="48"/>
      <c r="F27" s="48"/>
      <c r="G27" s="48"/>
      <c r="H27" s="48"/>
      <c r="I27" s="48"/>
      <c r="J27" s="48"/>
      <c r="K27" s="48"/>
      <c r="O27" s="49"/>
    </row>
    <row r="28" spans="2:15" ht="16.5">
      <c r="B28" s="53" t="s">
        <v>475</v>
      </c>
      <c r="C28" s="54" t="s">
        <v>476</v>
      </c>
      <c r="D28" s="48"/>
      <c r="E28" s="48"/>
      <c r="F28" s="48"/>
      <c r="G28" s="48"/>
      <c r="H28" s="48"/>
      <c r="I28" s="48"/>
      <c r="J28" s="48"/>
      <c r="K28" s="48"/>
      <c r="O28" s="49"/>
    </row>
    <row r="29" spans="2:15" ht="16.5">
      <c r="B29" s="53" t="s">
        <v>477</v>
      </c>
      <c r="C29" t="s">
        <v>478</v>
      </c>
      <c r="D29" s="48"/>
      <c r="E29" s="48"/>
      <c r="F29" s="48"/>
      <c r="G29" s="48"/>
      <c r="H29" s="48"/>
      <c r="I29" s="48"/>
      <c r="J29" s="48"/>
      <c r="K29" s="48"/>
      <c r="O29" s="49"/>
    </row>
    <row r="30" spans="2:15" ht="16.5">
      <c r="B30" s="53" t="s">
        <v>479</v>
      </c>
      <c r="C30" s="54" t="s">
        <v>480</v>
      </c>
      <c r="D30" s="48"/>
      <c r="E30" s="48"/>
      <c r="F30" s="48"/>
      <c r="G30" s="48"/>
      <c r="H30" s="48"/>
      <c r="I30" s="48"/>
      <c r="J30" s="48"/>
      <c r="K30" s="48"/>
      <c r="O30" s="49"/>
    </row>
    <row r="31" spans="2:15" ht="16.5">
      <c r="B31" s="53" t="s">
        <v>481</v>
      </c>
      <c r="C31" s="54" t="s">
        <v>482</v>
      </c>
      <c r="O31" s="49"/>
    </row>
    <row r="32" spans="2:15" ht="16.5">
      <c r="B32" s="55" t="s">
        <v>483</v>
      </c>
      <c r="C32" s="56" t="s">
        <v>484</v>
      </c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7"/>
    </row>
  </sheetData>
  <mergeCells count="14">
    <mergeCell ref="B2:O2"/>
    <mergeCell ref="C4:J4"/>
    <mergeCell ref="K4:M4"/>
    <mergeCell ref="N4:O4"/>
    <mergeCell ref="C5:J5"/>
    <mergeCell ref="K5:M5"/>
    <mergeCell ref="N5:O5"/>
    <mergeCell ref="K6:M6"/>
    <mergeCell ref="N6:O6"/>
    <mergeCell ref="K7:M7"/>
    <mergeCell ref="N7:O7"/>
    <mergeCell ref="C8:J8"/>
    <mergeCell ref="K8:M8"/>
    <mergeCell ref="N8:O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49"/>
  <sheetViews>
    <sheetView topLeftCell="A2" workbookViewId="0">
      <pane ySplit="4" topLeftCell="A27" activePane="bottomLeft" state="frozen"/>
      <selection activeCell="A2" sqref="A2"/>
      <selection pane="bottomLeft" activeCell="C39" sqref="C39"/>
    </sheetView>
  </sheetViews>
  <sheetFormatPr defaultColWidth="11.42578125" defaultRowHeight="15"/>
  <cols>
    <col min="1" max="1" width="3.140625" customWidth="1"/>
    <col min="2" max="2" width="38.140625" bestFit="1" customWidth="1"/>
    <col min="4" max="4" width="12.7109375" customWidth="1"/>
    <col min="6" max="6" width="9.28515625" bestFit="1" customWidth="1"/>
    <col min="7" max="7" width="58.7109375" customWidth="1"/>
  </cols>
  <sheetData>
    <row r="1" spans="1:7">
      <c r="A1" s="9" t="s">
        <v>710</v>
      </c>
    </row>
    <row r="2" spans="1:7">
      <c r="A2" s="3" t="s">
        <v>948</v>
      </c>
    </row>
    <row r="3" spans="1:7">
      <c r="A3" s="3" t="s">
        <v>711</v>
      </c>
    </row>
    <row r="4" spans="1:7">
      <c r="C4" s="30">
        <f>+C14-'ESF21'!C11</f>
        <v>0</v>
      </c>
    </row>
    <row r="5" spans="1:7">
      <c r="B5" s="13" t="s">
        <v>111</v>
      </c>
      <c r="C5" s="62">
        <v>44440</v>
      </c>
      <c r="D5" s="62">
        <v>44166</v>
      </c>
      <c r="E5" s="10" t="s">
        <v>113</v>
      </c>
      <c r="F5" s="10" t="s">
        <v>393</v>
      </c>
      <c r="G5" s="10" t="s">
        <v>129</v>
      </c>
    </row>
    <row r="6" spans="1:7">
      <c r="B6" s="14" t="s">
        <v>123</v>
      </c>
      <c r="C6" s="14"/>
      <c r="D6" s="14"/>
      <c r="E6" s="14"/>
      <c r="F6" s="14"/>
      <c r="G6" s="14"/>
    </row>
    <row r="7" spans="1:7">
      <c r="B7" s="14" t="s">
        <v>112</v>
      </c>
      <c r="C7" s="15">
        <f>+'ESF21'!C12</f>
        <v>1722300.75</v>
      </c>
      <c r="D7" s="15">
        <v>777264</v>
      </c>
      <c r="E7" s="15">
        <f t="shared" ref="E7:E19" si="0">+C7-D7</f>
        <v>945036.75</v>
      </c>
      <c r="F7" s="28">
        <f t="shared" ref="F7:F19" si="1">+E7/D7</f>
        <v>1.2158504060396467</v>
      </c>
      <c r="G7" s="14"/>
    </row>
    <row r="8" spans="1:7">
      <c r="B8" s="14" t="s">
        <v>944</v>
      </c>
      <c r="C8" s="15">
        <f>+'ESF21'!C27+'ESF21'!C69</f>
        <v>6242602.8799999999</v>
      </c>
      <c r="D8" s="15">
        <v>4266845</v>
      </c>
      <c r="E8" s="15">
        <f t="shared" si="0"/>
        <v>1975757.88</v>
      </c>
      <c r="F8" s="28">
        <f t="shared" si="1"/>
        <v>0.46304889912804426</v>
      </c>
      <c r="G8" s="14"/>
    </row>
    <row r="9" spans="1:7">
      <c r="B9" s="14" t="s">
        <v>117</v>
      </c>
      <c r="C9" s="68">
        <f>+'ESF21'!C38</f>
        <v>105408.18</v>
      </c>
      <c r="D9" s="68">
        <v>155431</v>
      </c>
      <c r="E9" s="15">
        <f t="shared" si="0"/>
        <v>-50022.820000000007</v>
      </c>
      <c r="F9" s="28">
        <f t="shared" si="1"/>
        <v>-0.32183296768340941</v>
      </c>
      <c r="G9" s="14"/>
    </row>
    <row r="10" spans="1:7">
      <c r="B10" s="14" t="s">
        <v>945</v>
      </c>
      <c r="C10" s="15">
        <f>+'ESF21'!C45+'ESF21'!C39</f>
        <v>1659426.73</v>
      </c>
      <c r="D10" s="15">
        <f>422041-155431</f>
        <v>266610</v>
      </c>
      <c r="E10" s="15">
        <f t="shared" si="0"/>
        <v>1392816.73</v>
      </c>
      <c r="F10" s="28">
        <f t="shared" si="1"/>
        <v>5.2241728742357747</v>
      </c>
      <c r="G10" s="14"/>
    </row>
    <row r="11" spans="1:7">
      <c r="B11" s="14" t="s">
        <v>439</v>
      </c>
      <c r="C11" s="15">
        <f>+'ESF21'!C120</f>
        <v>690681.51</v>
      </c>
      <c r="D11" s="15">
        <v>49446</v>
      </c>
      <c r="E11" s="15">
        <f t="shared" si="0"/>
        <v>641235.51</v>
      </c>
      <c r="F11" s="28">
        <f t="shared" si="1"/>
        <v>12.968400072806698</v>
      </c>
      <c r="G11" s="14"/>
    </row>
    <row r="12" spans="1:7">
      <c r="B12" s="14" t="s">
        <v>114</v>
      </c>
      <c r="C12" s="15">
        <f>+'ESF21'!C72</f>
        <v>5410050.6699999999</v>
      </c>
      <c r="D12" s="15">
        <v>6463705</v>
      </c>
      <c r="E12" s="15">
        <f t="shared" si="0"/>
        <v>-1053654.33</v>
      </c>
      <c r="F12" s="28">
        <f t="shared" si="1"/>
        <v>-0.1630108939068228</v>
      </c>
      <c r="G12" s="14"/>
    </row>
    <row r="13" spans="1:7">
      <c r="B13" s="14" t="s">
        <v>712</v>
      </c>
      <c r="C13" s="15">
        <f>+'ESF21'!C113+'ESF21'!C137</f>
        <v>1734.7</v>
      </c>
      <c r="D13" s="15">
        <v>20360</v>
      </c>
      <c r="E13" s="15">
        <f t="shared" si="0"/>
        <v>-18625.3</v>
      </c>
      <c r="F13" s="28">
        <f t="shared" si="1"/>
        <v>-0.91479862475442042</v>
      </c>
      <c r="G13" s="14"/>
    </row>
    <row r="14" spans="1:7">
      <c r="B14" s="11" t="s">
        <v>120</v>
      </c>
      <c r="C14" s="12">
        <f>SUM(C7:C13)</f>
        <v>15832205.419999998</v>
      </c>
      <c r="D14" s="12">
        <f>SUM(D7:D13)</f>
        <v>11999661</v>
      </c>
      <c r="E14" s="12">
        <f t="shared" si="0"/>
        <v>3832544.4199999981</v>
      </c>
      <c r="F14" s="28">
        <f t="shared" si="1"/>
        <v>0.31938772436987994</v>
      </c>
      <c r="G14" s="14"/>
    </row>
    <row r="15" spans="1:7">
      <c r="B15" s="21" t="s">
        <v>713</v>
      </c>
      <c r="C15" s="18">
        <f>+'ESF21'!C142+'ESF21'!C146</f>
        <v>12322614.379999999</v>
      </c>
      <c r="D15" s="18">
        <v>11324535</v>
      </c>
      <c r="E15" s="18">
        <f t="shared" si="0"/>
        <v>998079.37999999896</v>
      </c>
      <c r="F15" s="28">
        <f t="shared" si="1"/>
        <v>8.8134248337790377E-2</v>
      </c>
      <c r="G15" s="14"/>
    </row>
    <row r="16" spans="1:7">
      <c r="B16" s="14" t="s">
        <v>947</v>
      </c>
      <c r="C16" s="15">
        <f>+'ESF21'!C156</f>
        <v>-4417437.57</v>
      </c>
      <c r="D16" s="15">
        <f>+'ESF20'!E124</f>
        <v>-4638410.72</v>
      </c>
      <c r="E16" s="15">
        <f t="shared" si="0"/>
        <v>220973.14999999944</v>
      </c>
      <c r="F16" s="28">
        <f t="shared" si="1"/>
        <v>-4.7639841173875055E-2</v>
      </c>
      <c r="G16" s="14"/>
    </row>
    <row r="17" spans="2:7">
      <c r="B17" s="17" t="s">
        <v>714</v>
      </c>
      <c r="C17" s="16">
        <f>+'ESF21'!C174</f>
        <v>38708.81</v>
      </c>
      <c r="D17" s="16">
        <f>38709+1525</f>
        <v>40234</v>
      </c>
      <c r="E17" s="16">
        <f t="shared" si="0"/>
        <v>-1525.1900000000023</v>
      </c>
      <c r="F17" s="28">
        <f t="shared" si="1"/>
        <v>-3.7907988268628581E-2</v>
      </c>
      <c r="G17" s="14"/>
    </row>
    <row r="18" spans="2:7">
      <c r="B18" s="11" t="s">
        <v>388</v>
      </c>
      <c r="C18" s="12">
        <f>+C15+C17+C16</f>
        <v>7943885.6199999992</v>
      </c>
      <c r="D18" s="12">
        <f>+D15+D17+D16</f>
        <v>6726358.2800000003</v>
      </c>
      <c r="E18" s="18">
        <f t="shared" si="0"/>
        <v>1217527.3399999989</v>
      </c>
      <c r="F18" s="28">
        <f t="shared" si="1"/>
        <v>0.18100839849999767</v>
      </c>
      <c r="G18" s="14"/>
    </row>
    <row r="19" spans="2:7">
      <c r="B19" s="11" t="s">
        <v>115</v>
      </c>
      <c r="C19" s="12">
        <f>+C14+C18</f>
        <v>23776091.039999999</v>
      </c>
      <c r="D19" s="12">
        <f>+D14+D18</f>
        <v>18726019.280000001</v>
      </c>
      <c r="E19" s="12">
        <f t="shared" si="0"/>
        <v>5050071.7599999979</v>
      </c>
      <c r="F19" s="28">
        <f t="shared" si="1"/>
        <v>0.26968207628588953</v>
      </c>
      <c r="G19" s="14"/>
    </row>
    <row r="20" spans="2:7">
      <c r="B20" s="14"/>
      <c r="C20" s="15"/>
      <c r="D20" s="15"/>
      <c r="E20" s="15"/>
      <c r="F20" s="65"/>
      <c r="G20" s="14"/>
    </row>
    <row r="21" spans="2:7">
      <c r="B21" s="19" t="s">
        <v>116</v>
      </c>
      <c r="C21" s="15"/>
      <c r="D21" s="34"/>
      <c r="E21" s="15"/>
      <c r="F21" s="15"/>
      <c r="G21" s="14"/>
    </row>
    <row r="22" spans="2:7">
      <c r="B22" s="14" t="s">
        <v>122</v>
      </c>
      <c r="C22" s="15"/>
      <c r="D22" s="15"/>
      <c r="E22" s="15"/>
      <c r="F22" s="15"/>
      <c r="G22" s="14"/>
    </row>
    <row r="23" spans="2:7">
      <c r="B23" s="14" t="s">
        <v>715</v>
      </c>
      <c r="C23" s="15">
        <f>+'ESF21'!C182+'ESF21'!C186</f>
        <v>5112346.5999999996</v>
      </c>
      <c r="D23" s="15">
        <v>3911661</v>
      </c>
      <c r="E23" s="15">
        <f t="shared" ref="E23:E33" si="2">+C23-D23</f>
        <v>1200685.5999999996</v>
      </c>
      <c r="F23" s="28">
        <f>+E23/D23</f>
        <v>0.3069503211040015</v>
      </c>
      <c r="G23" s="14"/>
    </row>
    <row r="24" spans="2:7">
      <c r="B24" s="14" t="s">
        <v>716</v>
      </c>
      <c r="C24" s="15">
        <f>+'ESF21'!C191</f>
        <v>4856097.22</v>
      </c>
      <c r="D24" s="15">
        <f>3593245-306510</f>
        <v>3286735</v>
      </c>
      <c r="E24" s="15">
        <f t="shared" si="2"/>
        <v>1569362.2199999997</v>
      </c>
      <c r="F24" s="28">
        <f>+E24/D24</f>
        <v>0.47748364866653376</v>
      </c>
      <c r="G24" s="14"/>
    </row>
    <row r="25" spans="2:7">
      <c r="B25" s="14" t="s">
        <v>389</v>
      </c>
      <c r="C25" s="15">
        <f>+'ESF21'!C233+'ESF21'!C241</f>
        <v>285431.66000000003</v>
      </c>
      <c r="D25" s="15">
        <v>532104</v>
      </c>
      <c r="E25" s="15">
        <f t="shared" si="2"/>
        <v>-246672.33999999997</v>
      </c>
      <c r="F25" s="28">
        <f>+E25/D25</f>
        <v>-0.46357918752725025</v>
      </c>
      <c r="G25" s="14"/>
    </row>
    <row r="26" spans="2:7">
      <c r="B26" s="14" t="s">
        <v>118</v>
      </c>
      <c r="C26" s="15">
        <f>+'ESF21'!C218</f>
        <v>25114.1</v>
      </c>
      <c r="D26" s="15">
        <v>75784</v>
      </c>
      <c r="E26" s="15">
        <f t="shared" si="2"/>
        <v>-50669.9</v>
      </c>
      <c r="F26" s="28">
        <f>+E26/D26</f>
        <v>-0.66860946901720686</v>
      </c>
      <c r="G26" s="14"/>
    </row>
    <row r="27" spans="2:7">
      <c r="B27" s="14" t="s">
        <v>717</v>
      </c>
      <c r="C27" s="15">
        <f>+'ESF21'!C221+'ESF21'!C244</f>
        <v>171911.67999999999</v>
      </c>
      <c r="D27" s="15">
        <v>98117</v>
      </c>
      <c r="E27" s="15">
        <f t="shared" si="2"/>
        <v>73794.679999999993</v>
      </c>
      <c r="F27" s="28">
        <f>+E27/D27</f>
        <v>0.7521090127093164</v>
      </c>
      <c r="G27" s="14"/>
    </row>
    <row r="28" spans="2:7">
      <c r="B28" s="11" t="s">
        <v>119</v>
      </c>
      <c r="C28" s="12">
        <f>SUM(C23:C27)</f>
        <v>10450901.26</v>
      </c>
      <c r="D28" s="12">
        <f>SUM(D23:D27)</f>
        <v>7904401</v>
      </c>
      <c r="E28" s="12">
        <f t="shared" si="2"/>
        <v>2546500.2599999998</v>
      </c>
      <c r="F28" s="15"/>
      <c r="G28" s="14"/>
    </row>
    <row r="29" spans="2:7">
      <c r="B29" s="14"/>
      <c r="C29" s="15"/>
      <c r="D29" s="15"/>
      <c r="E29" s="15">
        <f t="shared" si="2"/>
        <v>0</v>
      </c>
      <c r="F29" s="15"/>
      <c r="G29" s="14"/>
    </row>
    <row r="30" spans="2:7">
      <c r="B30" s="14" t="s">
        <v>720</v>
      </c>
      <c r="C30" s="15">
        <f>+'ESF21'!C260</f>
        <v>294124.48</v>
      </c>
      <c r="D30" s="15">
        <v>306510</v>
      </c>
      <c r="E30" s="15">
        <f t="shared" si="2"/>
        <v>-12385.520000000019</v>
      </c>
      <c r="F30" s="28">
        <f>+E30/D30</f>
        <v>-4.040820854132008E-2</v>
      </c>
      <c r="G30" s="14"/>
    </row>
    <row r="31" spans="2:7">
      <c r="B31" s="14" t="s">
        <v>718</v>
      </c>
      <c r="C31" s="15">
        <f>+'ESF21'!C264</f>
        <v>494754.2</v>
      </c>
      <c r="D31" s="15">
        <v>445540</v>
      </c>
      <c r="E31" s="15">
        <f t="shared" si="2"/>
        <v>49214.200000000012</v>
      </c>
      <c r="F31" s="28">
        <f>+E31/D31</f>
        <v>0.11045966692103966</v>
      </c>
      <c r="G31" s="14"/>
    </row>
    <row r="32" spans="2:7">
      <c r="B32" s="11" t="s">
        <v>390</v>
      </c>
      <c r="C32" s="12">
        <f>+C30+C31</f>
        <v>788878.67999999993</v>
      </c>
      <c r="D32" s="12">
        <f>+D30+D31</f>
        <v>752050</v>
      </c>
      <c r="E32" s="12">
        <f t="shared" si="2"/>
        <v>36828.679999999935</v>
      </c>
      <c r="F32" s="28">
        <f>+E32/D32</f>
        <v>4.8971052456618487E-2</v>
      </c>
      <c r="G32" s="14"/>
    </row>
    <row r="33" spans="2:7">
      <c r="B33" s="11" t="s">
        <v>391</v>
      </c>
      <c r="C33" s="12">
        <f>+C32+C28</f>
        <v>11239779.939999999</v>
      </c>
      <c r="D33" s="12">
        <f>+D32+D28</f>
        <v>8656451</v>
      </c>
      <c r="E33" s="12">
        <f t="shared" si="2"/>
        <v>2583328.9399999995</v>
      </c>
      <c r="F33" s="28">
        <f>+E33/D33</f>
        <v>0.29842818263512372</v>
      </c>
      <c r="G33" s="14"/>
    </row>
    <row r="34" spans="2:7">
      <c r="B34" s="14"/>
      <c r="C34" s="15"/>
      <c r="D34" s="15"/>
      <c r="E34" s="15"/>
      <c r="F34" s="15"/>
      <c r="G34" s="14"/>
    </row>
    <row r="35" spans="2:7">
      <c r="B35" s="14" t="s">
        <v>121</v>
      </c>
      <c r="C35" s="15"/>
      <c r="D35" s="15"/>
      <c r="E35" s="15"/>
      <c r="F35" s="15"/>
      <c r="G35" s="14"/>
    </row>
    <row r="36" spans="2:7">
      <c r="B36" s="14" t="s">
        <v>124</v>
      </c>
      <c r="C36" s="15">
        <f>+'ESF21'!C271</f>
        <v>1608300</v>
      </c>
      <c r="D36" s="15">
        <v>1608300</v>
      </c>
      <c r="E36" s="15">
        <f t="shared" ref="E36:E41" si="3">+C36-D36</f>
        <v>0</v>
      </c>
      <c r="F36" s="28">
        <f t="shared" ref="F36:F41" si="4">+E36/D36</f>
        <v>0</v>
      </c>
      <c r="G36" s="14"/>
    </row>
    <row r="37" spans="2:7">
      <c r="B37" s="14" t="s">
        <v>719</v>
      </c>
      <c r="C37" s="15">
        <f>+'ESF21'!C275</f>
        <v>720798.66</v>
      </c>
      <c r="D37" s="15">
        <v>626400</v>
      </c>
      <c r="E37" s="15">
        <f t="shared" si="3"/>
        <v>94398.660000000033</v>
      </c>
      <c r="F37" s="28">
        <f t="shared" si="4"/>
        <v>0.1507002873563219</v>
      </c>
      <c r="G37" s="14"/>
    </row>
    <row r="38" spans="2:7">
      <c r="B38" s="14" t="s">
        <v>125</v>
      </c>
      <c r="C38" s="68">
        <v>3185946</v>
      </c>
      <c r="D38" s="15">
        <v>994720</v>
      </c>
      <c r="E38" s="15">
        <f t="shared" si="3"/>
        <v>2191226</v>
      </c>
      <c r="F38" s="28">
        <f t="shared" si="4"/>
        <v>2.2028570854109701</v>
      </c>
      <c r="G38" s="14"/>
    </row>
    <row r="39" spans="2:7">
      <c r="B39" s="14" t="s">
        <v>126</v>
      </c>
      <c r="C39" s="94">
        <f>+'ESF21'!C284+'ESF21'!C294-753100</f>
        <v>7004212.46</v>
      </c>
      <c r="D39" s="15">
        <f>7834868-994720</f>
        <v>6840148</v>
      </c>
      <c r="E39" s="15">
        <f t="shared" si="3"/>
        <v>164064.45999999996</v>
      </c>
      <c r="F39" s="28">
        <f t="shared" si="4"/>
        <v>2.3985513178954601E-2</v>
      </c>
      <c r="G39" s="14"/>
    </row>
    <row r="40" spans="2:7">
      <c r="B40" s="11" t="s">
        <v>127</v>
      </c>
      <c r="C40" s="12">
        <f>SUM(C36:C39)</f>
        <v>12519257.120000001</v>
      </c>
      <c r="D40" s="12">
        <f>SUM(D36:D39)</f>
        <v>10069568</v>
      </c>
      <c r="E40" s="12">
        <f t="shared" si="3"/>
        <v>2449689.120000001</v>
      </c>
      <c r="F40" s="28">
        <f t="shared" si="4"/>
        <v>0.24327648614121292</v>
      </c>
      <c r="G40" s="14"/>
    </row>
    <row r="41" spans="2:7">
      <c r="B41" s="17" t="s">
        <v>128</v>
      </c>
      <c r="C41" s="16">
        <f>+C33+C40</f>
        <v>23759037.060000002</v>
      </c>
      <c r="D41" s="16">
        <f>+D40+D33</f>
        <v>18726019</v>
      </c>
      <c r="E41" s="12">
        <f t="shared" si="3"/>
        <v>5033018.0600000024</v>
      </c>
      <c r="F41" s="29">
        <f t="shared" si="4"/>
        <v>0.26877138488431535</v>
      </c>
      <c r="G41" s="17"/>
    </row>
    <row r="42" spans="2:7">
      <c r="C42" s="30">
        <f>+C41-C19</f>
        <v>-17053.979999996722</v>
      </c>
      <c r="D42" s="30">
        <f>+D41-D19</f>
        <v>-0.2800000011920929</v>
      </c>
      <c r="E42" s="30">
        <f>+E41-E19</f>
        <v>-17053.69999999553</v>
      </c>
      <c r="F42" s="8"/>
    </row>
    <row r="43" spans="2:7">
      <c r="C43" s="30"/>
      <c r="D43" s="30"/>
      <c r="E43" s="30"/>
      <c r="F43" s="8"/>
    </row>
    <row r="44" spans="2:7">
      <c r="B44" t="s">
        <v>436</v>
      </c>
      <c r="C44" s="33">
        <f>+C14/C28</f>
        <v>1.5149129272320767</v>
      </c>
      <c r="D44" s="33">
        <f>+D14/D28</f>
        <v>1.5180987148804823</v>
      </c>
      <c r="E44" s="8"/>
      <c r="F44" s="8"/>
    </row>
    <row r="45" spans="2:7">
      <c r="B45" t="s">
        <v>437</v>
      </c>
      <c r="C45" s="33">
        <f>+C33/C40</f>
        <v>0.89779927293321682</v>
      </c>
      <c r="D45" s="33">
        <f>+D33/D40</f>
        <v>0.85966458541220436</v>
      </c>
      <c r="E45" s="8"/>
      <c r="F45" s="8"/>
    </row>
    <row r="46" spans="2:7">
      <c r="B46" t="s">
        <v>438</v>
      </c>
      <c r="C46" s="8">
        <f>240/(+ER!C8/((C8+D8)/2))</f>
        <v>63.288738604530437</v>
      </c>
      <c r="D46" s="30">
        <f>360/(+ER!E8/((+D8+4951125)/2))</f>
        <v>74.098199681730932</v>
      </c>
      <c r="E46" s="8"/>
      <c r="F46" s="8"/>
    </row>
    <row r="47" spans="2:7">
      <c r="B47" t="s">
        <v>946</v>
      </c>
      <c r="C47" s="8"/>
      <c r="E47" s="8"/>
      <c r="F47" s="8"/>
    </row>
    <row r="48" spans="2:7">
      <c r="C48" s="8"/>
      <c r="E48" s="8"/>
      <c r="F48" s="8"/>
    </row>
    <row r="49" spans="3:6">
      <c r="C49" s="8"/>
      <c r="E49" s="8"/>
      <c r="F49" s="8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4"/>
  <sheetViews>
    <sheetView topLeftCell="A2" workbookViewId="0">
      <pane ySplit="4" topLeftCell="A17" activePane="bottomLeft" state="frozen"/>
      <selection activeCell="A2" sqref="A2"/>
      <selection pane="bottomLeft" activeCell="C34" sqref="C34"/>
    </sheetView>
  </sheetViews>
  <sheetFormatPr defaultColWidth="11.42578125" defaultRowHeight="15"/>
  <cols>
    <col min="1" max="1" width="3.140625" customWidth="1"/>
    <col min="2" max="2" width="31.5703125" bestFit="1" customWidth="1"/>
    <col min="3" max="3" width="11" customWidth="1"/>
    <col min="4" max="4" width="10.7109375" customWidth="1"/>
    <col min="5" max="5" width="11" bestFit="1" customWidth="1"/>
    <col min="6" max="6" width="11.7109375" bestFit="1" customWidth="1"/>
    <col min="7" max="7" width="9.42578125" bestFit="1" customWidth="1"/>
    <col min="8" max="8" width="73.85546875" customWidth="1"/>
    <col min="9" max="9" width="19.85546875" customWidth="1"/>
  </cols>
  <sheetData>
    <row r="1" spans="1:8">
      <c r="A1" s="9" t="s">
        <v>710</v>
      </c>
    </row>
    <row r="2" spans="1:8">
      <c r="A2" s="3" t="s">
        <v>948</v>
      </c>
    </row>
    <row r="3" spans="1:8">
      <c r="A3" s="3" t="s">
        <v>711</v>
      </c>
    </row>
    <row r="4" spans="1:8">
      <c r="C4" s="10" t="s">
        <v>1018</v>
      </c>
      <c r="D4" s="11" t="s">
        <v>1019</v>
      </c>
      <c r="E4" s="10" t="s">
        <v>1018</v>
      </c>
      <c r="F4" s="100" t="s">
        <v>1022</v>
      </c>
      <c r="G4" s="101"/>
    </row>
    <row r="5" spans="1:8">
      <c r="B5" s="13" t="s">
        <v>130</v>
      </c>
      <c r="C5" s="62">
        <v>44440</v>
      </c>
      <c r="D5" s="62">
        <v>44531</v>
      </c>
      <c r="E5" s="62">
        <v>44166</v>
      </c>
      <c r="F5" s="10" t="s">
        <v>1023</v>
      </c>
      <c r="G5" s="10" t="s">
        <v>393</v>
      </c>
      <c r="H5" s="10" t="s">
        <v>129</v>
      </c>
    </row>
    <row r="6" spans="1:8">
      <c r="B6" s="14" t="s">
        <v>1010</v>
      </c>
      <c r="C6" s="15">
        <v>18186145</v>
      </c>
      <c r="D6" s="15">
        <v>27751000</v>
      </c>
      <c r="E6" s="15">
        <f>20310268+33090</f>
        <v>20343358</v>
      </c>
      <c r="F6" s="15">
        <f>+D6-E6</f>
        <v>7407642</v>
      </c>
      <c r="G6" s="28">
        <f>+F6/E6</f>
        <v>0.36413073987096917</v>
      </c>
      <c r="H6" s="14"/>
    </row>
    <row r="7" spans="1:8">
      <c r="B7" s="14" t="s">
        <v>1011</v>
      </c>
      <c r="C7" s="16">
        <v>1740524</v>
      </c>
      <c r="D7" s="16">
        <v>1776000</v>
      </c>
      <c r="E7" s="16">
        <v>2049016</v>
      </c>
      <c r="F7" s="16">
        <f t="shared" ref="F7:F8" si="0">+D7-E7</f>
        <v>-273016</v>
      </c>
      <c r="G7" s="28">
        <f t="shared" ref="G7:G8" si="1">+F7/E7</f>
        <v>-0.13324249298199722</v>
      </c>
      <c r="H7" s="14"/>
    </row>
    <row r="8" spans="1:8">
      <c r="B8" s="14" t="s">
        <v>394</v>
      </c>
      <c r="C8" s="15">
        <f>+C6+C7</f>
        <v>19926669</v>
      </c>
      <c r="D8" s="15">
        <f>+D6+D7</f>
        <v>29527000</v>
      </c>
      <c r="E8" s="15">
        <f>+E6+E7</f>
        <v>22392374</v>
      </c>
      <c r="F8" s="15">
        <f t="shared" si="0"/>
        <v>7134626</v>
      </c>
      <c r="G8" s="28">
        <f t="shared" si="1"/>
        <v>0.3186185618371683</v>
      </c>
      <c r="H8" s="14"/>
    </row>
    <row r="9" spans="1:8">
      <c r="B9" s="14"/>
      <c r="C9" s="15"/>
      <c r="D9" s="15"/>
      <c r="E9" s="15"/>
      <c r="F9" s="15"/>
      <c r="G9" s="15"/>
      <c r="H9" s="14"/>
    </row>
    <row r="10" spans="1:8">
      <c r="B10" s="14" t="s">
        <v>1013</v>
      </c>
      <c r="C10" s="15"/>
      <c r="D10" s="15"/>
      <c r="E10" s="15"/>
      <c r="F10" s="15"/>
      <c r="G10" s="15"/>
      <c r="H10" s="14"/>
    </row>
    <row r="11" spans="1:8">
      <c r="B11" s="14" t="s">
        <v>1014</v>
      </c>
      <c r="C11" s="15">
        <f>15191567-12304125</f>
        <v>2887442</v>
      </c>
      <c r="D11" s="15">
        <f>22261000-18055459</f>
        <v>4205541</v>
      </c>
      <c r="E11" s="15">
        <v>-47574</v>
      </c>
      <c r="F11" s="15">
        <f t="shared" ref="F11:F16" si="2">+D11-E11</f>
        <v>4253115</v>
      </c>
      <c r="G11" s="28">
        <f t="shared" ref="G11:G16" si="3">+F11/E11</f>
        <v>-89.399987388069107</v>
      </c>
      <c r="H11" s="14"/>
    </row>
    <row r="12" spans="1:8">
      <c r="B12" s="14" t="s">
        <v>1012</v>
      </c>
      <c r="C12" s="15">
        <v>11114600</v>
      </c>
      <c r="D12" s="15">
        <f>+C12/C8*D8</f>
        <v>16469425.682737039</v>
      </c>
      <c r="E12" s="15">
        <v>14039472</v>
      </c>
      <c r="F12" s="15">
        <f t="shared" si="2"/>
        <v>2429953.6827370394</v>
      </c>
      <c r="G12" s="28">
        <f t="shared" si="3"/>
        <v>0.17308013312302908</v>
      </c>
      <c r="H12" s="14"/>
    </row>
    <row r="13" spans="1:8">
      <c r="B13" s="14" t="s">
        <v>1015</v>
      </c>
      <c r="C13" s="15">
        <f>652502+340364</f>
        <v>992866</v>
      </c>
      <c r="D13" s="15">
        <f>+C13/9*12</f>
        <v>1323821.3333333333</v>
      </c>
      <c r="E13" s="15">
        <v>1390989</v>
      </c>
      <c r="F13" s="15">
        <f t="shared" si="2"/>
        <v>-67167.666666666744</v>
      </c>
      <c r="G13" s="28">
        <f t="shared" si="3"/>
        <v>-4.8287705126831879E-2</v>
      </c>
      <c r="H13" s="14"/>
    </row>
    <row r="14" spans="1:8">
      <c r="B14" s="14" t="s">
        <v>1016</v>
      </c>
      <c r="C14" s="16">
        <v>196659</v>
      </c>
      <c r="D14" s="16">
        <f>+C14/9*12</f>
        <v>262212</v>
      </c>
      <c r="E14" s="16">
        <f>18439792-15382887</f>
        <v>3056905</v>
      </c>
      <c r="F14" s="15">
        <f t="shared" si="2"/>
        <v>-2794693</v>
      </c>
      <c r="G14" s="28">
        <f t="shared" si="3"/>
        <v>-0.91422304585847447</v>
      </c>
      <c r="H14" s="14"/>
    </row>
    <row r="15" spans="1:8">
      <c r="B15" s="14" t="s">
        <v>395</v>
      </c>
      <c r="C15" s="15">
        <f>SUM(C11:C14)</f>
        <v>15191567</v>
      </c>
      <c r="D15" s="15">
        <f t="shared" ref="D15:E15" si="4">SUM(D11:D14)</f>
        <v>22261000.01607037</v>
      </c>
      <c r="E15" s="15">
        <f t="shared" si="4"/>
        <v>18439792</v>
      </c>
      <c r="F15" s="12">
        <f t="shared" si="2"/>
        <v>3821208.0160703696</v>
      </c>
      <c r="G15" s="28">
        <f t="shared" si="3"/>
        <v>0.2072261995184311</v>
      </c>
      <c r="H15" s="14"/>
    </row>
    <row r="16" spans="1:8">
      <c r="B16" s="14" t="s">
        <v>131</v>
      </c>
      <c r="C16" s="18">
        <f>+C8-C15</f>
        <v>4735102</v>
      </c>
      <c r="D16" s="18">
        <f>+D8-D15</f>
        <v>7265999.9839296304</v>
      </c>
      <c r="E16" s="18">
        <f>+E8-E15</f>
        <v>3952582</v>
      </c>
      <c r="F16" s="18">
        <f t="shared" si="2"/>
        <v>3313417.9839296304</v>
      </c>
      <c r="G16" s="28">
        <f t="shared" si="3"/>
        <v>0.83829202883827092</v>
      </c>
      <c r="H16" s="14"/>
    </row>
    <row r="17" spans="2:8" s="22" customFormat="1">
      <c r="B17" s="23" t="s">
        <v>393</v>
      </c>
      <c r="C17" s="26">
        <f>+C16/C8</f>
        <v>0.23762636896312173</v>
      </c>
      <c r="D17" s="26">
        <f>+D16/D8</f>
        <v>0.24607985856773903</v>
      </c>
      <c r="E17" s="26">
        <f>+E16/E8</f>
        <v>0.17651464735271036</v>
      </c>
      <c r="F17" s="26">
        <f>+D17-E17</f>
        <v>6.9565211215028677E-2</v>
      </c>
      <c r="G17" s="97"/>
      <c r="H17" s="25"/>
    </row>
    <row r="18" spans="2:8">
      <c r="B18" s="14"/>
      <c r="C18" s="15"/>
      <c r="D18" s="15"/>
      <c r="E18" s="15"/>
      <c r="F18" s="15">
        <f>+C18-E18</f>
        <v>0</v>
      </c>
      <c r="G18" s="98"/>
      <c r="H18" s="14"/>
    </row>
    <row r="19" spans="2:8">
      <c r="B19" s="14" t="s">
        <v>1020</v>
      </c>
      <c r="C19" s="15">
        <v>1039194</v>
      </c>
      <c r="D19" s="15">
        <v>1730000</v>
      </c>
      <c r="E19" s="15">
        <v>1827739</v>
      </c>
      <c r="F19" s="15">
        <f>+D19-E19</f>
        <v>-97739</v>
      </c>
      <c r="G19" s="28">
        <f t="shared" ref="G19:G20" si="5">+F19/E19</f>
        <v>-5.347535944683568E-2</v>
      </c>
      <c r="H19" s="14"/>
    </row>
    <row r="20" spans="2:8">
      <c r="B20" s="14" t="s">
        <v>1021</v>
      </c>
      <c r="C20" s="15">
        <v>323288</v>
      </c>
      <c r="D20" s="15">
        <f>469000+15000+99000</f>
        <v>583000</v>
      </c>
      <c r="E20" s="15">
        <v>570923</v>
      </c>
      <c r="F20" s="15">
        <f>+D20-E20</f>
        <v>12077</v>
      </c>
      <c r="G20" s="28">
        <f t="shared" si="5"/>
        <v>2.1153465528626451E-2</v>
      </c>
      <c r="H20" s="14"/>
    </row>
    <row r="21" spans="2:8">
      <c r="B21" s="23" t="s">
        <v>393</v>
      </c>
      <c r="C21" s="26">
        <f>(+C20+C19)/C8</f>
        <v>6.8374799621552407E-2</v>
      </c>
      <c r="D21" s="26">
        <f t="shared" ref="D21:E21" si="6">(+D20+D19)/D8</f>
        <v>7.8335083144240869E-2</v>
      </c>
      <c r="E21" s="26">
        <f t="shared" si="6"/>
        <v>0.10711959348303132</v>
      </c>
      <c r="F21" s="26">
        <f>+D21-E21</f>
        <v>-2.8784510338790453E-2</v>
      </c>
      <c r="G21" s="97"/>
      <c r="H21" s="14"/>
    </row>
    <row r="22" spans="2:8">
      <c r="B22" s="93" t="s">
        <v>1017</v>
      </c>
      <c r="C22" s="95">
        <f t="shared" ref="C22:E22" si="7">+C16-C20-C19</f>
        <v>3372620</v>
      </c>
      <c r="D22" s="95">
        <f t="shared" si="7"/>
        <v>4952999.9839296304</v>
      </c>
      <c r="E22" s="95">
        <f t="shared" si="7"/>
        <v>1553920</v>
      </c>
      <c r="F22" s="95">
        <f t="shared" ref="F22" si="8">+F16-F20</f>
        <v>3301340.9839296304</v>
      </c>
      <c r="G22" s="28">
        <f>+F22/E22</f>
        <v>2.1245244182001843</v>
      </c>
      <c r="H22" s="14"/>
    </row>
    <row r="23" spans="2:8">
      <c r="B23" s="23"/>
      <c r="C23" s="26"/>
      <c r="D23" s="26"/>
      <c r="E23" s="26"/>
      <c r="F23" s="24"/>
      <c r="G23" s="99"/>
      <c r="H23" s="14"/>
    </row>
    <row r="24" spans="2:8">
      <c r="B24" s="14" t="s">
        <v>132</v>
      </c>
      <c r="C24" s="15">
        <f>-42696+12591</f>
        <v>-30105</v>
      </c>
      <c r="D24" s="15">
        <v>-58000</v>
      </c>
      <c r="E24" s="15">
        <v>-72998</v>
      </c>
      <c r="F24" s="15">
        <f t="shared" ref="F24:F27" si="9">+D24-E24</f>
        <v>14998</v>
      </c>
      <c r="G24" s="28">
        <f t="shared" ref="G24:G26" si="10">+F24/E24</f>
        <v>-0.20545768377215815</v>
      </c>
      <c r="H24" s="20"/>
    </row>
    <row r="25" spans="2:8">
      <c r="B25" s="14" t="s">
        <v>392</v>
      </c>
      <c r="C25" s="15">
        <f>-171598+15029</f>
        <v>-156569</v>
      </c>
      <c r="D25" s="15">
        <f>4694000-4895000</f>
        <v>-201000</v>
      </c>
      <c r="E25" s="15">
        <v>0</v>
      </c>
      <c r="F25" s="15">
        <f t="shared" si="9"/>
        <v>-201000</v>
      </c>
      <c r="G25" s="28">
        <v>1</v>
      </c>
      <c r="H25" s="14"/>
    </row>
    <row r="26" spans="2:8">
      <c r="B26" s="14" t="s">
        <v>133</v>
      </c>
      <c r="C26" s="18">
        <f>SUM(C22:C25)</f>
        <v>3185946</v>
      </c>
      <c r="D26" s="18">
        <f>SUM(D22:D25)</f>
        <v>4693999.9839296304</v>
      </c>
      <c r="E26" s="18">
        <f>SUM(E22:E25)</f>
        <v>1480922</v>
      </c>
      <c r="F26" s="18">
        <f t="shared" si="9"/>
        <v>3213077.9839296304</v>
      </c>
      <c r="G26" s="28">
        <f t="shared" si="10"/>
        <v>2.1696470063444466</v>
      </c>
      <c r="H26" s="14"/>
    </row>
    <row r="27" spans="2:8">
      <c r="B27" s="23" t="s">
        <v>393</v>
      </c>
      <c r="C27" s="26">
        <f>+C26/C8</f>
        <v>0.15988352092364258</v>
      </c>
      <c r="D27" s="26">
        <f>+D26/D8</f>
        <v>0.15897314268058491</v>
      </c>
      <c r="E27" s="26">
        <f>+E26/E8</f>
        <v>6.6135104745928236E-2</v>
      </c>
      <c r="F27" s="15">
        <f t="shared" si="9"/>
        <v>9.283803793465667E-2</v>
      </c>
      <c r="G27" s="98"/>
      <c r="H27" s="14"/>
    </row>
    <row r="28" spans="2:8">
      <c r="B28" s="23"/>
      <c r="C28" s="26"/>
      <c r="D28" s="26"/>
      <c r="E28" s="26"/>
      <c r="F28" s="15"/>
      <c r="G28" s="98"/>
      <c r="H28" s="14"/>
    </row>
    <row r="29" spans="2:8">
      <c r="B29" s="14" t="s">
        <v>134</v>
      </c>
      <c r="C29" s="15">
        <v>0</v>
      </c>
      <c r="D29" s="15">
        <f>-D26*0.15</f>
        <v>-704099.99758944451</v>
      </c>
      <c r="E29" s="15">
        <v>-222138</v>
      </c>
      <c r="F29" s="15">
        <f t="shared" ref="F29:F32" si="11">+D29-E29</f>
        <v>-481961.99758944451</v>
      </c>
      <c r="G29" s="28">
        <f t="shared" ref="G29:G31" si="12">+F29/E29</f>
        <v>2.1696512869902698</v>
      </c>
      <c r="H29" s="14"/>
    </row>
    <row r="30" spans="2:8">
      <c r="B30" s="14" t="s">
        <v>135</v>
      </c>
      <c r="C30" s="15">
        <v>0</v>
      </c>
      <c r="D30" s="15">
        <v>-959000</v>
      </c>
      <c r="E30" s="15">
        <v>-320420</v>
      </c>
      <c r="F30" s="15">
        <f t="shared" si="11"/>
        <v>-638580</v>
      </c>
      <c r="G30" s="28">
        <f t="shared" si="12"/>
        <v>1.9929467573809376</v>
      </c>
      <c r="H30" s="14"/>
    </row>
    <row r="31" spans="2:8">
      <c r="B31" s="17" t="s">
        <v>125</v>
      </c>
      <c r="C31" s="12">
        <f>+C26+C29+C30</f>
        <v>3185946</v>
      </c>
      <c r="D31" s="12">
        <f>+D26+D29+D30</f>
        <v>3030899.9863401856</v>
      </c>
      <c r="E31" s="12">
        <f>+E26+E30+E29</f>
        <v>938364</v>
      </c>
      <c r="F31" s="12">
        <f t="shared" si="11"/>
        <v>2092535.9863401856</v>
      </c>
      <c r="G31" s="29">
        <f t="shared" si="12"/>
        <v>2.2299832328821072</v>
      </c>
      <c r="H31" s="17"/>
    </row>
    <row r="32" spans="2:8">
      <c r="C32" s="27">
        <f>+C31/C8</f>
        <v>0.15988352092364258</v>
      </c>
      <c r="D32" s="27">
        <f>+D31/D8</f>
        <v>0.10264842301419669</v>
      </c>
      <c r="E32" s="27">
        <f>+E31/E8</f>
        <v>4.1905516583458279E-2</v>
      </c>
      <c r="F32" s="96">
        <f t="shared" si="11"/>
        <v>6.074290643073841E-2</v>
      </c>
      <c r="G32" s="96"/>
    </row>
    <row r="33" spans="3:5">
      <c r="C33" s="30">
        <f>3203000-C26</f>
        <v>17054</v>
      </c>
      <c r="D33" s="30"/>
    </row>
    <row r="34" spans="3:5">
      <c r="E34" s="30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F1F22-67E6-443E-A4C2-596743BC5E67}">
  <dimension ref="A2:I318"/>
  <sheetViews>
    <sheetView tabSelected="1" topLeftCell="A8" workbookViewId="0">
      <pane ySplit="3" topLeftCell="A287" activePane="bottomLeft" state="frozen"/>
      <selection activeCell="A8" sqref="A8"/>
      <selection pane="bottomLeft" activeCell="D296" sqref="D296"/>
    </sheetView>
  </sheetViews>
  <sheetFormatPr defaultColWidth="11.42578125" defaultRowHeight="15.75"/>
  <cols>
    <col min="1" max="1" width="19.140625" style="102" bestFit="1" customWidth="1"/>
    <col min="2" max="2" width="60" style="103" bestFit="1" customWidth="1"/>
    <col min="3" max="3" width="18" style="111" bestFit="1" customWidth="1"/>
    <col min="4" max="4" width="11.5703125" style="103" bestFit="1" customWidth="1"/>
    <col min="5" max="6" width="11.42578125" style="103"/>
    <col min="7" max="7" width="14" style="103" bestFit="1" customWidth="1"/>
    <col min="8" max="8" width="12" style="103" bestFit="1" customWidth="1"/>
    <col min="9" max="16384" width="11.42578125" style="103"/>
  </cols>
  <sheetData>
    <row r="2" spans="1:5" ht="19.5">
      <c r="A2" s="102" t="s">
        <v>485</v>
      </c>
      <c r="C2" s="104" t="s">
        <v>1024</v>
      </c>
    </row>
    <row r="4" spans="1:5" ht="19.5">
      <c r="A4" s="118" t="s">
        <v>487</v>
      </c>
      <c r="B4" s="118"/>
      <c r="C4" s="118"/>
      <c r="D4" s="118"/>
      <c r="E4" s="118"/>
    </row>
    <row r="5" spans="1:5">
      <c r="A5" s="119" t="s">
        <v>488</v>
      </c>
      <c r="B5" s="119"/>
      <c r="C5" s="119"/>
      <c r="D5" s="119"/>
      <c r="E5" s="119"/>
    </row>
    <row r="6" spans="1:5">
      <c r="A6" s="119" t="s">
        <v>489</v>
      </c>
      <c r="B6" s="119"/>
      <c r="C6" s="119"/>
      <c r="D6" s="119"/>
      <c r="E6" s="119"/>
    </row>
    <row r="7" spans="1:5">
      <c r="A7" s="119" t="s">
        <v>1025</v>
      </c>
      <c r="B7" s="119"/>
      <c r="C7" s="119"/>
      <c r="D7" s="119"/>
      <c r="E7" s="119"/>
    </row>
    <row r="9" spans="1:5" ht="19.5">
      <c r="A9" s="105" t="s">
        <v>491</v>
      </c>
      <c r="B9" s="106" t="s">
        <v>492</v>
      </c>
      <c r="C9" s="104" t="s">
        <v>722</v>
      </c>
      <c r="D9" s="106" t="s">
        <v>1026</v>
      </c>
    </row>
    <row r="10" spans="1:5">
      <c r="A10" s="107">
        <v>1</v>
      </c>
      <c r="B10" s="108" t="s">
        <v>496</v>
      </c>
      <c r="C10" s="109">
        <v>23776091.600000001</v>
      </c>
      <c r="D10" s="108">
        <v>0</v>
      </c>
    </row>
    <row r="11" spans="1:5">
      <c r="A11" s="107">
        <v>101</v>
      </c>
      <c r="B11" s="108" t="s">
        <v>497</v>
      </c>
      <c r="C11" s="109">
        <v>15832205.42</v>
      </c>
      <c r="D11" s="108">
        <v>0</v>
      </c>
    </row>
    <row r="12" spans="1:5">
      <c r="A12" s="107">
        <v>10101</v>
      </c>
      <c r="B12" s="108" t="s">
        <v>498</v>
      </c>
      <c r="C12" s="109">
        <v>1722300.75</v>
      </c>
      <c r="D12" s="108">
        <v>0</v>
      </c>
    </row>
    <row r="13" spans="1:5">
      <c r="A13" s="107">
        <v>1010101</v>
      </c>
      <c r="B13" s="108" t="s">
        <v>499</v>
      </c>
      <c r="C13" s="109">
        <v>21710</v>
      </c>
      <c r="D13" s="108">
        <v>0</v>
      </c>
    </row>
    <row r="14" spans="1:5">
      <c r="A14" s="107">
        <v>101010101</v>
      </c>
      <c r="B14" s="108" t="s">
        <v>500</v>
      </c>
      <c r="C14" s="109">
        <v>21710</v>
      </c>
      <c r="D14" s="108">
        <v>0</v>
      </c>
    </row>
    <row r="15" spans="1:5">
      <c r="A15" s="107">
        <v>101010101001</v>
      </c>
      <c r="B15" s="108" t="s">
        <v>501</v>
      </c>
      <c r="C15" s="109">
        <v>1710</v>
      </c>
      <c r="D15" s="108">
        <v>0</v>
      </c>
    </row>
    <row r="16" spans="1:5">
      <c r="A16" s="107">
        <v>101010101006</v>
      </c>
      <c r="B16" s="108" t="s">
        <v>1027</v>
      </c>
      <c r="C16" s="109">
        <v>20000</v>
      </c>
      <c r="D16" s="108">
        <v>0</v>
      </c>
    </row>
    <row r="17" spans="1:4">
      <c r="A17" s="107">
        <v>1010102</v>
      </c>
      <c r="B17" s="108" t="s">
        <v>503</v>
      </c>
      <c r="C17" s="109">
        <v>1700590.75</v>
      </c>
      <c r="D17" s="108">
        <v>0</v>
      </c>
    </row>
    <row r="18" spans="1:4">
      <c r="A18" s="107">
        <v>101010201</v>
      </c>
      <c r="B18" s="108" t="s">
        <v>504</v>
      </c>
      <c r="C18" s="109">
        <v>1687425.75</v>
      </c>
      <c r="D18" s="108">
        <v>0</v>
      </c>
    </row>
    <row r="19" spans="1:4">
      <c r="A19" s="107">
        <v>101010201001</v>
      </c>
      <c r="B19" s="108" t="s">
        <v>505</v>
      </c>
      <c r="C19" s="109">
        <v>374696</v>
      </c>
      <c r="D19" s="108">
        <v>0</v>
      </c>
    </row>
    <row r="20" spans="1:4">
      <c r="A20" s="107">
        <v>101010201002</v>
      </c>
      <c r="B20" s="108" t="s">
        <v>506</v>
      </c>
      <c r="C20" s="109">
        <v>54602.96</v>
      </c>
      <c r="D20" s="108">
        <v>0</v>
      </c>
    </row>
    <row r="21" spans="1:4">
      <c r="A21" s="107">
        <v>101010201004</v>
      </c>
      <c r="B21" s="108" t="s">
        <v>508</v>
      </c>
      <c r="C21" s="109">
        <v>664.86</v>
      </c>
      <c r="D21" s="108">
        <v>0</v>
      </c>
    </row>
    <row r="22" spans="1:4">
      <c r="A22" s="107">
        <v>101010201005</v>
      </c>
      <c r="B22" s="108" t="s">
        <v>509</v>
      </c>
      <c r="C22" s="109">
        <v>707461.93</v>
      </c>
      <c r="D22" s="108">
        <v>0</v>
      </c>
    </row>
    <row r="23" spans="1:4">
      <c r="A23" s="107">
        <v>101010201006</v>
      </c>
      <c r="B23" s="108" t="s">
        <v>510</v>
      </c>
      <c r="C23" s="109">
        <v>550000</v>
      </c>
      <c r="D23" s="108">
        <v>0</v>
      </c>
    </row>
    <row r="24" spans="1:4">
      <c r="A24" s="107">
        <v>101010202</v>
      </c>
      <c r="B24" s="108" t="s">
        <v>511</v>
      </c>
      <c r="C24" s="109">
        <v>13165</v>
      </c>
      <c r="D24" s="108">
        <v>0</v>
      </c>
    </row>
    <row r="25" spans="1:4">
      <c r="A25" s="107">
        <v>101010202001</v>
      </c>
      <c r="B25" s="108" t="s">
        <v>512</v>
      </c>
      <c r="C25" s="109">
        <v>13165</v>
      </c>
      <c r="D25" s="108">
        <v>0</v>
      </c>
    </row>
    <row r="26" spans="1:4">
      <c r="A26" s="107">
        <v>10102</v>
      </c>
      <c r="B26" s="108" t="s">
        <v>513</v>
      </c>
      <c r="C26" s="109">
        <v>8007437.79</v>
      </c>
      <c r="D26" s="108">
        <v>0</v>
      </c>
    </row>
    <row r="27" spans="1:4">
      <c r="A27" s="107">
        <v>1010205</v>
      </c>
      <c r="B27" s="108" t="s">
        <v>514</v>
      </c>
      <c r="C27" s="109">
        <v>6441345.3700000001</v>
      </c>
      <c r="D27" s="108">
        <v>0</v>
      </c>
    </row>
    <row r="28" spans="1:4">
      <c r="A28" s="107">
        <v>101020502</v>
      </c>
      <c r="B28" s="108" t="s">
        <v>515</v>
      </c>
      <c r="C28" s="109">
        <v>6439415.1699999999</v>
      </c>
      <c r="D28" s="108">
        <v>0</v>
      </c>
    </row>
    <row r="29" spans="1:4">
      <c r="A29" s="107">
        <v>101020502001</v>
      </c>
      <c r="B29" s="108" t="s">
        <v>516</v>
      </c>
      <c r="C29" s="109">
        <v>6400474.1299999999</v>
      </c>
      <c r="D29" s="108">
        <v>0</v>
      </c>
    </row>
    <row r="30" spans="1:4">
      <c r="A30" s="107">
        <v>101020502002</v>
      </c>
      <c r="B30" s="108" t="s">
        <v>517</v>
      </c>
      <c r="C30" s="109">
        <v>38941.040000000001</v>
      </c>
      <c r="D30" s="108">
        <v>0</v>
      </c>
    </row>
    <row r="31" spans="1:4">
      <c r="A31" s="107">
        <v>101020503</v>
      </c>
      <c r="B31" s="108" t="s">
        <v>518</v>
      </c>
      <c r="C31" s="109">
        <v>1930.2</v>
      </c>
      <c r="D31" s="108">
        <v>0</v>
      </c>
    </row>
    <row r="32" spans="1:4">
      <c r="A32" s="107">
        <v>101020503001</v>
      </c>
      <c r="B32" s="108" t="s">
        <v>519</v>
      </c>
      <c r="C32" s="109">
        <v>1930.2</v>
      </c>
      <c r="D32" s="108">
        <v>0</v>
      </c>
    </row>
    <row r="33" spans="1:4">
      <c r="A33" s="107">
        <v>101020503001</v>
      </c>
      <c r="B33" s="108" t="s">
        <v>519</v>
      </c>
      <c r="C33" s="109">
        <v>0</v>
      </c>
      <c r="D33" s="108">
        <v>-8845.9500000000007</v>
      </c>
    </row>
    <row r="34" spans="1:4">
      <c r="A34" s="107">
        <v>101020503001</v>
      </c>
      <c r="B34" s="108" t="s">
        <v>519</v>
      </c>
      <c r="C34" s="109">
        <v>0</v>
      </c>
      <c r="D34" s="108">
        <v>-4914.4399999999996</v>
      </c>
    </row>
    <row r="35" spans="1:4">
      <c r="A35" s="107">
        <v>101020503001</v>
      </c>
      <c r="B35" s="108" t="s">
        <v>519</v>
      </c>
      <c r="C35" s="109">
        <v>0</v>
      </c>
      <c r="D35" s="108">
        <v>15690.59</v>
      </c>
    </row>
    <row r="36" spans="1:4">
      <c r="A36" s="107">
        <v>1010207</v>
      </c>
      <c r="B36" s="108" t="s">
        <v>520</v>
      </c>
      <c r="C36" s="109">
        <v>139344.95999999999</v>
      </c>
      <c r="D36" s="108">
        <v>0</v>
      </c>
    </row>
    <row r="37" spans="1:4">
      <c r="A37" s="107">
        <v>101020703</v>
      </c>
      <c r="B37" s="108" t="s">
        <v>521</v>
      </c>
      <c r="C37" s="109">
        <v>105408.18</v>
      </c>
      <c r="D37" s="108">
        <v>0</v>
      </c>
    </row>
    <row r="38" spans="1:4">
      <c r="A38" s="107">
        <v>101020703001</v>
      </c>
      <c r="B38" s="108" t="s">
        <v>522</v>
      </c>
      <c r="C38" s="109">
        <v>105408.18</v>
      </c>
      <c r="D38" s="108">
        <v>0</v>
      </c>
    </row>
    <row r="39" spans="1:4">
      <c r="A39" s="107">
        <v>101020704</v>
      </c>
      <c r="B39" s="108" t="s">
        <v>523</v>
      </c>
      <c r="C39" s="109">
        <v>33936.78</v>
      </c>
      <c r="D39" s="108">
        <v>0</v>
      </c>
    </row>
    <row r="40" spans="1:4">
      <c r="A40" s="107">
        <v>101020704002</v>
      </c>
      <c r="B40" s="108" t="s">
        <v>524</v>
      </c>
      <c r="C40" s="109">
        <v>26244.94</v>
      </c>
      <c r="D40" s="108">
        <v>0</v>
      </c>
    </row>
    <row r="41" spans="1:4">
      <c r="A41" s="107">
        <v>101020704003</v>
      </c>
      <c r="B41" s="108" t="s">
        <v>723</v>
      </c>
      <c r="C41" s="109">
        <v>4180</v>
      </c>
      <c r="D41" s="108">
        <v>0</v>
      </c>
    </row>
    <row r="42" spans="1:4">
      <c r="A42" s="107">
        <v>101020704005</v>
      </c>
      <c r="B42" s="108" t="s">
        <v>525</v>
      </c>
      <c r="C42" s="109">
        <v>563.64</v>
      </c>
      <c r="D42" s="108">
        <v>0</v>
      </c>
    </row>
    <row r="43" spans="1:4">
      <c r="A43" s="107">
        <v>101020704006</v>
      </c>
      <c r="B43" s="108" t="s">
        <v>1028</v>
      </c>
      <c r="C43" s="109">
        <v>12.65</v>
      </c>
      <c r="D43" s="108">
        <v>0</v>
      </c>
    </row>
    <row r="44" spans="1:4">
      <c r="A44" s="107">
        <v>101020704007</v>
      </c>
      <c r="B44" s="108" t="s">
        <v>526</v>
      </c>
      <c r="C44" s="109">
        <v>2935.55</v>
      </c>
      <c r="D44" s="108">
        <v>0</v>
      </c>
    </row>
    <row r="45" spans="1:4">
      <c r="A45" s="107">
        <v>1010208</v>
      </c>
      <c r="B45" s="108" t="s">
        <v>527</v>
      </c>
      <c r="C45" s="109">
        <v>1625489.95</v>
      </c>
      <c r="D45" s="108">
        <v>0</v>
      </c>
    </row>
    <row r="46" spans="1:4">
      <c r="A46" s="107">
        <v>101020801</v>
      </c>
      <c r="B46" s="108" t="s">
        <v>528</v>
      </c>
      <c r="C46" s="109">
        <v>1271643.94</v>
      </c>
      <c r="D46" s="108">
        <v>0</v>
      </c>
    </row>
    <row r="47" spans="1:4">
      <c r="A47" s="107">
        <v>101020801002</v>
      </c>
      <c r="B47" s="108" t="s">
        <v>529</v>
      </c>
      <c r="C47" s="109">
        <v>123420.9</v>
      </c>
      <c r="D47" s="108">
        <v>0</v>
      </c>
    </row>
    <row r="48" spans="1:4">
      <c r="A48" s="107">
        <v>101020801003</v>
      </c>
      <c r="B48" s="108" t="s">
        <v>530</v>
      </c>
      <c r="C48" s="109">
        <v>1148223.04</v>
      </c>
      <c r="D48" s="108">
        <v>0</v>
      </c>
    </row>
    <row r="49" spans="1:4">
      <c r="A49" s="107">
        <v>101020803</v>
      </c>
      <c r="B49" s="108" t="s">
        <v>531</v>
      </c>
      <c r="C49" s="109">
        <v>353846.01</v>
      </c>
      <c r="D49" s="108">
        <v>0</v>
      </c>
    </row>
    <row r="50" spans="1:4">
      <c r="A50" s="107">
        <v>101020803001</v>
      </c>
      <c r="B50" s="108" t="s">
        <v>532</v>
      </c>
      <c r="C50" s="109">
        <v>0.3</v>
      </c>
      <c r="D50" s="108">
        <v>0</v>
      </c>
    </row>
    <row r="51" spans="1:4">
      <c r="A51" s="107">
        <v>101020803001</v>
      </c>
      <c r="B51" s="108" t="s">
        <v>532</v>
      </c>
      <c r="C51" s="109">
        <v>0</v>
      </c>
      <c r="D51" s="108">
        <v>0.3</v>
      </c>
    </row>
    <row r="52" spans="1:4">
      <c r="A52" s="107">
        <v>101020803004</v>
      </c>
      <c r="B52" s="108" t="s">
        <v>533</v>
      </c>
      <c r="C52" s="109">
        <v>-130.07</v>
      </c>
      <c r="D52" s="108">
        <v>0</v>
      </c>
    </row>
    <row r="53" spans="1:4">
      <c r="A53" s="107">
        <v>101020803005</v>
      </c>
      <c r="B53" s="108" t="s">
        <v>534</v>
      </c>
      <c r="C53" s="109">
        <v>238062.32</v>
      </c>
      <c r="D53" s="108">
        <v>0</v>
      </c>
    </row>
    <row r="54" spans="1:4">
      <c r="A54" s="107">
        <v>101020803007</v>
      </c>
      <c r="B54" s="108" t="s">
        <v>535</v>
      </c>
      <c r="C54" s="109">
        <v>97153.27</v>
      </c>
      <c r="D54" s="108">
        <v>0</v>
      </c>
    </row>
    <row r="55" spans="1:4">
      <c r="A55" s="107">
        <v>101020803007</v>
      </c>
      <c r="B55" s="108" t="s">
        <v>535</v>
      </c>
      <c r="C55" s="109">
        <v>0</v>
      </c>
      <c r="D55" s="108">
        <v>96808.8</v>
      </c>
    </row>
    <row r="56" spans="1:4">
      <c r="A56" s="107">
        <v>101020803007</v>
      </c>
      <c r="B56" s="108" t="s">
        <v>535</v>
      </c>
      <c r="C56" s="109">
        <v>0</v>
      </c>
      <c r="D56" s="108">
        <v>100</v>
      </c>
    </row>
    <row r="57" spans="1:4">
      <c r="A57" s="107">
        <v>101020803007</v>
      </c>
      <c r="B57" s="108" t="s">
        <v>535</v>
      </c>
      <c r="C57" s="109">
        <v>0</v>
      </c>
      <c r="D57" s="108">
        <v>-13.2</v>
      </c>
    </row>
    <row r="58" spans="1:4">
      <c r="A58" s="107">
        <v>101020803007</v>
      </c>
      <c r="B58" s="108" t="s">
        <v>535</v>
      </c>
      <c r="C58" s="109">
        <v>0</v>
      </c>
      <c r="D58" s="108">
        <v>257.67</v>
      </c>
    </row>
    <row r="59" spans="1:4">
      <c r="A59" s="107">
        <v>101020803009</v>
      </c>
      <c r="B59" s="108" t="s">
        <v>536</v>
      </c>
      <c r="C59" s="109">
        <v>18760.189999999999</v>
      </c>
      <c r="D59" s="108">
        <v>0</v>
      </c>
    </row>
    <row r="60" spans="1:4">
      <c r="A60" s="107">
        <v>101020803009</v>
      </c>
      <c r="B60" s="108" t="s">
        <v>536</v>
      </c>
      <c r="C60" s="109">
        <v>0</v>
      </c>
      <c r="D60" s="108">
        <v>8193.7099999999991</v>
      </c>
    </row>
    <row r="61" spans="1:4">
      <c r="A61" s="107">
        <v>101020803009</v>
      </c>
      <c r="B61" s="108" t="s">
        <v>536</v>
      </c>
      <c r="C61" s="109">
        <v>0</v>
      </c>
      <c r="D61" s="108">
        <v>116.03</v>
      </c>
    </row>
    <row r="62" spans="1:4">
      <c r="A62" s="107">
        <v>101020803009</v>
      </c>
      <c r="B62" s="108" t="s">
        <v>536</v>
      </c>
      <c r="C62" s="109">
        <v>0</v>
      </c>
      <c r="D62" s="108">
        <v>-3710</v>
      </c>
    </row>
    <row r="63" spans="1:4">
      <c r="A63" s="107">
        <v>101020803009</v>
      </c>
      <c r="B63" s="108" t="s">
        <v>536</v>
      </c>
      <c r="C63" s="109">
        <v>0</v>
      </c>
      <c r="D63" s="108">
        <v>-6888</v>
      </c>
    </row>
    <row r="64" spans="1:4">
      <c r="A64" s="107">
        <v>101020803009</v>
      </c>
      <c r="B64" s="108" t="s">
        <v>536</v>
      </c>
      <c r="C64" s="109">
        <v>0</v>
      </c>
      <c r="D64" s="108">
        <v>-2490.44</v>
      </c>
    </row>
    <row r="65" spans="1:4">
      <c r="A65" s="107">
        <v>101020803009</v>
      </c>
      <c r="B65" s="108" t="s">
        <v>536</v>
      </c>
      <c r="C65" s="109">
        <v>0</v>
      </c>
      <c r="D65" s="108">
        <v>-5135.2299999999996</v>
      </c>
    </row>
    <row r="66" spans="1:4">
      <c r="A66" s="107">
        <v>101020803009</v>
      </c>
      <c r="B66" s="108" t="s">
        <v>536</v>
      </c>
      <c r="C66" s="109">
        <v>0</v>
      </c>
      <c r="D66" s="108">
        <v>8200</v>
      </c>
    </row>
    <row r="67" spans="1:4">
      <c r="A67" s="107">
        <v>101020803009</v>
      </c>
      <c r="B67" s="108" t="s">
        <v>536</v>
      </c>
      <c r="C67" s="109">
        <v>0</v>
      </c>
      <c r="D67" s="108">
        <v>700</v>
      </c>
    </row>
    <row r="68" spans="1:4">
      <c r="A68" s="107">
        <v>101020803009</v>
      </c>
      <c r="B68" s="108" t="s">
        <v>536</v>
      </c>
      <c r="C68" s="109">
        <v>0</v>
      </c>
      <c r="D68" s="108">
        <v>19774.12</v>
      </c>
    </row>
    <row r="69" spans="1:4">
      <c r="A69" s="107">
        <v>1010209</v>
      </c>
      <c r="B69" s="108" t="s">
        <v>537</v>
      </c>
      <c r="C69" s="109">
        <v>-198742.49</v>
      </c>
      <c r="D69" s="108">
        <v>0</v>
      </c>
    </row>
    <row r="70" spans="1:4">
      <c r="A70" s="107">
        <v>101020901</v>
      </c>
      <c r="B70" s="108" t="s">
        <v>537</v>
      </c>
      <c r="C70" s="109">
        <v>-198742.49</v>
      </c>
      <c r="D70" s="108">
        <v>0</v>
      </c>
    </row>
    <row r="71" spans="1:4">
      <c r="A71" s="107">
        <v>101020901001</v>
      </c>
      <c r="B71" s="108" t="s">
        <v>538</v>
      </c>
      <c r="C71" s="109">
        <v>-198742.49</v>
      </c>
      <c r="D71" s="108">
        <v>0</v>
      </c>
    </row>
    <row r="72" spans="1:4">
      <c r="A72" s="107">
        <v>10103</v>
      </c>
      <c r="B72" s="108" t="s">
        <v>539</v>
      </c>
      <c r="C72" s="109">
        <v>5410050.6699999999</v>
      </c>
      <c r="D72" s="108">
        <v>0</v>
      </c>
    </row>
    <row r="73" spans="1:4">
      <c r="A73" s="107">
        <v>1010301</v>
      </c>
      <c r="B73" s="108" t="s">
        <v>540</v>
      </c>
      <c r="C73" s="109">
        <v>1859117.76</v>
      </c>
      <c r="D73" s="108">
        <v>0</v>
      </c>
    </row>
    <row r="74" spans="1:4">
      <c r="A74" s="107">
        <v>101030101</v>
      </c>
      <c r="B74" s="108" t="s">
        <v>541</v>
      </c>
      <c r="C74" s="109">
        <v>1715138.96</v>
      </c>
      <c r="D74" s="108">
        <v>0</v>
      </c>
    </row>
    <row r="75" spans="1:4">
      <c r="A75" s="107">
        <v>101030101001</v>
      </c>
      <c r="B75" s="108" t="s">
        <v>542</v>
      </c>
      <c r="C75" s="109">
        <v>1715138.96</v>
      </c>
      <c r="D75" s="108">
        <v>0</v>
      </c>
    </row>
    <row r="76" spans="1:4">
      <c r="A76" s="107">
        <v>101030102</v>
      </c>
      <c r="B76" s="108" t="s">
        <v>543</v>
      </c>
      <c r="C76" s="109">
        <v>143978.79999999999</v>
      </c>
      <c r="D76" s="108">
        <v>0</v>
      </c>
    </row>
    <row r="77" spans="1:4">
      <c r="A77" s="107">
        <v>101030102001</v>
      </c>
      <c r="B77" s="108" t="s">
        <v>544</v>
      </c>
      <c r="C77" s="109">
        <v>143978.79999999999</v>
      </c>
      <c r="D77" s="108">
        <v>0</v>
      </c>
    </row>
    <row r="78" spans="1:4">
      <c r="A78" s="107">
        <v>1010302</v>
      </c>
      <c r="B78" s="108" t="s">
        <v>545</v>
      </c>
      <c r="C78" s="109">
        <v>263225.28999999998</v>
      </c>
      <c r="D78" s="108">
        <v>0</v>
      </c>
    </row>
    <row r="79" spans="1:4">
      <c r="A79" s="107">
        <v>101030201</v>
      </c>
      <c r="B79" s="108" t="s">
        <v>546</v>
      </c>
      <c r="C79" s="109">
        <v>263225.28999999998</v>
      </c>
      <c r="D79" s="108">
        <v>0</v>
      </c>
    </row>
    <row r="80" spans="1:4">
      <c r="A80" s="107">
        <v>101030201001</v>
      </c>
      <c r="B80" s="108" t="s">
        <v>547</v>
      </c>
      <c r="C80" s="109">
        <v>263225.28999999998</v>
      </c>
      <c r="D80" s="108">
        <v>0</v>
      </c>
    </row>
    <row r="81" spans="1:4">
      <c r="A81" s="107">
        <v>1010303</v>
      </c>
      <c r="B81" s="108" t="s">
        <v>548</v>
      </c>
      <c r="C81" s="109">
        <v>1243986.3799999999</v>
      </c>
      <c r="D81" s="108">
        <v>0</v>
      </c>
    </row>
    <row r="82" spans="1:4">
      <c r="A82" s="107">
        <v>101030301</v>
      </c>
      <c r="B82" s="108" t="s">
        <v>548</v>
      </c>
      <c r="C82" s="109">
        <v>1243986.3799999999</v>
      </c>
      <c r="D82" s="108">
        <v>0</v>
      </c>
    </row>
    <row r="83" spans="1:4">
      <c r="A83" s="107">
        <v>101030301001</v>
      </c>
      <c r="B83" s="108" t="s">
        <v>549</v>
      </c>
      <c r="C83" s="109">
        <v>1259179.8700000001</v>
      </c>
      <c r="D83" s="108">
        <v>0</v>
      </c>
    </row>
    <row r="84" spans="1:4">
      <c r="A84" s="107">
        <v>101030301003</v>
      </c>
      <c r="B84" s="108" t="s">
        <v>550</v>
      </c>
      <c r="C84" s="109">
        <v>-15193.49</v>
      </c>
      <c r="D84" s="108">
        <v>0</v>
      </c>
    </row>
    <row r="85" spans="1:4">
      <c r="A85" s="107">
        <v>1010304</v>
      </c>
      <c r="B85" s="108" t="s">
        <v>551</v>
      </c>
      <c r="C85" s="109">
        <v>120670.33</v>
      </c>
      <c r="D85" s="108">
        <v>0</v>
      </c>
    </row>
    <row r="86" spans="1:4">
      <c r="A86" s="107">
        <v>101030401</v>
      </c>
      <c r="B86" s="108" t="s">
        <v>551</v>
      </c>
      <c r="C86" s="109">
        <v>120670.33</v>
      </c>
      <c r="D86" s="108">
        <v>0</v>
      </c>
    </row>
    <row r="87" spans="1:4">
      <c r="A87" s="107">
        <v>101030401001</v>
      </c>
      <c r="B87" s="108" t="s">
        <v>552</v>
      </c>
      <c r="C87" s="109">
        <v>120670.33</v>
      </c>
      <c r="D87" s="108">
        <v>0</v>
      </c>
    </row>
    <row r="88" spans="1:4">
      <c r="A88" s="107">
        <v>1010305</v>
      </c>
      <c r="B88" s="108" t="s">
        <v>553</v>
      </c>
      <c r="C88" s="109">
        <v>60012.82</v>
      </c>
      <c r="D88" s="108">
        <v>0</v>
      </c>
    </row>
    <row r="89" spans="1:4">
      <c r="A89" s="107">
        <v>101030501</v>
      </c>
      <c r="B89" s="108" t="s">
        <v>553</v>
      </c>
      <c r="C89" s="109">
        <v>60012.82</v>
      </c>
      <c r="D89" s="108">
        <v>0</v>
      </c>
    </row>
    <row r="90" spans="1:4">
      <c r="A90" s="107">
        <v>101030501001</v>
      </c>
      <c r="B90" s="108" t="s">
        <v>554</v>
      </c>
      <c r="C90" s="109">
        <v>60012.82</v>
      </c>
      <c r="D90" s="108">
        <v>0</v>
      </c>
    </row>
    <row r="91" spans="1:4">
      <c r="A91" s="107">
        <v>1010306</v>
      </c>
      <c r="B91" s="108" t="s">
        <v>555</v>
      </c>
      <c r="C91" s="109">
        <v>344962.27</v>
      </c>
      <c r="D91" s="108">
        <v>0</v>
      </c>
    </row>
    <row r="92" spans="1:4">
      <c r="A92" s="107">
        <v>101030601</v>
      </c>
      <c r="B92" s="108" t="s">
        <v>556</v>
      </c>
      <c r="C92" s="109">
        <v>344962.27</v>
      </c>
      <c r="D92" s="108">
        <v>0</v>
      </c>
    </row>
    <row r="93" spans="1:4">
      <c r="A93" s="107">
        <v>101030601001</v>
      </c>
      <c r="B93" s="108" t="s">
        <v>557</v>
      </c>
      <c r="C93" s="109">
        <v>344962.27</v>
      </c>
      <c r="D93" s="108">
        <v>0</v>
      </c>
    </row>
    <row r="94" spans="1:4">
      <c r="A94" s="107">
        <v>1010307</v>
      </c>
      <c r="B94" s="108" t="s">
        <v>558</v>
      </c>
      <c r="C94" s="109">
        <v>1561640.01</v>
      </c>
      <c r="D94" s="108">
        <v>0</v>
      </c>
    </row>
    <row r="95" spans="1:4">
      <c r="A95" s="107">
        <v>101030701</v>
      </c>
      <c r="B95" s="108" t="s">
        <v>558</v>
      </c>
      <c r="C95" s="109">
        <v>1561640.01</v>
      </c>
      <c r="D95" s="108">
        <v>0</v>
      </c>
    </row>
    <row r="96" spans="1:4">
      <c r="A96" s="107">
        <v>101030701001</v>
      </c>
      <c r="B96" s="108" t="s">
        <v>559</v>
      </c>
      <c r="C96" s="109">
        <v>1561640.01</v>
      </c>
      <c r="D96" s="108">
        <v>0</v>
      </c>
    </row>
    <row r="97" spans="1:4">
      <c r="A97" s="107">
        <v>101030701001</v>
      </c>
      <c r="B97" s="108" t="s">
        <v>559</v>
      </c>
      <c r="C97" s="109">
        <v>0</v>
      </c>
      <c r="D97" s="108">
        <v>384</v>
      </c>
    </row>
    <row r="98" spans="1:4">
      <c r="A98" s="107">
        <v>101030701001</v>
      </c>
      <c r="B98" s="108" t="s">
        <v>559</v>
      </c>
      <c r="C98" s="109">
        <v>0</v>
      </c>
      <c r="D98" s="108">
        <v>111680.1</v>
      </c>
    </row>
    <row r="99" spans="1:4">
      <c r="A99" s="107">
        <v>101030701001</v>
      </c>
      <c r="B99" s="108" t="s">
        <v>559</v>
      </c>
      <c r="C99" s="109">
        <v>0</v>
      </c>
      <c r="D99" s="108">
        <v>39.72</v>
      </c>
    </row>
    <row r="100" spans="1:4">
      <c r="A100" s="107">
        <v>101030701001</v>
      </c>
      <c r="B100" s="108" t="s">
        <v>559</v>
      </c>
      <c r="C100" s="109">
        <v>0</v>
      </c>
      <c r="D100" s="108">
        <v>26.46</v>
      </c>
    </row>
    <row r="101" spans="1:4">
      <c r="A101" s="107">
        <v>101030701001</v>
      </c>
      <c r="B101" s="108" t="s">
        <v>559</v>
      </c>
      <c r="C101" s="109">
        <v>0</v>
      </c>
      <c r="D101" s="108">
        <v>22384.91</v>
      </c>
    </row>
    <row r="102" spans="1:4">
      <c r="A102" s="107">
        <v>101030701001</v>
      </c>
      <c r="B102" s="108" t="s">
        <v>559</v>
      </c>
      <c r="C102" s="109">
        <v>0</v>
      </c>
      <c r="D102" s="108">
        <v>446196.96</v>
      </c>
    </row>
    <row r="103" spans="1:4">
      <c r="A103" s="107">
        <v>101030701001</v>
      </c>
      <c r="B103" s="108" t="s">
        <v>559</v>
      </c>
      <c r="C103" s="109">
        <v>0</v>
      </c>
      <c r="D103" s="108">
        <v>41.51</v>
      </c>
    </row>
    <row r="104" spans="1:4">
      <c r="A104" s="107">
        <v>101030701001</v>
      </c>
      <c r="B104" s="108" t="s">
        <v>559</v>
      </c>
      <c r="C104" s="109">
        <v>0</v>
      </c>
      <c r="D104" s="108">
        <v>62.64</v>
      </c>
    </row>
    <row r="105" spans="1:4">
      <c r="A105" s="107">
        <v>101030701001</v>
      </c>
      <c r="B105" s="108" t="s">
        <v>559</v>
      </c>
      <c r="C105" s="109">
        <v>0</v>
      </c>
      <c r="D105" s="108">
        <v>62658.73</v>
      </c>
    </row>
    <row r="106" spans="1:4">
      <c r="A106" s="107">
        <v>101030701001</v>
      </c>
      <c r="B106" s="108" t="s">
        <v>559</v>
      </c>
      <c r="C106" s="109">
        <v>0</v>
      </c>
      <c r="D106" s="108">
        <v>26735.65</v>
      </c>
    </row>
    <row r="107" spans="1:4">
      <c r="A107" s="107">
        <v>101030701001</v>
      </c>
      <c r="B107" s="108" t="s">
        <v>559</v>
      </c>
      <c r="C107" s="109">
        <v>0</v>
      </c>
      <c r="D107" s="108">
        <v>371564.18</v>
      </c>
    </row>
    <row r="108" spans="1:4">
      <c r="A108" s="107">
        <v>101030701001</v>
      </c>
      <c r="B108" s="108" t="s">
        <v>559</v>
      </c>
      <c r="C108" s="109">
        <v>0</v>
      </c>
      <c r="D108" s="108">
        <v>522277.15</v>
      </c>
    </row>
    <row r="109" spans="1:4">
      <c r="A109" s="107">
        <v>101030701001</v>
      </c>
      <c r="B109" s="108" t="s">
        <v>559</v>
      </c>
      <c r="C109" s="109">
        <v>0</v>
      </c>
      <c r="D109" s="108">
        <v>-2412</v>
      </c>
    </row>
    <row r="110" spans="1:4">
      <c r="A110" s="107">
        <v>1010308</v>
      </c>
      <c r="B110" s="108" t="s">
        <v>560</v>
      </c>
      <c r="C110" s="109">
        <v>-43564.19</v>
      </c>
      <c r="D110" s="108">
        <v>0</v>
      </c>
    </row>
    <row r="111" spans="1:4">
      <c r="A111" s="107">
        <v>101030801</v>
      </c>
      <c r="B111" s="108" t="s">
        <v>560</v>
      </c>
      <c r="C111" s="109">
        <v>-43564.19</v>
      </c>
      <c r="D111" s="108">
        <v>0</v>
      </c>
    </row>
    <row r="112" spans="1:4">
      <c r="A112" s="107">
        <v>101030801001</v>
      </c>
      <c r="B112" s="108" t="s">
        <v>561</v>
      </c>
      <c r="C112" s="109">
        <v>-43564.19</v>
      </c>
      <c r="D112" s="108">
        <v>0</v>
      </c>
    </row>
    <row r="113" spans="1:4">
      <c r="A113" s="107">
        <v>10104</v>
      </c>
      <c r="B113" s="108" t="s">
        <v>562</v>
      </c>
      <c r="C113" s="109">
        <v>1720.55</v>
      </c>
      <c r="D113" s="108">
        <v>0</v>
      </c>
    </row>
    <row r="114" spans="1:4">
      <c r="A114" s="107">
        <v>1010401</v>
      </c>
      <c r="B114" s="108" t="s">
        <v>562</v>
      </c>
      <c r="C114" s="109">
        <v>1720.55</v>
      </c>
      <c r="D114" s="108">
        <v>0</v>
      </c>
    </row>
    <row r="115" spans="1:4">
      <c r="A115" s="107">
        <v>101040101</v>
      </c>
      <c r="B115" s="108" t="s">
        <v>563</v>
      </c>
      <c r="C115" s="109">
        <v>1720.55</v>
      </c>
      <c r="D115" s="108">
        <v>0</v>
      </c>
    </row>
    <row r="116" spans="1:4">
      <c r="A116" s="107">
        <v>101040101001</v>
      </c>
      <c r="B116" s="108" t="s">
        <v>564</v>
      </c>
      <c r="C116" s="109">
        <v>972.05</v>
      </c>
      <c r="D116" s="108">
        <v>0</v>
      </c>
    </row>
    <row r="117" spans="1:4">
      <c r="A117" s="107">
        <v>101040101002</v>
      </c>
      <c r="B117" s="108" t="s">
        <v>565</v>
      </c>
      <c r="C117" s="109">
        <v>748.5</v>
      </c>
      <c r="D117" s="108">
        <v>0</v>
      </c>
    </row>
    <row r="118" spans="1:4">
      <c r="A118" s="107">
        <v>101040101002</v>
      </c>
      <c r="B118" s="108" t="s">
        <v>565</v>
      </c>
      <c r="C118" s="109">
        <v>0</v>
      </c>
      <c r="D118" s="108">
        <v>600</v>
      </c>
    </row>
    <row r="119" spans="1:4">
      <c r="A119" s="107">
        <v>101040101002</v>
      </c>
      <c r="B119" s="108" t="s">
        <v>565</v>
      </c>
      <c r="C119" s="109">
        <v>0</v>
      </c>
      <c r="D119" s="108">
        <v>148.5</v>
      </c>
    </row>
    <row r="120" spans="1:4">
      <c r="A120" s="107">
        <v>10105</v>
      </c>
      <c r="B120" s="108" t="s">
        <v>569</v>
      </c>
      <c r="C120" s="109">
        <v>690681.51</v>
      </c>
      <c r="D120" s="108">
        <v>0</v>
      </c>
    </row>
    <row r="121" spans="1:4">
      <c r="A121" s="107">
        <v>1010501</v>
      </c>
      <c r="B121" s="108" t="s">
        <v>570</v>
      </c>
      <c r="C121" s="109">
        <v>5864.06</v>
      </c>
      <c r="D121" s="108">
        <v>0</v>
      </c>
    </row>
    <row r="122" spans="1:4">
      <c r="A122" s="107">
        <v>101050101</v>
      </c>
      <c r="B122" s="108" t="s">
        <v>571</v>
      </c>
      <c r="C122" s="109">
        <v>5864.06</v>
      </c>
      <c r="D122" s="108">
        <v>0</v>
      </c>
    </row>
    <row r="123" spans="1:4">
      <c r="A123" s="107">
        <v>101050101001</v>
      </c>
      <c r="B123" s="108" t="s">
        <v>572</v>
      </c>
      <c r="C123" s="109">
        <v>5864.06</v>
      </c>
      <c r="D123" s="108">
        <v>0</v>
      </c>
    </row>
    <row r="124" spans="1:4">
      <c r="A124" s="107">
        <v>1010502</v>
      </c>
      <c r="B124" s="108" t="s">
        <v>574</v>
      </c>
      <c r="C124" s="109">
        <v>480826.6</v>
      </c>
      <c r="D124" s="108">
        <v>0</v>
      </c>
    </row>
    <row r="125" spans="1:4">
      <c r="A125" s="107">
        <v>101050201</v>
      </c>
      <c r="B125" s="108" t="s">
        <v>574</v>
      </c>
      <c r="C125" s="109">
        <v>480826.6</v>
      </c>
      <c r="D125" s="108">
        <v>0</v>
      </c>
    </row>
    <row r="126" spans="1:4">
      <c r="A126" s="107">
        <v>101050201001</v>
      </c>
      <c r="B126" s="108" t="s">
        <v>575</v>
      </c>
      <c r="C126" s="109">
        <v>319931.03000000003</v>
      </c>
      <c r="D126" s="108">
        <v>0</v>
      </c>
    </row>
    <row r="127" spans="1:4">
      <c r="A127" s="107">
        <v>101050201002</v>
      </c>
      <c r="B127" s="108" t="s">
        <v>576</v>
      </c>
      <c r="C127" s="109">
        <v>214.29</v>
      </c>
      <c r="D127" s="108">
        <v>0</v>
      </c>
    </row>
    <row r="128" spans="1:4">
      <c r="A128" s="107">
        <v>101050201003</v>
      </c>
      <c r="B128" s="108" t="s">
        <v>577</v>
      </c>
      <c r="C128" s="109">
        <v>94274.34</v>
      </c>
      <c r="D128" s="108">
        <v>0</v>
      </c>
    </row>
    <row r="129" spans="1:4">
      <c r="A129" s="107">
        <v>101050201004</v>
      </c>
      <c r="B129" s="108" t="s">
        <v>578</v>
      </c>
      <c r="C129" s="109">
        <v>24500.880000000001</v>
      </c>
      <c r="D129" s="108">
        <v>0</v>
      </c>
    </row>
    <row r="130" spans="1:4">
      <c r="A130" s="107">
        <v>101050201005</v>
      </c>
      <c r="B130" s="108" t="s">
        <v>579</v>
      </c>
      <c r="C130" s="109">
        <v>113.31</v>
      </c>
      <c r="D130" s="108">
        <v>0</v>
      </c>
    </row>
    <row r="131" spans="1:4">
      <c r="A131" s="107">
        <v>101050201006</v>
      </c>
      <c r="B131" s="108" t="s">
        <v>580</v>
      </c>
      <c r="C131" s="109">
        <v>41792.75</v>
      </c>
      <c r="D131" s="108">
        <v>0</v>
      </c>
    </row>
    <row r="132" spans="1:4">
      <c r="A132" s="107">
        <v>101050201006</v>
      </c>
      <c r="B132" s="108" t="s">
        <v>580</v>
      </c>
      <c r="C132" s="109">
        <v>0</v>
      </c>
      <c r="D132" s="108">
        <v>41792.75</v>
      </c>
    </row>
    <row r="133" spans="1:4">
      <c r="A133" s="107">
        <v>1010503</v>
      </c>
      <c r="B133" s="108" t="s">
        <v>581</v>
      </c>
      <c r="C133" s="109">
        <v>203990.85</v>
      </c>
      <c r="D133" s="108">
        <v>0</v>
      </c>
    </row>
    <row r="134" spans="1:4">
      <c r="A134" s="107">
        <v>101050301</v>
      </c>
      <c r="B134" s="108" t="s">
        <v>581</v>
      </c>
      <c r="C134" s="109">
        <v>203990.85</v>
      </c>
      <c r="D134" s="108">
        <v>0</v>
      </c>
    </row>
    <row r="135" spans="1:4">
      <c r="A135" s="107">
        <v>101050301002</v>
      </c>
      <c r="B135" s="108" t="s">
        <v>1029</v>
      </c>
      <c r="C135" s="109">
        <v>128063.89</v>
      </c>
      <c r="D135" s="108">
        <v>0</v>
      </c>
    </row>
    <row r="136" spans="1:4">
      <c r="A136" s="107">
        <v>101050301003</v>
      </c>
      <c r="B136" s="108" t="s">
        <v>724</v>
      </c>
      <c r="C136" s="109">
        <v>75926.960000000006</v>
      </c>
      <c r="D136" s="108">
        <v>0</v>
      </c>
    </row>
    <row r="137" spans="1:4">
      <c r="A137" s="107">
        <v>10106</v>
      </c>
      <c r="B137" s="108" t="s">
        <v>583</v>
      </c>
      <c r="C137" s="109">
        <v>14.15</v>
      </c>
      <c r="D137" s="108">
        <v>0</v>
      </c>
    </row>
    <row r="138" spans="1:4">
      <c r="A138" s="107">
        <v>1010601</v>
      </c>
      <c r="B138" s="108" t="s">
        <v>583</v>
      </c>
      <c r="C138" s="109">
        <v>14.15</v>
      </c>
      <c r="D138" s="108">
        <v>0</v>
      </c>
    </row>
    <row r="139" spans="1:4">
      <c r="A139" s="107">
        <v>101060101003</v>
      </c>
      <c r="B139" s="108" t="s">
        <v>584</v>
      </c>
      <c r="C139" s="109">
        <v>14.15</v>
      </c>
      <c r="D139" s="108">
        <v>0</v>
      </c>
    </row>
    <row r="140" spans="1:4">
      <c r="A140" s="107">
        <v>102</v>
      </c>
      <c r="B140" s="108" t="s">
        <v>585</v>
      </c>
      <c r="C140" s="109">
        <v>7905177.3700000001</v>
      </c>
      <c r="D140" s="108">
        <v>0</v>
      </c>
    </row>
    <row r="141" spans="1:4">
      <c r="A141" s="107">
        <v>10201</v>
      </c>
      <c r="B141" s="108" t="s">
        <v>586</v>
      </c>
      <c r="C141" s="109">
        <v>7905176.8099999996</v>
      </c>
      <c r="D141" s="108">
        <v>0</v>
      </c>
    </row>
    <row r="142" spans="1:4">
      <c r="A142" s="107">
        <v>1020101</v>
      </c>
      <c r="B142" s="108" t="s">
        <v>587</v>
      </c>
      <c r="C142" s="109">
        <v>3947399.34</v>
      </c>
      <c r="D142" s="108">
        <v>0</v>
      </c>
    </row>
    <row r="143" spans="1:4">
      <c r="A143" s="107">
        <v>102010101</v>
      </c>
      <c r="B143" s="108" t="s">
        <v>588</v>
      </c>
      <c r="C143" s="109">
        <v>3947399.34</v>
      </c>
      <c r="D143" s="108">
        <v>0</v>
      </c>
    </row>
    <row r="144" spans="1:4">
      <c r="A144" s="107">
        <v>102010101001</v>
      </c>
      <c r="B144" s="108" t="s">
        <v>589</v>
      </c>
      <c r="C144" s="109">
        <v>1898139.64</v>
      </c>
      <c r="D144" s="108">
        <v>0</v>
      </c>
    </row>
    <row r="145" spans="1:4">
      <c r="A145" s="107">
        <v>102010101002</v>
      </c>
      <c r="B145" s="108" t="s">
        <v>590</v>
      </c>
      <c r="C145" s="109">
        <v>2049259.7</v>
      </c>
      <c r="D145" s="108">
        <v>0</v>
      </c>
    </row>
    <row r="146" spans="1:4">
      <c r="A146" s="107">
        <v>1020102</v>
      </c>
      <c r="B146" s="108" t="s">
        <v>591</v>
      </c>
      <c r="C146" s="109">
        <v>8375215.04</v>
      </c>
      <c r="D146" s="108">
        <v>0</v>
      </c>
    </row>
    <row r="147" spans="1:4">
      <c r="A147" s="107">
        <v>102010201</v>
      </c>
      <c r="B147" s="108" t="s">
        <v>592</v>
      </c>
      <c r="C147" s="109">
        <v>8375215.04</v>
      </c>
      <c r="D147" s="108">
        <v>0</v>
      </c>
    </row>
    <row r="148" spans="1:4">
      <c r="A148" s="107">
        <v>102010201001</v>
      </c>
      <c r="B148" s="108" t="s">
        <v>593</v>
      </c>
      <c r="C148" s="109">
        <v>461156.96</v>
      </c>
      <c r="D148" s="108">
        <v>0</v>
      </c>
    </row>
    <row r="149" spans="1:4">
      <c r="A149" s="107">
        <v>102010201001</v>
      </c>
      <c r="B149" s="108" t="s">
        <v>593</v>
      </c>
      <c r="C149" s="109">
        <v>0</v>
      </c>
      <c r="D149" s="108">
        <v>837702.14</v>
      </c>
    </row>
    <row r="150" spans="1:4">
      <c r="A150" s="107">
        <v>102010201001</v>
      </c>
      <c r="B150" s="108" t="s">
        <v>593</v>
      </c>
      <c r="C150" s="109">
        <v>0</v>
      </c>
      <c r="D150" s="108">
        <v>-376545.18</v>
      </c>
    </row>
    <row r="151" spans="1:4">
      <c r="A151" s="107">
        <v>102010201004</v>
      </c>
      <c r="B151" s="108" t="s">
        <v>594</v>
      </c>
      <c r="C151" s="109">
        <v>203433.38</v>
      </c>
      <c r="D151" s="108">
        <v>0</v>
      </c>
    </row>
    <row r="152" spans="1:4">
      <c r="A152" s="107">
        <v>102010201005</v>
      </c>
      <c r="B152" s="108" t="s">
        <v>595</v>
      </c>
      <c r="C152" s="109">
        <v>6960593.8200000003</v>
      </c>
      <c r="D152" s="108">
        <v>0</v>
      </c>
    </row>
    <row r="153" spans="1:4">
      <c r="A153" s="107">
        <v>102010201006</v>
      </c>
      <c r="B153" s="108" t="s">
        <v>596</v>
      </c>
      <c r="C153" s="109">
        <v>15974.66</v>
      </c>
      <c r="D153" s="108">
        <v>0</v>
      </c>
    </row>
    <row r="154" spans="1:4">
      <c r="A154" s="107">
        <v>102010201007</v>
      </c>
      <c r="B154" s="108" t="s">
        <v>597</v>
      </c>
      <c r="C154" s="109">
        <v>144593.10999999999</v>
      </c>
      <c r="D154" s="108">
        <v>0</v>
      </c>
    </row>
    <row r="155" spans="1:4">
      <c r="A155" s="107">
        <v>102010201009</v>
      </c>
      <c r="B155" s="108" t="s">
        <v>598</v>
      </c>
      <c r="C155" s="109">
        <v>589463.11</v>
      </c>
      <c r="D155" s="108">
        <v>0</v>
      </c>
    </row>
    <row r="156" spans="1:4">
      <c r="A156" s="107">
        <v>1020103</v>
      </c>
      <c r="B156" s="108" t="s">
        <v>599</v>
      </c>
      <c r="C156" s="109">
        <v>-4417437.57</v>
      </c>
      <c r="D156" s="108">
        <v>0</v>
      </c>
    </row>
    <row r="157" spans="1:4">
      <c r="A157" s="107">
        <v>102010301</v>
      </c>
      <c r="B157" s="108" t="s">
        <v>600</v>
      </c>
      <c r="C157" s="109">
        <v>-4417437.57</v>
      </c>
      <c r="D157" s="108">
        <v>0</v>
      </c>
    </row>
    <row r="158" spans="1:4">
      <c r="A158" s="107">
        <v>102010301001</v>
      </c>
      <c r="B158" s="108" t="s">
        <v>601</v>
      </c>
      <c r="C158" s="109">
        <v>-14336.28</v>
      </c>
      <c r="D158" s="108">
        <v>0</v>
      </c>
    </row>
    <row r="159" spans="1:4">
      <c r="A159" s="107">
        <v>102010301004</v>
      </c>
      <c r="B159" s="108" t="s">
        <v>602</v>
      </c>
      <c r="C159" s="109">
        <v>-161795.23000000001</v>
      </c>
      <c r="D159" s="108">
        <v>0</v>
      </c>
    </row>
    <row r="160" spans="1:4">
      <c r="A160" s="107">
        <v>102010301005</v>
      </c>
      <c r="B160" s="108" t="s">
        <v>603</v>
      </c>
      <c r="C160" s="109">
        <v>-3749188.75</v>
      </c>
      <c r="D160" s="108">
        <v>0</v>
      </c>
    </row>
    <row r="161" spans="1:4">
      <c r="A161" s="107">
        <v>102010301006</v>
      </c>
      <c r="B161" s="108" t="s">
        <v>604</v>
      </c>
      <c r="C161" s="109">
        <v>-15656.22</v>
      </c>
      <c r="D161" s="108">
        <v>0</v>
      </c>
    </row>
    <row r="162" spans="1:4">
      <c r="A162" s="107">
        <v>102010301007</v>
      </c>
      <c r="B162" s="108" t="s">
        <v>605</v>
      </c>
      <c r="C162" s="109">
        <v>-121541.75</v>
      </c>
      <c r="D162" s="108">
        <v>0</v>
      </c>
    </row>
    <row r="163" spans="1:4">
      <c r="A163" s="107">
        <v>102010301009</v>
      </c>
      <c r="B163" s="108" t="s">
        <v>606</v>
      </c>
      <c r="C163" s="109">
        <v>-354919.34</v>
      </c>
      <c r="D163" s="108">
        <v>0</v>
      </c>
    </row>
    <row r="164" spans="1:4">
      <c r="A164" s="107">
        <v>10202</v>
      </c>
      <c r="B164" s="108" t="s">
        <v>607</v>
      </c>
      <c r="C164" s="109">
        <v>0.56000000000000005</v>
      </c>
      <c r="D164" s="108">
        <v>0</v>
      </c>
    </row>
    <row r="165" spans="1:4">
      <c r="A165" s="107">
        <v>1020201</v>
      </c>
      <c r="B165" s="108" t="s">
        <v>608</v>
      </c>
      <c r="C165" s="109">
        <v>82108</v>
      </c>
      <c r="D165" s="108">
        <v>0</v>
      </c>
    </row>
    <row r="166" spans="1:4">
      <c r="A166" s="107">
        <v>102020101</v>
      </c>
      <c r="B166" s="108" t="s">
        <v>609</v>
      </c>
      <c r="C166" s="109">
        <v>82108</v>
      </c>
      <c r="D166" s="108">
        <v>0</v>
      </c>
    </row>
    <row r="167" spans="1:4">
      <c r="A167" s="107">
        <v>102020101004</v>
      </c>
      <c r="B167" s="108" t="s">
        <v>610</v>
      </c>
      <c r="C167" s="109">
        <v>82108</v>
      </c>
      <c r="D167" s="108">
        <v>0</v>
      </c>
    </row>
    <row r="168" spans="1:4">
      <c r="A168" s="107">
        <v>1020202</v>
      </c>
      <c r="B168" s="108" t="s">
        <v>611</v>
      </c>
      <c r="C168" s="109">
        <v>-82107.44</v>
      </c>
      <c r="D168" s="108">
        <v>0</v>
      </c>
    </row>
    <row r="169" spans="1:4">
      <c r="A169" s="107">
        <v>102020201</v>
      </c>
      <c r="B169" s="108" t="s">
        <v>611</v>
      </c>
      <c r="C169" s="109">
        <v>-82107.44</v>
      </c>
      <c r="D169" s="108">
        <v>0</v>
      </c>
    </row>
    <row r="170" spans="1:4">
      <c r="A170" s="107">
        <v>102020201001</v>
      </c>
      <c r="B170" s="108" t="s">
        <v>612</v>
      </c>
      <c r="C170" s="109">
        <v>-82107.44</v>
      </c>
      <c r="D170" s="108">
        <v>0</v>
      </c>
    </row>
    <row r="171" spans="1:4">
      <c r="A171" s="107">
        <v>102060101002</v>
      </c>
      <c r="B171" s="108" t="s">
        <v>1030</v>
      </c>
      <c r="C171" s="109">
        <v>0</v>
      </c>
      <c r="D171" s="108">
        <v>0</v>
      </c>
    </row>
    <row r="172" spans="1:4">
      <c r="A172" s="107">
        <v>102060101002</v>
      </c>
      <c r="B172" s="108" t="s">
        <v>1030</v>
      </c>
      <c r="C172" s="109">
        <v>0</v>
      </c>
      <c r="D172" s="108">
        <v>-782.8</v>
      </c>
    </row>
    <row r="173" spans="1:4">
      <c r="A173" s="107">
        <v>102060101002</v>
      </c>
      <c r="B173" s="108" t="s">
        <v>1030</v>
      </c>
      <c r="C173" s="109">
        <v>0</v>
      </c>
      <c r="D173" s="108">
        <v>782.8</v>
      </c>
    </row>
    <row r="174" spans="1:4">
      <c r="A174" s="107">
        <v>104</v>
      </c>
      <c r="B174" s="108" t="s">
        <v>613</v>
      </c>
      <c r="C174" s="109">
        <v>38708.81</v>
      </c>
      <c r="D174" s="108">
        <v>0</v>
      </c>
    </row>
    <row r="175" spans="1:4">
      <c r="A175" s="107">
        <v>10401</v>
      </c>
      <c r="B175" s="108" t="s">
        <v>613</v>
      </c>
      <c r="C175" s="109">
        <v>38708.81</v>
      </c>
      <c r="D175" s="108">
        <v>0</v>
      </c>
    </row>
    <row r="176" spans="1:4">
      <c r="A176" s="107">
        <v>1040101</v>
      </c>
      <c r="B176" s="108" t="s">
        <v>613</v>
      </c>
      <c r="C176" s="109">
        <v>38708.81</v>
      </c>
      <c r="D176" s="108">
        <v>0</v>
      </c>
    </row>
    <row r="177" spans="1:4">
      <c r="A177" s="107">
        <v>104010101</v>
      </c>
      <c r="B177" s="108" t="s">
        <v>613</v>
      </c>
      <c r="C177" s="109">
        <v>38708.81</v>
      </c>
      <c r="D177" s="108">
        <v>0</v>
      </c>
    </row>
    <row r="178" spans="1:4">
      <c r="A178" s="107">
        <v>104010101001</v>
      </c>
      <c r="B178" s="108" t="s">
        <v>614</v>
      </c>
      <c r="C178" s="109">
        <v>38708.81</v>
      </c>
      <c r="D178" s="108">
        <v>0</v>
      </c>
    </row>
    <row r="179" spans="1:4">
      <c r="A179" s="107">
        <v>2</v>
      </c>
      <c r="B179" s="108" t="s">
        <v>615</v>
      </c>
      <c r="C179" s="109">
        <v>11239779.939999999</v>
      </c>
      <c r="D179" s="108">
        <v>0</v>
      </c>
    </row>
    <row r="180" spans="1:4">
      <c r="A180" s="107">
        <v>201</v>
      </c>
      <c r="B180" s="108" t="s">
        <v>616</v>
      </c>
      <c r="C180" s="109">
        <v>10450901.26</v>
      </c>
      <c r="D180" s="108">
        <v>0</v>
      </c>
    </row>
    <row r="181" spans="1:4">
      <c r="A181" s="107">
        <v>20103</v>
      </c>
      <c r="B181" s="108" t="s">
        <v>617</v>
      </c>
      <c r="C181" s="109">
        <v>9968443.8200000003</v>
      </c>
      <c r="D181" s="108">
        <v>0</v>
      </c>
    </row>
    <row r="182" spans="1:4">
      <c r="A182" s="107">
        <v>2010301</v>
      </c>
      <c r="B182" s="108" t="s">
        <v>618</v>
      </c>
      <c r="C182" s="109">
        <v>623256.07999999996</v>
      </c>
      <c r="D182" s="108">
        <v>0</v>
      </c>
    </row>
    <row r="183" spans="1:4">
      <c r="A183" s="107">
        <v>201030101</v>
      </c>
      <c r="B183" s="108" t="s">
        <v>618</v>
      </c>
      <c r="C183" s="109">
        <v>623256.07999999996</v>
      </c>
      <c r="D183" s="108">
        <v>0</v>
      </c>
    </row>
    <row r="184" spans="1:4">
      <c r="A184" s="107">
        <v>201030101001</v>
      </c>
      <c r="B184" s="108" t="s">
        <v>619</v>
      </c>
      <c r="C184" s="109">
        <v>518102.87</v>
      </c>
      <c r="D184" s="108">
        <v>0</v>
      </c>
    </row>
    <row r="185" spans="1:4">
      <c r="A185" s="107">
        <v>201030101002</v>
      </c>
      <c r="B185" s="108" t="s">
        <v>620</v>
      </c>
      <c r="C185" s="109">
        <v>105153.21</v>
      </c>
      <c r="D185" s="108">
        <v>0</v>
      </c>
    </row>
    <row r="186" spans="1:4">
      <c r="A186" s="107">
        <v>2010302</v>
      </c>
      <c r="B186" s="108" t="s">
        <v>621</v>
      </c>
      <c r="C186" s="109">
        <v>4489090.5199999996</v>
      </c>
      <c r="D186" s="108">
        <v>0</v>
      </c>
    </row>
    <row r="187" spans="1:4">
      <c r="A187" s="107">
        <v>201030201</v>
      </c>
      <c r="B187" s="108" t="s">
        <v>621</v>
      </c>
      <c r="C187" s="109">
        <v>4489090.5199999996</v>
      </c>
      <c r="D187" s="108">
        <v>0</v>
      </c>
    </row>
    <row r="188" spans="1:4">
      <c r="A188" s="107">
        <v>201030201001</v>
      </c>
      <c r="B188" s="108" t="s">
        <v>622</v>
      </c>
      <c r="C188" s="109">
        <v>4481090.5199999996</v>
      </c>
      <c r="D188" s="108">
        <v>0</v>
      </c>
    </row>
    <row r="189" spans="1:4">
      <c r="A189" s="107">
        <v>201030201002</v>
      </c>
      <c r="B189" s="108" t="s">
        <v>623</v>
      </c>
      <c r="C189" s="109">
        <v>8000</v>
      </c>
      <c r="D189" s="108">
        <v>0</v>
      </c>
    </row>
    <row r="190" spans="1:4">
      <c r="A190" s="107">
        <v>2010304</v>
      </c>
      <c r="B190" s="108" t="s">
        <v>624</v>
      </c>
      <c r="C190" s="109">
        <v>4856097.22</v>
      </c>
      <c r="D190" s="108">
        <v>0</v>
      </c>
    </row>
    <row r="191" spans="1:4">
      <c r="A191" s="107">
        <v>201030401</v>
      </c>
      <c r="B191" s="108" t="s">
        <v>624</v>
      </c>
      <c r="C191" s="109">
        <v>4856097.22</v>
      </c>
      <c r="D191" s="108">
        <v>0</v>
      </c>
    </row>
    <row r="192" spans="1:4">
      <c r="A192" s="107">
        <v>201030401001</v>
      </c>
      <c r="B192" s="108" t="s">
        <v>625</v>
      </c>
      <c r="C192" s="109">
        <v>23534.84</v>
      </c>
      <c r="D192" s="108">
        <v>0</v>
      </c>
    </row>
    <row r="193" spans="1:4">
      <c r="A193" s="107">
        <v>201030401002</v>
      </c>
      <c r="B193" s="108" t="s">
        <v>626</v>
      </c>
      <c r="C193" s="109">
        <v>280.5</v>
      </c>
      <c r="D193" s="108">
        <v>0</v>
      </c>
    </row>
    <row r="194" spans="1:4">
      <c r="A194" s="107">
        <v>201030401002</v>
      </c>
      <c r="B194" s="108" t="s">
        <v>626</v>
      </c>
      <c r="C194" s="109">
        <v>0</v>
      </c>
      <c r="D194" s="108">
        <v>272.5</v>
      </c>
    </row>
    <row r="195" spans="1:4">
      <c r="A195" s="107">
        <v>201030401002</v>
      </c>
      <c r="B195" s="108" t="s">
        <v>626</v>
      </c>
      <c r="C195" s="109">
        <v>0</v>
      </c>
      <c r="D195" s="108">
        <v>8</v>
      </c>
    </row>
    <row r="196" spans="1:4">
      <c r="A196" s="107">
        <v>201030401003</v>
      </c>
      <c r="B196" s="108" t="s">
        <v>627</v>
      </c>
      <c r="C196" s="109">
        <v>4831441.8600000003</v>
      </c>
      <c r="D196" s="108">
        <v>0</v>
      </c>
    </row>
    <row r="197" spans="1:4">
      <c r="A197" s="107">
        <v>201030401003</v>
      </c>
      <c r="B197" s="108" t="s">
        <v>627</v>
      </c>
      <c r="C197" s="109">
        <v>0</v>
      </c>
      <c r="D197" s="108">
        <v>-560</v>
      </c>
    </row>
    <row r="198" spans="1:4">
      <c r="A198" s="107">
        <v>201030401003</v>
      </c>
      <c r="B198" s="108" t="s">
        <v>627</v>
      </c>
      <c r="C198" s="109">
        <v>0</v>
      </c>
      <c r="D198" s="108">
        <v>753.93</v>
      </c>
    </row>
    <row r="199" spans="1:4">
      <c r="A199" s="107">
        <v>201030401003</v>
      </c>
      <c r="B199" s="108" t="s">
        <v>627</v>
      </c>
      <c r="C199" s="109">
        <v>0</v>
      </c>
      <c r="D199" s="108">
        <v>201409.52</v>
      </c>
    </row>
    <row r="200" spans="1:4">
      <c r="A200" s="107">
        <v>201030401003</v>
      </c>
      <c r="B200" s="108" t="s">
        <v>627</v>
      </c>
      <c r="C200" s="109">
        <v>0</v>
      </c>
      <c r="D200" s="108">
        <v>25</v>
      </c>
    </row>
    <row r="201" spans="1:4">
      <c r="A201" s="107">
        <v>201030401003</v>
      </c>
      <c r="B201" s="108" t="s">
        <v>627</v>
      </c>
      <c r="C201" s="109">
        <v>0</v>
      </c>
      <c r="D201" s="108">
        <v>71887.850000000006</v>
      </c>
    </row>
    <row r="202" spans="1:4">
      <c r="A202" s="107">
        <v>201030401003</v>
      </c>
      <c r="B202" s="108" t="s">
        <v>627</v>
      </c>
      <c r="C202" s="109">
        <v>0</v>
      </c>
      <c r="D202" s="108">
        <v>4469575.51</v>
      </c>
    </row>
    <row r="203" spans="1:4">
      <c r="A203" s="107">
        <v>201030401003</v>
      </c>
      <c r="B203" s="108" t="s">
        <v>627</v>
      </c>
      <c r="C203" s="109">
        <v>0</v>
      </c>
      <c r="D203" s="108">
        <v>98.44</v>
      </c>
    </row>
    <row r="204" spans="1:4">
      <c r="A204" s="107">
        <v>201030401003</v>
      </c>
      <c r="B204" s="108" t="s">
        <v>627</v>
      </c>
      <c r="C204" s="109">
        <v>0</v>
      </c>
      <c r="D204" s="108">
        <v>109182.54</v>
      </c>
    </row>
    <row r="205" spans="1:4">
      <c r="A205" s="107">
        <v>201030401003</v>
      </c>
      <c r="B205" s="108" t="s">
        <v>627</v>
      </c>
      <c r="C205" s="109">
        <v>0</v>
      </c>
      <c r="D205" s="108">
        <v>1686.8</v>
      </c>
    </row>
    <row r="206" spans="1:4">
      <c r="A206" s="107">
        <v>201030401003</v>
      </c>
      <c r="B206" s="108" t="s">
        <v>627</v>
      </c>
      <c r="C206" s="109">
        <v>0</v>
      </c>
      <c r="D206" s="108">
        <v>-26605.439999999999</v>
      </c>
    </row>
    <row r="207" spans="1:4">
      <c r="A207" s="107">
        <v>201030401003</v>
      </c>
      <c r="B207" s="108" t="s">
        <v>627</v>
      </c>
      <c r="C207" s="109">
        <v>0</v>
      </c>
      <c r="D207" s="108">
        <v>3987.71</v>
      </c>
    </row>
    <row r="208" spans="1:4">
      <c r="A208" s="107">
        <v>201030401004</v>
      </c>
      <c r="B208" s="108" t="s">
        <v>628</v>
      </c>
      <c r="C208" s="109">
        <v>0</v>
      </c>
      <c r="D208" s="108">
        <v>0</v>
      </c>
    </row>
    <row r="209" spans="1:4">
      <c r="A209" s="107">
        <v>201030401004</v>
      </c>
      <c r="B209" s="108" t="s">
        <v>628</v>
      </c>
      <c r="C209" s="109">
        <v>0</v>
      </c>
      <c r="D209" s="108">
        <v>-30840</v>
      </c>
    </row>
    <row r="210" spans="1:4">
      <c r="A210" s="107">
        <v>201030401004</v>
      </c>
      <c r="B210" s="108" t="s">
        <v>628</v>
      </c>
      <c r="C210" s="109">
        <v>0</v>
      </c>
      <c r="D210" s="108">
        <v>30840</v>
      </c>
    </row>
    <row r="211" spans="1:4">
      <c r="A211" s="107">
        <v>201030401005</v>
      </c>
      <c r="B211" s="108" t="s">
        <v>629</v>
      </c>
      <c r="C211" s="109">
        <v>840.02</v>
      </c>
      <c r="D211" s="108">
        <v>0</v>
      </c>
    </row>
    <row r="212" spans="1:4">
      <c r="A212" s="107">
        <v>201040101007</v>
      </c>
      <c r="B212" s="108" t="s">
        <v>634</v>
      </c>
      <c r="C212" s="109">
        <v>0</v>
      </c>
      <c r="D212" s="108">
        <v>0</v>
      </c>
    </row>
    <row r="213" spans="1:4">
      <c r="A213" s="107">
        <v>201040101007</v>
      </c>
      <c r="B213" s="108" t="s">
        <v>634</v>
      </c>
      <c r="C213" s="109">
        <v>0</v>
      </c>
      <c r="D213" s="108">
        <v>-0.01</v>
      </c>
    </row>
    <row r="214" spans="1:4">
      <c r="A214" s="107">
        <v>201040101007</v>
      </c>
      <c r="B214" s="108" t="s">
        <v>634</v>
      </c>
      <c r="C214" s="109">
        <v>0</v>
      </c>
      <c r="D214" s="108">
        <v>0.01</v>
      </c>
    </row>
    <row r="215" spans="1:4">
      <c r="A215" s="107">
        <v>201040101008</v>
      </c>
      <c r="B215" s="108" t="s">
        <v>725</v>
      </c>
      <c r="C215" s="109">
        <v>-823.06</v>
      </c>
      <c r="D215" s="108">
        <v>0</v>
      </c>
    </row>
    <row r="216" spans="1:4">
      <c r="A216" s="107">
        <v>201040101008</v>
      </c>
      <c r="B216" s="108" t="s">
        <v>725</v>
      </c>
      <c r="C216" s="109">
        <v>0</v>
      </c>
      <c r="D216" s="108">
        <v>-823.06</v>
      </c>
    </row>
    <row r="217" spans="1:4">
      <c r="A217" s="107">
        <v>20105</v>
      </c>
      <c r="B217" s="108" t="s">
        <v>635</v>
      </c>
      <c r="C217" s="109">
        <v>352887.65</v>
      </c>
      <c r="D217" s="108">
        <v>0</v>
      </c>
    </row>
    <row r="218" spans="1:4">
      <c r="A218" s="107">
        <v>2010501</v>
      </c>
      <c r="B218" s="108" t="s">
        <v>636</v>
      </c>
      <c r="C218" s="109">
        <v>25114.1</v>
      </c>
      <c r="D218" s="108">
        <v>0</v>
      </c>
    </row>
    <row r="219" spans="1:4">
      <c r="A219" s="107">
        <v>201050102</v>
      </c>
      <c r="B219" s="108" t="s">
        <v>637</v>
      </c>
      <c r="C219" s="109">
        <v>25114.1</v>
      </c>
      <c r="D219" s="108">
        <v>0</v>
      </c>
    </row>
    <row r="220" spans="1:4">
      <c r="A220" s="107">
        <v>201050102006</v>
      </c>
      <c r="B220" s="108" t="s">
        <v>638</v>
      </c>
      <c r="C220" s="109">
        <v>25114.1</v>
      </c>
      <c r="D220" s="108">
        <v>0</v>
      </c>
    </row>
    <row r="221" spans="1:4">
      <c r="A221" s="107">
        <v>2010503</v>
      </c>
      <c r="B221" s="108" t="s">
        <v>639</v>
      </c>
      <c r="C221" s="109">
        <v>42341.89</v>
      </c>
      <c r="D221" s="108">
        <v>0</v>
      </c>
    </row>
    <row r="222" spans="1:4">
      <c r="A222" s="107">
        <v>201050301</v>
      </c>
      <c r="B222" s="108" t="s">
        <v>640</v>
      </c>
      <c r="C222" s="109">
        <v>42341.89</v>
      </c>
      <c r="D222" s="108">
        <v>0</v>
      </c>
    </row>
    <row r="223" spans="1:4">
      <c r="A223" s="107">
        <v>201050301001</v>
      </c>
      <c r="B223" s="108" t="s">
        <v>641</v>
      </c>
      <c r="C223" s="109">
        <v>11612.56</v>
      </c>
      <c r="D223" s="108">
        <v>0</v>
      </c>
    </row>
    <row r="224" spans="1:4">
      <c r="A224" s="107">
        <v>201050301002</v>
      </c>
      <c r="B224" s="108" t="s">
        <v>642</v>
      </c>
      <c r="C224" s="109">
        <v>15322.35</v>
      </c>
      <c r="D224" s="108">
        <v>0</v>
      </c>
    </row>
    <row r="225" spans="1:4">
      <c r="A225" s="107">
        <v>201050301003</v>
      </c>
      <c r="B225" s="108" t="s">
        <v>643</v>
      </c>
      <c r="C225" s="109">
        <v>3539.62</v>
      </c>
      <c r="D225" s="108">
        <v>0</v>
      </c>
    </row>
    <row r="226" spans="1:4">
      <c r="A226" s="107">
        <v>201050301004</v>
      </c>
      <c r="B226" s="108" t="s">
        <v>644</v>
      </c>
      <c r="C226" s="109">
        <v>7653.02</v>
      </c>
      <c r="D226" s="108">
        <v>0</v>
      </c>
    </row>
    <row r="227" spans="1:4">
      <c r="A227" s="107">
        <v>201050301005</v>
      </c>
      <c r="B227" s="108" t="s">
        <v>645</v>
      </c>
      <c r="C227" s="109">
        <v>3269.91</v>
      </c>
      <c r="D227" s="108">
        <v>0</v>
      </c>
    </row>
    <row r="228" spans="1:4">
      <c r="A228" s="107">
        <v>201050301009</v>
      </c>
      <c r="B228" s="108" t="s">
        <v>646</v>
      </c>
      <c r="C228" s="109">
        <v>601.17999999999995</v>
      </c>
      <c r="D228" s="108">
        <v>0</v>
      </c>
    </row>
    <row r="229" spans="1:4">
      <c r="A229" s="107">
        <v>201050301009</v>
      </c>
      <c r="B229" s="108" t="s">
        <v>646</v>
      </c>
      <c r="C229" s="109">
        <v>0</v>
      </c>
      <c r="D229" s="108">
        <v>-285</v>
      </c>
    </row>
    <row r="230" spans="1:4">
      <c r="A230" s="107">
        <v>201050301009</v>
      </c>
      <c r="B230" s="108" t="s">
        <v>646</v>
      </c>
      <c r="C230" s="109">
        <v>0</v>
      </c>
      <c r="D230" s="108">
        <v>71.59</v>
      </c>
    </row>
    <row r="231" spans="1:4">
      <c r="A231" s="107">
        <v>201050301009</v>
      </c>
      <c r="B231" s="108" t="s">
        <v>646</v>
      </c>
      <c r="C231" s="109">
        <v>0</v>
      </c>
      <c r="D231" s="108">
        <v>814.59</v>
      </c>
    </row>
    <row r="232" spans="1:4">
      <c r="A232" s="107">
        <v>201050301010</v>
      </c>
      <c r="B232" s="108" t="s">
        <v>647</v>
      </c>
      <c r="C232" s="109">
        <v>343.25</v>
      </c>
      <c r="D232" s="108">
        <v>0</v>
      </c>
    </row>
    <row r="233" spans="1:4">
      <c r="A233" s="107">
        <v>2010504</v>
      </c>
      <c r="B233" s="108" t="s">
        <v>648</v>
      </c>
      <c r="C233" s="109">
        <v>285706.71000000002</v>
      </c>
      <c r="D233" s="108">
        <v>0</v>
      </c>
    </row>
    <row r="234" spans="1:4">
      <c r="A234" s="107">
        <v>201050401</v>
      </c>
      <c r="B234" s="108" t="s">
        <v>648</v>
      </c>
      <c r="C234" s="109">
        <v>285706.71000000002</v>
      </c>
      <c r="D234" s="108">
        <v>0</v>
      </c>
    </row>
    <row r="235" spans="1:4">
      <c r="A235" s="107">
        <v>201050401001</v>
      </c>
      <c r="B235" s="108" t="s">
        <v>649</v>
      </c>
      <c r="C235" s="109">
        <v>89175.89</v>
      </c>
      <c r="D235" s="108">
        <v>0</v>
      </c>
    </row>
    <row r="236" spans="1:4">
      <c r="A236" s="107">
        <v>201050401002</v>
      </c>
      <c r="B236" s="108" t="s">
        <v>650</v>
      </c>
      <c r="C236" s="109">
        <v>30697.83</v>
      </c>
      <c r="D236" s="108">
        <v>0</v>
      </c>
    </row>
    <row r="237" spans="1:4">
      <c r="A237" s="107">
        <v>201050401003</v>
      </c>
      <c r="B237" s="108" t="s">
        <v>651</v>
      </c>
      <c r="C237" s="109">
        <v>153989.1</v>
      </c>
      <c r="D237" s="108">
        <v>0</v>
      </c>
    </row>
    <row r="238" spans="1:4">
      <c r="A238" s="107">
        <v>201050401004</v>
      </c>
      <c r="B238" s="108" t="s">
        <v>652</v>
      </c>
      <c r="C238" s="109">
        <v>600.5</v>
      </c>
      <c r="D238" s="108">
        <v>0</v>
      </c>
    </row>
    <row r="239" spans="1:4">
      <c r="A239" s="107">
        <v>201050401006</v>
      </c>
      <c r="B239" s="108" t="s">
        <v>653</v>
      </c>
      <c r="C239" s="109">
        <v>3220.56</v>
      </c>
      <c r="D239" s="108">
        <v>0</v>
      </c>
    </row>
    <row r="240" spans="1:4">
      <c r="A240" s="107">
        <v>201050401007</v>
      </c>
      <c r="B240" s="108" t="s">
        <v>654</v>
      </c>
      <c r="C240" s="109">
        <v>8022.83</v>
      </c>
      <c r="D240" s="108">
        <v>0</v>
      </c>
    </row>
    <row r="241" spans="1:4">
      <c r="A241" s="107">
        <v>2010505</v>
      </c>
      <c r="B241" s="108" t="s">
        <v>655</v>
      </c>
      <c r="C241" s="109">
        <v>-275.05</v>
      </c>
      <c r="D241" s="108">
        <v>0</v>
      </c>
    </row>
    <row r="242" spans="1:4">
      <c r="A242" s="107">
        <v>201050501</v>
      </c>
      <c r="B242" s="108" t="s">
        <v>655</v>
      </c>
      <c r="C242" s="109">
        <v>-275.05</v>
      </c>
      <c r="D242" s="108">
        <v>0</v>
      </c>
    </row>
    <row r="243" spans="1:4">
      <c r="A243" s="107">
        <v>201050501001</v>
      </c>
      <c r="B243" s="108" t="s">
        <v>656</v>
      </c>
      <c r="C243" s="109">
        <v>-275.05</v>
      </c>
      <c r="D243" s="108">
        <v>0</v>
      </c>
    </row>
    <row r="244" spans="1:4">
      <c r="A244" s="107">
        <v>20107</v>
      </c>
      <c r="B244" s="108" t="s">
        <v>657</v>
      </c>
      <c r="C244" s="109">
        <v>129569.79</v>
      </c>
      <c r="D244" s="108">
        <v>0</v>
      </c>
    </row>
    <row r="245" spans="1:4">
      <c r="A245" s="107">
        <v>2010701</v>
      </c>
      <c r="B245" s="108" t="s">
        <v>658</v>
      </c>
      <c r="C245" s="109">
        <v>129569.79</v>
      </c>
      <c r="D245" s="108">
        <v>0</v>
      </c>
    </row>
    <row r="246" spans="1:4">
      <c r="A246" s="107">
        <v>201070101</v>
      </c>
      <c r="B246" s="108" t="s">
        <v>658</v>
      </c>
      <c r="C246" s="109">
        <v>129569.79</v>
      </c>
      <c r="D246" s="108">
        <v>0</v>
      </c>
    </row>
    <row r="247" spans="1:4">
      <c r="A247" s="107">
        <v>201070101001</v>
      </c>
      <c r="B247" s="108" t="s">
        <v>659</v>
      </c>
      <c r="C247" s="109">
        <v>76146.87</v>
      </c>
      <c r="D247" s="108">
        <v>0</v>
      </c>
    </row>
    <row r="248" spans="1:4">
      <c r="A248" s="107">
        <v>201070101003</v>
      </c>
      <c r="B248" s="108" t="s">
        <v>660</v>
      </c>
      <c r="C248" s="109">
        <v>53422.92</v>
      </c>
      <c r="D248" s="108">
        <v>0</v>
      </c>
    </row>
    <row r="249" spans="1:4">
      <c r="A249" s="107">
        <v>201070101003</v>
      </c>
      <c r="B249" s="108" t="s">
        <v>660</v>
      </c>
      <c r="C249" s="109">
        <v>0</v>
      </c>
      <c r="D249" s="108">
        <v>9820</v>
      </c>
    </row>
    <row r="250" spans="1:4">
      <c r="A250" s="107">
        <v>201070101003</v>
      </c>
      <c r="B250" s="108" t="s">
        <v>660</v>
      </c>
      <c r="C250" s="109">
        <v>0</v>
      </c>
      <c r="D250" s="108">
        <v>5421.77</v>
      </c>
    </row>
    <row r="251" spans="1:4">
      <c r="A251" s="107">
        <v>201070101003</v>
      </c>
      <c r="B251" s="108" t="s">
        <v>660</v>
      </c>
      <c r="C251" s="109">
        <v>0</v>
      </c>
      <c r="D251" s="108">
        <v>17836</v>
      </c>
    </row>
    <row r="252" spans="1:4">
      <c r="A252" s="107">
        <v>201070101003</v>
      </c>
      <c r="B252" s="108" t="s">
        <v>660</v>
      </c>
      <c r="C252" s="109">
        <v>0</v>
      </c>
      <c r="D252" s="108">
        <v>419.58</v>
      </c>
    </row>
    <row r="253" spans="1:4">
      <c r="A253" s="107">
        <v>201070101003</v>
      </c>
      <c r="B253" s="108" t="s">
        <v>660</v>
      </c>
      <c r="C253" s="109">
        <v>0</v>
      </c>
      <c r="D253" s="108">
        <v>3200</v>
      </c>
    </row>
    <row r="254" spans="1:4">
      <c r="A254" s="107">
        <v>201070101003</v>
      </c>
      <c r="B254" s="108" t="s">
        <v>660</v>
      </c>
      <c r="C254" s="109">
        <v>0</v>
      </c>
      <c r="D254" s="108">
        <v>7040.67</v>
      </c>
    </row>
    <row r="255" spans="1:4">
      <c r="A255" s="107">
        <v>201070101003</v>
      </c>
      <c r="B255" s="108" t="s">
        <v>660</v>
      </c>
      <c r="C255" s="109">
        <v>0</v>
      </c>
      <c r="D255" s="108">
        <v>500</v>
      </c>
    </row>
    <row r="256" spans="1:4">
      <c r="A256" s="107">
        <v>201070101003</v>
      </c>
      <c r="B256" s="108" t="s">
        <v>660</v>
      </c>
      <c r="C256" s="109">
        <v>0</v>
      </c>
      <c r="D256" s="108">
        <v>2860</v>
      </c>
    </row>
    <row r="257" spans="1:7">
      <c r="A257" s="107">
        <v>201070101003</v>
      </c>
      <c r="B257" s="108" t="s">
        <v>660</v>
      </c>
      <c r="C257" s="109">
        <v>0</v>
      </c>
      <c r="D257" s="108">
        <v>8618.7000000000007</v>
      </c>
      <c r="F257" s="103" t="s">
        <v>1033</v>
      </c>
      <c r="G257" s="110">
        <f>+C180</f>
        <v>10450901.26</v>
      </c>
    </row>
    <row r="258" spans="1:7">
      <c r="A258" s="107">
        <v>201070101003</v>
      </c>
      <c r="B258" s="108" t="s">
        <v>660</v>
      </c>
      <c r="C258" s="109">
        <v>0</v>
      </c>
      <c r="D258" s="108">
        <v>-2293.8000000000002</v>
      </c>
      <c r="F258" s="103" t="s">
        <v>1032</v>
      </c>
      <c r="G258" s="110">
        <f>+C259</f>
        <v>788878.68</v>
      </c>
    </row>
    <row r="259" spans="1:7">
      <c r="A259" s="107">
        <v>202</v>
      </c>
      <c r="B259" s="108" t="s">
        <v>661</v>
      </c>
      <c r="C259" s="109">
        <v>788878.68</v>
      </c>
      <c r="D259" s="108">
        <v>0</v>
      </c>
      <c r="F259" s="103" t="s">
        <v>1031</v>
      </c>
      <c r="G259" s="110">
        <f>+C269</f>
        <v>8605494.1300000008</v>
      </c>
    </row>
    <row r="260" spans="1:7">
      <c r="A260" s="107">
        <v>20204</v>
      </c>
      <c r="B260" s="108" t="s">
        <v>664</v>
      </c>
      <c r="C260" s="109">
        <v>294124.48</v>
      </c>
      <c r="D260" s="108">
        <v>0</v>
      </c>
      <c r="G260" s="110">
        <f>SUM(G257:G259)</f>
        <v>19845274.07</v>
      </c>
    </row>
    <row r="261" spans="1:7">
      <c r="A261" s="107">
        <v>2020401</v>
      </c>
      <c r="B261" s="108" t="s">
        <v>665</v>
      </c>
      <c r="C261" s="109">
        <v>294124.48</v>
      </c>
      <c r="D261" s="108">
        <v>0</v>
      </c>
    </row>
    <row r="262" spans="1:7">
      <c r="A262" s="107">
        <v>202040101</v>
      </c>
      <c r="B262" s="108" t="s">
        <v>665</v>
      </c>
      <c r="C262" s="109">
        <v>294124.48</v>
      </c>
      <c r="D262" s="108">
        <v>0</v>
      </c>
    </row>
    <row r="263" spans="1:7">
      <c r="A263" s="107">
        <v>202040101001</v>
      </c>
      <c r="B263" s="108" t="s">
        <v>666</v>
      </c>
      <c r="C263" s="109">
        <v>294124.48</v>
      </c>
      <c r="D263" s="108">
        <v>0</v>
      </c>
    </row>
    <row r="264" spans="1:7">
      <c r="A264" s="107">
        <v>20205</v>
      </c>
      <c r="B264" s="108" t="s">
        <v>667</v>
      </c>
      <c r="C264" s="109">
        <v>494754.2</v>
      </c>
      <c r="D264" s="108">
        <v>0</v>
      </c>
    </row>
    <row r="265" spans="1:7">
      <c r="A265" s="107">
        <v>2020501</v>
      </c>
      <c r="B265" s="108" t="s">
        <v>668</v>
      </c>
      <c r="C265" s="109">
        <v>494754.2</v>
      </c>
      <c r="D265" s="108">
        <v>0</v>
      </c>
    </row>
    <row r="266" spans="1:7">
      <c r="A266" s="107">
        <v>202050101</v>
      </c>
      <c r="B266" s="108" t="s">
        <v>668</v>
      </c>
      <c r="C266" s="109">
        <v>494754.2</v>
      </c>
      <c r="D266" s="108">
        <v>0</v>
      </c>
    </row>
    <row r="267" spans="1:7">
      <c r="A267" s="107">
        <v>202050101001</v>
      </c>
      <c r="B267" s="108" t="s">
        <v>669</v>
      </c>
      <c r="C267" s="109">
        <v>382416.57</v>
      </c>
      <c r="D267" s="108">
        <v>0</v>
      </c>
    </row>
    <row r="268" spans="1:7">
      <c r="A268" s="107">
        <v>202050101002</v>
      </c>
      <c r="B268" s="108" t="s">
        <v>670</v>
      </c>
      <c r="C268" s="109">
        <v>112337.63</v>
      </c>
      <c r="D268" s="108">
        <v>0</v>
      </c>
    </row>
    <row r="269" spans="1:7">
      <c r="A269" s="107">
        <v>3</v>
      </c>
      <c r="B269" s="108" t="s">
        <v>671</v>
      </c>
      <c r="C269" s="109">
        <v>8605494.1300000008</v>
      </c>
      <c r="D269" s="108">
        <v>0</v>
      </c>
    </row>
    <row r="270" spans="1:7">
      <c r="A270" s="107">
        <v>301</v>
      </c>
      <c r="B270" s="108" t="s">
        <v>672</v>
      </c>
      <c r="C270" s="109">
        <v>1608300</v>
      </c>
      <c r="D270" s="108">
        <v>0</v>
      </c>
    </row>
    <row r="271" spans="1:7">
      <c r="A271" s="107">
        <v>30101</v>
      </c>
      <c r="B271" s="108" t="s">
        <v>673</v>
      </c>
      <c r="C271" s="109">
        <v>1608300</v>
      </c>
      <c r="D271" s="108">
        <v>0</v>
      </c>
    </row>
    <row r="272" spans="1:7">
      <c r="A272" s="107">
        <v>3010101</v>
      </c>
      <c r="B272" s="108" t="s">
        <v>673</v>
      </c>
      <c r="C272" s="109">
        <v>1608300</v>
      </c>
      <c r="D272" s="108">
        <v>0</v>
      </c>
    </row>
    <row r="273" spans="1:9">
      <c r="A273" s="107">
        <v>301010101</v>
      </c>
      <c r="B273" s="108" t="s">
        <v>673</v>
      </c>
      <c r="C273" s="109">
        <v>1608300</v>
      </c>
      <c r="D273" s="108">
        <v>0</v>
      </c>
    </row>
    <row r="274" spans="1:9">
      <c r="A274" s="107">
        <v>301010101001</v>
      </c>
      <c r="B274" s="108" t="s">
        <v>674</v>
      </c>
      <c r="C274" s="109">
        <v>1608300</v>
      </c>
      <c r="D274" s="108">
        <v>0</v>
      </c>
    </row>
    <row r="275" spans="1:9">
      <c r="A275" s="107">
        <v>304</v>
      </c>
      <c r="B275" s="108" t="s">
        <v>675</v>
      </c>
      <c r="C275" s="109">
        <v>720798.66</v>
      </c>
      <c r="D275" s="108">
        <v>0</v>
      </c>
    </row>
    <row r="276" spans="1:9">
      <c r="A276" s="107">
        <v>30401</v>
      </c>
      <c r="B276" s="108" t="s">
        <v>676</v>
      </c>
      <c r="C276" s="109">
        <v>713799.1</v>
      </c>
      <c r="D276" s="108">
        <v>0</v>
      </c>
    </row>
    <row r="277" spans="1:9">
      <c r="A277" s="107">
        <v>3040101</v>
      </c>
      <c r="B277" s="108" t="s">
        <v>676</v>
      </c>
      <c r="C277" s="109">
        <v>713799.1</v>
      </c>
      <c r="D277" s="108">
        <v>0</v>
      </c>
    </row>
    <row r="278" spans="1:9">
      <c r="A278" s="107">
        <v>304010101</v>
      </c>
      <c r="B278" s="108" t="s">
        <v>676</v>
      </c>
      <c r="C278" s="109">
        <v>713799.1</v>
      </c>
      <c r="D278" s="108">
        <v>0</v>
      </c>
    </row>
    <row r="279" spans="1:9">
      <c r="A279" s="107">
        <v>304010101001</v>
      </c>
      <c r="B279" s="108" t="s">
        <v>677</v>
      </c>
      <c r="C279" s="109">
        <v>713799.1</v>
      </c>
      <c r="D279" s="108">
        <v>0</v>
      </c>
    </row>
    <row r="280" spans="1:9">
      <c r="A280" s="107">
        <v>30402</v>
      </c>
      <c r="B280" s="108" t="s">
        <v>678</v>
      </c>
      <c r="C280" s="109">
        <v>6999.56</v>
      </c>
      <c r="D280" s="108">
        <v>0</v>
      </c>
    </row>
    <row r="281" spans="1:9">
      <c r="A281" s="107">
        <v>3040201</v>
      </c>
      <c r="B281" s="108" t="s">
        <v>679</v>
      </c>
      <c r="C281" s="109">
        <v>6999.56</v>
      </c>
      <c r="D281" s="108">
        <v>0</v>
      </c>
    </row>
    <row r="282" spans="1:9">
      <c r="A282" s="107">
        <v>304020101</v>
      </c>
      <c r="B282" s="108" t="s">
        <v>680</v>
      </c>
      <c r="C282" s="109">
        <v>6999.56</v>
      </c>
      <c r="D282" s="108">
        <v>0</v>
      </c>
    </row>
    <row r="283" spans="1:9">
      <c r="A283" s="107">
        <v>304020101001</v>
      </c>
      <c r="B283" s="108" t="s">
        <v>681</v>
      </c>
      <c r="C283" s="109">
        <v>6999.56</v>
      </c>
      <c r="D283" s="108">
        <v>0</v>
      </c>
    </row>
    <row r="284" spans="1:9">
      <c r="A284" s="107">
        <v>305</v>
      </c>
      <c r="B284" s="108" t="s">
        <v>682</v>
      </c>
      <c r="C284" s="125">
        <v>110726.89</v>
      </c>
      <c r="D284" s="108">
        <v>0</v>
      </c>
      <c r="E284" s="103" t="s">
        <v>1038</v>
      </c>
      <c r="H284" s="110">
        <f>+C292</f>
        <v>64643.040000000001</v>
      </c>
      <c r="I284" s="103" t="s">
        <v>1040</v>
      </c>
    </row>
    <row r="285" spans="1:9">
      <c r="A285" s="107">
        <v>30502</v>
      </c>
      <c r="B285" s="108" t="s">
        <v>683</v>
      </c>
      <c r="C285" s="109">
        <v>27785.96</v>
      </c>
      <c r="D285" s="108">
        <v>0</v>
      </c>
      <c r="E285" s="103" t="s">
        <v>1037</v>
      </c>
      <c r="H285" s="110">
        <f>+C285</f>
        <v>27785.96</v>
      </c>
      <c r="I285" s="103" t="s">
        <v>1040</v>
      </c>
    </row>
    <row r="286" spans="1:9">
      <c r="A286" s="107">
        <v>3050201</v>
      </c>
      <c r="B286" s="108" t="s">
        <v>683</v>
      </c>
      <c r="C286" s="109">
        <v>27785.96</v>
      </c>
      <c r="D286" s="108">
        <v>0</v>
      </c>
      <c r="E286" s="103" t="s">
        <v>1039</v>
      </c>
      <c r="H286" s="110">
        <f>+C293</f>
        <v>18297.89</v>
      </c>
      <c r="I286" s="103" t="s">
        <v>1040</v>
      </c>
    </row>
    <row r="287" spans="1:9">
      <c r="A287" s="107">
        <v>305020101</v>
      </c>
      <c r="B287" s="108" t="s">
        <v>683</v>
      </c>
      <c r="C287" s="109">
        <v>27785.96</v>
      </c>
      <c r="D287" s="108">
        <v>0</v>
      </c>
      <c r="E287" s="103" t="s">
        <v>1034</v>
      </c>
      <c r="H287" s="110">
        <f>+C298</f>
        <v>6960151.6900000004</v>
      </c>
      <c r="I287" s="103" t="s">
        <v>1040</v>
      </c>
    </row>
    <row r="288" spans="1:9">
      <c r="A288" s="107">
        <v>305020101001</v>
      </c>
      <c r="B288" s="108" t="s">
        <v>684</v>
      </c>
      <c r="C288" s="109">
        <v>27785.96</v>
      </c>
      <c r="D288" s="108">
        <v>0</v>
      </c>
      <c r="E288" s="103" t="s">
        <v>1035</v>
      </c>
      <c r="H288" s="110">
        <f>+C300</f>
        <v>971338.87</v>
      </c>
      <c r="I288" s="103" t="s">
        <v>1040</v>
      </c>
    </row>
    <row r="289" spans="1:9">
      <c r="A289" s="107">
        <v>30504</v>
      </c>
      <c r="B289" s="108" t="s">
        <v>685</v>
      </c>
      <c r="C289" s="109">
        <v>82940.929999999993</v>
      </c>
      <c r="D289" s="108">
        <v>0</v>
      </c>
      <c r="E289" s="103" t="s">
        <v>1036</v>
      </c>
      <c r="H289" s="110">
        <f>+C299</f>
        <v>-284904.99</v>
      </c>
      <c r="I289" s="103" t="s">
        <v>1040</v>
      </c>
    </row>
    <row r="290" spans="1:9">
      <c r="A290" s="107">
        <v>3050401</v>
      </c>
      <c r="B290" s="108" t="s">
        <v>685</v>
      </c>
      <c r="C290" s="109">
        <v>82940.929999999993</v>
      </c>
      <c r="D290" s="108">
        <v>0</v>
      </c>
      <c r="E290" s="103" t="s">
        <v>1041</v>
      </c>
      <c r="H290" s="110">
        <f>SUM(H284:H289)</f>
        <v>7757312.46</v>
      </c>
    </row>
    <row r="291" spans="1:9">
      <c r="A291" s="107">
        <v>305040101</v>
      </c>
      <c r="B291" s="108" t="s">
        <v>685</v>
      </c>
      <c r="C291" s="109">
        <v>82940.929999999993</v>
      </c>
      <c r="D291" s="108">
        <v>0</v>
      </c>
    </row>
    <row r="292" spans="1:9">
      <c r="A292" s="107">
        <v>305040101001</v>
      </c>
      <c r="B292" s="108" t="s">
        <v>686</v>
      </c>
      <c r="C292" s="109">
        <v>64643.040000000001</v>
      </c>
      <c r="D292" s="108">
        <v>0</v>
      </c>
      <c r="E292" s="103" t="s">
        <v>1042</v>
      </c>
      <c r="H292" s="110">
        <v>7834868</v>
      </c>
    </row>
    <row r="293" spans="1:9">
      <c r="A293" s="107">
        <v>305040101002</v>
      </c>
      <c r="B293" s="108" t="s">
        <v>687</v>
      </c>
      <c r="C293" s="109">
        <v>18297.89</v>
      </c>
      <c r="D293" s="108">
        <v>0</v>
      </c>
      <c r="E293" s="103" t="s">
        <v>1043</v>
      </c>
      <c r="H293" s="110">
        <f>+H292-H290</f>
        <v>77555.540000000037</v>
      </c>
    </row>
    <row r="294" spans="1:9">
      <c r="A294" s="107">
        <v>306</v>
      </c>
      <c r="B294" s="108" t="s">
        <v>688</v>
      </c>
      <c r="C294" s="109">
        <v>7646585.5700000003</v>
      </c>
      <c r="D294" s="108">
        <v>0</v>
      </c>
      <c r="H294" s="110"/>
    </row>
    <row r="295" spans="1:9">
      <c r="A295" s="107">
        <v>30601</v>
      </c>
      <c r="B295" s="108" t="s">
        <v>688</v>
      </c>
      <c r="C295" s="109">
        <v>6675246.7000000002</v>
      </c>
      <c r="D295" s="108">
        <v>0</v>
      </c>
    </row>
    <row r="296" spans="1:9">
      <c r="A296" s="107">
        <v>3060101</v>
      </c>
      <c r="B296" s="108" t="s">
        <v>688</v>
      </c>
      <c r="C296" s="109">
        <v>6675246.7000000002</v>
      </c>
      <c r="D296" s="108">
        <v>0</v>
      </c>
    </row>
    <row r="297" spans="1:9">
      <c r="A297" s="107">
        <v>306010101</v>
      </c>
      <c r="B297" s="108" t="s">
        <v>689</v>
      </c>
      <c r="C297" s="109">
        <v>6675246.7000000002</v>
      </c>
      <c r="D297" s="108">
        <v>0</v>
      </c>
    </row>
    <row r="298" spans="1:9">
      <c r="A298" s="107">
        <v>306010101001</v>
      </c>
      <c r="B298" s="108" t="s">
        <v>690</v>
      </c>
      <c r="C298" s="125">
        <v>6960151.6900000004</v>
      </c>
      <c r="D298" s="108">
        <v>0</v>
      </c>
    </row>
    <row r="299" spans="1:9">
      <c r="A299" s="107">
        <v>306010101003</v>
      </c>
      <c r="B299" s="108" t="s">
        <v>691</v>
      </c>
      <c r="C299" s="125">
        <v>-284904.99</v>
      </c>
      <c r="D299" s="108">
        <v>0</v>
      </c>
    </row>
    <row r="300" spans="1:9">
      <c r="A300" s="107">
        <v>30602</v>
      </c>
      <c r="B300" s="108" t="s">
        <v>692</v>
      </c>
      <c r="C300" s="125">
        <v>971338.87</v>
      </c>
      <c r="D300" s="108">
        <v>0</v>
      </c>
    </row>
    <row r="301" spans="1:9">
      <c r="A301" s="107">
        <v>3060201</v>
      </c>
      <c r="B301" s="108" t="s">
        <v>692</v>
      </c>
      <c r="C301" s="109">
        <v>971338.87</v>
      </c>
      <c r="D301" s="108">
        <v>0</v>
      </c>
    </row>
    <row r="302" spans="1:9">
      <c r="A302" s="107">
        <v>306020101</v>
      </c>
      <c r="B302" s="108" t="s">
        <v>692</v>
      </c>
      <c r="C302" s="109">
        <v>971338.87</v>
      </c>
      <c r="D302" s="108">
        <v>0</v>
      </c>
    </row>
    <row r="303" spans="1:9">
      <c r="A303" s="107">
        <v>306020101001</v>
      </c>
      <c r="B303" s="108" t="s">
        <v>693</v>
      </c>
      <c r="C303" s="109">
        <v>971338.87</v>
      </c>
      <c r="D303" s="108">
        <v>0</v>
      </c>
    </row>
    <row r="304" spans="1:9">
      <c r="A304" s="107">
        <v>307</v>
      </c>
      <c r="B304" s="108" t="s">
        <v>694</v>
      </c>
      <c r="C304" s="109">
        <v>-1480916.99</v>
      </c>
      <c r="D304" s="108">
        <v>0</v>
      </c>
    </row>
    <row r="305" spans="1:4">
      <c r="A305" s="107">
        <v>30701</v>
      </c>
      <c r="B305" s="108" t="s">
        <v>694</v>
      </c>
      <c r="C305" s="109">
        <v>-1480916.99</v>
      </c>
      <c r="D305" s="108">
        <v>0</v>
      </c>
    </row>
    <row r="306" spans="1:4">
      <c r="A306" s="107">
        <v>3070101</v>
      </c>
      <c r="B306" s="108" t="s">
        <v>694</v>
      </c>
      <c r="C306" s="109">
        <v>-1480916.99</v>
      </c>
      <c r="D306" s="108">
        <v>0</v>
      </c>
    </row>
    <row r="307" spans="1:4">
      <c r="A307" s="107">
        <v>307010101</v>
      </c>
      <c r="B307" s="108" t="s">
        <v>689</v>
      </c>
      <c r="C307" s="109">
        <v>-1480916.99</v>
      </c>
      <c r="D307" s="108">
        <v>0</v>
      </c>
    </row>
    <row r="308" spans="1:4">
      <c r="A308" s="107">
        <v>307010101001</v>
      </c>
      <c r="B308" s="108" t="s">
        <v>695</v>
      </c>
      <c r="C308" s="109">
        <v>-1480916.99</v>
      </c>
      <c r="D308" s="108">
        <v>0</v>
      </c>
    </row>
    <row r="309" spans="1:4">
      <c r="A309" s="107">
        <v>91</v>
      </c>
      <c r="B309" s="108" t="s">
        <v>696</v>
      </c>
      <c r="C309" s="109">
        <v>48000</v>
      </c>
      <c r="D309" s="108">
        <v>0</v>
      </c>
    </row>
    <row r="310" spans="1:4">
      <c r="A310" s="107">
        <v>9101</v>
      </c>
      <c r="B310" s="108" t="s">
        <v>696</v>
      </c>
      <c r="C310" s="109">
        <v>48000</v>
      </c>
      <c r="D310" s="108">
        <v>0</v>
      </c>
    </row>
    <row r="311" spans="1:4">
      <c r="A311" s="107">
        <v>910101</v>
      </c>
      <c r="B311" s="108" t="s">
        <v>696</v>
      </c>
      <c r="C311" s="109">
        <v>48000</v>
      </c>
      <c r="D311" s="108">
        <v>0</v>
      </c>
    </row>
    <row r="312" spans="1:4">
      <c r="A312" s="107">
        <v>9101010001</v>
      </c>
      <c r="B312" s="108" t="s">
        <v>697</v>
      </c>
      <c r="C312" s="109">
        <v>48000</v>
      </c>
      <c r="D312" s="108">
        <v>0</v>
      </c>
    </row>
    <row r="313" spans="1:4">
      <c r="A313" s="107">
        <v>9101010001</v>
      </c>
      <c r="B313" s="108" t="s">
        <v>697</v>
      </c>
      <c r="C313" s="109">
        <v>0</v>
      </c>
      <c r="D313" s="108">
        <v>48000</v>
      </c>
    </row>
    <row r="314" spans="1:4">
      <c r="A314" s="107">
        <v>92</v>
      </c>
      <c r="B314" s="108" t="s">
        <v>698</v>
      </c>
      <c r="C314" s="109">
        <v>-48000</v>
      </c>
      <c r="D314" s="108">
        <v>0</v>
      </c>
    </row>
    <row r="315" spans="1:4">
      <c r="A315" s="107">
        <v>9201</v>
      </c>
      <c r="B315" s="108" t="s">
        <v>698</v>
      </c>
      <c r="C315" s="109">
        <v>-48000</v>
      </c>
      <c r="D315" s="108">
        <v>0</v>
      </c>
    </row>
    <row r="316" spans="1:4">
      <c r="A316" s="107">
        <v>920101</v>
      </c>
      <c r="B316" s="108" t="s">
        <v>698</v>
      </c>
      <c r="C316" s="109">
        <v>-48000</v>
      </c>
      <c r="D316" s="108">
        <v>0</v>
      </c>
    </row>
    <row r="317" spans="1:4">
      <c r="A317" s="107">
        <v>9201010001</v>
      </c>
      <c r="B317" s="108" t="s">
        <v>699</v>
      </c>
      <c r="C317" s="109">
        <v>-48000</v>
      </c>
      <c r="D317" s="108">
        <v>0</v>
      </c>
    </row>
    <row r="318" spans="1:4">
      <c r="A318" s="107">
        <v>9201010001</v>
      </c>
      <c r="B318" s="108" t="s">
        <v>699</v>
      </c>
      <c r="C318" s="109">
        <v>0</v>
      </c>
      <c r="D318" s="108">
        <v>-48000</v>
      </c>
    </row>
  </sheetData>
  <mergeCells count="4">
    <mergeCell ref="A4:E4"/>
    <mergeCell ref="A5:E5"/>
    <mergeCell ref="A6:E6"/>
    <mergeCell ref="A7:E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905CB-6ABD-4DFD-9077-436551CCFB56}">
  <dimension ref="A2:F282"/>
  <sheetViews>
    <sheetView topLeftCell="A6" workbookViewId="0">
      <pane ySplit="4" topLeftCell="A255" activePane="bottomLeft" state="frozen"/>
      <selection activeCell="A6" sqref="A6"/>
      <selection pane="bottomLeft" activeCell="B272" sqref="B272"/>
    </sheetView>
  </sheetViews>
  <sheetFormatPr defaultColWidth="11.42578125" defaultRowHeight="15"/>
  <cols>
    <col min="1" max="1" width="14.140625" bestFit="1" customWidth="1"/>
    <col min="2" max="2" width="60.42578125" bestFit="1" customWidth="1"/>
    <col min="3" max="3" width="11.28515625" style="8" bestFit="1" customWidth="1"/>
  </cols>
  <sheetData>
    <row r="2" spans="1:6" ht="15.75">
      <c r="A2" s="3" t="s">
        <v>485</v>
      </c>
      <c r="B2" s="63" t="s">
        <v>486</v>
      </c>
    </row>
    <row r="4" spans="1:6" ht="24.75">
      <c r="A4" s="120" t="s">
        <v>487</v>
      </c>
      <c r="B4" s="120"/>
      <c r="C4" s="120"/>
      <c r="D4" s="120"/>
      <c r="E4" s="120"/>
      <c r="F4" s="120"/>
    </row>
    <row r="5" spans="1:6" ht="15.75">
      <c r="A5" s="121" t="s">
        <v>488</v>
      </c>
      <c r="B5" s="121"/>
      <c r="C5" s="121"/>
      <c r="D5" s="121"/>
      <c r="E5" s="121"/>
      <c r="F5" s="121"/>
    </row>
    <row r="6" spans="1:6" ht="15.75">
      <c r="A6" s="121" t="s">
        <v>700</v>
      </c>
      <c r="B6" s="121"/>
      <c r="C6" s="121"/>
      <c r="D6" s="121"/>
      <c r="E6" s="121"/>
      <c r="F6" s="121"/>
    </row>
    <row r="7" spans="1:6">
      <c r="A7" s="122" t="s">
        <v>721</v>
      </c>
      <c r="B7" s="122"/>
      <c r="C7" s="122"/>
      <c r="D7" s="122"/>
      <c r="E7" s="122"/>
      <c r="F7" s="122"/>
    </row>
    <row r="9" spans="1:6">
      <c r="A9" s="60" t="s">
        <v>491</v>
      </c>
      <c r="B9" s="60" t="s">
        <v>492</v>
      </c>
      <c r="C9" s="64" t="s">
        <v>722</v>
      </c>
    </row>
    <row r="10" spans="1:6">
      <c r="A10" s="66">
        <v>4</v>
      </c>
      <c r="B10" s="66" t="s">
        <v>726</v>
      </c>
      <c r="C10" s="67">
        <v>11057534.210000001</v>
      </c>
    </row>
    <row r="11" spans="1:6">
      <c r="A11" s="66">
        <v>41</v>
      </c>
      <c r="B11" s="66" t="s">
        <v>727</v>
      </c>
      <c r="C11" s="67">
        <v>11057534.210000001</v>
      </c>
    </row>
    <row r="12" spans="1:6">
      <c r="A12" s="66">
        <v>4101</v>
      </c>
      <c r="B12" s="66" t="s">
        <v>728</v>
      </c>
      <c r="C12" s="67">
        <v>11057534.210000001</v>
      </c>
    </row>
    <row r="13" spans="1:6">
      <c r="A13" s="66">
        <v>410101</v>
      </c>
      <c r="B13" s="66" t="s">
        <v>729</v>
      </c>
      <c r="C13" s="67">
        <v>11057505.640000001</v>
      </c>
    </row>
    <row r="14" spans="1:6">
      <c r="A14" s="66">
        <v>41010101</v>
      </c>
      <c r="B14" s="66" t="s">
        <v>730</v>
      </c>
      <c r="C14" s="67">
        <v>9907622.8000000007</v>
      </c>
    </row>
    <row r="15" spans="1:6">
      <c r="A15" s="66">
        <v>410101010001</v>
      </c>
      <c r="B15" s="66" t="s">
        <v>731</v>
      </c>
      <c r="C15" s="67">
        <v>271994.42</v>
      </c>
    </row>
    <row r="16" spans="1:6">
      <c r="A16" s="66">
        <v>410101010002</v>
      </c>
      <c r="B16" s="66" t="s">
        <v>732</v>
      </c>
      <c r="C16" s="67">
        <v>977287.03</v>
      </c>
    </row>
    <row r="17" spans="1:3">
      <c r="A17" s="66">
        <v>410101010003</v>
      </c>
      <c r="B17" s="66" t="s">
        <v>733</v>
      </c>
      <c r="C17" s="67">
        <v>47848.9</v>
      </c>
    </row>
    <row r="18" spans="1:3">
      <c r="A18" s="66">
        <v>410101010004</v>
      </c>
      <c r="B18" s="66" t="s">
        <v>734</v>
      </c>
      <c r="C18" s="67">
        <v>14588.62</v>
      </c>
    </row>
    <row r="19" spans="1:3">
      <c r="A19" s="66">
        <v>410101010005</v>
      </c>
      <c r="B19" s="66" t="s">
        <v>735</v>
      </c>
      <c r="C19" s="67">
        <v>46173.65</v>
      </c>
    </row>
    <row r="20" spans="1:3">
      <c r="A20" s="66">
        <v>410101010009</v>
      </c>
      <c r="B20" s="66" t="s">
        <v>736</v>
      </c>
      <c r="C20" s="67">
        <v>6946609.4000000004</v>
      </c>
    </row>
    <row r="21" spans="1:3">
      <c r="A21" s="66">
        <v>410101010012</v>
      </c>
      <c r="B21" s="66" t="s">
        <v>737</v>
      </c>
      <c r="C21" s="67">
        <v>757625.3</v>
      </c>
    </row>
    <row r="22" spans="1:3">
      <c r="A22" s="66">
        <v>410101010013</v>
      </c>
      <c r="B22" s="66" t="s">
        <v>738</v>
      </c>
      <c r="C22" s="67">
        <v>14146.4</v>
      </c>
    </row>
    <row r="23" spans="1:3">
      <c r="A23" s="66">
        <v>410101010014</v>
      </c>
      <c r="B23" s="66" t="s">
        <v>739</v>
      </c>
      <c r="C23" s="67">
        <v>28716.43</v>
      </c>
    </row>
    <row r="24" spans="1:3">
      <c r="A24" s="66">
        <v>410101010031</v>
      </c>
      <c r="B24" s="66" t="s">
        <v>740</v>
      </c>
      <c r="C24" s="67">
        <v>662508.55000000005</v>
      </c>
    </row>
    <row r="25" spans="1:3">
      <c r="A25" s="66">
        <v>410101010032</v>
      </c>
      <c r="B25" s="66" t="s">
        <v>741</v>
      </c>
      <c r="C25" s="67">
        <v>140124.1</v>
      </c>
    </row>
    <row r="26" spans="1:3">
      <c r="A26" s="66">
        <v>41010103</v>
      </c>
      <c r="B26" s="66" t="s">
        <v>742</v>
      </c>
      <c r="C26" s="67">
        <v>1149882.8400000001</v>
      </c>
    </row>
    <row r="27" spans="1:3">
      <c r="A27" s="66">
        <v>410101030010</v>
      </c>
      <c r="B27" s="66" t="s">
        <v>743</v>
      </c>
      <c r="C27" s="67">
        <v>858710.21</v>
      </c>
    </row>
    <row r="28" spans="1:3">
      <c r="A28" s="66">
        <v>410101030031</v>
      </c>
      <c r="B28" s="66" t="s">
        <v>744</v>
      </c>
      <c r="C28" s="67">
        <v>262087.35</v>
      </c>
    </row>
    <row r="29" spans="1:3">
      <c r="A29" s="66">
        <v>410101030032</v>
      </c>
      <c r="B29" s="66" t="s">
        <v>745</v>
      </c>
      <c r="C29" s="67">
        <v>26489.599999999999</v>
      </c>
    </row>
    <row r="30" spans="1:3">
      <c r="A30" s="66">
        <v>410101030033</v>
      </c>
      <c r="B30" s="66" t="s">
        <v>746</v>
      </c>
      <c r="C30" s="67">
        <v>2595.6799999999998</v>
      </c>
    </row>
    <row r="31" spans="1:3">
      <c r="A31" s="66">
        <v>410102</v>
      </c>
      <c r="B31" s="66" t="s">
        <v>747</v>
      </c>
      <c r="C31" s="67">
        <v>28.57</v>
      </c>
    </row>
    <row r="32" spans="1:3">
      <c r="A32" s="66">
        <v>41010201</v>
      </c>
      <c r="B32" s="66" t="s">
        <v>748</v>
      </c>
      <c r="C32" s="67">
        <v>28.57</v>
      </c>
    </row>
    <row r="33" spans="1:3">
      <c r="A33" s="66">
        <v>410102010003</v>
      </c>
      <c r="B33" s="66" t="s">
        <v>749</v>
      </c>
      <c r="C33" s="67">
        <v>28.57</v>
      </c>
    </row>
    <row r="34" spans="1:3">
      <c r="A34" s="66">
        <v>5</v>
      </c>
      <c r="B34" s="66" t="s">
        <v>701</v>
      </c>
      <c r="C34" s="67">
        <v>10363499.619999999</v>
      </c>
    </row>
    <row r="35" spans="1:3">
      <c r="A35" s="66">
        <v>51</v>
      </c>
      <c r="B35" s="66" t="s">
        <v>702</v>
      </c>
      <c r="C35" s="67">
        <v>9358105.1300000008</v>
      </c>
    </row>
    <row r="36" spans="1:3">
      <c r="A36" s="66">
        <v>5101</v>
      </c>
      <c r="B36" s="66" t="s">
        <v>750</v>
      </c>
      <c r="C36" s="67">
        <v>2801781.64</v>
      </c>
    </row>
    <row r="37" spans="1:3">
      <c r="A37" s="66">
        <v>510101</v>
      </c>
      <c r="B37" s="66" t="s">
        <v>751</v>
      </c>
      <c r="C37" s="67">
        <v>2801781.64</v>
      </c>
    </row>
    <row r="38" spans="1:3">
      <c r="A38" s="66">
        <v>51010101</v>
      </c>
      <c r="B38" s="66" t="s">
        <v>752</v>
      </c>
      <c r="C38" s="67">
        <v>2801781.64</v>
      </c>
    </row>
    <row r="39" spans="1:3">
      <c r="A39" s="66">
        <v>510101010001</v>
      </c>
      <c r="B39" s="66" t="s">
        <v>753</v>
      </c>
      <c r="C39" s="67">
        <v>78303.02</v>
      </c>
    </row>
    <row r="40" spans="1:3">
      <c r="A40" s="66">
        <v>510101010002</v>
      </c>
      <c r="B40" s="66" t="s">
        <v>754</v>
      </c>
      <c r="C40" s="67">
        <v>228695.79</v>
      </c>
    </row>
    <row r="41" spans="1:3">
      <c r="A41" s="66">
        <v>510101010003</v>
      </c>
      <c r="B41" s="66" t="s">
        <v>755</v>
      </c>
      <c r="C41" s="67">
        <v>15539.31</v>
      </c>
    </row>
    <row r="42" spans="1:3">
      <c r="A42" s="66">
        <v>510101010004</v>
      </c>
      <c r="B42" s="66" t="s">
        <v>756</v>
      </c>
      <c r="C42" s="67">
        <v>8664.65</v>
      </c>
    </row>
    <row r="43" spans="1:3">
      <c r="A43" s="66">
        <v>510101010005</v>
      </c>
      <c r="B43" s="66" t="s">
        <v>757</v>
      </c>
      <c r="C43" s="67">
        <v>23161.14</v>
      </c>
    </row>
    <row r="44" spans="1:3">
      <c r="A44" s="66">
        <v>510101010009</v>
      </c>
      <c r="B44" s="66" t="s">
        <v>758</v>
      </c>
      <c r="C44" s="67">
        <v>1500772.73</v>
      </c>
    </row>
    <row r="45" spans="1:3">
      <c r="A45" s="66">
        <v>510101010010</v>
      </c>
      <c r="B45" s="66" t="s">
        <v>759</v>
      </c>
      <c r="C45" s="67">
        <v>224794.73</v>
      </c>
    </row>
    <row r="46" spans="1:3">
      <c r="A46" s="66">
        <v>510101010012</v>
      </c>
      <c r="B46" s="66" t="s">
        <v>760</v>
      </c>
      <c r="C46" s="67">
        <v>143685.69</v>
      </c>
    </row>
    <row r="47" spans="1:3">
      <c r="A47" s="66">
        <v>510101010013</v>
      </c>
      <c r="B47" s="66" t="s">
        <v>761</v>
      </c>
      <c r="C47" s="67">
        <v>10381.299999999999</v>
      </c>
    </row>
    <row r="48" spans="1:3">
      <c r="A48" s="66">
        <v>510101010030</v>
      </c>
      <c r="B48" s="66" t="s">
        <v>762</v>
      </c>
      <c r="C48" s="67">
        <v>46234.8</v>
      </c>
    </row>
    <row r="49" spans="1:3">
      <c r="A49" s="66">
        <v>510101010031</v>
      </c>
      <c r="B49" s="66" t="s">
        <v>763</v>
      </c>
      <c r="C49" s="67">
        <v>221935.8</v>
      </c>
    </row>
    <row r="50" spans="1:3">
      <c r="A50" s="66">
        <v>510101010032</v>
      </c>
      <c r="B50" s="66" t="s">
        <v>764</v>
      </c>
      <c r="C50" s="67">
        <v>229432.54</v>
      </c>
    </row>
    <row r="51" spans="1:3">
      <c r="A51" s="66">
        <v>510101010033</v>
      </c>
      <c r="B51" s="66" t="s">
        <v>765</v>
      </c>
      <c r="C51" s="67">
        <v>26330</v>
      </c>
    </row>
    <row r="52" spans="1:3">
      <c r="A52" s="66">
        <v>510101010034</v>
      </c>
      <c r="B52" s="66" t="s">
        <v>766</v>
      </c>
      <c r="C52" s="67">
        <v>43850.14</v>
      </c>
    </row>
    <row r="53" spans="1:3">
      <c r="A53" s="66">
        <v>5102</v>
      </c>
      <c r="B53" s="66" t="s">
        <v>703</v>
      </c>
      <c r="C53" s="67">
        <v>1294124.32</v>
      </c>
    </row>
    <row r="54" spans="1:3">
      <c r="A54" s="66">
        <v>510201</v>
      </c>
      <c r="B54" s="66" t="s">
        <v>704</v>
      </c>
      <c r="C54" s="67">
        <v>819060.68</v>
      </c>
    </row>
    <row r="55" spans="1:3">
      <c r="A55" s="66">
        <v>51020101</v>
      </c>
      <c r="B55" s="66" t="s">
        <v>767</v>
      </c>
      <c r="C55" s="67">
        <v>426570.98</v>
      </c>
    </row>
    <row r="56" spans="1:3">
      <c r="A56" s="66">
        <v>510201010001</v>
      </c>
      <c r="B56" s="66" t="s">
        <v>768</v>
      </c>
      <c r="C56" s="67">
        <v>199590.01</v>
      </c>
    </row>
    <row r="57" spans="1:3">
      <c r="A57" s="66">
        <v>510201010002</v>
      </c>
      <c r="B57" s="66" t="s">
        <v>769</v>
      </c>
      <c r="C57" s="67">
        <v>96106.41</v>
      </c>
    </row>
    <row r="58" spans="1:3">
      <c r="A58" s="66">
        <v>510201010003</v>
      </c>
      <c r="B58" s="66" t="s">
        <v>770</v>
      </c>
      <c r="C58" s="67">
        <v>35799.599999999999</v>
      </c>
    </row>
    <row r="59" spans="1:3">
      <c r="A59" s="66">
        <v>510201010005</v>
      </c>
      <c r="B59" s="66" t="s">
        <v>771</v>
      </c>
      <c r="C59" s="67">
        <v>23186.03</v>
      </c>
    </row>
    <row r="60" spans="1:3">
      <c r="A60" s="66">
        <v>510201010006</v>
      </c>
      <c r="B60" s="66" t="s">
        <v>772</v>
      </c>
      <c r="C60" s="67">
        <v>24527.29</v>
      </c>
    </row>
    <row r="61" spans="1:3">
      <c r="A61" s="66">
        <v>510201010007</v>
      </c>
      <c r="B61" s="66" t="s">
        <v>650</v>
      </c>
      <c r="C61" s="67">
        <v>14841.11</v>
      </c>
    </row>
    <row r="62" spans="1:3">
      <c r="A62" s="66">
        <v>510201010008</v>
      </c>
      <c r="B62" s="66" t="s">
        <v>651</v>
      </c>
      <c r="C62" s="67">
        <v>13346.31</v>
      </c>
    </row>
    <row r="63" spans="1:3">
      <c r="A63" s="66">
        <v>510201010009</v>
      </c>
      <c r="B63" s="66" t="s">
        <v>773</v>
      </c>
      <c r="C63" s="67">
        <v>3478</v>
      </c>
    </row>
    <row r="64" spans="1:3">
      <c r="A64" s="66">
        <v>510201010010</v>
      </c>
      <c r="B64" s="66" t="s">
        <v>774</v>
      </c>
      <c r="C64" s="67">
        <v>3761.12</v>
      </c>
    </row>
    <row r="65" spans="1:3">
      <c r="A65" s="66">
        <v>510201010011</v>
      </c>
      <c r="B65" s="66" t="s">
        <v>775</v>
      </c>
      <c r="C65" s="67">
        <v>11935.1</v>
      </c>
    </row>
    <row r="66" spans="1:3">
      <c r="A66" s="66">
        <v>51020103</v>
      </c>
      <c r="B66" s="66" t="s">
        <v>776</v>
      </c>
      <c r="C66" s="67">
        <v>228087.39</v>
      </c>
    </row>
    <row r="67" spans="1:3">
      <c r="A67" s="66">
        <v>510201030001</v>
      </c>
      <c r="B67" s="66" t="s">
        <v>777</v>
      </c>
      <c r="C67" s="67">
        <v>227513.13</v>
      </c>
    </row>
    <row r="68" spans="1:3">
      <c r="A68" s="66">
        <v>510201030002</v>
      </c>
      <c r="B68" s="66" t="s">
        <v>778</v>
      </c>
      <c r="C68" s="67">
        <v>574.26</v>
      </c>
    </row>
    <row r="69" spans="1:3">
      <c r="A69" s="66">
        <v>51020105</v>
      </c>
      <c r="B69" s="66" t="s">
        <v>705</v>
      </c>
      <c r="C69" s="67">
        <v>455020.73</v>
      </c>
    </row>
    <row r="70" spans="1:3">
      <c r="A70" s="66">
        <v>510201050001</v>
      </c>
      <c r="B70" s="66" t="s">
        <v>779</v>
      </c>
      <c r="C70" s="67">
        <v>35123</v>
      </c>
    </row>
    <row r="71" spans="1:3">
      <c r="A71" s="66">
        <v>510201050002</v>
      </c>
      <c r="B71" s="66" t="s">
        <v>706</v>
      </c>
      <c r="C71" s="67">
        <v>299799.32</v>
      </c>
    </row>
    <row r="72" spans="1:3">
      <c r="A72" s="66">
        <v>510201050004</v>
      </c>
      <c r="B72" s="66" t="s">
        <v>780</v>
      </c>
      <c r="C72" s="67">
        <v>120098.41</v>
      </c>
    </row>
    <row r="73" spans="1:3">
      <c r="A73" s="66">
        <v>51020109</v>
      </c>
      <c r="B73" s="66" t="s">
        <v>781</v>
      </c>
      <c r="C73" s="67">
        <v>-290618.42</v>
      </c>
    </row>
    <row r="74" spans="1:3">
      <c r="A74" s="66">
        <v>510201090001</v>
      </c>
      <c r="B74" s="66" t="s">
        <v>782</v>
      </c>
      <c r="C74" s="67">
        <v>-290618.42</v>
      </c>
    </row>
    <row r="75" spans="1:3">
      <c r="A75" s="66">
        <v>510202</v>
      </c>
      <c r="B75" s="66" t="s">
        <v>783</v>
      </c>
      <c r="C75" s="67">
        <v>475063.64</v>
      </c>
    </row>
    <row r="76" spans="1:3">
      <c r="A76" s="66">
        <v>51020201</v>
      </c>
      <c r="B76" s="66" t="s">
        <v>767</v>
      </c>
      <c r="C76" s="67">
        <v>216525.67</v>
      </c>
    </row>
    <row r="77" spans="1:3">
      <c r="A77" s="66">
        <v>510202010001</v>
      </c>
      <c r="B77" s="66" t="s">
        <v>768</v>
      </c>
      <c r="C77" s="67">
        <v>119042.78</v>
      </c>
    </row>
    <row r="78" spans="1:3">
      <c r="A78" s="66">
        <v>510202010002</v>
      </c>
      <c r="B78" s="66" t="s">
        <v>769</v>
      </c>
      <c r="C78" s="67">
        <v>31058.15</v>
      </c>
    </row>
    <row r="79" spans="1:3">
      <c r="A79" s="66">
        <v>510202010003</v>
      </c>
      <c r="B79" s="66" t="s">
        <v>770</v>
      </c>
      <c r="C79" s="67">
        <v>18219.64</v>
      </c>
    </row>
    <row r="80" spans="1:3">
      <c r="A80" s="66">
        <v>510202010004</v>
      </c>
      <c r="B80" s="66" t="s">
        <v>784</v>
      </c>
      <c r="C80" s="67">
        <v>4.5999999999999996</v>
      </c>
    </row>
    <row r="81" spans="1:3">
      <c r="A81" s="66">
        <v>510202010005</v>
      </c>
      <c r="B81" s="66" t="s">
        <v>771</v>
      </c>
      <c r="C81" s="67">
        <v>10859.76</v>
      </c>
    </row>
    <row r="82" spans="1:3">
      <c r="A82" s="66">
        <v>510202010006</v>
      </c>
      <c r="B82" s="66" t="s">
        <v>772</v>
      </c>
      <c r="C82" s="67">
        <v>12419.43</v>
      </c>
    </row>
    <row r="83" spans="1:3">
      <c r="A83" s="66">
        <v>510202010007</v>
      </c>
      <c r="B83" s="66" t="s">
        <v>650</v>
      </c>
      <c r="C83" s="67">
        <v>6058.3</v>
      </c>
    </row>
    <row r="84" spans="1:3">
      <c r="A84" s="66">
        <v>510202010008</v>
      </c>
      <c r="B84" s="66" t="s">
        <v>651</v>
      </c>
      <c r="C84" s="67">
        <v>3309.73</v>
      </c>
    </row>
    <row r="85" spans="1:3">
      <c r="A85" s="66">
        <v>510202010009</v>
      </c>
      <c r="B85" s="66" t="s">
        <v>785</v>
      </c>
      <c r="C85" s="67">
        <v>2474.54</v>
      </c>
    </row>
    <row r="86" spans="1:3">
      <c r="A86" s="66">
        <v>510202010010</v>
      </c>
      <c r="B86" s="66" t="s">
        <v>786</v>
      </c>
      <c r="C86" s="67">
        <v>5100</v>
      </c>
    </row>
    <row r="87" spans="1:3">
      <c r="A87" s="66">
        <v>510202010011</v>
      </c>
      <c r="B87" s="66" t="s">
        <v>787</v>
      </c>
      <c r="C87" s="67">
        <v>7897.56</v>
      </c>
    </row>
    <row r="88" spans="1:3">
      <c r="A88" s="66">
        <v>510202010014</v>
      </c>
      <c r="B88" s="66" t="s">
        <v>788</v>
      </c>
      <c r="C88" s="67">
        <v>81.180000000000007</v>
      </c>
    </row>
    <row r="89" spans="1:3">
      <c r="A89" s="66">
        <v>51020202</v>
      </c>
      <c r="B89" s="66" t="s">
        <v>789</v>
      </c>
      <c r="C89" s="67">
        <v>45864.26</v>
      </c>
    </row>
    <row r="90" spans="1:3">
      <c r="A90" s="66">
        <v>510202020003</v>
      </c>
      <c r="B90" s="66" t="s">
        <v>790</v>
      </c>
      <c r="C90" s="67">
        <v>39276.44</v>
      </c>
    </row>
    <row r="91" spans="1:3">
      <c r="A91" s="66">
        <v>510202020004</v>
      </c>
      <c r="B91" s="66" t="s">
        <v>791</v>
      </c>
      <c r="C91" s="67">
        <v>1620</v>
      </c>
    </row>
    <row r="92" spans="1:3">
      <c r="A92" s="66">
        <v>510202020005</v>
      </c>
      <c r="B92" s="66" t="s">
        <v>792</v>
      </c>
      <c r="C92" s="67">
        <v>1334.94</v>
      </c>
    </row>
    <row r="93" spans="1:3">
      <c r="A93" s="66">
        <v>510202020006</v>
      </c>
      <c r="B93" s="66" t="s">
        <v>793</v>
      </c>
      <c r="C93" s="67">
        <v>1768.65</v>
      </c>
    </row>
    <row r="94" spans="1:3">
      <c r="A94" s="66">
        <v>510202020007</v>
      </c>
      <c r="B94" s="66" t="s">
        <v>794</v>
      </c>
      <c r="C94" s="67">
        <v>662.5</v>
      </c>
    </row>
    <row r="95" spans="1:3">
      <c r="A95" s="66">
        <v>510202020009</v>
      </c>
      <c r="B95" s="66" t="s">
        <v>795</v>
      </c>
      <c r="C95" s="67">
        <v>1201.73</v>
      </c>
    </row>
    <row r="96" spans="1:3">
      <c r="A96" s="66">
        <v>51020203</v>
      </c>
      <c r="B96" s="66" t="s">
        <v>776</v>
      </c>
      <c r="C96" s="67">
        <v>42216.6</v>
      </c>
    </row>
    <row r="97" spans="1:3">
      <c r="A97" s="66">
        <v>510202030002</v>
      </c>
      <c r="B97" s="66" t="s">
        <v>796</v>
      </c>
      <c r="C97" s="67">
        <v>31677.96</v>
      </c>
    </row>
    <row r="98" spans="1:3">
      <c r="A98" s="66">
        <v>510202030003</v>
      </c>
      <c r="B98" s="66" t="s">
        <v>778</v>
      </c>
      <c r="C98" s="67">
        <v>1261.08</v>
      </c>
    </row>
    <row r="99" spans="1:3">
      <c r="A99" s="66">
        <v>510202030004</v>
      </c>
      <c r="B99" s="66" t="s">
        <v>797</v>
      </c>
      <c r="C99" s="67">
        <v>575.1</v>
      </c>
    </row>
    <row r="100" spans="1:3">
      <c r="A100" s="66">
        <v>510202030005</v>
      </c>
      <c r="B100" s="66" t="s">
        <v>798</v>
      </c>
      <c r="C100" s="67">
        <v>8537.2199999999993</v>
      </c>
    </row>
    <row r="101" spans="1:3">
      <c r="A101" s="66">
        <v>510202030008</v>
      </c>
      <c r="B101" s="66" t="s">
        <v>799</v>
      </c>
      <c r="C101" s="67">
        <v>165.24</v>
      </c>
    </row>
    <row r="102" spans="1:3">
      <c r="A102" s="66">
        <v>51020205</v>
      </c>
      <c r="B102" s="66" t="s">
        <v>800</v>
      </c>
      <c r="C102" s="67">
        <v>415428.86</v>
      </c>
    </row>
    <row r="103" spans="1:3">
      <c r="A103" s="66">
        <v>510202050001</v>
      </c>
      <c r="B103" s="66" t="s">
        <v>801</v>
      </c>
      <c r="C103" s="67">
        <v>3240.87</v>
      </c>
    </row>
    <row r="104" spans="1:3">
      <c r="A104" s="66">
        <v>510202050003</v>
      </c>
      <c r="B104" s="66" t="s">
        <v>802</v>
      </c>
      <c r="C104" s="67">
        <v>1507.86</v>
      </c>
    </row>
    <row r="105" spans="1:3">
      <c r="A105" s="66">
        <v>510202050004</v>
      </c>
      <c r="B105" s="66" t="s">
        <v>803</v>
      </c>
      <c r="C105" s="67">
        <v>8692.99</v>
      </c>
    </row>
    <row r="106" spans="1:3">
      <c r="A106" s="66">
        <v>510202050005</v>
      </c>
      <c r="B106" s="66" t="s">
        <v>804</v>
      </c>
      <c r="C106" s="67">
        <v>16.309999999999999</v>
      </c>
    </row>
    <row r="107" spans="1:3">
      <c r="A107" s="66">
        <v>510202050006</v>
      </c>
      <c r="B107" s="66" t="s">
        <v>805</v>
      </c>
      <c r="C107" s="67">
        <v>1520.81</v>
      </c>
    </row>
    <row r="108" spans="1:3">
      <c r="A108" s="66">
        <v>510202050007</v>
      </c>
      <c r="B108" s="66" t="s">
        <v>806</v>
      </c>
      <c r="C108" s="67">
        <v>45200.01</v>
      </c>
    </row>
    <row r="109" spans="1:3">
      <c r="A109" s="66">
        <v>510202050010</v>
      </c>
      <c r="B109" s="66" t="s">
        <v>807</v>
      </c>
      <c r="C109" s="67">
        <v>38553</v>
      </c>
    </row>
    <row r="110" spans="1:3">
      <c r="A110" s="66">
        <v>510202050012</v>
      </c>
      <c r="B110" s="66" t="s">
        <v>808</v>
      </c>
      <c r="C110" s="67">
        <v>80</v>
      </c>
    </row>
    <row r="111" spans="1:3">
      <c r="A111" s="66">
        <v>510202050013</v>
      </c>
      <c r="B111" s="66" t="s">
        <v>809</v>
      </c>
      <c r="C111" s="67">
        <v>2002.6</v>
      </c>
    </row>
    <row r="112" spans="1:3">
      <c r="A112" s="66">
        <v>510202050015</v>
      </c>
      <c r="B112" s="66" t="s">
        <v>810</v>
      </c>
      <c r="C112" s="67">
        <v>26957.87</v>
      </c>
    </row>
    <row r="113" spans="1:3">
      <c r="A113" s="66">
        <v>510202050016</v>
      </c>
      <c r="B113" s="66" t="s">
        <v>811</v>
      </c>
      <c r="C113" s="67">
        <v>62866.5</v>
      </c>
    </row>
    <row r="114" spans="1:3">
      <c r="A114" s="66">
        <v>510202050017</v>
      </c>
      <c r="B114" s="66" t="s">
        <v>812</v>
      </c>
      <c r="C114" s="67">
        <v>2651.11</v>
      </c>
    </row>
    <row r="115" spans="1:3">
      <c r="A115" s="66">
        <v>510202050022</v>
      </c>
      <c r="B115" s="66" t="s">
        <v>813</v>
      </c>
      <c r="C115" s="67">
        <v>1710.63</v>
      </c>
    </row>
    <row r="116" spans="1:3">
      <c r="A116" s="66">
        <v>510202050023</v>
      </c>
      <c r="B116" s="66" t="s">
        <v>814</v>
      </c>
      <c r="C116" s="67">
        <v>4431.68</v>
      </c>
    </row>
    <row r="117" spans="1:3">
      <c r="A117" s="66">
        <v>510202050025</v>
      </c>
      <c r="B117" s="66" t="s">
        <v>815</v>
      </c>
      <c r="C117" s="67">
        <v>450</v>
      </c>
    </row>
    <row r="118" spans="1:3">
      <c r="A118" s="66">
        <v>510202050027</v>
      </c>
      <c r="B118" s="66" t="s">
        <v>816</v>
      </c>
      <c r="C118" s="67">
        <v>1450.54</v>
      </c>
    </row>
    <row r="119" spans="1:3">
      <c r="A119" s="66">
        <v>510202050028</v>
      </c>
      <c r="B119" s="66" t="s">
        <v>817</v>
      </c>
      <c r="C119" s="67">
        <v>3009.64</v>
      </c>
    </row>
    <row r="120" spans="1:3">
      <c r="A120" s="66">
        <v>510202050029</v>
      </c>
      <c r="B120" s="66" t="s">
        <v>818</v>
      </c>
      <c r="C120" s="67">
        <v>2750</v>
      </c>
    </row>
    <row r="121" spans="1:3">
      <c r="A121" s="66">
        <v>510202050030</v>
      </c>
      <c r="B121" s="66" t="s">
        <v>819</v>
      </c>
      <c r="C121" s="67">
        <v>152716.49</v>
      </c>
    </row>
    <row r="122" spans="1:3">
      <c r="A122" s="66">
        <v>510202050032</v>
      </c>
      <c r="B122" s="66" t="s">
        <v>820</v>
      </c>
      <c r="C122" s="67">
        <v>2621</v>
      </c>
    </row>
    <row r="123" spans="1:3">
      <c r="A123" s="66">
        <v>510202050033</v>
      </c>
      <c r="B123" s="66" t="s">
        <v>821</v>
      </c>
      <c r="C123" s="67">
        <v>198.6</v>
      </c>
    </row>
    <row r="124" spans="1:3">
      <c r="A124" s="66">
        <v>510202050034</v>
      </c>
      <c r="B124" s="66" t="s">
        <v>822</v>
      </c>
      <c r="C124" s="67">
        <v>13793.13</v>
      </c>
    </row>
    <row r="125" spans="1:3">
      <c r="A125" s="66">
        <v>510202050035</v>
      </c>
      <c r="B125" s="66" t="s">
        <v>823</v>
      </c>
      <c r="C125" s="67">
        <v>1557.94</v>
      </c>
    </row>
    <row r="126" spans="1:3">
      <c r="A126" s="66">
        <v>510202050036</v>
      </c>
      <c r="B126" s="66" t="s">
        <v>824</v>
      </c>
      <c r="C126" s="67">
        <v>5473.78</v>
      </c>
    </row>
    <row r="127" spans="1:3">
      <c r="A127" s="66">
        <v>510202050037</v>
      </c>
      <c r="B127" s="66" t="s">
        <v>825</v>
      </c>
      <c r="C127" s="67">
        <v>5659.96</v>
      </c>
    </row>
    <row r="128" spans="1:3">
      <c r="A128" s="66">
        <v>510202050040</v>
      </c>
      <c r="B128" s="66" t="s">
        <v>826</v>
      </c>
      <c r="C128" s="67">
        <v>7155.4</v>
      </c>
    </row>
    <row r="129" spans="1:3">
      <c r="A129" s="66">
        <v>510202050041</v>
      </c>
      <c r="B129" s="66" t="s">
        <v>827</v>
      </c>
      <c r="C129" s="67">
        <v>2200</v>
      </c>
    </row>
    <row r="130" spans="1:3">
      <c r="A130" s="66">
        <v>510202050042</v>
      </c>
      <c r="B130" s="66" t="s">
        <v>828</v>
      </c>
      <c r="C130" s="67">
        <v>3504.01</v>
      </c>
    </row>
    <row r="131" spans="1:3">
      <c r="A131" s="66">
        <v>510202050043</v>
      </c>
      <c r="B131" s="66" t="s">
        <v>829</v>
      </c>
      <c r="C131" s="67">
        <v>5460.93</v>
      </c>
    </row>
    <row r="132" spans="1:3">
      <c r="A132" s="66">
        <v>510202050044</v>
      </c>
      <c r="B132" s="66" t="s">
        <v>830</v>
      </c>
      <c r="C132" s="67">
        <v>3827.05</v>
      </c>
    </row>
    <row r="133" spans="1:3">
      <c r="A133" s="66">
        <v>510202050046</v>
      </c>
      <c r="B133" s="66" t="s">
        <v>831</v>
      </c>
      <c r="C133" s="67">
        <v>119.04</v>
      </c>
    </row>
    <row r="134" spans="1:3">
      <c r="A134" s="66">
        <v>510202050049</v>
      </c>
      <c r="B134" s="66" t="s">
        <v>832</v>
      </c>
      <c r="C134" s="67">
        <v>246.31</v>
      </c>
    </row>
    <row r="135" spans="1:3">
      <c r="A135" s="66">
        <v>510202050051</v>
      </c>
      <c r="B135" s="66" t="s">
        <v>833</v>
      </c>
      <c r="C135" s="67">
        <v>3802.8</v>
      </c>
    </row>
    <row r="136" spans="1:3">
      <c r="A136" s="66">
        <v>51020209</v>
      </c>
      <c r="B136" s="66" t="s">
        <v>834</v>
      </c>
      <c r="C136" s="67">
        <v>-244971.75</v>
      </c>
    </row>
    <row r="137" spans="1:3">
      <c r="A137" s="66">
        <v>510202090001</v>
      </c>
      <c r="B137" s="66" t="s">
        <v>835</v>
      </c>
      <c r="C137" s="67">
        <v>-244971.75</v>
      </c>
    </row>
    <row r="138" spans="1:3">
      <c r="A138" s="66">
        <v>5103</v>
      </c>
      <c r="B138" s="66" t="s">
        <v>707</v>
      </c>
      <c r="C138" s="67">
        <v>5262199.17</v>
      </c>
    </row>
    <row r="139" spans="1:3">
      <c r="A139" s="66">
        <v>510301</v>
      </c>
      <c r="B139" s="66" t="s">
        <v>708</v>
      </c>
      <c r="C139" s="67">
        <v>6041009.5599999996</v>
      </c>
    </row>
    <row r="140" spans="1:3">
      <c r="A140" s="66">
        <v>51030101</v>
      </c>
      <c r="B140" s="66" t="s">
        <v>708</v>
      </c>
      <c r="C140" s="67">
        <v>6041009.5599999996</v>
      </c>
    </row>
    <row r="141" spans="1:3">
      <c r="A141" s="66">
        <v>510301010002</v>
      </c>
      <c r="B141" s="66" t="s">
        <v>709</v>
      </c>
      <c r="C141" s="67">
        <v>6041009.5599999996</v>
      </c>
    </row>
    <row r="142" spans="1:3">
      <c r="A142" s="66">
        <v>510302</v>
      </c>
      <c r="B142" s="66" t="s">
        <v>836</v>
      </c>
      <c r="C142" s="67">
        <v>-778810.39</v>
      </c>
    </row>
    <row r="143" spans="1:3">
      <c r="A143" s="66">
        <v>51030201</v>
      </c>
      <c r="B143" s="66" t="s">
        <v>836</v>
      </c>
      <c r="C143" s="67">
        <v>-778810.39</v>
      </c>
    </row>
    <row r="144" spans="1:3">
      <c r="A144" s="66">
        <v>510302010002</v>
      </c>
      <c r="B144" s="66" t="s">
        <v>837</v>
      </c>
      <c r="C144" s="67">
        <v>597572</v>
      </c>
    </row>
    <row r="145" spans="1:3">
      <c r="A145" s="66">
        <v>510302010099</v>
      </c>
      <c r="B145" s="66" t="s">
        <v>838</v>
      </c>
      <c r="C145" s="67">
        <v>-1376382.39</v>
      </c>
    </row>
    <row r="146" spans="1:3">
      <c r="A146" s="66">
        <v>52</v>
      </c>
      <c r="B146" s="66" t="s">
        <v>839</v>
      </c>
      <c r="C146" s="67">
        <v>833303.14</v>
      </c>
    </row>
    <row r="147" spans="1:3">
      <c r="A147" s="66">
        <v>5201</v>
      </c>
      <c r="B147" s="66" t="s">
        <v>840</v>
      </c>
      <c r="C147" s="67">
        <v>207543.83</v>
      </c>
    </row>
    <row r="148" spans="1:3">
      <c r="A148" s="66">
        <v>520101</v>
      </c>
      <c r="B148" s="66" t="s">
        <v>841</v>
      </c>
      <c r="C148" s="67">
        <v>207543.83</v>
      </c>
    </row>
    <row r="149" spans="1:3">
      <c r="A149" s="66">
        <v>52010101</v>
      </c>
      <c r="B149" s="66" t="s">
        <v>842</v>
      </c>
      <c r="C149" s="67">
        <v>160402.06</v>
      </c>
    </row>
    <row r="150" spans="1:3">
      <c r="A150" s="66">
        <v>520101010001</v>
      </c>
      <c r="B150" s="66" t="s">
        <v>768</v>
      </c>
      <c r="C150" s="67">
        <v>67299.31</v>
      </c>
    </row>
    <row r="151" spans="1:3">
      <c r="A151" s="66">
        <v>520101010002</v>
      </c>
      <c r="B151" s="66" t="s">
        <v>843</v>
      </c>
      <c r="C151" s="67">
        <v>6289.52</v>
      </c>
    </row>
    <row r="152" spans="1:3">
      <c r="A152" s="66">
        <v>520101010003</v>
      </c>
      <c r="B152" s="66" t="s">
        <v>844</v>
      </c>
      <c r="C152" s="67">
        <v>42098.34</v>
      </c>
    </row>
    <row r="153" spans="1:3">
      <c r="A153" s="66">
        <v>520101010004</v>
      </c>
      <c r="B153" s="66" t="s">
        <v>770</v>
      </c>
      <c r="C153" s="67">
        <v>14058.85</v>
      </c>
    </row>
    <row r="154" spans="1:3">
      <c r="A154" s="66">
        <v>520101010005</v>
      </c>
      <c r="B154" s="66" t="s">
        <v>771</v>
      </c>
      <c r="C154" s="67">
        <v>7900.15</v>
      </c>
    </row>
    <row r="155" spans="1:3">
      <c r="A155" s="66">
        <v>520101010006</v>
      </c>
      <c r="B155" s="66" t="s">
        <v>772</v>
      </c>
      <c r="C155" s="67">
        <v>9573.86</v>
      </c>
    </row>
    <row r="156" spans="1:3">
      <c r="A156" s="66">
        <v>520101010007</v>
      </c>
      <c r="B156" s="66" t="s">
        <v>650</v>
      </c>
      <c r="C156" s="67">
        <v>3167.46</v>
      </c>
    </row>
    <row r="157" spans="1:3">
      <c r="A157" s="66">
        <v>520101010008</v>
      </c>
      <c r="B157" s="66" t="s">
        <v>651</v>
      </c>
      <c r="C157" s="67">
        <v>1856.95</v>
      </c>
    </row>
    <row r="158" spans="1:3">
      <c r="A158" s="66">
        <v>520101010009</v>
      </c>
      <c r="B158" s="66" t="s">
        <v>845</v>
      </c>
      <c r="C158" s="67">
        <v>2107.02</v>
      </c>
    </row>
    <row r="159" spans="1:3">
      <c r="A159" s="66">
        <v>520101010012</v>
      </c>
      <c r="B159" s="66" t="s">
        <v>846</v>
      </c>
      <c r="C159" s="67">
        <v>6050.6</v>
      </c>
    </row>
    <row r="160" spans="1:3">
      <c r="A160" s="66">
        <v>52010102</v>
      </c>
      <c r="B160" s="66" t="s">
        <v>847</v>
      </c>
      <c r="C160" s="67">
        <v>6428.12</v>
      </c>
    </row>
    <row r="161" spans="1:3">
      <c r="A161" s="66">
        <v>520101020002</v>
      </c>
      <c r="B161" s="66" t="s">
        <v>848</v>
      </c>
      <c r="C161" s="67">
        <v>5547.29</v>
      </c>
    </row>
    <row r="162" spans="1:3">
      <c r="A162" s="66">
        <v>520101020006</v>
      </c>
      <c r="B162" s="66" t="s">
        <v>849</v>
      </c>
      <c r="C162" s="67">
        <v>765</v>
      </c>
    </row>
    <row r="163" spans="1:3">
      <c r="A163" s="66">
        <v>520101020008</v>
      </c>
      <c r="B163" s="66" t="s">
        <v>850</v>
      </c>
      <c r="C163" s="67">
        <v>115.83</v>
      </c>
    </row>
    <row r="164" spans="1:3">
      <c r="A164" s="66">
        <v>52010103</v>
      </c>
      <c r="B164" s="66" t="s">
        <v>851</v>
      </c>
      <c r="C164" s="67">
        <v>40713.65</v>
      </c>
    </row>
    <row r="165" spans="1:3">
      <c r="A165" s="66">
        <v>520101030002</v>
      </c>
      <c r="B165" s="66" t="s">
        <v>852</v>
      </c>
      <c r="C165" s="67">
        <v>1987.5</v>
      </c>
    </row>
    <row r="166" spans="1:3">
      <c r="A166" s="66">
        <v>520101030003</v>
      </c>
      <c r="B166" s="66" t="s">
        <v>853</v>
      </c>
      <c r="C166" s="67">
        <v>10</v>
      </c>
    </row>
    <row r="167" spans="1:3">
      <c r="A167" s="66">
        <v>520101030004</v>
      </c>
      <c r="B167" s="66" t="s">
        <v>854</v>
      </c>
      <c r="C167" s="67">
        <v>2451.96</v>
      </c>
    </row>
    <row r="168" spans="1:3">
      <c r="A168" s="66">
        <v>520101030005</v>
      </c>
      <c r="B168" s="66" t="s">
        <v>855</v>
      </c>
      <c r="C168" s="67">
        <v>5659.34</v>
      </c>
    </row>
    <row r="169" spans="1:3">
      <c r="A169" s="66">
        <v>520101030007</v>
      </c>
      <c r="B169" s="66" t="s">
        <v>856</v>
      </c>
      <c r="C169" s="67">
        <v>662.13</v>
      </c>
    </row>
    <row r="170" spans="1:3">
      <c r="A170" s="66">
        <v>520101030008</v>
      </c>
      <c r="B170" s="66" t="s">
        <v>857</v>
      </c>
      <c r="C170" s="67">
        <v>591.86</v>
      </c>
    </row>
    <row r="171" spans="1:3">
      <c r="A171" s="66">
        <v>520101030009</v>
      </c>
      <c r="B171" s="66" t="s">
        <v>858</v>
      </c>
      <c r="C171" s="67">
        <v>1312.26</v>
      </c>
    </row>
    <row r="172" spans="1:3">
      <c r="A172" s="66">
        <v>520101030011</v>
      </c>
      <c r="B172" s="66" t="s">
        <v>859</v>
      </c>
      <c r="C172" s="67">
        <v>1452.62</v>
      </c>
    </row>
    <row r="173" spans="1:3">
      <c r="A173" s="66">
        <v>520101030012</v>
      </c>
      <c r="B173" s="66" t="s">
        <v>860</v>
      </c>
      <c r="C173" s="67">
        <v>49.5</v>
      </c>
    </row>
    <row r="174" spans="1:3">
      <c r="A174" s="66">
        <v>520101030013</v>
      </c>
      <c r="B174" s="66" t="s">
        <v>861</v>
      </c>
      <c r="C174" s="67">
        <v>528.99</v>
      </c>
    </row>
    <row r="175" spans="1:3">
      <c r="A175" s="66">
        <v>520101030014</v>
      </c>
      <c r="B175" s="66" t="s">
        <v>862</v>
      </c>
      <c r="C175" s="67">
        <v>1223.77</v>
      </c>
    </row>
    <row r="176" spans="1:3">
      <c r="A176" s="66">
        <v>520101030016</v>
      </c>
      <c r="B176" s="66" t="s">
        <v>863</v>
      </c>
      <c r="C176" s="67">
        <v>21.43</v>
      </c>
    </row>
    <row r="177" spans="1:3">
      <c r="A177" s="66">
        <v>520101030017</v>
      </c>
      <c r="B177" s="66" t="s">
        <v>864</v>
      </c>
      <c r="C177" s="67">
        <v>1388</v>
      </c>
    </row>
    <row r="178" spans="1:3">
      <c r="A178" s="66">
        <v>520101030018</v>
      </c>
      <c r="B178" s="66" t="s">
        <v>865</v>
      </c>
      <c r="C178" s="67">
        <v>96.96</v>
      </c>
    </row>
    <row r="179" spans="1:3">
      <c r="A179" s="66">
        <v>520101030020</v>
      </c>
      <c r="B179" s="66" t="s">
        <v>866</v>
      </c>
      <c r="C179" s="67">
        <v>1089.98</v>
      </c>
    </row>
    <row r="180" spans="1:3">
      <c r="A180" s="66">
        <v>520101030021</v>
      </c>
      <c r="B180" s="66" t="s">
        <v>828</v>
      </c>
      <c r="C180" s="67">
        <v>3006</v>
      </c>
    </row>
    <row r="181" spans="1:3">
      <c r="A181" s="66">
        <v>520101030022</v>
      </c>
      <c r="B181" s="66" t="s">
        <v>867</v>
      </c>
      <c r="C181" s="67">
        <v>12992.75</v>
      </c>
    </row>
    <row r="182" spans="1:3">
      <c r="A182" s="66">
        <v>520101030023</v>
      </c>
      <c r="B182" s="66" t="s">
        <v>868</v>
      </c>
      <c r="C182" s="67">
        <v>2061.11</v>
      </c>
    </row>
    <row r="183" spans="1:3">
      <c r="A183" s="66">
        <v>520101030024</v>
      </c>
      <c r="B183" s="66" t="s">
        <v>869</v>
      </c>
      <c r="C183" s="67">
        <v>4127.49</v>
      </c>
    </row>
    <row r="184" spans="1:3">
      <c r="A184" s="66">
        <v>5202</v>
      </c>
      <c r="B184" s="66" t="s">
        <v>870</v>
      </c>
      <c r="C184" s="67">
        <v>620159.04</v>
      </c>
    </row>
    <row r="185" spans="1:3">
      <c r="A185" s="66">
        <v>520201</v>
      </c>
      <c r="B185" s="66" t="s">
        <v>841</v>
      </c>
      <c r="C185" s="67">
        <v>183905.51</v>
      </c>
    </row>
    <row r="186" spans="1:3">
      <c r="A186" s="66">
        <v>52020101</v>
      </c>
      <c r="B186" s="66" t="s">
        <v>871</v>
      </c>
      <c r="C186" s="67">
        <v>175032.7</v>
      </c>
    </row>
    <row r="187" spans="1:3">
      <c r="A187" s="66">
        <v>520201010001</v>
      </c>
      <c r="B187" s="66" t="s">
        <v>768</v>
      </c>
      <c r="C187" s="67">
        <v>120266.99</v>
      </c>
    </row>
    <row r="188" spans="1:3">
      <c r="A188" s="66">
        <v>520201010002</v>
      </c>
      <c r="B188" s="66" t="s">
        <v>843</v>
      </c>
      <c r="C188" s="67">
        <v>3285.64</v>
      </c>
    </row>
    <row r="189" spans="1:3">
      <c r="A189" s="66">
        <v>520201010003</v>
      </c>
      <c r="B189" s="66" t="s">
        <v>770</v>
      </c>
      <c r="C189" s="67">
        <v>15297.74</v>
      </c>
    </row>
    <row r="190" spans="1:3">
      <c r="A190" s="66">
        <v>520201010004</v>
      </c>
      <c r="B190" s="66" t="s">
        <v>771</v>
      </c>
      <c r="C190" s="67">
        <v>9684.74</v>
      </c>
    </row>
    <row r="191" spans="1:3">
      <c r="A191" s="66">
        <v>520201010005</v>
      </c>
      <c r="B191" s="66" t="s">
        <v>772</v>
      </c>
      <c r="C191" s="67">
        <v>10135.68</v>
      </c>
    </row>
    <row r="192" spans="1:3">
      <c r="A192" s="66">
        <v>520201010006</v>
      </c>
      <c r="B192" s="66" t="s">
        <v>650</v>
      </c>
      <c r="C192" s="67">
        <v>4259.59</v>
      </c>
    </row>
    <row r="193" spans="1:3">
      <c r="A193" s="66">
        <v>520201010007</v>
      </c>
      <c r="B193" s="66" t="s">
        <v>651</v>
      </c>
      <c r="C193" s="67">
        <v>3262.14</v>
      </c>
    </row>
    <row r="194" spans="1:3">
      <c r="A194" s="66">
        <v>520201010008</v>
      </c>
      <c r="B194" s="66" t="s">
        <v>872</v>
      </c>
      <c r="C194" s="67">
        <v>2763.12</v>
      </c>
    </row>
    <row r="195" spans="1:3">
      <c r="A195" s="66">
        <v>520201010011</v>
      </c>
      <c r="B195" s="66" t="s">
        <v>873</v>
      </c>
      <c r="C195" s="67">
        <v>6077.06</v>
      </c>
    </row>
    <row r="196" spans="1:3">
      <c r="A196" s="66">
        <v>52020102</v>
      </c>
      <c r="B196" s="66" t="s">
        <v>847</v>
      </c>
      <c r="C196" s="67">
        <v>8872.81</v>
      </c>
    </row>
    <row r="197" spans="1:3">
      <c r="A197" s="66">
        <v>520201020002</v>
      </c>
      <c r="B197" s="66" t="s">
        <v>874</v>
      </c>
      <c r="C197" s="67">
        <v>4684.3599999999997</v>
      </c>
    </row>
    <row r="198" spans="1:3">
      <c r="A198" s="66">
        <v>520201020003</v>
      </c>
      <c r="B198" s="66" t="s">
        <v>875</v>
      </c>
      <c r="C198" s="67">
        <v>360</v>
      </c>
    </row>
    <row r="199" spans="1:3">
      <c r="A199" s="66">
        <v>520201020004</v>
      </c>
      <c r="B199" s="66" t="s">
        <v>876</v>
      </c>
      <c r="C199" s="67">
        <v>1478.45</v>
      </c>
    </row>
    <row r="200" spans="1:3">
      <c r="A200" s="66">
        <v>520201020006</v>
      </c>
      <c r="B200" s="66" t="s">
        <v>877</v>
      </c>
      <c r="C200" s="67">
        <v>2350</v>
      </c>
    </row>
    <row r="201" spans="1:3">
      <c r="A201" s="66">
        <v>520202</v>
      </c>
      <c r="B201" s="66" t="s">
        <v>878</v>
      </c>
      <c r="C201" s="67">
        <v>90631.25</v>
      </c>
    </row>
    <row r="202" spans="1:3">
      <c r="A202" s="66">
        <v>52020201</v>
      </c>
      <c r="B202" s="66" t="s">
        <v>879</v>
      </c>
      <c r="C202" s="67">
        <v>90631.25</v>
      </c>
    </row>
    <row r="203" spans="1:3">
      <c r="A203" s="66">
        <v>520202010001</v>
      </c>
      <c r="B203" s="66" t="s">
        <v>880</v>
      </c>
      <c r="C203" s="67">
        <v>87562.91</v>
      </c>
    </row>
    <row r="204" spans="1:3">
      <c r="A204" s="66">
        <v>520202010005</v>
      </c>
      <c r="B204" s="66" t="s">
        <v>881</v>
      </c>
      <c r="C204" s="67">
        <v>3068.34</v>
      </c>
    </row>
    <row r="205" spans="1:3">
      <c r="A205" s="66">
        <v>520203</v>
      </c>
      <c r="B205" s="66" t="s">
        <v>882</v>
      </c>
      <c r="C205" s="67">
        <v>23915.68</v>
      </c>
    </row>
    <row r="206" spans="1:3">
      <c r="A206" s="66">
        <v>52020301</v>
      </c>
      <c r="B206" s="66" t="s">
        <v>883</v>
      </c>
      <c r="C206" s="67">
        <v>23915.68</v>
      </c>
    </row>
    <row r="207" spans="1:3">
      <c r="A207" s="66">
        <v>520203010001</v>
      </c>
      <c r="B207" s="66" t="s">
        <v>884</v>
      </c>
      <c r="C207" s="67">
        <v>1000</v>
      </c>
    </row>
    <row r="208" spans="1:3">
      <c r="A208" s="66">
        <v>520203010002</v>
      </c>
      <c r="B208" s="66" t="s">
        <v>885</v>
      </c>
      <c r="C208" s="67">
        <v>970</v>
      </c>
    </row>
    <row r="209" spans="1:3">
      <c r="A209" s="66">
        <v>520203010003</v>
      </c>
      <c r="B209" s="66" t="s">
        <v>886</v>
      </c>
      <c r="C209" s="67">
        <v>5172.41</v>
      </c>
    </row>
    <row r="210" spans="1:3">
      <c r="A210" s="66">
        <v>520203010004</v>
      </c>
      <c r="B210" s="66" t="s">
        <v>887</v>
      </c>
      <c r="C210" s="67">
        <v>5681.83</v>
      </c>
    </row>
    <row r="211" spans="1:3">
      <c r="A211" s="66">
        <v>520203010005</v>
      </c>
      <c r="B211" s="66" t="s">
        <v>888</v>
      </c>
      <c r="C211" s="67">
        <v>4081.36</v>
      </c>
    </row>
    <row r="212" spans="1:3">
      <c r="A212" s="66">
        <v>520203010007</v>
      </c>
      <c r="B212" s="66" t="s">
        <v>889</v>
      </c>
      <c r="C212" s="67">
        <v>7010.08</v>
      </c>
    </row>
    <row r="213" spans="1:3">
      <c r="A213" s="66">
        <v>520204</v>
      </c>
      <c r="B213" s="66" t="s">
        <v>890</v>
      </c>
      <c r="C213" s="67">
        <v>8258.1299999999992</v>
      </c>
    </row>
    <row r="214" spans="1:3">
      <c r="A214" s="66">
        <v>52020401</v>
      </c>
      <c r="B214" s="66" t="s">
        <v>890</v>
      </c>
      <c r="C214" s="67">
        <v>8258.1299999999992</v>
      </c>
    </row>
    <row r="215" spans="1:3">
      <c r="A215" s="66">
        <v>520204010002</v>
      </c>
      <c r="B215" s="66" t="s">
        <v>813</v>
      </c>
      <c r="C215" s="67">
        <v>2648.98</v>
      </c>
    </row>
    <row r="216" spans="1:3">
      <c r="A216" s="66">
        <v>520204010004</v>
      </c>
      <c r="B216" s="66" t="s">
        <v>891</v>
      </c>
      <c r="C216" s="67">
        <v>3997.8</v>
      </c>
    </row>
    <row r="217" spans="1:3">
      <c r="A217" s="66">
        <v>520204010007</v>
      </c>
      <c r="B217" s="66" t="s">
        <v>892</v>
      </c>
      <c r="C217" s="67">
        <v>1611.35</v>
      </c>
    </row>
    <row r="218" spans="1:3">
      <c r="A218" s="66">
        <v>520205</v>
      </c>
      <c r="B218" s="66" t="s">
        <v>893</v>
      </c>
      <c r="C218" s="67">
        <v>264744.19</v>
      </c>
    </row>
    <row r="219" spans="1:3">
      <c r="A219" s="66">
        <v>52020501</v>
      </c>
      <c r="B219" s="66" t="s">
        <v>894</v>
      </c>
      <c r="C219" s="67">
        <v>264744.19</v>
      </c>
    </row>
    <row r="220" spans="1:3">
      <c r="A220" s="66">
        <v>520205010002</v>
      </c>
      <c r="B220" s="66" t="s">
        <v>895</v>
      </c>
      <c r="C220" s="67">
        <v>6942.88</v>
      </c>
    </row>
    <row r="221" spans="1:3">
      <c r="A221" s="66">
        <v>520205010003</v>
      </c>
      <c r="B221" s="66" t="s">
        <v>896</v>
      </c>
      <c r="C221" s="67">
        <v>866.22</v>
      </c>
    </row>
    <row r="222" spans="1:3">
      <c r="A222" s="66">
        <v>520205010004</v>
      </c>
      <c r="B222" s="66" t="s">
        <v>867</v>
      </c>
      <c r="C222" s="67">
        <v>3.84</v>
      </c>
    </row>
    <row r="223" spans="1:3">
      <c r="A223" s="66">
        <v>520205010005</v>
      </c>
      <c r="B223" s="66" t="s">
        <v>897</v>
      </c>
      <c r="C223" s="67">
        <v>6160.1</v>
      </c>
    </row>
    <row r="224" spans="1:3">
      <c r="A224" s="66">
        <v>520205010006</v>
      </c>
      <c r="B224" s="66" t="s">
        <v>898</v>
      </c>
      <c r="C224" s="67">
        <v>11299.99</v>
      </c>
    </row>
    <row r="225" spans="1:3">
      <c r="A225" s="66">
        <v>520205010007</v>
      </c>
      <c r="B225" s="66" t="s">
        <v>899</v>
      </c>
      <c r="C225" s="67">
        <v>380.2</v>
      </c>
    </row>
    <row r="226" spans="1:3">
      <c r="A226" s="66">
        <v>520205010008</v>
      </c>
      <c r="B226" s="66" t="s">
        <v>900</v>
      </c>
      <c r="C226" s="67">
        <v>1605.94</v>
      </c>
    </row>
    <row r="227" spans="1:3">
      <c r="A227" s="66">
        <v>520205010009</v>
      </c>
      <c r="B227" s="66" t="s">
        <v>901</v>
      </c>
      <c r="C227" s="67">
        <v>6456</v>
      </c>
    </row>
    <row r="228" spans="1:3">
      <c r="A228" s="66">
        <v>520205010010</v>
      </c>
      <c r="B228" s="66" t="s">
        <v>902</v>
      </c>
      <c r="C228" s="67">
        <v>1041</v>
      </c>
    </row>
    <row r="229" spans="1:3">
      <c r="A229" s="66">
        <v>520205010011</v>
      </c>
      <c r="B229" s="66" t="s">
        <v>903</v>
      </c>
      <c r="C229" s="67">
        <v>102.68</v>
      </c>
    </row>
    <row r="230" spans="1:3">
      <c r="A230" s="66">
        <v>520205010013</v>
      </c>
      <c r="B230" s="66" t="s">
        <v>904</v>
      </c>
      <c r="C230" s="67">
        <v>7982.3</v>
      </c>
    </row>
    <row r="231" spans="1:3">
      <c r="A231" s="66">
        <v>520205010014</v>
      </c>
      <c r="B231" s="66" t="s">
        <v>905</v>
      </c>
      <c r="C231" s="67">
        <v>41242.43</v>
      </c>
    </row>
    <row r="232" spans="1:3">
      <c r="A232" s="66">
        <v>520205010015</v>
      </c>
      <c r="B232" s="66" t="s">
        <v>906</v>
      </c>
      <c r="C232" s="67">
        <v>859.12</v>
      </c>
    </row>
    <row r="233" spans="1:3">
      <c r="A233" s="66">
        <v>520205010016</v>
      </c>
      <c r="B233" s="66" t="s">
        <v>907</v>
      </c>
      <c r="C233" s="67">
        <v>61500</v>
      </c>
    </row>
    <row r="234" spans="1:3">
      <c r="A234" s="66">
        <v>520205010018</v>
      </c>
      <c r="B234" s="66" t="s">
        <v>908</v>
      </c>
      <c r="C234" s="67">
        <v>1532.92</v>
      </c>
    </row>
    <row r="235" spans="1:3">
      <c r="A235" s="66">
        <v>520205010020</v>
      </c>
      <c r="B235" s="66" t="s">
        <v>909</v>
      </c>
      <c r="C235" s="67">
        <v>71.69</v>
      </c>
    </row>
    <row r="236" spans="1:3">
      <c r="A236" s="66">
        <v>520205010022</v>
      </c>
      <c r="B236" s="66" t="s">
        <v>910</v>
      </c>
      <c r="C236" s="67">
        <v>15840</v>
      </c>
    </row>
    <row r="237" spans="1:3">
      <c r="A237" s="66">
        <v>520205010023</v>
      </c>
      <c r="B237" s="66" t="s">
        <v>911</v>
      </c>
      <c r="C237" s="67">
        <v>37544.18</v>
      </c>
    </row>
    <row r="238" spans="1:3">
      <c r="A238" s="66">
        <v>520205010024</v>
      </c>
      <c r="B238" s="66" t="s">
        <v>912</v>
      </c>
      <c r="C238" s="67">
        <v>28541.15</v>
      </c>
    </row>
    <row r="239" spans="1:3">
      <c r="A239" s="66">
        <v>520205010026</v>
      </c>
      <c r="B239" s="66" t="s">
        <v>913</v>
      </c>
      <c r="C239" s="67">
        <v>20626.900000000001</v>
      </c>
    </row>
    <row r="240" spans="1:3">
      <c r="A240" s="66">
        <v>520205010027</v>
      </c>
      <c r="B240" s="66" t="s">
        <v>914</v>
      </c>
      <c r="C240" s="67">
        <v>396.8</v>
      </c>
    </row>
    <row r="241" spans="1:3">
      <c r="A241" s="66">
        <v>520205010030</v>
      </c>
      <c r="B241" s="66" t="s">
        <v>915</v>
      </c>
      <c r="C241" s="67">
        <v>1576.69</v>
      </c>
    </row>
    <row r="242" spans="1:3">
      <c r="A242" s="66">
        <v>520205010036</v>
      </c>
      <c r="B242" s="66" t="s">
        <v>916</v>
      </c>
      <c r="C242" s="67">
        <v>7713.89</v>
      </c>
    </row>
    <row r="243" spans="1:3">
      <c r="A243" s="66">
        <v>520205010037</v>
      </c>
      <c r="B243" s="66" t="s">
        <v>828</v>
      </c>
      <c r="C243" s="67">
        <v>142</v>
      </c>
    </row>
    <row r="244" spans="1:3">
      <c r="A244" s="66">
        <v>520205010040</v>
      </c>
      <c r="B244" s="66" t="s">
        <v>861</v>
      </c>
      <c r="C244" s="67">
        <v>4315.2700000000004</v>
      </c>
    </row>
    <row r="245" spans="1:3">
      <c r="A245" s="66">
        <v>520206</v>
      </c>
      <c r="B245" s="66" t="s">
        <v>917</v>
      </c>
      <c r="C245" s="67">
        <v>25785.48</v>
      </c>
    </row>
    <row r="246" spans="1:3">
      <c r="A246" s="66">
        <v>52020601</v>
      </c>
      <c r="B246" s="66" t="s">
        <v>918</v>
      </c>
      <c r="C246" s="67">
        <v>25785.48</v>
      </c>
    </row>
    <row r="247" spans="1:3">
      <c r="A247" s="66">
        <v>520206010001</v>
      </c>
      <c r="B247" s="66" t="s">
        <v>919</v>
      </c>
      <c r="C247" s="67">
        <v>23683.42</v>
      </c>
    </row>
    <row r="248" spans="1:3">
      <c r="A248" s="66">
        <v>520206010002</v>
      </c>
      <c r="B248" s="66" t="s">
        <v>920</v>
      </c>
      <c r="C248" s="67">
        <v>414</v>
      </c>
    </row>
    <row r="249" spans="1:3">
      <c r="A249" s="66">
        <v>520206010005</v>
      </c>
      <c r="B249" s="66" t="s">
        <v>921</v>
      </c>
      <c r="C249" s="67">
        <v>1.07</v>
      </c>
    </row>
    <row r="250" spans="1:3">
      <c r="A250" s="66">
        <v>520206010006</v>
      </c>
      <c r="B250" s="66" t="s">
        <v>922</v>
      </c>
      <c r="C250" s="67">
        <v>272</v>
      </c>
    </row>
    <row r="251" spans="1:3">
      <c r="A251" s="66">
        <v>520206010008</v>
      </c>
      <c r="B251" s="66" t="s">
        <v>923</v>
      </c>
      <c r="C251" s="67">
        <v>1414.99</v>
      </c>
    </row>
    <row r="252" spans="1:3">
      <c r="A252" s="66">
        <v>520207</v>
      </c>
      <c r="B252" s="66" t="s">
        <v>924</v>
      </c>
      <c r="C252" s="67">
        <v>22918.799999999999</v>
      </c>
    </row>
    <row r="253" spans="1:3">
      <c r="A253" s="66">
        <v>52020701</v>
      </c>
      <c r="B253" s="66" t="s">
        <v>586</v>
      </c>
      <c r="C253" s="67">
        <v>22918.799999999999</v>
      </c>
    </row>
    <row r="254" spans="1:3">
      <c r="A254" s="66">
        <v>520207010001</v>
      </c>
      <c r="B254" s="66" t="s">
        <v>925</v>
      </c>
      <c r="C254" s="67">
        <v>4096.08</v>
      </c>
    </row>
    <row r="255" spans="1:3">
      <c r="A255" s="66">
        <v>520207010003</v>
      </c>
      <c r="B255" s="66" t="s">
        <v>926</v>
      </c>
      <c r="C255" s="67">
        <v>2178.88</v>
      </c>
    </row>
    <row r="256" spans="1:3">
      <c r="A256" s="66">
        <v>520207010004</v>
      </c>
      <c r="B256" s="66" t="s">
        <v>927</v>
      </c>
      <c r="C256" s="67">
        <v>818.22</v>
      </c>
    </row>
    <row r="257" spans="1:3">
      <c r="A257" s="66">
        <v>520207010005</v>
      </c>
      <c r="B257" s="66" t="s">
        <v>928</v>
      </c>
      <c r="C257" s="67">
        <v>15772.94</v>
      </c>
    </row>
    <row r="258" spans="1:3">
      <c r="A258" s="66">
        <v>520207010007</v>
      </c>
      <c r="B258" s="66" t="s">
        <v>929</v>
      </c>
      <c r="C258" s="67">
        <v>52.68</v>
      </c>
    </row>
    <row r="259" spans="1:3">
      <c r="A259" s="66">
        <v>5203</v>
      </c>
      <c r="B259" s="66" t="s">
        <v>930</v>
      </c>
      <c r="C259" s="67">
        <v>5600.27</v>
      </c>
    </row>
    <row r="260" spans="1:3">
      <c r="A260" s="66">
        <v>520301</v>
      </c>
      <c r="B260" s="66" t="s">
        <v>931</v>
      </c>
      <c r="C260" s="67">
        <v>5600.27</v>
      </c>
    </row>
    <row r="261" spans="1:3">
      <c r="A261" s="66">
        <v>52030101</v>
      </c>
      <c r="B261" s="66" t="s">
        <v>932</v>
      </c>
      <c r="C261" s="67">
        <v>6.98</v>
      </c>
    </row>
    <row r="262" spans="1:3">
      <c r="A262" s="66">
        <v>520301010001</v>
      </c>
      <c r="B262" s="66" t="s">
        <v>933</v>
      </c>
      <c r="C262" s="67">
        <v>6.98</v>
      </c>
    </row>
    <row r="263" spans="1:3">
      <c r="A263" s="66">
        <v>52030102</v>
      </c>
      <c r="B263" s="66" t="s">
        <v>934</v>
      </c>
      <c r="C263" s="67">
        <v>5593.29</v>
      </c>
    </row>
    <row r="264" spans="1:3">
      <c r="A264" s="66">
        <v>520301020001</v>
      </c>
      <c r="B264" s="66" t="s">
        <v>935</v>
      </c>
      <c r="C264" s="67">
        <v>5593.29</v>
      </c>
    </row>
    <row r="265" spans="1:3">
      <c r="A265" s="66">
        <v>54</v>
      </c>
      <c r="B265" s="66" t="s">
        <v>936</v>
      </c>
      <c r="C265" s="67">
        <v>172091.35</v>
      </c>
    </row>
    <row r="266" spans="1:3">
      <c r="A266" s="66">
        <v>5401</v>
      </c>
      <c r="B266" s="66" t="s">
        <v>937</v>
      </c>
      <c r="C266" s="67">
        <v>172091.35</v>
      </c>
    </row>
    <row r="267" spans="1:3">
      <c r="A267" s="66">
        <v>540101</v>
      </c>
      <c r="B267" s="66" t="s">
        <v>937</v>
      </c>
      <c r="C267" s="67">
        <v>172091.35</v>
      </c>
    </row>
    <row r="268" spans="1:3">
      <c r="A268" s="66">
        <v>54010103</v>
      </c>
      <c r="B268" s="66" t="s">
        <v>937</v>
      </c>
      <c r="C268" s="67">
        <v>-7951</v>
      </c>
    </row>
    <row r="269" spans="1:3">
      <c r="A269" s="66">
        <v>540101030008</v>
      </c>
      <c r="B269" s="66" t="s">
        <v>938</v>
      </c>
      <c r="C269" s="67">
        <v>-620.73</v>
      </c>
    </row>
    <row r="270" spans="1:3">
      <c r="A270" s="66">
        <v>540101030010</v>
      </c>
      <c r="B270" s="66" t="s">
        <v>939</v>
      </c>
      <c r="C270" s="67">
        <v>-5083.9399999999996</v>
      </c>
    </row>
    <row r="271" spans="1:3">
      <c r="A271" s="66">
        <v>540101030011</v>
      </c>
      <c r="B271" s="66" t="s">
        <v>940</v>
      </c>
      <c r="C271" s="67">
        <v>-2246.33</v>
      </c>
    </row>
    <row r="272" spans="1:3">
      <c r="A272" s="66">
        <v>54010104</v>
      </c>
      <c r="B272" s="66" t="s">
        <v>941</v>
      </c>
      <c r="C272" s="67">
        <v>180042.35</v>
      </c>
    </row>
    <row r="273" spans="1:3">
      <c r="A273" s="66">
        <v>540101040009</v>
      </c>
      <c r="B273" s="66" t="s">
        <v>942</v>
      </c>
      <c r="C273" s="67">
        <v>3.52</v>
      </c>
    </row>
    <row r="274" spans="1:3">
      <c r="A274" s="66">
        <v>540101040013</v>
      </c>
      <c r="B274" s="66" t="s">
        <v>943</v>
      </c>
      <c r="C274" s="67">
        <v>180038.83</v>
      </c>
    </row>
    <row r="275" spans="1:3">
      <c r="A275" s="66">
        <v>91</v>
      </c>
      <c r="B275" s="66" t="s">
        <v>696</v>
      </c>
      <c r="C275" s="67">
        <v>48000</v>
      </c>
    </row>
    <row r="276" spans="1:3">
      <c r="A276" s="66">
        <v>9101</v>
      </c>
      <c r="B276" s="66" t="s">
        <v>696</v>
      </c>
      <c r="C276" s="67">
        <v>48000</v>
      </c>
    </row>
    <row r="277" spans="1:3">
      <c r="A277" s="66">
        <v>910101</v>
      </c>
      <c r="B277" s="66" t="s">
        <v>696</v>
      </c>
      <c r="C277" s="67">
        <v>48000</v>
      </c>
    </row>
    <row r="278" spans="1:3">
      <c r="A278" s="66">
        <v>9101010001</v>
      </c>
      <c r="B278" s="66" t="s">
        <v>697</v>
      </c>
      <c r="C278" s="67">
        <v>48000</v>
      </c>
    </row>
    <row r="279" spans="1:3">
      <c r="A279" s="66">
        <v>92</v>
      </c>
      <c r="B279" s="66" t="s">
        <v>698</v>
      </c>
      <c r="C279" s="67">
        <v>-48000</v>
      </c>
    </row>
    <row r="280" spans="1:3">
      <c r="A280" s="66">
        <v>9201</v>
      </c>
      <c r="B280" s="66" t="s">
        <v>698</v>
      </c>
      <c r="C280" s="67">
        <v>-48000</v>
      </c>
    </row>
    <row r="281" spans="1:3">
      <c r="A281" s="66">
        <v>920101</v>
      </c>
      <c r="B281" s="66" t="s">
        <v>698</v>
      </c>
      <c r="C281" s="67">
        <v>-48000</v>
      </c>
    </row>
    <row r="282" spans="1:3">
      <c r="A282" s="66">
        <v>9201010001</v>
      </c>
      <c r="B282" s="66" t="s">
        <v>699</v>
      </c>
      <c r="C282" s="67">
        <v>-48000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258"/>
  <sheetViews>
    <sheetView topLeftCell="A8" workbookViewId="0">
      <pane ySplit="3" topLeftCell="A11" activePane="bottomLeft" state="frozen"/>
      <selection activeCell="A8" sqref="A8"/>
      <selection pane="bottomLeft" activeCell="E21" sqref="E21"/>
    </sheetView>
  </sheetViews>
  <sheetFormatPr defaultColWidth="11.42578125" defaultRowHeight="15"/>
  <cols>
    <col min="1" max="1" width="13.5703125" bestFit="1" customWidth="1"/>
    <col min="2" max="2" width="60" bestFit="1" customWidth="1"/>
    <col min="3" max="3" width="12.7109375" style="58" bestFit="1" customWidth="1"/>
    <col min="4" max="5" width="12.140625" style="58" bestFit="1" customWidth="1"/>
  </cols>
  <sheetData>
    <row r="2" spans="1:6" ht="15.75">
      <c r="A2" s="3" t="s">
        <v>485</v>
      </c>
      <c r="D2" s="59" t="s">
        <v>486</v>
      </c>
    </row>
    <row r="4" spans="1:6" ht="24.75">
      <c r="A4" s="120" t="s">
        <v>487</v>
      </c>
      <c r="B4" s="120"/>
      <c r="C4" s="120"/>
      <c r="D4" s="120"/>
      <c r="E4" s="120"/>
      <c r="F4" s="120"/>
    </row>
    <row r="5" spans="1:6" ht="15.75">
      <c r="A5" s="121" t="s">
        <v>488</v>
      </c>
      <c r="B5" s="121"/>
      <c r="C5" s="121"/>
      <c r="D5" s="121"/>
      <c r="E5" s="121"/>
      <c r="F5" s="121"/>
    </row>
    <row r="6" spans="1:6" ht="15.75">
      <c r="A6" s="121" t="s">
        <v>489</v>
      </c>
      <c r="B6" s="121"/>
      <c r="C6" s="121"/>
      <c r="D6" s="121"/>
      <c r="E6" s="121"/>
      <c r="F6" s="121"/>
    </row>
    <row r="8" spans="1:6">
      <c r="A8" s="122" t="s">
        <v>490</v>
      </c>
      <c r="B8" s="122"/>
      <c r="C8" s="122"/>
      <c r="D8" s="122"/>
      <c r="E8" s="122"/>
      <c r="F8" s="122"/>
    </row>
    <row r="10" spans="1:6">
      <c r="A10" s="60" t="s">
        <v>491</v>
      </c>
      <c r="B10" s="60" t="s">
        <v>492</v>
      </c>
      <c r="C10" s="61" t="s">
        <v>493</v>
      </c>
      <c r="D10" s="61" t="s">
        <v>494</v>
      </c>
      <c r="E10" s="61" t="s">
        <v>495</v>
      </c>
    </row>
    <row r="11" spans="1:6">
      <c r="A11" s="66">
        <v>1</v>
      </c>
      <c r="B11" s="66" t="s">
        <v>496</v>
      </c>
      <c r="C11" s="67">
        <v>19458158.25</v>
      </c>
      <c r="D11" s="67">
        <v>-1135841.8700000001</v>
      </c>
      <c r="E11" s="67">
        <v>18322316.379999999</v>
      </c>
    </row>
    <row r="12" spans="1:6">
      <c r="A12" s="66">
        <v>101</v>
      </c>
      <c r="B12" s="66" t="s">
        <v>497</v>
      </c>
      <c r="C12" s="67">
        <v>12570968.16</v>
      </c>
      <c r="D12" s="67">
        <v>-975010.02</v>
      </c>
      <c r="E12" s="67">
        <v>11595958.140000001</v>
      </c>
    </row>
    <row r="13" spans="1:6">
      <c r="A13" s="66">
        <v>10101</v>
      </c>
      <c r="B13" s="66" t="s">
        <v>498</v>
      </c>
      <c r="C13" s="67">
        <v>548385.12</v>
      </c>
      <c r="D13" s="67">
        <v>228878.87</v>
      </c>
      <c r="E13" s="67">
        <v>777263.99</v>
      </c>
    </row>
    <row r="14" spans="1:6">
      <c r="A14" s="66">
        <v>1010101</v>
      </c>
      <c r="B14" s="66" t="s">
        <v>499</v>
      </c>
      <c r="C14" s="67">
        <v>2310</v>
      </c>
      <c r="D14" s="67">
        <v>0</v>
      </c>
      <c r="E14" s="67">
        <v>2310</v>
      </c>
    </row>
    <row r="15" spans="1:6">
      <c r="A15" s="66">
        <v>101010101</v>
      </c>
      <c r="B15" s="66" t="s">
        <v>500</v>
      </c>
      <c r="C15" s="67">
        <v>2310</v>
      </c>
      <c r="D15" s="67">
        <v>0</v>
      </c>
      <c r="E15" s="67">
        <v>2310</v>
      </c>
    </row>
    <row r="16" spans="1:6">
      <c r="A16" s="66">
        <v>101010101001</v>
      </c>
      <c r="B16" s="66" t="s">
        <v>501</v>
      </c>
      <c r="C16" s="67">
        <v>1710</v>
      </c>
      <c r="D16" s="67">
        <v>0</v>
      </c>
      <c r="E16" s="67">
        <v>1710</v>
      </c>
    </row>
    <row r="17" spans="1:5">
      <c r="A17" s="66">
        <v>101010101002</v>
      </c>
      <c r="B17" s="66" t="s">
        <v>502</v>
      </c>
      <c r="C17" s="67">
        <v>600</v>
      </c>
      <c r="D17" s="67">
        <v>0</v>
      </c>
      <c r="E17" s="67">
        <v>600</v>
      </c>
    </row>
    <row r="18" spans="1:5">
      <c r="A18" s="66">
        <v>1010102</v>
      </c>
      <c r="B18" s="66" t="s">
        <v>503</v>
      </c>
      <c r="C18" s="67">
        <v>546075.12</v>
      </c>
      <c r="D18" s="67">
        <v>228878.87</v>
      </c>
      <c r="E18" s="67">
        <v>774953.99</v>
      </c>
    </row>
    <row r="19" spans="1:5">
      <c r="A19" s="66">
        <v>101010201</v>
      </c>
      <c r="B19" s="66" t="s">
        <v>504</v>
      </c>
      <c r="C19" s="67">
        <v>532943.85</v>
      </c>
      <c r="D19" s="67">
        <v>228878.87</v>
      </c>
      <c r="E19" s="67">
        <v>761822.71999999997</v>
      </c>
    </row>
    <row r="20" spans="1:5">
      <c r="A20" s="66">
        <v>101010201001</v>
      </c>
      <c r="B20" s="66" t="s">
        <v>505</v>
      </c>
      <c r="C20" s="67">
        <v>132105.87</v>
      </c>
      <c r="D20" s="67">
        <v>37327.78</v>
      </c>
      <c r="E20" s="67">
        <v>169433.65</v>
      </c>
    </row>
    <row r="21" spans="1:5">
      <c r="A21" s="66">
        <v>101010201002</v>
      </c>
      <c r="B21" s="66" t="s">
        <v>506</v>
      </c>
      <c r="C21" s="67">
        <v>0</v>
      </c>
      <c r="D21" s="67">
        <v>63768.01</v>
      </c>
      <c r="E21" s="67">
        <v>63768.01</v>
      </c>
    </row>
    <row r="22" spans="1:5">
      <c r="A22" s="66">
        <v>101010201003</v>
      </c>
      <c r="B22" s="66" t="s">
        <v>507</v>
      </c>
      <c r="C22" s="67">
        <v>238789.33</v>
      </c>
      <c r="D22" s="67">
        <v>-238789.33</v>
      </c>
      <c r="E22" s="67">
        <v>0</v>
      </c>
    </row>
    <row r="23" spans="1:5">
      <c r="A23" s="66">
        <v>101010201004</v>
      </c>
      <c r="B23" s="66" t="s">
        <v>508</v>
      </c>
      <c r="C23" s="67">
        <v>41144.42</v>
      </c>
      <c r="D23" s="67">
        <v>-31077.65</v>
      </c>
      <c r="E23" s="67">
        <v>10066.77</v>
      </c>
    </row>
    <row r="24" spans="1:5">
      <c r="A24" s="66">
        <v>101010201005</v>
      </c>
      <c r="B24" s="66" t="s">
        <v>509</v>
      </c>
      <c r="C24" s="67">
        <v>110904.23</v>
      </c>
      <c r="D24" s="67">
        <v>-92349.94</v>
      </c>
      <c r="E24" s="67">
        <v>18554.29</v>
      </c>
    </row>
    <row r="25" spans="1:5">
      <c r="A25" s="66">
        <v>101010201006</v>
      </c>
      <c r="B25" s="66" t="s">
        <v>510</v>
      </c>
      <c r="C25" s="67">
        <v>10000</v>
      </c>
      <c r="D25" s="67">
        <v>490000</v>
      </c>
      <c r="E25" s="67">
        <v>500000</v>
      </c>
    </row>
    <row r="26" spans="1:5">
      <c r="A26" s="66">
        <v>101010202</v>
      </c>
      <c r="B26" s="66" t="s">
        <v>511</v>
      </c>
      <c r="C26" s="67">
        <v>13131.27</v>
      </c>
      <c r="D26" s="67">
        <v>0</v>
      </c>
      <c r="E26" s="67">
        <v>13131.27</v>
      </c>
    </row>
    <row r="27" spans="1:5">
      <c r="A27" s="66">
        <v>101010202001</v>
      </c>
      <c r="B27" s="66" t="s">
        <v>512</v>
      </c>
      <c r="C27" s="67">
        <v>13131.27</v>
      </c>
      <c r="D27" s="67">
        <v>0</v>
      </c>
      <c r="E27" s="67">
        <v>13131.27</v>
      </c>
    </row>
    <row r="28" spans="1:5">
      <c r="A28" s="66">
        <v>10102</v>
      </c>
      <c r="B28" s="66" t="s">
        <v>513</v>
      </c>
      <c r="C28" s="67">
        <v>5851896.9100000001</v>
      </c>
      <c r="D28" s="67">
        <v>-1163011.3</v>
      </c>
      <c r="E28" s="67">
        <v>4688885.6100000003</v>
      </c>
    </row>
    <row r="29" spans="1:5">
      <c r="A29" s="66">
        <v>1010205</v>
      </c>
      <c r="B29" s="66" t="s">
        <v>514</v>
      </c>
      <c r="C29" s="67">
        <v>5174162.41</v>
      </c>
      <c r="D29" s="67">
        <v>-708574.62</v>
      </c>
      <c r="E29" s="67">
        <v>4465587.79</v>
      </c>
    </row>
    <row r="30" spans="1:5">
      <c r="A30" s="66">
        <v>101020502</v>
      </c>
      <c r="B30" s="66" t="s">
        <v>515</v>
      </c>
      <c r="C30" s="67">
        <v>5149866.83</v>
      </c>
      <c r="D30" s="67">
        <v>-684279.04</v>
      </c>
      <c r="E30" s="67">
        <v>4465587.79</v>
      </c>
    </row>
    <row r="31" spans="1:5">
      <c r="A31" s="66">
        <v>101020502001</v>
      </c>
      <c r="B31" s="66" t="s">
        <v>516</v>
      </c>
      <c r="C31" s="67">
        <v>5063113.51</v>
      </c>
      <c r="D31" s="67">
        <v>-808874.66</v>
      </c>
      <c r="E31" s="67">
        <v>4254238.8499999996</v>
      </c>
    </row>
    <row r="32" spans="1:5">
      <c r="A32" s="66">
        <v>101020502002</v>
      </c>
      <c r="B32" s="66" t="s">
        <v>517</v>
      </c>
      <c r="C32" s="67">
        <v>86753.32</v>
      </c>
      <c r="D32" s="67">
        <v>124595.62</v>
      </c>
      <c r="E32" s="67">
        <v>211348.94</v>
      </c>
    </row>
    <row r="33" spans="1:5">
      <c r="A33" s="66">
        <v>101020503</v>
      </c>
      <c r="B33" s="66" t="s">
        <v>518</v>
      </c>
      <c r="C33" s="67">
        <v>24295.58</v>
      </c>
      <c r="D33" s="67">
        <v>-24295.58</v>
      </c>
      <c r="E33" s="67">
        <v>0</v>
      </c>
    </row>
    <row r="34" spans="1:5">
      <c r="A34" s="66">
        <v>101020503001</v>
      </c>
      <c r="B34" s="66" t="s">
        <v>519</v>
      </c>
      <c r="C34" s="67">
        <v>24295.58</v>
      </c>
      <c r="D34" s="67">
        <v>-24295.58</v>
      </c>
      <c r="E34" s="67">
        <v>0</v>
      </c>
    </row>
    <row r="35" spans="1:5">
      <c r="A35" s="66">
        <v>1010207</v>
      </c>
      <c r="B35" s="66" t="s">
        <v>520</v>
      </c>
      <c r="C35" s="67">
        <v>662054.18999999994</v>
      </c>
      <c r="D35" s="67">
        <v>-483300.28</v>
      </c>
      <c r="E35" s="67">
        <v>178753.91</v>
      </c>
    </row>
    <row r="36" spans="1:5">
      <c r="A36" s="66">
        <v>101020703</v>
      </c>
      <c r="B36" s="66" t="s">
        <v>521</v>
      </c>
      <c r="C36" s="67">
        <v>637030.30000000005</v>
      </c>
      <c r="D36" s="67">
        <v>-481599.26</v>
      </c>
      <c r="E36" s="67">
        <v>155431.04000000001</v>
      </c>
    </row>
    <row r="37" spans="1:5">
      <c r="A37" s="66">
        <v>101020703001</v>
      </c>
      <c r="B37" s="66" t="s">
        <v>522</v>
      </c>
      <c r="C37" s="67">
        <v>637030.30000000005</v>
      </c>
      <c r="D37" s="67">
        <v>-481599.26</v>
      </c>
      <c r="E37" s="67">
        <v>155431.04000000001</v>
      </c>
    </row>
    <row r="38" spans="1:5">
      <c r="A38" s="66">
        <v>101020704</v>
      </c>
      <c r="B38" s="66" t="s">
        <v>523</v>
      </c>
      <c r="C38" s="67">
        <v>25023.89</v>
      </c>
      <c r="D38" s="67">
        <v>-1701.02</v>
      </c>
      <c r="E38" s="67">
        <v>23322.87</v>
      </c>
    </row>
    <row r="39" spans="1:5">
      <c r="A39" s="66">
        <v>101020704002</v>
      </c>
      <c r="B39" s="66" t="s">
        <v>524</v>
      </c>
      <c r="C39" s="67">
        <v>24653.06</v>
      </c>
      <c r="D39" s="67">
        <v>-2478.84</v>
      </c>
      <c r="E39" s="67">
        <v>22174.22</v>
      </c>
    </row>
    <row r="40" spans="1:5">
      <c r="A40" s="66">
        <v>101020704005</v>
      </c>
      <c r="B40" s="66" t="s">
        <v>525</v>
      </c>
      <c r="C40" s="67">
        <v>0</v>
      </c>
      <c r="D40" s="67">
        <v>430</v>
      </c>
      <c r="E40" s="67">
        <v>430</v>
      </c>
    </row>
    <row r="41" spans="1:5">
      <c r="A41" s="66">
        <v>101020704007</v>
      </c>
      <c r="B41" s="66" t="s">
        <v>526</v>
      </c>
      <c r="C41" s="67">
        <v>370.83</v>
      </c>
      <c r="D41" s="67">
        <v>347.82</v>
      </c>
      <c r="E41" s="67">
        <v>718.65</v>
      </c>
    </row>
    <row r="42" spans="1:5">
      <c r="A42" s="66">
        <v>1010208</v>
      </c>
      <c r="B42" s="66" t="s">
        <v>527</v>
      </c>
      <c r="C42" s="67">
        <v>214422.8</v>
      </c>
      <c r="D42" s="67">
        <v>28863.599999999999</v>
      </c>
      <c r="E42" s="67">
        <v>243286.39999999999</v>
      </c>
    </row>
    <row r="43" spans="1:5">
      <c r="A43" s="66">
        <v>101020801</v>
      </c>
      <c r="B43" s="66" t="s">
        <v>528</v>
      </c>
      <c r="C43" s="67">
        <v>165201.32</v>
      </c>
      <c r="D43" s="67">
        <v>-90489.42</v>
      </c>
      <c r="E43" s="67">
        <v>74711.899999999994</v>
      </c>
    </row>
    <row r="44" spans="1:5">
      <c r="A44" s="66">
        <v>101020801002</v>
      </c>
      <c r="B44" s="66" t="s">
        <v>529</v>
      </c>
      <c r="C44" s="67">
        <v>29044.05</v>
      </c>
      <c r="D44" s="67">
        <v>45161.85</v>
      </c>
      <c r="E44" s="67">
        <v>74205.899999999994</v>
      </c>
    </row>
    <row r="45" spans="1:5">
      <c r="A45" s="66">
        <v>101020801003</v>
      </c>
      <c r="B45" s="66" t="s">
        <v>530</v>
      </c>
      <c r="C45" s="67">
        <v>136157.26999999999</v>
      </c>
      <c r="D45" s="67">
        <v>-135651.26999999999</v>
      </c>
      <c r="E45" s="67">
        <v>506</v>
      </c>
    </row>
    <row r="46" spans="1:5">
      <c r="A46" s="66">
        <v>101020803</v>
      </c>
      <c r="B46" s="66" t="s">
        <v>531</v>
      </c>
      <c r="C46" s="67">
        <v>49221.48</v>
      </c>
      <c r="D46" s="67">
        <v>119353.02</v>
      </c>
      <c r="E46" s="67">
        <v>168574.5</v>
      </c>
    </row>
    <row r="47" spans="1:5">
      <c r="A47" s="66">
        <v>101020803001</v>
      </c>
      <c r="B47" s="66" t="s">
        <v>532</v>
      </c>
      <c r="C47" s="67">
        <v>1757.92</v>
      </c>
      <c r="D47" s="67">
        <v>-1757.92</v>
      </c>
      <c r="E47" s="67">
        <v>0</v>
      </c>
    </row>
    <row r="48" spans="1:5">
      <c r="A48" s="66">
        <v>101020803004</v>
      </c>
      <c r="B48" s="66" t="s">
        <v>533</v>
      </c>
      <c r="C48" s="67">
        <v>693.29</v>
      </c>
      <c r="D48" s="67">
        <v>-607.21</v>
      </c>
      <c r="E48" s="67">
        <v>86.08</v>
      </c>
    </row>
    <row r="49" spans="1:5">
      <c r="A49" s="66">
        <v>101020803005</v>
      </c>
      <c r="B49" s="66" t="s">
        <v>534</v>
      </c>
      <c r="C49" s="67">
        <v>509.15</v>
      </c>
      <c r="D49" s="67">
        <v>11602.85</v>
      </c>
      <c r="E49" s="67">
        <v>12112</v>
      </c>
    </row>
    <row r="50" spans="1:5">
      <c r="A50" s="66">
        <v>101020803007</v>
      </c>
      <c r="B50" s="66" t="s">
        <v>535</v>
      </c>
      <c r="C50" s="67">
        <v>1829.72</v>
      </c>
      <c r="D50" s="67">
        <v>138141.39000000001</v>
      </c>
      <c r="E50" s="67">
        <v>139971.10999999999</v>
      </c>
    </row>
    <row r="51" spans="1:5">
      <c r="A51" s="66">
        <v>101020803009</v>
      </c>
      <c r="B51" s="66" t="s">
        <v>536</v>
      </c>
      <c r="C51" s="67">
        <v>44431.4</v>
      </c>
      <c r="D51" s="67">
        <v>-28026.09</v>
      </c>
      <c r="E51" s="67">
        <v>16405.310000000001</v>
      </c>
    </row>
    <row r="52" spans="1:5">
      <c r="A52" s="66">
        <v>1010209</v>
      </c>
      <c r="B52" s="66" t="s">
        <v>537</v>
      </c>
      <c r="C52" s="67">
        <v>-198742.49</v>
      </c>
      <c r="D52" s="67">
        <v>0</v>
      </c>
      <c r="E52" s="67">
        <v>-198742.49</v>
      </c>
    </row>
    <row r="53" spans="1:5">
      <c r="A53" s="66">
        <v>101020901</v>
      </c>
      <c r="B53" s="66" t="s">
        <v>537</v>
      </c>
      <c r="C53" s="67">
        <v>-198742.49</v>
      </c>
      <c r="D53" s="67">
        <v>0</v>
      </c>
      <c r="E53" s="67">
        <v>-198742.49</v>
      </c>
    </row>
    <row r="54" spans="1:5">
      <c r="A54" s="66">
        <v>101020901001</v>
      </c>
      <c r="B54" s="66" t="s">
        <v>538</v>
      </c>
      <c r="C54" s="67">
        <v>-198742.49</v>
      </c>
      <c r="D54" s="67">
        <v>0</v>
      </c>
      <c r="E54" s="67">
        <v>-198742.49</v>
      </c>
    </row>
    <row r="55" spans="1:5">
      <c r="A55" s="66">
        <v>10103</v>
      </c>
      <c r="B55" s="66" t="s">
        <v>539</v>
      </c>
      <c r="C55" s="67">
        <v>6011292.7999999998</v>
      </c>
      <c r="D55" s="67">
        <v>-282930.49</v>
      </c>
      <c r="E55" s="67">
        <v>5728362.3099999996</v>
      </c>
    </row>
    <row r="56" spans="1:5">
      <c r="A56" s="66">
        <v>1010301</v>
      </c>
      <c r="B56" s="66" t="s">
        <v>540</v>
      </c>
      <c r="C56" s="67">
        <v>3910679.94</v>
      </c>
      <c r="D56" s="67">
        <v>488016.71</v>
      </c>
      <c r="E56" s="67">
        <v>4398696.6500000004</v>
      </c>
    </row>
    <row r="57" spans="1:5">
      <c r="A57" s="66">
        <v>101030101</v>
      </c>
      <c r="B57" s="66" t="s">
        <v>541</v>
      </c>
      <c r="C57" s="67">
        <v>3479557.99</v>
      </c>
      <c r="D57" s="67">
        <v>562540.68000000005</v>
      </c>
      <c r="E57" s="67">
        <v>4042098.67</v>
      </c>
    </row>
    <row r="58" spans="1:5">
      <c r="A58" s="66">
        <v>101030101001</v>
      </c>
      <c r="B58" s="66" t="s">
        <v>542</v>
      </c>
      <c r="C58" s="67">
        <v>3479557.99</v>
      </c>
      <c r="D58" s="67">
        <v>562540.68000000005</v>
      </c>
      <c r="E58" s="67">
        <v>4042098.67</v>
      </c>
    </row>
    <row r="59" spans="1:5">
      <c r="A59" s="66">
        <v>101030102</v>
      </c>
      <c r="B59" s="66" t="s">
        <v>543</v>
      </c>
      <c r="C59" s="67">
        <v>431121.95</v>
      </c>
      <c r="D59" s="67">
        <v>-74523.97</v>
      </c>
      <c r="E59" s="67">
        <v>356597.98</v>
      </c>
    </row>
    <row r="60" spans="1:5">
      <c r="A60" s="66">
        <v>101030102001</v>
      </c>
      <c r="B60" s="66" t="s">
        <v>544</v>
      </c>
      <c r="C60" s="67">
        <v>431121.95</v>
      </c>
      <c r="D60" s="67">
        <v>-74523.97</v>
      </c>
      <c r="E60" s="67">
        <v>356597.98</v>
      </c>
    </row>
    <row r="61" spans="1:5">
      <c r="A61" s="66">
        <v>1010302</v>
      </c>
      <c r="B61" s="66" t="s">
        <v>545</v>
      </c>
      <c r="C61" s="67">
        <v>79533.31</v>
      </c>
      <c r="D61" s="67">
        <v>-72397.25</v>
      </c>
      <c r="E61" s="67">
        <v>7136.06</v>
      </c>
    </row>
    <row r="62" spans="1:5">
      <c r="A62" s="66">
        <v>101030201</v>
      </c>
      <c r="B62" s="66" t="s">
        <v>546</v>
      </c>
      <c r="C62" s="67">
        <v>79533.31</v>
      </c>
      <c r="D62" s="67">
        <v>-72397.25</v>
      </c>
      <c r="E62" s="67">
        <v>7136.06</v>
      </c>
    </row>
    <row r="63" spans="1:5">
      <c r="A63" s="66">
        <v>101030201001</v>
      </c>
      <c r="B63" s="66" t="s">
        <v>547</v>
      </c>
      <c r="C63" s="67">
        <v>79533.31</v>
      </c>
      <c r="D63" s="67">
        <v>-72397.25</v>
      </c>
      <c r="E63" s="67">
        <v>7136.06</v>
      </c>
    </row>
    <row r="64" spans="1:5">
      <c r="A64" s="66">
        <v>1010303</v>
      </c>
      <c r="B64" s="66" t="s">
        <v>548</v>
      </c>
      <c r="C64" s="67">
        <v>769107</v>
      </c>
      <c r="D64" s="67">
        <v>-177598.78</v>
      </c>
      <c r="E64" s="67">
        <v>591508.22</v>
      </c>
    </row>
    <row r="65" spans="1:5">
      <c r="A65" s="66">
        <v>101030301</v>
      </c>
      <c r="B65" s="66" t="s">
        <v>548</v>
      </c>
      <c r="C65" s="67">
        <v>769107</v>
      </c>
      <c r="D65" s="67">
        <v>-177598.78</v>
      </c>
      <c r="E65" s="67">
        <v>591508.22</v>
      </c>
    </row>
    <row r="66" spans="1:5">
      <c r="A66" s="66">
        <v>101030301001</v>
      </c>
      <c r="B66" s="66" t="s">
        <v>549</v>
      </c>
      <c r="C66" s="67">
        <v>769107</v>
      </c>
      <c r="D66" s="67">
        <v>-204100.74</v>
      </c>
      <c r="E66" s="67">
        <v>565006.26</v>
      </c>
    </row>
    <row r="67" spans="1:5">
      <c r="A67" s="66">
        <v>101030301003</v>
      </c>
      <c r="B67" s="66" t="s">
        <v>550</v>
      </c>
      <c r="C67" s="67">
        <v>0</v>
      </c>
      <c r="D67" s="67">
        <v>26501.96</v>
      </c>
      <c r="E67" s="67">
        <v>26501.96</v>
      </c>
    </row>
    <row r="68" spans="1:5">
      <c r="A68" s="66">
        <v>1010304</v>
      </c>
      <c r="B68" s="66" t="s">
        <v>551</v>
      </c>
      <c r="C68" s="67">
        <v>50558.06</v>
      </c>
      <c r="D68" s="67">
        <v>-9267.94</v>
      </c>
      <c r="E68" s="67">
        <v>41290.120000000003</v>
      </c>
    </row>
    <row r="69" spans="1:5">
      <c r="A69" s="66">
        <v>101030401</v>
      </c>
      <c r="B69" s="66" t="s">
        <v>551</v>
      </c>
      <c r="C69" s="67">
        <v>50558.06</v>
      </c>
      <c r="D69" s="67">
        <v>-9267.94</v>
      </c>
      <c r="E69" s="67">
        <v>41290.120000000003</v>
      </c>
    </row>
    <row r="70" spans="1:5">
      <c r="A70" s="66">
        <v>101030401001</v>
      </c>
      <c r="B70" s="66" t="s">
        <v>552</v>
      </c>
      <c r="C70" s="67">
        <v>50558.06</v>
      </c>
      <c r="D70" s="67">
        <v>-9267.94</v>
      </c>
      <c r="E70" s="67">
        <v>41290.120000000003</v>
      </c>
    </row>
    <row r="71" spans="1:5">
      <c r="A71" s="66">
        <v>1010305</v>
      </c>
      <c r="B71" s="66" t="s">
        <v>553</v>
      </c>
      <c r="C71" s="67">
        <v>31940.65</v>
      </c>
      <c r="D71" s="67">
        <v>6443.67</v>
      </c>
      <c r="E71" s="67">
        <v>38384.32</v>
      </c>
    </row>
    <row r="72" spans="1:5">
      <c r="A72" s="66">
        <v>101030501</v>
      </c>
      <c r="B72" s="66" t="s">
        <v>553</v>
      </c>
      <c r="C72" s="67">
        <v>31940.65</v>
      </c>
      <c r="D72" s="67">
        <v>6443.67</v>
      </c>
      <c r="E72" s="67">
        <v>38384.32</v>
      </c>
    </row>
    <row r="73" spans="1:5">
      <c r="A73" s="66">
        <v>101030501001</v>
      </c>
      <c r="B73" s="66" t="s">
        <v>554</v>
      </c>
      <c r="C73" s="67">
        <v>31940.65</v>
      </c>
      <c r="D73" s="67">
        <v>6443.67</v>
      </c>
      <c r="E73" s="67">
        <v>38384.32</v>
      </c>
    </row>
    <row r="74" spans="1:5">
      <c r="A74" s="66">
        <v>1010306</v>
      </c>
      <c r="B74" s="66" t="s">
        <v>555</v>
      </c>
      <c r="C74" s="67">
        <v>293866.99</v>
      </c>
      <c r="D74" s="67">
        <v>106598.87</v>
      </c>
      <c r="E74" s="67">
        <v>400465.86</v>
      </c>
    </row>
    <row r="75" spans="1:5">
      <c r="A75" s="66">
        <v>101030601</v>
      </c>
      <c r="B75" s="66" t="s">
        <v>556</v>
      </c>
      <c r="C75" s="67">
        <v>293866.99</v>
      </c>
      <c r="D75" s="67">
        <v>106598.87</v>
      </c>
      <c r="E75" s="67">
        <v>400465.86</v>
      </c>
    </row>
    <row r="76" spans="1:5">
      <c r="A76" s="66">
        <v>101030601001</v>
      </c>
      <c r="B76" s="66" t="s">
        <v>557</v>
      </c>
      <c r="C76" s="67">
        <v>293866.99</v>
      </c>
      <c r="D76" s="67">
        <v>106598.87</v>
      </c>
      <c r="E76" s="67">
        <v>400465.86</v>
      </c>
    </row>
    <row r="77" spans="1:5">
      <c r="A77" s="66">
        <v>1010307</v>
      </c>
      <c r="B77" s="66" t="s">
        <v>558</v>
      </c>
      <c r="C77" s="67">
        <v>689421.63</v>
      </c>
      <c r="D77" s="67">
        <v>-196634.57</v>
      </c>
      <c r="E77" s="67">
        <v>492787.06</v>
      </c>
    </row>
    <row r="78" spans="1:5">
      <c r="A78" s="66">
        <v>101030701</v>
      </c>
      <c r="B78" s="66" t="s">
        <v>558</v>
      </c>
      <c r="C78" s="67">
        <v>689421.63</v>
      </c>
      <c r="D78" s="67">
        <v>-196634.57</v>
      </c>
      <c r="E78" s="67">
        <v>492787.06</v>
      </c>
    </row>
    <row r="79" spans="1:5">
      <c r="A79" s="66">
        <v>101030701001</v>
      </c>
      <c r="B79" s="66" t="s">
        <v>559</v>
      </c>
      <c r="C79" s="67">
        <v>689421.63</v>
      </c>
      <c r="D79" s="67">
        <v>-196634.57</v>
      </c>
      <c r="E79" s="67">
        <v>492787.06</v>
      </c>
    </row>
    <row r="80" spans="1:5">
      <c r="A80" s="66">
        <v>1010308</v>
      </c>
      <c r="B80" s="66" t="s">
        <v>560</v>
      </c>
      <c r="C80" s="67">
        <v>186185.22</v>
      </c>
      <c r="D80" s="67">
        <v>-428091.2</v>
      </c>
      <c r="E80" s="67">
        <v>-241905.98</v>
      </c>
    </row>
    <row r="81" spans="1:5">
      <c r="A81" s="66">
        <v>101030801</v>
      </c>
      <c r="B81" s="66" t="s">
        <v>560</v>
      </c>
      <c r="C81" s="67">
        <v>186185.22</v>
      </c>
      <c r="D81" s="67">
        <v>-428091.2</v>
      </c>
      <c r="E81" s="67">
        <v>-241905.98</v>
      </c>
    </row>
    <row r="82" spans="1:5">
      <c r="A82" s="66">
        <v>101030801001</v>
      </c>
      <c r="B82" s="66" t="s">
        <v>561</v>
      </c>
      <c r="C82" s="67">
        <v>186185.22</v>
      </c>
      <c r="D82" s="67">
        <v>-428091.2</v>
      </c>
      <c r="E82" s="67">
        <v>-241905.98</v>
      </c>
    </row>
    <row r="83" spans="1:5">
      <c r="A83" s="66">
        <v>10104</v>
      </c>
      <c r="B83" s="66" t="s">
        <v>562</v>
      </c>
      <c r="C83" s="67">
        <v>26371.14</v>
      </c>
      <c r="D83" s="67">
        <v>-6011.73</v>
      </c>
      <c r="E83" s="67">
        <v>20359.41</v>
      </c>
    </row>
    <row r="84" spans="1:5">
      <c r="A84" s="66">
        <v>1010401</v>
      </c>
      <c r="B84" s="66" t="s">
        <v>562</v>
      </c>
      <c r="C84" s="67">
        <v>25851.14</v>
      </c>
      <c r="D84" s="67">
        <v>-5491.73</v>
      </c>
      <c r="E84" s="67">
        <v>20359.41</v>
      </c>
    </row>
    <row r="85" spans="1:5">
      <c r="A85" s="66">
        <v>101040101</v>
      </c>
      <c r="B85" s="66" t="s">
        <v>563</v>
      </c>
      <c r="C85" s="67">
        <v>25851.14</v>
      </c>
      <c r="D85" s="67">
        <v>-5491.73</v>
      </c>
      <c r="E85" s="67">
        <v>20359.41</v>
      </c>
    </row>
    <row r="86" spans="1:5">
      <c r="A86" s="66">
        <v>101040101001</v>
      </c>
      <c r="B86" s="66" t="s">
        <v>564</v>
      </c>
      <c r="C86" s="67">
        <v>21901.49</v>
      </c>
      <c r="D86" s="67">
        <v>-3899.39</v>
      </c>
      <c r="E86" s="67">
        <v>18002.099999999999</v>
      </c>
    </row>
    <row r="87" spans="1:5">
      <c r="A87" s="66">
        <v>101040101002</v>
      </c>
      <c r="B87" s="66" t="s">
        <v>565</v>
      </c>
      <c r="C87" s="67">
        <v>3949.65</v>
      </c>
      <c r="D87" s="67">
        <v>-1592.34</v>
      </c>
      <c r="E87" s="67">
        <v>2357.31</v>
      </c>
    </row>
    <row r="88" spans="1:5">
      <c r="A88" s="66">
        <v>1010402</v>
      </c>
      <c r="B88" s="66" t="s">
        <v>566</v>
      </c>
      <c r="C88" s="67">
        <v>520</v>
      </c>
      <c r="D88" s="67">
        <v>-520</v>
      </c>
      <c r="E88" s="67">
        <v>0</v>
      </c>
    </row>
    <row r="89" spans="1:5">
      <c r="A89" s="66">
        <v>101040201</v>
      </c>
      <c r="B89" s="66" t="s">
        <v>567</v>
      </c>
      <c r="C89" s="67">
        <v>520</v>
      </c>
      <c r="D89" s="67">
        <v>-520</v>
      </c>
      <c r="E89" s="67">
        <v>0</v>
      </c>
    </row>
    <row r="90" spans="1:5">
      <c r="A90" s="66">
        <v>101040202002</v>
      </c>
      <c r="B90" s="66" t="s">
        <v>568</v>
      </c>
      <c r="C90" s="67">
        <v>520</v>
      </c>
      <c r="D90" s="67">
        <v>-520</v>
      </c>
      <c r="E90" s="67">
        <v>0</v>
      </c>
    </row>
    <row r="91" spans="1:5">
      <c r="A91" s="66">
        <v>10105</v>
      </c>
      <c r="B91" s="66" t="s">
        <v>569</v>
      </c>
      <c r="C91" s="67">
        <v>48359.71</v>
      </c>
      <c r="D91" s="67">
        <v>332727.11</v>
      </c>
      <c r="E91" s="67">
        <v>381086.82</v>
      </c>
    </row>
    <row r="92" spans="1:5">
      <c r="A92" s="66">
        <v>1010501</v>
      </c>
      <c r="B92" s="66" t="s">
        <v>570</v>
      </c>
      <c r="C92" s="67">
        <v>22500.09</v>
      </c>
      <c r="D92" s="67">
        <v>-22500.09</v>
      </c>
      <c r="E92" s="67">
        <v>0</v>
      </c>
    </row>
    <row r="93" spans="1:5">
      <c r="A93" s="66">
        <v>101050101</v>
      </c>
      <c r="B93" s="66" t="s">
        <v>571</v>
      </c>
      <c r="C93" s="67">
        <v>22500.09</v>
      </c>
      <c r="D93" s="67">
        <v>-22500.09</v>
      </c>
      <c r="E93" s="67">
        <v>0</v>
      </c>
    </row>
    <row r="94" spans="1:5">
      <c r="A94" s="66">
        <v>101050101001</v>
      </c>
      <c r="B94" s="66" t="s">
        <v>572</v>
      </c>
      <c r="C94" s="67">
        <v>171.58</v>
      </c>
      <c r="D94" s="67">
        <v>-171.58</v>
      </c>
      <c r="E94" s="67">
        <v>0</v>
      </c>
    </row>
    <row r="95" spans="1:5">
      <c r="A95" s="66">
        <v>101050101003</v>
      </c>
      <c r="B95" s="66" t="s">
        <v>573</v>
      </c>
      <c r="C95" s="67">
        <v>22328.51</v>
      </c>
      <c r="D95" s="67">
        <v>-22328.51</v>
      </c>
      <c r="E95" s="67">
        <v>0</v>
      </c>
    </row>
    <row r="96" spans="1:5">
      <c r="A96" s="66">
        <v>1010502</v>
      </c>
      <c r="B96" s="66" t="s">
        <v>574</v>
      </c>
      <c r="C96" s="67">
        <v>25859.62</v>
      </c>
      <c r="D96" s="67">
        <v>348147.94</v>
      </c>
      <c r="E96" s="67">
        <v>374007.56</v>
      </c>
    </row>
    <row r="97" spans="1:5">
      <c r="A97" s="66">
        <v>101050201</v>
      </c>
      <c r="B97" s="66" t="s">
        <v>574</v>
      </c>
      <c r="C97" s="67">
        <v>25859.62</v>
      </c>
      <c r="D97" s="67">
        <v>348147.94</v>
      </c>
      <c r="E97" s="67">
        <v>374007.56</v>
      </c>
    </row>
    <row r="98" spans="1:5">
      <c r="A98" s="66">
        <v>101050201001</v>
      </c>
      <c r="B98" s="66" t="s">
        <v>575</v>
      </c>
      <c r="C98" s="67">
        <v>0</v>
      </c>
      <c r="D98" s="67">
        <v>312846.78000000003</v>
      </c>
      <c r="E98" s="67">
        <v>312846.78000000003</v>
      </c>
    </row>
    <row r="99" spans="1:5">
      <c r="A99" s="66">
        <v>101050201002</v>
      </c>
      <c r="B99" s="66" t="s">
        <v>576</v>
      </c>
      <c r="C99" s="67">
        <v>0</v>
      </c>
      <c r="D99" s="67">
        <v>2276.3200000000002</v>
      </c>
      <c r="E99" s="67">
        <v>2276.3200000000002</v>
      </c>
    </row>
    <row r="100" spans="1:5">
      <c r="A100" s="66">
        <v>101050201003</v>
      </c>
      <c r="B100" s="66" t="s">
        <v>577</v>
      </c>
      <c r="C100" s="67">
        <v>0</v>
      </c>
      <c r="D100" s="67">
        <v>32943.279999999999</v>
      </c>
      <c r="E100" s="67">
        <v>32943.279999999999</v>
      </c>
    </row>
    <row r="101" spans="1:5">
      <c r="A101" s="66">
        <v>101050201004</v>
      </c>
      <c r="B101" s="66" t="s">
        <v>578</v>
      </c>
      <c r="C101" s="67">
        <v>24500.880000000001</v>
      </c>
      <c r="D101" s="67">
        <v>0</v>
      </c>
      <c r="E101" s="67">
        <v>24500.880000000001</v>
      </c>
    </row>
    <row r="102" spans="1:5">
      <c r="A102" s="66">
        <v>101050201005</v>
      </c>
      <c r="B102" s="66" t="s">
        <v>579</v>
      </c>
      <c r="C102" s="67">
        <v>0</v>
      </c>
      <c r="D102" s="67">
        <v>81.56</v>
      </c>
      <c r="E102" s="67">
        <v>81.56</v>
      </c>
    </row>
    <row r="103" spans="1:5">
      <c r="A103" s="66">
        <v>101050201006</v>
      </c>
      <c r="B103" s="66" t="s">
        <v>580</v>
      </c>
      <c r="C103" s="67">
        <v>1358.74</v>
      </c>
      <c r="D103" s="67">
        <v>0</v>
      </c>
      <c r="E103" s="67">
        <v>1358.74</v>
      </c>
    </row>
    <row r="104" spans="1:5">
      <c r="A104" s="66">
        <v>1010503</v>
      </c>
      <c r="B104" s="66" t="s">
        <v>581</v>
      </c>
      <c r="C104" s="67">
        <v>0</v>
      </c>
      <c r="D104" s="67">
        <v>7079.26</v>
      </c>
      <c r="E104" s="67">
        <v>7079.26</v>
      </c>
    </row>
    <row r="105" spans="1:5">
      <c r="A105" s="66">
        <v>101050301</v>
      </c>
      <c r="B105" s="66" t="s">
        <v>581</v>
      </c>
      <c r="C105" s="67">
        <v>0</v>
      </c>
      <c r="D105" s="67">
        <v>7079.26</v>
      </c>
      <c r="E105" s="67">
        <v>7079.26</v>
      </c>
    </row>
    <row r="106" spans="1:5">
      <c r="A106" s="66">
        <v>101050301001</v>
      </c>
      <c r="B106" s="66" t="s">
        <v>582</v>
      </c>
      <c r="C106" s="67">
        <v>0</v>
      </c>
      <c r="D106" s="67">
        <v>7079.26</v>
      </c>
      <c r="E106" s="67">
        <v>7079.26</v>
      </c>
    </row>
    <row r="107" spans="1:5">
      <c r="A107" s="66">
        <v>10106</v>
      </c>
      <c r="B107" s="66" t="s">
        <v>583</v>
      </c>
      <c r="C107" s="67">
        <v>84662.48</v>
      </c>
      <c r="D107" s="67">
        <v>-84662.48</v>
      </c>
      <c r="E107" s="67">
        <v>0</v>
      </c>
    </row>
    <row r="108" spans="1:5">
      <c r="A108" s="66">
        <v>1010601</v>
      </c>
      <c r="B108" s="66" t="s">
        <v>583</v>
      </c>
      <c r="C108" s="67">
        <v>84662.48</v>
      </c>
      <c r="D108" s="67">
        <v>-84662.48</v>
      </c>
      <c r="E108" s="67">
        <v>0</v>
      </c>
    </row>
    <row r="109" spans="1:5">
      <c r="A109" s="66">
        <v>101060101003</v>
      </c>
      <c r="B109" s="66" t="s">
        <v>584</v>
      </c>
      <c r="C109" s="67">
        <v>84662.48</v>
      </c>
      <c r="D109" s="67">
        <v>-84662.48</v>
      </c>
      <c r="E109" s="67">
        <v>0</v>
      </c>
    </row>
    <row r="110" spans="1:5">
      <c r="A110" s="66">
        <v>102</v>
      </c>
      <c r="B110" s="66" t="s">
        <v>585</v>
      </c>
      <c r="C110" s="67">
        <v>6837170.6900000004</v>
      </c>
      <c r="D110" s="67">
        <v>-149521.26</v>
      </c>
      <c r="E110" s="67">
        <v>6687649.4299999997</v>
      </c>
    </row>
    <row r="111" spans="1:5">
      <c r="A111" s="66">
        <v>10201</v>
      </c>
      <c r="B111" s="66" t="s">
        <v>586</v>
      </c>
      <c r="C111" s="67">
        <v>6813531.7800000003</v>
      </c>
      <c r="D111" s="67">
        <v>-127407.75</v>
      </c>
      <c r="E111" s="67">
        <v>6686124.0300000003</v>
      </c>
    </row>
    <row r="112" spans="1:5">
      <c r="A112" s="66">
        <v>1020101</v>
      </c>
      <c r="B112" s="66" t="s">
        <v>587</v>
      </c>
      <c r="C112" s="67">
        <v>2810636.68</v>
      </c>
      <c r="D112" s="67">
        <v>-428363.59</v>
      </c>
      <c r="E112" s="67">
        <v>2382273.09</v>
      </c>
    </row>
    <row r="113" spans="1:5">
      <c r="A113" s="66">
        <v>102010101</v>
      </c>
      <c r="B113" s="66" t="s">
        <v>588</v>
      </c>
      <c r="C113" s="67">
        <v>2810636.68</v>
      </c>
      <c r="D113" s="67">
        <v>-428363.59</v>
      </c>
      <c r="E113" s="67">
        <v>2382273.09</v>
      </c>
    </row>
    <row r="114" spans="1:5">
      <c r="A114" s="66">
        <v>102010101001</v>
      </c>
      <c r="B114" s="66" t="s">
        <v>589</v>
      </c>
      <c r="C114" s="67">
        <v>2359296.6</v>
      </c>
      <c r="D114" s="67">
        <v>-461156.96</v>
      </c>
      <c r="E114" s="67">
        <v>1898139.64</v>
      </c>
    </row>
    <row r="115" spans="1:5">
      <c r="A115" s="66">
        <v>102010101002</v>
      </c>
      <c r="B115" s="66" t="s">
        <v>590</v>
      </c>
      <c r="C115" s="67">
        <v>451340.08</v>
      </c>
      <c r="D115" s="67">
        <v>32793.370000000003</v>
      </c>
      <c r="E115" s="67">
        <v>484133.45</v>
      </c>
    </row>
    <row r="116" spans="1:5">
      <c r="A116" s="66">
        <v>1020102</v>
      </c>
      <c r="B116" s="66" t="s">
        <v>591</v>
      </c>
      <c r="C116" s="67">
        <v>8023230.5</v>
      </c>
      <c r="D116" s="67">
        <v>919031.16</v>
      </c>
      <c r="E116" s="67">
        <v>8942261.6600000001</v>
      </c>
    </row>
    <row r="117" spans="1:5">
      <c r="A117" s="66">
        <v>102010201</v>
      </c>
      <c r="B117" s="66" t="s">
        <v>592</v>
      </c>
      <c r="C117" s="67">
        <v>8023230.5</v>
      </c>
      <c r="D117" s="67">
        <v>919031.16</v>
      </c>
      <c r="E117" s="67">
        <v>8942261.6600000001</v>
      </c>
    </row>
    <row r="118" spans="1:5">
      <c r="A118" s="66">
        <v>102010201001</v>
      </c>
      <c r="B118" s="66" t="s">
        <v>593</v>
      </c>
      <c r="C118" s="67">
        <v>0</v>
      </c>
      <c r="D118" s="67">
        <v>461156.96</v>
      </c>
      <c r="E118" s="67">
        <v>461156.96</v>
      </c>
    </row>
    <row r="119" spans="1:5">
      <c r="A119" s="66">
        <v>102010201004</v>
      </c>
      <c r="B119" s="66" t="s">
        <v>594</v>
      </c>
      <c r="C119" s="67">
        <v>198639.52</v>
      </c>
      <c r="D119" s="67">
        <v>159.1</v>
      </c>
      <c r="E119" s="67">
        <v>198798.62</v>
      </c>
    </row>
    <row r="120" spans="1:5">
      <c r="A120" s="66">
        <v>102010201005</v>
      </c>
      <c r="B120" s="66" t="s">
        <v>595</v>
      </c>
      <c r="C120" s="67">
        <v>7187317.2800000003</v>
      </c>
      <c r="D120" s="67">
        <v>434585.1</v>
      </c>
      <c r="E120" s="67">
        <v>7621902.3799999999</v>
      </c>
    </row>
    <row r="121" spans="1:5">
      <c r="A121" s="66">
        <v>102010201006</v>
      </c>
      <c r="B121" s="66" t="s">
        <v>596</v>
      </c>
      <c r="C121" s="67">
        <v>15974.66</v>
      </c>
      <c r="D121" s="67">
        <v>0</v>
      </c>
      <c r="E121" s="67">
        <v>15974.66</v>
      </c>
    </row>
    <row r="122" spans="1:5">
      <c r="A122" s="66">
        <v>102010201007</v>
      </c>
      <c r="B122" s="66" t="s">
        <v>597</v>
      </c>
      <c r="C122" s="67">
        <v>138315.51</v>
      </c>
      <c r="D122" s="67">
        <v>3130</v>
      </c>
      <c r="E122" s="67">
        <v>141445.51</v>
      </c>
    </row>
    <row r="123" spans="1:5">
      <c r="A123" s="66">
        <v>102010201009</v>
      </c>
      <c r="B123" s="66" t="s">
        <v>598</v>
      </c>
      <c r="C123" s="67">
        <v>482983.53</v>
      </c>
      <c r="D123" s="67">
        <v>20000</v>
      </c>
      <c r="E123" s="67">
        <v>502983.53</v>
      </c>
    </row>
    <row r="124" spans="1:5">
      <c r="A124" s="66">
        <v>1020103</v>
      </c>
      <c r="B124" s="66" t="s">
        <v>599</v>
      </c>
      <c r="C124" s="67">
        <v>-4020335.4</v>
      </c>
      <c r="D124" s="67">
        <v>-618075.31999999995</v>
      </c>
      <c r="E124" s="67">
        <v>-4638410.72</v>
      </c>
    </row>
    <row r="125" spans="1:5">
      <c r="A125" s="66">
        <v>102010301</v>
      </c>
      <c r="B125" s="66" t="s">
        <v>600</v>
      </c>
      <c r="C125" s="67">
        <v>-4020335.4</v>
      </c>
      <c r="D125" s="67">
        <v>-618075.31999999995</v>
      </c>
      <c r="E125" s="67">
        <v>-4638410.72</v>
      </c>
    </row>
    <row r="126" spans="1:5">
      <c r="A126" s="66">
        <v>102010301001</v>
      </c>
      <c r="B126" s="66" t="s">
        <v>601</v>
      </c>
      <c r="C126" s="67">
        <v>0</v>
      </c>
      <c r="D126" s="67">
        <v>-8192.16</v>
      </c>
      <c r="E126" s="67">
        <v>-8192.16</v>
      </c>
    </row>
    <row r="127" spans="1:5">
      <c r="A127" s="66">
        <v>102010301004</v>
      </c>
      <c r="B127" s="66" t="s">
        <v>602</v>
      </c>
      <c r="C127" s="67">
        <v>-147493.94</v>
      </c>
      <c r="D127" s="67">
        <v>-8338.85</v>
      </c>
      <c r="E127" s="67">
        <v>-155832.79</v>
      </c>
    </row>
    <row r="128" spans="1:5">
      <c r="A128" s="66">
        <v>102010301005</v>
      </c>
      <c r="B128" s="66" t="s">
        <v>603</v>
      </c>
      <c r="C128" s="67">
        <v>-3485173.97</v>
      </c>
      <c r="D128" s="67">
        <v>-539133.86</v>
      </c>
      <c r="E128" s="67">
        <v>-4024307.83</v>
      </c>
    </row>
    <row r="129" spans="1:5">
      <c r="A129" s="66">
        <v>102010301006</v>
      </c>
      <c r="B129" s="66" t="s">
        <v>604</v>
      </c>
      <c r="C129" s="67">
        <v>-14825.81</v>
      </c>
      <c r="D129" s="67">
        <v>-504.09</v>
      </c>
      <c r="E129" s="67">
        <v>-15329.9</v>
      </c>
    </row>
    <row r="130" spans="1:5">
      <c r="A130" s="66">
        <v>102010301007</v>
      </c>
      <c r="B130" s="66" t="s">
        <v>605</v>
      </c>
      <c r="C130" s="67">
        <v>-110638.32</v>
      </c>
      <c r="D130" s="67">
        <v>-7481.87</v>
      </c>
      <c r="E130" s="67">
        <v>-118120.19</v>
      </c>
    </row>
    <row r="131" spans="1:5">
      <c r="A131" s="66">
        <v>102010301009</v>
      </c>
      <c r="B131" s="66" t="s">
        <v>606</v>
      </c>
      <c r="C131" s="67">
        <v>-262203.36</v>
      </c>
      <c r="D131" s="67">
        <v>-54424.49</v>
      </c>
      <c r="E131" s="67">
        <v>-316627.84999999998</v>
      </c>
    </row>
    <row r="132" spans="1:5">
      <c r="A132" s="66">
        <v>10202</v>
      </c>
      <c r="B132" s="66" t="s">
        <v>607</v>
      </c>
      <c r="C132" s="67">
        <v>23638.91</v>
      </c>
      <c r="D132" s="67">
        <v>-22113.51</v>
      </c>
      <c r="E132" s="67">
        <v>1525.4</v>
      </c>
    </row>
    <row r="133" spans="1:5">
      <c r="A133" s="66">
        <v>1020201</v>
      </c>
      <c r="B133" s="66" t="s">
        <v>608</v>
      </c>
      <c r="C133" s="67">
        <v>82108</v>
      </c>
      <c r="D133" s="67">
        <v>0</v>
      </c>
      <c r="E133" s="67">
        <v>82108</v>
      </c>
    </row>
    <row r="134" spans="1:5">
      <c r="A134" s="66">
        <v>102020101</v>
      </c>
      <c r="B134" s="66" t="s">
        <v>609</v>
      </c>
      <c r="C134" s="67">
        <v>82108</v>
      </c>
      <c r="D134" s="67">
        <v>0</v>
      </c>
      <c r="E134" s="67">
        <v>82108</v>
      </c>
    </row>
    <row r="135" spans="1:5">
      <c r="A135" s="66">
        <v>102020101004</v>
      </c>
      <c r="B135" s="66" t="s">
        <v>610</v>
      </c>
      <c r="C135" s="67">
        <v>82108</v>
      </c>
      <c r="D135" s="67">
        <v>0</v>
      </c>
      <c r="E135" s="67">
        <v>82108</v>
      </c>
    </row>
    <row r="136" spans="1:5">
      <c r="A136" s="66">
        <v>1020202</v>
      </c>
      <c r="B136" s="66" t="s">
        <v>611</v>
      </c>
      <c r="C136" s="67">
        <v>-58469.09</v>
      </c>
      <c r="D136" s="67">
        <v>-22113.51</v>
      </c>
      <c r="E136" s="67">
        <v>-80582.600000000006</v>
      </c>
    </row>
    <row r="137" spans="1:5">
      <c r="A137" s="66">
        <v>102020201</v>
      </c>
      <c r="B137" s="66" t="s">
        <v>611</v>
      </c>
      <c r="C137" s="67">
        <v>-58469.09</v>
      </c>
      <c r="D137" s="67">
        <v>-22113.51</v>
      </c>
      <c r="E137" s="67">
        <v>-80582.600000000006</v>
      </c>
    </row>
    <row r="138" spans="1:5">
      <c r="A138" s="66">
        <v>102020201001</v>
      </c>
      <c r="B138" s="66" t="s">
        <v>612</v>
      </c>
      <c r="C138" s="67">
        <v>-58469.09</v>
      </c>
      <c r="D138" s="67">
        <v>-22113.51</v>
      </c>
      <c r="E138" s="67">
        <v>-80582.600000000006</v>
      </c>
    </row>
    <row r="139" spans="1:5">
      <c r="A139" s="66">
        <v>104</v>
      </c>
      <c r="B139" s="66" t="s">
        <v>613</v>
      </c>
      <c r="C139" s="67">
        <v>50019.4</v>
      </c>
      <c r="D139" s="67">
        <v>-11310.59</v>
      </c>
      <c r="E139" s="67">
        <v>38708.81</v>
      </c>
    </row>
    <row r="140" spans="1:5">
      <c r="A140" s="66">
        <v>10401</v>
      </c>
      <c r="B140" s="66" t="s">
        <v>613</v>
      </c>
      <c r="C140" s="67">
        <v>50019.4</v>
      </c>
      <c r="D140" s="67">
        <v>-11310.59</v>
      </c>
      <c r="E140" s="67">
        <v>38708.81</v>
      </c>
    </row>
    <row r="141" spans="1:5">
      <c r="A141" s="66">
        <v>1040101</v>
      </c>
      <c r="B141" s="66" t="s">
        <v>613</v>
      </c>
      <c r="C141" s="67">
        <v>50019.4</v>
      </c>
      <c r="D141" s="67">
        <v>-11310.59</v>
      </c>
      <c r="E141" s="67">
        <v>38708.81</v>
      </c>
    </row>
    <row r="142" spans="1:5">
      <c r="A142" s="66">
        <v>104010101</v>
      </c>
      <c r="B142" s="66" t="s">
        <v>613</v>
      </c>
      <c r="C142" s="67">
        <v>50019.4</v>
      </c>
      <c r="D142" s="67">
        <v>-11310.59</v>
      </c>
      <c r="E142" s="67">
        <v>38708.81</v>
      </c>
    </row>
    <row r="143" spans="1:5">
      <c r="A143" s="66">
        <v>104010101001</v>
      </c>
      <c r="B143" s="66" t="s">
        <v>614</v>
      </c>
      <c r="C143" s="67">
        <v>50019.4</v>
      </c>
      <c r="D143" s="67">
        <v>-11310.59</v>
      </c>
      <c r="E143" s="67">
        <v>38708.81</v>
      </c>
    </row>
    <row r="144" spans="1:5">
      <c r="A144" s="66">
        <v>2</v>
      </c>
      <c r="B144" s="66" t="s">
        <v>615</v>
      </c>
      <c r="C144" s="67">
        <v>10360778.32</v>
      </c>
      <c r="D144" s="67">
        <v>-1926464.65</v>
      </c>
      <c r="E144" s="67">
        <v>8434313.6699999999</v>
      </c>
    </row>
    <row r="145" spans="1:5">
      <c r="A145" s="66">
        <v>201</v>
      </c>
      <c r="B145" s="66" t="s">
        <v>616</v>
      </c>
      <c r="C145" s="67">
        <v>7778155.1399999997</v>
      </c>
      <c r="D145" s="67">
        <v>-95891.93</v>
      </c>
      <c r="E145" s="67">
        <v>7682263.21</v>
      </c>
    </row>
    <row r="146" spans="1:5">
      <c r="A146" s="66">
        <v>20103</v>
      </c>
      <c r="B146" s="66" t="s">
        <v>617</v>
      </c>
      <c r="C146" s="67">
        <v>6612032.1399999997</v>
      </c>
      <c r="D146" s="67">
        <v>586363.62</v>
      </c>
      <c r="E146" s="67">
        <v>7198395.7599999998</v>
      </c>
    </row>
    <row r="147" spans="1:5">
      <c r="A147" s="66">
        <v>2010301</v>
      </c>
      <c r="B147" s="66" t="s">
        <v>618</v>
      </c>
      <c r="C147" s="67">
        <v>1449633.72</v>
      </c>
      <c r="D147" s="67">
        <v>-443472.17</v>
      </c>
      <c r="E147" s="67">
        <v>1006161.55</v>
      </c>
    </row>
    <row r="148" spans="1:5">
      <c r="A148" s="66">
        <v>201030101</v>
      </c>
      <c r="B148" s="66" t="s">
        <v>618</v>
      </c>
      <c r="C148" s="67">
        <v>1449633.72</v>
      </c>
      <c r="D148" s="67">
        <v>-443472.17</v>
      </c>
      <c r="E148" s="67">
        <v>1006161.55</v>
      </c>
    </row>
    <row r="149" spans="1:5">
      <c r="A149" s="66">
        <v>201030101001</v>
      </c>
      <c r="B149" s="66" t="s">
        <v>619</v>
      </c>
      <c r="C149" s="67">
        <v>618888.69999999995</v>
      </c>
      <c r="D149" s="67">
        <v>-49298.8</v>
      </c>
      <c r="E149" s="67">
        <v>569589.9</v>
      </c>
    </row>
    <row r="150" spans="1:5">
      <c r="A150" s="66">
        <v>201030101002</v>
      </c>
      <c r="B150" s="66" t="s">
        <v>620</v>
      </c>
      <c r="C150" s="67">
        <v>830745.02</v>
      </c>
      <c r="D150" s="67">
        <v>-394173.37</v>
      </c>
      <c r="E150" s="67">
        <v>436571.65</v>
      </c>
    </row>
    <row r="151" spans="1:5">
      <c r="A151" s="66">
        <v>2010302</v>
      </c>
      <c r="B151" s="66" t="s">
        <v>621</v>
      </c>
      <c r="C151" s="67">
        <v>3898437.94</v>
      </c>
      <c r="D151" s="67">
        <v>-997468.94</v>
      </c>
      <c r="E151" s="67">
        <v>2900969</v>
      </c>
    </row>
    <row r="152" spans="1:5">
      <c r="A152" s="66">
        <v>201030201</v>
      </c>
      <c r="B152" s="66" t="s">
        <v>621</v>
      </c>
      <c r="C152" s="67">
        <v>3898437.94</v>
      </c>
      <c r="D152" s="67">
        <v>-997468.94</v>
      </c>
      <c r="E152" s="67">
        <v>2900969</v>
      </c>
    </row>
    <row r="153" spans="1:5">
      <c r="A153" s="66">
        <v>201030201001</v>
      </c>
      <c r="B153" s="66" t="s">
        <v>622</v>
      </c>
      <c r="C153" s="67">
        <v>3890437.94</v>
      </c>
      <c r="D153" s="67">
        <v>-997468.94</v>
      </c>
      <c r="E153" s="67">
        <v>2892969</v>
      </c>
    </row>
    <row r="154" spans="1:5">
      <c r="A154" s="66">
        <v>201030201002</v>
      </c>
      <c r="B154" s="66" t="s">
        <v>623</v>
      </c>
      <c r="C154" s="67">
        <v>8000</v>
      </c>
      <c r="D154" s="67">
        <v>0</v>
      </c>
      <c r="E154" s="67">
        <v>8000</v>
      </c>
    </row>
    <row r="155" spans="1:5">
      <c r="A155" s="66">
        <v>2010304</v>
      </c>
      <c r="B155" s="66" t="s">
        <v>624</v>
      </c>
      <c r="C155" s="67">
        <v>1263960.48</v>
      </c>
      <c r="D155" s="67">
        <v>2027304.73</v>
      </c>
      <c r="E155" s="67">
        <v>3291265.21</v>
      </c>
    </row>
    <row r="156" spans="1:5">
      <c r="A156" s="66">
        <v>201030401</v>
      </c>
      <c r="B156" s="66" t="s">
        <v>624</v>
      </c>
      <c r="C156" s="67">
        <v>1263960.48</v>
      </c>
      <c r="D156" s="67">
        <v>2027304.73</v>
      </c>
      <c r="E156" s="67">
        <v>3291265.21</v>
      </c>
    </row>
    <row r="157" spans="1:5">
      <c r="A157" s="66">
        <v>201030401001</v>
      </c>
      <c r="B157" s="66" t="s">
        <v>625</v>
      </c>
      <c r="C157" s="67">
        <v>20648.96</v>
      </c>
      <c r="D157" s="67">
        <v>559.85</v>
      </c>
      <c r="E157" s="67">
        <v>21208.81</v>
      </c>
    </row>
    <row r="158" spans="1:5">
      <c r="A158" s="66">
        <v>201030401002</v>
      </c>
      <c r="B158" s="66" t="s">
        <v>626</v>
      </c>
      <c r="C158" s="67">
        <v>1066.49</v>
      </c>
      <c r="D158" s="67">
        <v>1299.42</v>
      </c>
      <c r="E158" s="67">
        <v>2365.91</v>
      </c>
    </row>
    <row r="159" spans="1:5">
      <c r="A159" s="66">
        <v>201030401003</v>
      </c>
      <c r="B159" s="66" t="s">
        <v>627</v>
      </c>
      <c r="C159" s="67">
        <v>1240356.02</v>
      </c>
      <c r="D159" s="67">
        <v>2026569.52</v>
      </c>
      <c r="E159" s="67">
        <v>3266925.54</v>
      </c>
    </row>
    <row r="160" spans="1:5">
      <c r="A160" s="66">
        <v>201030401004</v>
      </c>
      <c r="B160" s="66" t="s">
        <v>628</v>
      </c>
      <c r="C160" s="67">
        <v>191.58</v>
      </c>
      <c r="D160" s="67">
        <v>-191.58</v>
      </c>
      <c r="E160" s="67">
        <v>0</v>
      </c>
    </row>
    <row r="161" spans="1:5">
      <c r="A161" s="66">
        <v>201030401005</v>
      </c>
      <c r="B161" s="66" t="s">
        <v>629</v>
      </c>
      <c r="C161" s="67">
        <v>1697.43</v>
      </c>
      <c r="D161" s="67">
        <v>-932.48</v>
      </c>
      <c r="E161" s="67">
        <v>764.95</v>
      </c>
    </row>
    <row r="162" spans="1:5">
      <c r="A162" s="66">
        <v>20104</v>
      </c>
      <c r="B162" s="66" t="s">
        <v>630</v>
      </c>
      <c r="C162" s="67">
        <v>616504.99</v>
      </c>
      <c r="D162" s="67">
        <v>-616504.99</v>
      </c>
      <c r="E162" s="67">
        <v>0</v>
      </c>
    </row>
    <row r="163" spans="1:5">
      <c r="A163" s="66">
        <v>2010401</v>
      </c>
      <c r="B163" s="66" t="s">
        <v>631</v>
      </c>
      <c r="C163" s="67">
        <v>616504.99</v>
      </c>
      <c r="D163" s="67">
        <v>-616504.99</v>
      </c>
      <c r="E163" s="67">
        <v>0</v>
      </c>
    </row>
    <row r="164" spans="1:5">
      <c r="A164" s="66">
        <v>201040101</v>
      </c>
      <c r="B164" s="66" t="s">
        <v>631</v>
      </c>
      <c r="C164" s="67">
        <v>616504.99</v>
      </c>
      <c r="D164" s="67">
        <v>-616504.99</v>
      </c>
      <c r="E164" s="67">
        <v>0</v>
      </c>
    </row>
    <row r="165" spans="1:5">
      <c r="A165" s="66">
        <v>201040101002</v>
      </c>
      <c r="B165" s="66" t="s">
        <v>632</v>
      </c>
      <c r="C165" s="67">
        <v>6020.53</v>
      </c>
      <c r="D165" s="67">
        <v>-6020.53</v>
      </c>
      <c r="E165" s="67">
        <v>0</v>
      </c>
    </row>
    <row r="166" spans="1:5">
      <c r="A166" s="66">
        <v>201040101005</v>
      </c>
      <c r="B166" s="66" t="s">
        <v>633</v>
      </c>
      <c r="C166" s="67">
        <v>601265.47</v>
      </c>
      <c r="D166" s="67">
        <v>-601265.47</v>
      </c>
      <c r="E166" s="67">
        <v>0</v>
      </c>
    </row>
    <row r="167" spans="1:5">
      <c r="A167" s="66">
        <v>201040101007</v>
      </c>
      <c r="B167" s="66" t="s">
        <v>634</v>
      </c>
      <c r="C167" s="67">
        <v>9218.99</v>
      </c>
      <c r="D167" s="67">
        <v>-9218.99</v>
      </c>
      <c r="E167" s="67">
        <v>0</v>
      </c>
    </row>
    <row r="168" spans="1:5">
      <c r="A168" s="66">
        <v>20105</v>
      </c>
      <c r="B168" s="66" t="s">
        <v>635</v>
      </c>
      <c r="C168" s="67">
        <v>465715.59</v>
      </c>
      <c r="D168" s="67">
        <v>-79964.899999999994</v>
      </c>
      <c r="E168" s="67">
        <v>385750.69</v>
      </c>
    </row>
    <row r="169" spans="1:5">
      <c r="A169" s="66">
        <v>2010501</v>
      </c>
      <c r="B169" s="66" t="s">
        <v>636</v>
      </c>
      <c r="C169" s="67">
        <v>62830.15</v>
      </c>
      <c r="D169" s="67">
        <v>12953.64</v>
      </c>
      <c r="E169" s="67">
        <v>75783.789999999994</v>
      </c>
    </row>
    <row r="170" spans="1:5">
      <c r="A170" s="66">
        <v>201050102</v>
      </c>
      <c r="B170" s="66" t="s">
        <v>637</v>
      </c>
      <c r="C170" s="67">
        <v>62830.15</v>
      </c>
      <c r="D170" s="67">
        <v>12953.64</v>
      </c>
      <c r="E170" s="67">
        <v>75783.789999999994</v>
      </c>
    </row>
    <row r="171" spans="1:5">
      <c r="A171" s="66">
        <v>201050102006</v>
      </c>
      <c r="B171" s="66" t="s">
        <v>638</v>
      </c>
      <c r="C171" s="67">
        <v>62830.15</v>
      </c>
      <c r="D171" s="67">
        <v>12953.64</v>
      </c>
      <c r="E171" s="67">
        <v>75783.789999999994</v>
      </c>
    </row>
    <row r="172" spans="1:5">
      <c r="A172" s="66">
        <v>2010503</v>
      </c>
      <c r="B172" s="66" t="s">
        <v>639</v>
      </c>
      <c r="C172" s="67">
        <v>40149</v>
      </c>
      <c r="D172" s="67">
        <v>-445.65</v>
      </c>
      <c r="E172" s="67">
        <v>39703.35</v>
      </c>
    </row>
    <row r="173" spans="1:5">
      <c r="A173" s="66">
        <v>201050301</v>
      </c>
      <c r="B173" s="66" t="s">
        <v>640</v>
      </c>
      <c r="C173" s="67">
        <v>40149</v>
      </c>
      <c r="D173" s="67">
        <v>-445.65</v>
      </c>
      <c r="E173" s="67">
        <v>39703.35</v>
      </c>
    </row>
    <row r="174" spans="1:5">
      <c r="A174" s="66">
        <v>201050301001</v>
      </c>
      <c r="B174" s="66" t="s">
        <v>641</v>
      </c>
      <c r="C174" s="67">
        <v>11441.24</v>
      </c>
      <c r="D174" s="67">
        <v>-1219.3699999999999</v>
      </c>
      <c r="E174" s="67">
        <v>10221.870000000001</v>
      </c>
    </row>
    <row r="175" spans="1:5">
      <c r="A175" s="66">
        <v>201050301002</v>
      </c>
      <c r="B175" s="66" t="s">
        <v>642</v>
      </c>
      <c r="C175" s="67">
        <v>14710.09</v>
      </c>
      <c r="D175" s="67">
        <v>-1304.79</v>
      </c>
      <c r="E175" s="67">
        <v>13405.3</v>
      </c>
    </row>
    <row r="176" spans="1:5">
      <c r="A176" s="66">
        <v>201050301003</v>
      </c>
      <c r="B176" s="66" t="s">
        <v>643</v>
      </c>
      <c r="C176" s="67">
        <v>3444.97</v>
      </c>
      <c r="D176" s="67">
        <v>-174.4</v>
      </c>
      <c r="E176" s="67">
        <v>3270.57</v>
      </c>
    </row>
    <row r="177" spans="1:5">
      <c r="A177" s="66">
        <v>201050301004</v>
      </c>
      <c r="B177" s="66" t="s">
        <v>644</v>
      </c>
      <c r="C177" s="67">
        <v>6168.36</v>
      </c>
      <c r="D177" s="67">
        <v>1386.81</v>
      </c>
      <c r="E177" s="67">
        <v>7555.17</v>
      </c>
    </row>
    <row r="178" spans="1:5">
      <c r="A178" s="66">
        <v>201050301005</v>
      </c>
      <c r="B178" s="66" t="s">
        <v>645</v>
      </c>
      <c r="C178" s="67">
        <v>3918.17</v>
      </c>
      <c r="D178" s="67">
        <v>75.61</v>
      </c>
      <c r="E178" s="67">
        <v>3993.78</v>
      </c>
    </row>
    <row r="179" spans="1:5">
      <c r="A179" s="66">
        <v>201050301009</v>
      </c>
      <c r="B179" s="66" t="s">
        <v>646</v>
      </c>
      <c r="C179" s="67">
        <v>300</v>
      </c>
      <c r="D179" s="67">
        <v>750.74</v>
      </c>
      <c r="E179" s="67">
        <v>1050.74</v>
      </c>
    </row>
    <row r="180" spans="1:5">
      <c r="A180" s="66">
        <v>201050301010</v>
      </c>
      <c r="B180" s="66" t="s">
        <v>647</v>
      </c>
      <c r="C180" s="67">
        <v>166.17</v>
      </c>
      <c r="D180" s="67">
        <v>39.75</v>
      </c>
      <c r="E180" s="67">
        <v>205.92</v>
      </c>
    </row>
    <row r="181" spans="1:5">
      <c r="A181" s="66">
        <v>2010504</v>
      </c>
      <c r="B181" s="66" t="s">
        <v>648</v>
      </c>
      <c r="C181" s="67">
        <v>144386.19</v>
      </c>
      <c r="D181" s="67">
        <v>125877.36</v>
      </c>
      <c r="E181" s="67">
        <v>270263.55</v>
      </c>
    </row>
    <row r="182" spans="1:5">
      <c r="A182" s="66">
        <v>201050401</v>
      </c>
      <c r="B182" s="66" t="s">
        <v>648</v>
      </c>
      <c r="C182" s="67">
        <v>144386.19</v>
      </c>
      <c r="D182" s="67">
        <v>125877.36</v>
      </c>
      <c r="E182" s="67">
        <v>270263.55</v>
      </c>
    </row>
    <row r="183" spans="1:5">
      <c r="A183" s="66">
        <v>201050401001</v>
      </c>
      <c r="B183" s="66" t="s">
        <v>649</v>
      </c>
      <c r="C183" s="67">
        <v>10011.1</v>
      </c>
      <c r="D183" s="67">
        <v>-1129.33</v>
      </c>
      <c r="E183" s="67">
        <v>8881.77</v>
      </c>
    </row>
    <row r="184" spans="1:5">
      <c r="A184" s="66">
        <v>201050401002</v>
      </c>
      <c r="B184" s="66" t="s">
        <v>650</v>
      </c>
      <c r="C184" s="67">
        <v>47255.77</v>
      </c>
      <c r="D184" s="67">
        <v>-2118.44</v>
      </c>
      <c r="E184" s="67">
        <v>45137.33</v>
      </c>
    </row>
    <row r="185" spans="1:5">
      <c r="A185" s="66">
        <v>201050401003</v>
      </c>
      <c r="B185" s="66" t="s">
        <v>651</v>
      </c>
      <c r="C185" s="67">
        <v>83956.26</v>
      </c>
      <c r="D185" s="67">
        <v>122525.37</v>
      </c>
      <c r="E185" s="67">
        <v>206481.63</v>
      </c>
    </row>
    <row r="186" spans="1:5">
      <c r="A186" s="66">
        <v>201050401004</v>
      </c>
      <c r="B186" s="66" t="s">
        <v>652</v>
      </c>
      <c r="C186" s="67">
        <v>-18.55</v>
      </c>
      <c r="D186" s="67">
        <v>18.55</v>
      </c>
      <c r="E186" s="67">
        <v>0</v>
      </c>
    </row>
    <row r="187" spans="1:5">
      <c r="A187" s="66">
        <v>201050401006</v>
      </c>
      <c r="B187" s="66" t="s">
        <v>653</v>
      </c>
      <c r="C187" s="67">
        <v>3181.61</v>
      </c>
      <c r="D187" s="67">
        <v>-1441.62</v>
      </c>
      <c r="E187" s="67">
        <v>1739.99</v>
      </c>
    </row>
    <row r="188" spans="1:5">
      <c r="A188" s="66">
        <v>201050401007</v>
      </c>
      <c r="B188" s="66" t="s">
        <v>654</v>
      </c>
      <c r="C188" s="67">
        <v>0</v>
      </c>
      <c r="D188" s="67">
        <v>8022.83</v>
      </c>
      <c r="E188" s="67">
        <v>8022.83</v>
      </c>
    </row>
    <row r="189" spans="1:5">
      <c r="A189" s="66">
        <v>2010505</v>
      </c>
      <c r="B189" s="66" t="s">
        <v>655</v>
      </c>
      <c r="C189" s="67">
        <v>218350.25</v>
      </c>
      <c r="D189" s="67">
        <v>-218350.25</v>
      </c>
      <c r="E189" s="67">
        <v>0</v>
      </c>
    </row>
    <row r="190" spans="1:5">
      <c r="A190" s="66">
        <v>201050501</v>
      </c>
      <c r="B190" s="66" t="s">
        <v>655</v>
      </c>
      <c r="C190" s="67">
        <v>218350.25</v>
      </c>
      <c r="D190" s="67">
        <v>-218350.25</v>
      </c>
      <c r="E190" s="67">
        <v>0</v>
      </c>
    </row>
    <row r="191" spans="1:5">
      <c r="A191" s="66">
        <v>201050501001</v>
      </c>
      <c r="B191" s="66" t="s">
        <v>656</v>
      </c>
      <c r="C191" s="67">
        <v>218350.25</v>
      </c>
      <c r="D191" s="67">
        <v>-218350.25</v>
      </c>
      <c r="E191" s="67">
        <v>0</v>
      </c>
    </row>
    <row r="192" spans="1:5">
      <c r="A192" s="66">
        <v>20107</v>
      </c>
      <c r="B192" s="66" t="s">
        <v>657</v>
      </c>
      <c r="C192" s="67">
        <v>83902.42</v>
      </c>
      <c r="D192" s="67">
        <v>14214.34</v>
      </c>
      <c r="E192" s="67">
        <v>98116.76</v>
      </c>
    </row>
    <row r="193" spans="1:5">
      <c r="A193" s="66">
        <v>2010701</v>
      </c>
      <c r="B193" s="66" t="s">
        <v>658</v>
      </c>
      <c r="C193" s="67">
        <v>83902.42</v>
      </c>
      <c r="D193" s="67">
        <v>14214.34</v>
      </c>
      <c r="E193" s="67">
        <v>98116.76</v>
      </c>
    </row>
    <row r="194" spans="1:5">
      <c r="A194" s="66">
        <v>201070101</v>
      </c>
      <c r="B194" s="66" t="s">
        <v>658</v>
      </c>
      <c r="C194" s="67">
        <v>83902.42</v>
      </c>
      <c r="D194" s="67">
        <v>14214.34</v>
      </c>
      <c r="E194" s="67">
        <v>98116.76</v>
      </c>
    </row>
    <row r="195" spans="1:5">
      <c r="A195" s="66">
        <v>201070101001</v>
      </c>
      <c r="B195" s="66" t="s">
        <v>659</v>
      </c>
      <c r="C195" s="67">
        <v>43032.800000000003</v>
      </c>
      <c r="D195" s="67">
        <v>1860.34</v>
      </c>
      <c r="E195" s="67">
        <v>44893.14</v>
      </c>
    </row>
    <row r="196" spans="1:5">
      <c r="A196" s="66">
        <v>201070101003</v>
      </c>
      <c r="B196" s="66" t="s">
        <v>660</v>
      </c>
      <c r="C196" s="67">
        <v>40869.620000000003</v>
      </c>
      <c r="D196" s="67">
        <v>12354</v>
      </c>
      <c r="E196" s="67">
        <v>53223.62</v>
      </c>
    </row>
    <row r="197" spans="1:5">
      <c r="A197" s="66">
        <v>202</v>
      </c>
      <c r="B197" s="66" t="s">
        <v>661</v>
      </c>
      <c r="C197" s="67">
        <v>2582623.1800000002</v>
      </c>
      <c r="D197" s="67">
        <v>-1830572.72</v>
      </c>
      <c r="E197" s="67">
        <v>752050.46</v>
      </c>
    </row>
    <row r="198" spans="1:5">
      <c r="A198" s="66">
        <v>20203</v>
      </c>
      <c r="B198" s="66" t="s">
        <v>630</v>
      </c>
      <c r="C198" s="67">
        <v>1857747.32</v>
      </c>
      <c r="D198" s="67">
        <v>-1857747.32</v>
      </c>
      <c r="E198" s="67">
        <v>0</v>
      </c>
    </row>
    <row r="199" spans="1:5">
      <c r="A199" s="66">
        <v>2020301</v>
      </c>
      <c r="B199" s="66" t="s">
        <v>662</v>
      </c>
      <c r="C199" s="67">
        <v>1857747.32</v>
      </c>
      <c r="D199" s="67">
        <v>-1857747.32</v>
      </c>
      <c r="E199" s="67">
        <v>0</v>
      </c>
    </row>
    <row r="200" spans="1:5">
      <c r="A200" s="66">
        <v>202030101</v>
      </c>
      <c r="B200" s="66" t="s">
        <v>662</v>
      </c>
      <c r="C200" s="67">
        <v>1857747.32</v>
      </c>
      <c r="D200" s="67">
        <v>-1857747.32</v>
      </c>
      <c r="E200" s="67">
        <v>0</v>
      </c>
    </row>
    <row r="201" spans="1:5">
      <c r="A201" s="66">
        <v>202030101002</v>
      </c>
      <c r="B201" s="66" t="s">
        <v>663</v>
      </c>
      <c r="C201" s="67">
        <v>1857747.32</v>
      </c>
      <c r="D201" s="67">
        <v>-1857747.32</v>
      </c>
      <c r="E201" s="67">
        <v>0</v>
      </c>
    </row>
    <row r="202" spans="1:5">
      <c r="A202" s="66">
        <v>20204</v>
      </c>
      <c r="B202" s="66" t="s">
        <v>664</v>
      </c>
      <c r="C202" s="67">
        <v>306510.12</v>
      </c>
      <c r="D202" s="67">
        <v>0</v>
      </c>
      <c r="E202" s="67">
        <v>306510.12</v>
      </c>
    </row>
    <row r="203" spans="1:5">
      <c r="A203" s="66">
        <v>2020401</v>
      </c>
      <c r="B203" s="66" t="s">
        <v>665</v>
      </c>
      <c r="C203" s="67">
        <v>306510.12</v>
      </c>
      <c r="D203" s="67">
        <v>0</v>
      </c>
      <c r="E203" s="67">
        <v>306510.12</v>
      </c>
    </row>
    <row r="204" spans="1:5">
      <c r="A204" s="66">
        <v>202040101</v>
      </c>
      <c r="B204" s="66" t="s">
        <v>665</v>
      </c>
      <c r="C204" s="67">
        <v>306510.12</v>
      </c>
      <c r="D204" s="67">
        <v>0</v>
      </c>
      <c r="E204" s="67">
        <v>306510.12</v>
      </c>
    </row>
    <row r="205" spans="1:5">
      <c r="A205" s="66">
        <v>202040101001</v>
      </c>
      <c r="B205" s="66" t="s">
        <v>666</v>
      </c>
      <c r="C205" s="67">
        <v>306510.12</v>
      </c>
      <c r="D205" s="67">
        <v>0</v>
      </c>
      <c r="E205" s="67">
        <v>306510.12</v>
      </c>
    </row>
    <row r="206" spans="1:5">
      <c r="A206" s="66">
        <v>20205</v>
      </c>
      <c r="B206" s="66" t="s">
        <v>667</v>
      </c>
      <c r="C206" s="67">
        <v>418365.74</v>
      </c>
      <c r="D206" s="67">
        <v>27174.6</v>
      </c>
      <c r="E206" s="67">
        <v>445540.34</v>
      </c>
    </row>
    <row r="207" spans="1:5">
      <c r="A207" s="66">
        <v>2020501</v>
      </c>
      <c r="B207" s="66" t="s">
        <v>668</v>
      </c>
      <c r="C207" s="67">
        <v>418365.74</v>
      </c>
      <c r="D207" s="67">
        <v>27174.6</v>
      </c>
      <c r="E207" s="67">
        <v>445540.34</v>
      </c>
    </row>
    <row r="208" spans="1:5">
      <c r="A208" s="66">
        <v>202050101</v>
      </c>
      <c r="B208" s="66" t="s">
        <v>668</v>
      </c>
      <c r="C208" s="67">
        <v>418365.74</v>
      </c>
      <c r="D208" s="67">
        <v>27174.6</v>
      </c>
      <c r="E208" s="67">
        <v>445540.34</v>
      </c>
    </row>
    <row r="209" spans="1:5">
      <c r="A209" s="66">
        <v>202050101001</v>
      </c>
      <c r="B209" s="66" t="s">
        <v>669</v>
      </c>
      <c r="C209" s="67">
        <v>304593.43</v>
      </c>
      <c r="D209" s="67">
        <v>31054.91</v>
      </c>
      <c r="E209" s="67">
        <v>335648.34</v>
      </c>
    </row>
    <row r="210" spans="1:5">
      <c r="A210" s="66">
        <v>202050101002</v>
      </c>
      <c r="B210" s="66" t="s">
        <v>670</v>
      </c>
      <c r="C210" s="67">
        <v>113772.31</v>
      </c>
      <c r="D210" s="67">
        <v>-3880.31</v>
      </c>
      <c r="E210" s="67">
        <v>109892</v>
      </c>
    </row>
    <row r="211" spans="1:5">
      <c r="A211" s="66">
        <v>3</v>
      </c>
      <c r="B211" s="66" t="s">
        <v>671</v>
      </c>
      <c r="C211" s="67">
        <v>9097379.8499999996</v>
      </c>
      <c r="D211" s="67">
        <v>1525962.01</v>
      </c>
      <c r="E211" s="67">
        <v>10623341.859999999</v>
      </c>
    </row>
    <row r="212" spans="1:5">
      <c r="A212" s="66">
        <v>301</v>
      </c>
      <c r="B212" s="66" t="s">
        <v>672</v>
      </c>
      <c r="C212" s="67">
        <v>1608300</v>
      </c>
      <c r="D212" s="67">
        <v>0</v>
      </c>
      <c r="E212" s="67">
        <v>1608300</v>
      </c>
    </row>
    <row r="213" spans="1:5">
      <c r="A213" s="66">
        <v>30101</v>
      </c>
      <c r="B213" s="66" t="s">
        <v>673</v>
      </c>
      <c r="C213" s="67">
        <v>1608300</v>
      </c>
      <c r="D213" s="67">
        <v>0</v>
      </c>
      <c r="E213" s="67">
        <v>1608300</v>
      </c>
    </row>
    <row r="214" spans="1:5">
      <c r="A214" s="66">
        <v>3010101</v>
      </c>
      <c r="B214" s="66" t="s">
        <v>673</v>
      </c>
      <c r="C214" s="67">
        <v>1608300</v>
      </c>
      <c r="D214" s="67">
        <v>0</v>
      </c>
      <c r="E214" s="67">
        <v>1608300</v>
      </c>
    </row>
    <row r="215" spans="1:5">
      <c r="A215" s="66">
        <v>301010101</v>
      </c>
      <c r="B215" s="66" t="s">
        <v>673</v>
      </c>
      <c r="C215" s="67">
        <v>1608300</v>
      </c>
      <c r="D215" s="67">
        <v>0</v>
      </c>
      <c r="E215" s="67">
        <v>1608300</v>
      </c>
    </row>
    <row r="216" spans="1:5">
      <c r="A216" s="66">
        <v>301010101001</v>
      </c>
      <c r="B216" s="66" t="s">
        <v>674</v>
      </c>
      <c r="C216" s="67">
        <v>1608300</v>
      </c>
      <c r="D216" s="67">
        <v>0</v>
      </c>
      <c r="E216" s="67">
        <v>1608300</v>
      </c>
    </row>
    <row r="217" spans="1:5">
      <c r="A217" s="66">
        <v>304</v>
      </c>
      <c r="B217" s="66" t="s">
        <v>675</v>
      </c>
      <c r="C217" s="67">
        <v>528900.34</v>
      </c>
      <c r="D217" s="67">
        <v>97499.69</v>
      </c>
      <c r="E217" s="67">
        <v>626400.03</v>
      </c>
    </row>
    <row r="218" spans="1:5">
      <c r="A218" s="66">
        <v>30401</v>
      </c>
      <c r="B218" s="66" t="s">
        <v>676</v>
      </c>
      <c r="C218" s="67">
        <v>521900.78</v>
      </c>
      <c r="D218" s="67">
        <v>97499.69</v>
      </c>
      <c r="E218" s="67">
        <v>619400.47</v>
      </c>
    </row>
    <row r="219" spans="1:5">
      <c r="A219" s="66">
        <v>3040101</v>
      </c>
      <c r="B219" s="66" t="s">
        <v>676</v>
      </c>
      <c r="C219" s="67">
        <v>521900.78</v>
      </c>
      <c r="D219" s="67">
        <v>97499.69</v>
      </c>
      <c r="E219" s="67">
        <v>619400.47</v>
      </c>
    </row>
    <row r="220" spans="1:5">
      <c r="A220" s="66">
        <v>304010101</v>
      </c>
      <c r="B220" s="66" t="s">
        <v>676</v>
      </c>
      <c r="C220" s="67">
        <v>521900.78</v>
      </c>
      <c r="D220" s="67">
        <v>97499.69</v>
      </c>
      <c r="E220" s="67">
        <v>619400.47</v>
      </c>
    </row>
    <row r="221" spans="1:5">
      <c r="A221" s="66">
        <v>304010101001</v>
      </c>
      <c r="B221" s="66" t="s">
        <v>677</v>
      </c>
      <c r="C221" s="67">
        <v>521900.78</v>
      </c>
      <c r="D221" s="67">
        <v>97499.69</v>
      </c>
      <c r="E221" s="67">
        <v>619400.47</v>
      </c>
    </row>
    <row r="222" spans="1:5">
      <c r="A222" s="66">
        <v>30402</v>
      </c>
      <c r="B222" s="66" t="s">
        <v>678</v>
      </c>
      <c r="C222" s="67">
        <v>6999.56</v>
      </c>
      <c r="D222" s="67">
        <v>0</v>
      </c>
      <c r="E222" s="67">
        <v>6999.56</v>
      </c>
    </row>
    <row r="223" spans="1:5">
      <c r="A223" s="66">
        <v>3040201</v>
      </c>
      <c r="B223" s="66" t="s">
        <v>679</v>
      </c>
      <c r="C223" s="67">
        <v>6999.56</v>
      </c>
      <c r="D223" s="67">
        <v>0</v>
      </c>
      <c r="E223" s="67">
        <v>6999.56</v>
      </c>
    </row>
    <row r="224" spans="1:5">
      <c r="A224" s="66">
        <v>304020101</v>
      </c>
      <c r="B224" s="66" t="s">
        <v>680</v>
      </c>
      <c r="C224" s="67">
        <v>6999.56</v>
      </c>
      <c r="D224" s="67">
        <v>0</v>
      </c>
      <c r="E224" s="67">
        <v>6999.56</v>
      </c>
    </row>
    <row r="225" spans="1:5">
      <c r="A225" s="66">
        <v>304020101001</v>
      </c>
      <c r="B225" s="66" t="s">
        <v>681</v>
      </c>
      <c r="C225" s="67">
        <v>6999.56</v>
      </c>
      <c r="D225" s="67">
        <v>0</v>
      </c>
      <c r="E225" s="67">
        <v>6999.56</v>
      </c>
    </row>
    <row r="226" spans="1:5">
      <c r="A226" s="66">
        <v>305</v>
      </c>
      <c r="B226" s="66" t="s">
        <v>682</v>
      </c>
      <c r="C226" s="67">
        <v>65681.87</v>
      </c>
      <c r="D226" s="67">
        <v>45045.02</v>
      </c>
      <c r="E226" s="67">
        <v>110726.89</v>
      </c>
    </row>
    <row r="227" spans="1:5">
      <c r="A227" s="66">
        <v>30502</v>
      </c>
      <c r="B227" s="66" t="s">
        <v>683</v>
      </c>
      <c r="C227" s="67">
        <v>27785.96</v>
      </c>
      <c r="D227" s="67">
        <v>0</v>
      </c>
      <c r="E227" s="67">
        <v>27785.96</v>
      </c>
    </row>
    <row r="228" spans="1:5">
      <c r="A228" s="66">
        <v>3050201</v>
      </c>
      <c r="B228" s="66" t="s">
        <v>683</v>
      </c>
      <c r="C228" s="67">
        <v>27785.96</v>
      </c>
      <c r="D228" s="67">
        <v>0</v>
      </c>
      <c r="E228" s="67">
        <v>27785.96</v>
      </c>
    </row>
    <row r="229" spans="1:5">
      <c r="A229" s="66">
        <v>305020101</v>
      </c>
      <c r="B229" s="66" t="s">
        <v>683</v>
      </c>
      <c r="C229" s="67">
        <v>27785.96</v>
      </c>
      <c r="D229" s="67">
        <v>0</v>
      </c>
      <c r="E229" s="67">
        <v>27785.96</v>
      </c>
    </row>
    <row r="230" spans="1:5">
      <c r="A230" s="66">
        <v>305020101001</v>
      </c>
      <c r="B230" s="66" t="s">
        <v>684</v>
      </c>
      <c r="C230" s="67">
        <v>27785.96</v>
      </c>
      <c r="D230" s="67">
        <v>0</v>
      </c>
      <c r="E230" s="67">
        <v>27785.96</v>
      </c>
    </row>
    <row r="231" spans="1:5">
      <c r="A231" s="66">
        <v>30504</v>
      </c>
      <c r="B231" s="66" t="s">
        <v>685</v>
      </c>
      <c r="C231" s="67">
        <v>37895.910000000003</v>
      </c>
      <c r="D231" s="67">
        <v>45045.02</v>
      </c>
      <c r="E231" s="67">
        <v>82940.929999999993</v>
      </c>
    </row>
    <row r="232" spans="1:5">
      <c r="A232" s="66">
        <v>3050401</v>
      </c>
      <c r="B232" s="66" t="s">
        <v>685</v>
      </c>
      <c r="C232" s="67">
        <v>37895.910000000003</v>
      </c>
      <c r="D232" s="67">
        <v>45045.02</v>
      </c>
      <c r="E232" s="67">
        <v>82940.929999999993</v>
      </c>
    </row>
    <row r="233" spans="1:5">
      <c r="A233" s="66">
        <v>305040101</v>
      </c>
      <c r="B233" s="66" t="s">
        <v>685</v>
      </c>
      <c r="C233" s="67">
        <v>37895.910000000003</v>
      </c>
      <c r="D233" s="67">
        <v>45045.02</v>
      </c>
      <c r="E233" s="67">
        <v>82940.929999999993</v>
      </c>
    </row>
    <row r="234" spans="1:5">
      <c r="A234" s="66">
        <v>305040101001</v>
      </c>
      <c r="B234" s="66" t="s">
        <v>686</v>
      </c>
      <c r="C234" s="67">
        <v>8287.43</v>
      </c>
      <c r="D234" s="67">
        <v>56355.61</v>
      </c>
      <c r="E234" s="67">
        <v>64643.040000000001</v>
      </c>
    </row>
    <row r="235" spans="1:5">
      <c r="A235" s="66">
        <v>305040101002</v>
      </c>
      <c r="B235" s="66" t="s">
        <v>687</v>
      </c>
      <c r="C235" s="67">
        <v>29608.48</v>
      </c>
      <c r="D235" s="67">
        <v>-11310.59</v>
      </c>
      <c r="E235" s="67">
        <v>18297.89</v>
      </c>
    </row>
    <row r="236" spans="1:5">
      <c r="A236" s="66">
        <v>306</v>
      </c>
      <c r="B236" s="66" t="s">
        <v>688</v>
      </c>
      <c r="C236" s="67">
        <v>5919500.75</v>
      </c>
      <c r="D236" s="67">
        <v>877497.2</v>
      </c>
      <c r="E236" s="67">
        <v>6796997.9500000002</v>
      </c>
    </row>
    <row r="237" spans="1:5">
      <c r="A237" s="66">
        <v>30601</v>
      </c>
      <c r="B237" s="66" t="s">
        <v>688</v>
      </c>
      <c r="C237" s="67">
        <v>4948161.88</v>
      </c>
      <c r="D237" s="67">
        <v>877497.2</v>
      </c>
      <c r="E237" s="67">
        <v>5825659.0800000001</v>
      </c>
    </row>
    <row r="238" spans="1:5">
      <c r="A238" s="66">
        <v>3060101</v>
      </c>
      <c r="B238" s="66" t="s">
        <v>688</v>
      </c>
      <c r="C238" s="67">
        <v>4948161.88</v>
      </c>
      <c r="D238" s="67">
        <v>877497.2</v>
      </c>
      <c r="E238" s="67">
        <v>5825659.0800000001</v>
      </c>
    </row>
    <row r="239" spans="1:5">
      <c r="A239" s="66">
        <v>306010101</v>
      </c>
      <c r="B239" s="66" t="s">
        <v>689</v>
      </c>
      <c r="C239" s="67">
        <v>4948161.88</v>
      </c>
      <c r="D239" s="67">
        <v>877497.2</v>
      </c>
      <c r="E239" s="67">
        <v>5825659.0800000001</v>
      </c>
    </row>
    <row r="240" spans="1:5">
      <c r="A240" s="66">
        <v>306010101001</v>
      </c>
      <c r="B240" s="66" t="s">
        <v>690</v>
      </c>
      <c r="C240" s="67">
        <v>5233066.87</v>
      </c>
      <c r="D240" s="67">
        <v>877497.2</v>
      </c>
      <c r="E240" s="67">
        <v>6110564.0700000003</v>
      </c>
    </row>
    <row r="241" spans="1:5">
      <c r="A241" s="66">
        <v>306010101003</v>
      </c>
      <c r="B241" s="66" t="s">
        <v>691</v>
      </c>
      <c r="C241" s="67">
        <v>-284904.99</v>
      </c>
      <c r="D241" s="67">
        <v>0</v>
      </c>
      <c r="E241" s="67">
        <v>-284904.99</v>
      </c>
    </row>
    <row r="242" spans="1:5">
      <c r="A242" s="66">
        <v>30602</v>
      </c>
      <c r="B242" s="66" t="s">
        <v>692</v>
      </c>
      <c r="C242" s="67">
        <v>971338.87</v>
      </c>
      <c r="D242" s="67">
        <v>0</v>
      </c>
      <c r="E242" s="67">
        <v>971338.87</v>
      </c>
    </row>
    <row r="243" spans="1:5">
      <c r="A243" s="66">
        <v>3060201</v>
      </c>
      <c r="B243" s="66" t="s">
        <v>692</v>
      </c>
      <c r="C243" s="67">
        <v>971338.87</v>
      </c>
      <c r="D243" s="67">
        <v>0</v>
      </c>
      <c r="E243" s="67">
        <v>971338.87</v>
      </c>
    </row>
    <row r="244" spans="1:5">
      <c r="A244" s="66">
        <v>306020101</v>
      </c>
      <c r="B244" s="66" t="s">
        <v>692</v>
      </c>
      <c r="C244" s="67">
        <v>971338.87</v>
      </c>
      <c r="D244" s="67">
        <v>0</v>
      </c>
      <c r="E244" s="67">
        <v>971338.87</v>
      </c>
    </row>
    <row r="245" spans="1:5">
      <c r="A245" s="66">
        <v>306020101001</v>
      </c>
      <c r="B245" s="66" t="s">
        <v>693</v>
      </c>
      <c r="C245" s="67">
        <v>971338.87</v>
      </c>
      <c r="D245" s="67">
        <v>0</v>
      </c>
      <c r="E245" s="67">
        <v>971338.87</v>
      </c>
    </row>
    <row r="246" spans="1:5">
      <c r="A246" s="66">
        <v>307</v>
      </c>
      <c r="B246" s="66" t="s">
        <v>694</v>
      </c>
      <c r="C246" s="67">
        <v>974996.89</v>
      </c>
      <c r="D246" s="67">
        <v>505920.1</v>
      </c>
      <c r="E246" s="67">
        <v>1480916.99</v>
      </c>
    </row>
    <row r="247" spans="1:5">
      <c r="A247" s="66">
        <v>30701</v>
      </c>
      <c r="B247" s="66" t="s">
        <v>694</v>
      </c>
      <c r="C247" s="67">
        <v>974996.89</v>
      </c>
      <c r="D247" s="67">
        <v>505920.1</v>
      </c>
      <c r="E247" s="67">
        <v>1480916.99</v>
      </c>
    </row>
    <row r="248" spans="1:5">
      <c r="A248" s="66">
        <v>3070101</v>
      </c>
      <c r="B248" s="66" t="s">
        <v>694</v>
      </c>
      <c r="C248" s="67">
        <v>974996.89</v>
      </c>
      <c r="D248" s="67">
        <v>505920.1</v>
      </c>
      <c r="E248" s="67">
        <v>1480916.99</v>
      </c>
    </row>
    <row r="249" spans="1:5">
      <c r="A249" s="66">
        <v>307010101</v>
      </c>
      <c r="B249" s="66" t="s">
        <v>689</v>
      </c>
      <c r="C249" s="67">
        <v>974996.89</v>
      </c>
      <c r="D249" s="67">
        <v>505920.1</v>
      </c>
      <c r="E249" s="67">
        <v>1480916.99</v>
      </c>
    </row>
    <row r="250" spans="1:5">
      <c r="A250" s="66">
        <v>307010101001</v>
      </c>
      <c r="B250" s="66" t="s">
        <v>695</v>
      </c>
      <c r="C250" s="67">
        <v>974996.89</v>
      </c>
      <c r="D250" s="67">
        <v>505920.1</v>
      </c>
      <c r="E250" s="67">
        <v>1480916.99</v>
      </c>
    </row>
    <row r="251" spans="1:5">
      <c r="A251" s="66">
        <v>91</v>
      </c>
      <c r="B251" s="66" t="s">
        <v>696</v>
      </c>
      <c r="C251" s="67">
        <v>23000</v>
      </c>
      <c r="D251" s="67">
        <v>-23000</v>
      </c>
      <c r="E251" s="67">
        <v>0</v>
      </c>
    </row>
    <row r="252" spans="1:5">
      <c r="A252" s="66">
        <v>9101</v>
      </c>
      <c r="B252" s="66" t="s">
        <v>696</v>
      </c>
      <c r="C252" s="67">
        <v>23000</v>
      </c>
      <c r="D252" s="67">
        <v>-23000</v>
      </c>
      <c r="E252" s="67">
        <v>0</v>
      </c>
    </row>
    <row r="253" spans="1:5">
      <c r="A253" s="66">
        <v>910101</v>
      </c>
      <c r="B253" s="66" t="s">
        <v>696</v>
      </c>
      <c r="C253" s="67">
        <v>23000</v>
      </c>
      <c r="D253" s="67">
        <v>-23000</v>
      </c>
      <c r="E253" s="67">
        <v>0</v>
      </c>
    </row>
    <row r="254" spans="1:5">
      <c r="A254" s="66">
        <v>9101010001</v>
      </c>
      <c r="B254" s="66" t="s">
        <v>697</v>
      </c>
      <c r="C254" s="67">
        <v>23000</v>
      </c>
      <c r="D254" s="67">
        <v>-23000</v>
      </c>
      <c r="E254" s="67">
        <v>0</v>
      </c>
    </row>
    <row r="255" spans="1:5">
      <c r="A255" s="66">
        <v>92</v>
      </c>
      <c r="B255" s="66" t="s">
        <v>698</v>
      </c>
      <c r="C255" s="67">
        <v>-23000</v>
      </c>
      <c r="D255" s="67">
        <v>23000</v>
      </c>
      <c r="E255" s="67">
        <v>0</v>
      </c>
    </row>
    <row r="256" spans="1:5">
      <c r="A256" s="66">
        <v>9201</v>
      </c>
      <c r="B256" s="66" t="s">
        <v>698</v>
      </c>
      <c r="C256" s="67">
        <v>-23000</v>
      </c>
      <c r="D256" s="67">
        <v>23000</v>
      </c>
      <c r="E256" s="67">
        <v>0</v>
      </c>
    </row>
    <row r="257" spans="1:5">
      <c r="A257" s="66">
        <v>920101</v>
      </c>
      <c r="B257" s="66" t="s">
        <v>698</v>
      </c>
      <c r="C257" s="67">
        <v>-23000</v>
      </c>
      <c r="D257" s="67">
        <v>23000</v>
      </c>
      <c r="E257" s="67">
        <v>0</v>
      </c>
    </row>
    <row r="258" spans="1:5">
      <c r="A258" s="66">
        <v>9201010001</v>
      </c>
      <c r="B258" s="66" t="s">
        <v>699</v>
      </c>
      <c r="C258" s="67">
        <v>-23000</v>
      </c>
      <c r="D258" s="67">
        <v>23000</v>
      </c>
      <c r="E258" s="67">
        <v>0</v>
      </c>
    </row>
  </sheetData>
  <sortState xmlns:xlrd2="http://schemas.microsoft.com/office/spreadsheetml/2017/richdata2" ref="A1:J166">
    <sortCondition ref="A1:A166"/>
  </sortState>
  <mergeCells count="4">
    <mergeCell ref="A4:F4"/>
    <mergeCell ref="A5:F5"/>
    <mergeCell ref="A6:F6"/>
    <mergeCell ref="A8:F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D1C715-3AFD-4EA7-9179-B09EC3CD558D}">
  <dimension ref="A1:O248"/>
  <sheetViews>
    <sheetView topLeftCell="A9" workbookViewId="0">
      <selection activeCell="D24" sqref="D24"/>
    </sheetView>
  </sheetViews>
  <sheetFormatPr defaultColWidth="11.42578125" defaultRowHeight="15"/>
  <cols>
    <col min="1" max="1" width="15" style="70" customWidth="1"/>
    <col min="2" max="2" width="3.42578125" style="70" bestFit="1" customWidth="1"/>
    <col min="3" max="3" width="11.42578125" style="70"/>
    <col min="4" max="4" width="36.28515625" customWidth="1"/>
    <col min="5" max="7" width="11.42578125" style="58"/>
    <col min="9" max="9" width="18.7109375" customWidth="1"/>
    <col min="10" max="10" width="12" bestFit="1" customWidth="1"/>
    <col min="13" max="13" width="18.7109375" customWidth="1"/>
    <col min="14" max="14" width="12" bestFit="1" customWidth="1"/>
    <col min="15" max="15" width="16.28515625" customWidth="1"/>
  </cols>
  <sheetData>
    <row r="1" spans="1:15">
      <c r="A1" s="69" t="s">
        <v>949</v>
      </c>
      <c r="M1" s="124" t="s">
        <v>950</v>
      </c>
      <c r="N1" s="124"/>
      <c r="O1" s="124"/>
    </row>
    <row r="2" spans="1:15" ht="15.75">
      <c r="A2" s="71" t="s">
        <v>485</v>
      </c>
      <c r="B2" s="71"/>
      <c r="C2" s="71"/>
      <c r="F2" s="59" t="s">
        <v>951</v>
      </c>
      <c r="M2" s="72" t="s">
        <v>952</v>
      </c>
      <c r="N2" s="73">
        <f>8500*10</f>
        <v>85000</v>
      </c>
      <c r="O2" s="72"/>
    </row>
    <row r="3" spans="1:15">
      <c r="I3" s="3"/>
      <c r="J3" s="74"/>
      <c r="M3" s="72" t="s">
        <v>953</v>
      </c>
      <c r="N3" s="73">
        <v>43482.41</v>
      </c>
      <c r="O3" s="72"/>
    </row>
    <row r="4" spans="1:15" ht="24.75">
      <c r="A4" s="120" t="s">
        <v>487</v>
      </c>
      <c r="B4" s="120"/>
      <c r="C4" s="120"/>
      <c r="D4" s="120"/>
      <c r="E4" s="120"/>
      <c r="F4" s="120"/>
      <c r="G4" s="120"/>
      <c r="H4" s="120"/>
      <c r="M4" s="72"/>
      <c r="N4" s="73">
        <f>+N2+N3</f>
        <v>128482.41</v>
      </c>
      <c r="O4" s="72"/>
    </row>
    <row r="5" spans="1:15" ht="15.75">
      <c r="A5" s="121" t="s">
        <v>488</v>
      </c>
      <c r="B5" s="121"/>
      <c r="C5" s="121"/>
      <c r="D5" s="121"/>
      <c r="E5" s="121"/>
      <c r="F5" s="121"/>
      <c r="G5" s="121"/>
      <c r="H5" s="121"/>
      <c r="M5" s="72"/>
      <c r="N5" s="75">
        <f>+N4+[1]CTE2020!F48</f>
        <v>443275.60143194965</v>
      </c>
      <c r="O5" s="72" t="s">
        <v>954</v>
      </c>
    </row>
    <row r="6" spans="1:15" ht="15.75">
      <c r="A6" s="121" t="s">
        <v>700</v>
      </c>
      <c r="B6" s="121"/>
      <c r="C6" s="121"/>
      <c r="D6" s="121"/>
      <c r="E6" s="121"/>
      <c r="F6" s="121"/>
      <c r="G6" s="121"/>
      <c r="H6" s="121"/>
      <c r="M6" s="72"/>
      <c r="N6" s="76">
        <f>+N5*0.2</f>
        <v>88655.120286389938</v>
      </c>
      <c r="O6" s="72" t="s">
        <v>955</v>
      </c>
    </row>
    <row r="7" spans="1:15">
      <c r="I7" s="3"/>
      <c r="J7" s="74"/>
      <c r="M7" s="72"/>
      <c r="N7" s="75">
        <f>+N4-N6</f>
        <v>39827.289713610066</v>
      </c>
      <c r="O7" s="72"/>
    </row>
    <row r="8" spans="1:15">
      <c r="A8" s="122" t="s">
        <v>490</v>
      </c>
      <c r="B8" s="122"/>
      <c r="C8" s="122"/>
      <c r="D8" s="122"/>
      <c r="E8" s="122"/>
      <c r="F8" s="122"/>
      <c r="G8" s="122"/>
      <c r="H8" s="122"/>
      <c r="M8" s="77"/>
      <c r="N8" s="77"/>
      <c r="O8" s="77"/>
    </row>
    <row r="9" spans="1:15">
      <c r="M9" s="77"/>
      <c r="N9" s="77"/>
      <c r="O9" s="77"/>
    </row>
    <row r="10" spans="1:15">
      <c r="A10" s="78" t="s">
        <v>491</v>
      </c>
      <c r="B10" s="78" t="s">
        <v>956</v>
      </c>
      <c r="C10" s="78" t="s">
        <v>957</v>
      </c>
      <c r="D10" s="60" t="s">
        <v>492</v>
      </c>
      <c r="E10" s="61" t="s">
        <v>493</v>
      </c>
      <c r="F10" s="61" t="s">
        <v>494</v>
      </c>
      <c r="G10" s="61" t="s">
        <v>495</v>
      </c>
      <c r="I10" s="123"/>
      <c r="J10" s="123"/>
    </row>
    <row r="11" spans="1:15">
      <c r="A11" s="79">
        <v>410101010001</v>
      </c>
      <c r="B11" s="79">
        <v>41</v>
      </c>
      <c r="C11" s="79">
        <v>6003</v>
      </c>
      <c r="D11" s="80" t="s">
        <v>731</v>
      </c>
      <c r="E11" s="67">
        <v>445566.54</v>
      </c>
      <c r="F11" s="67">
        <v>33091.03</v>
      </c>
      <c r="G11" s="67">
        <v>478657.57</v>
      </c>
    </row>
    <row r="12" spans="1:15">
      <c r="A12" s="79">
        <v>410101010002</v>
      </c>
      <c r="B12" s="79">
        <v>41</v>
      </c>
      <c r="C12" s="79">
        <v>6003</v>
      </c>
      <c r="D12" s="80" t="s">
        <v>732</v>
      </c>
      <c r="E12" s="67">
        <v>1566198.13</v>
      </c>
      <c r="F12" s="67">
        <v>157998.82</v>
      </c>
      <c r="G12" s="67">
        <v>1724196.95</v>
      </c>
    </row>
    <row r="13" spans="1:15">
      <c r="A13" s="79">
        <v>410101010003</v>
      </c>
      <c r="B13" s="79">
        <v>41</v>
      </c>
      <c r="C13" s="79">
        <v>6003</v>
      </c>
      <c r="D13" s="80" t="s">
        <v>733</v>
      </c>
      <c r="E13" s="67">
        <v>166975.1</v>
      </c>
      <c r="F13" s="67">
        <v>7703.5</v>
      </c>
      <c r="G13" s="67">
        <v>174678.6</v>
      </c>
    </row>
    <row r="14" spans="1:15">
      <c r="A14" s="79">
        <v>410101010004</v>
      </c>
      <c r="B14" s="79">
        <v>41</v>
      </c>
      <c r="C14" s="79">
        <v>6003</v>
      </c>
      <c r="D14" s="80" t="s">
        <v>734</v>
      </c>
      <c r="E14" s="67">
        <v>21424.37</v>
      </c>
      <c r="F14" s="67">
        <v>5798.86</v>
      </c>
      <c r="G14" s="67">
        <v>27223.23</v>
      </c>
    </row>
    <row r="15" spans="1:15">
      <c r="A15" s="79">
        <v>410101010005</v>
      </c>
      <c r="B15" s="79">
        <v>41</v>
      </c>
      <c r="C15" s="79">
        <v>6003</v>
      </c>
      <c r="D15" s="80" t="s">
        <v>735</v>
      </c>
      <c r="E15" s="67">
        <v>28941.599999999999</v>
      </c>
      <c r="F15" s="67">
        <v>299.7</v>
      </c>
      <c r="G15" s="67">
        <v>29241.3</v>
      </c>
    </row>
    <row r="16" spans="1:15">
      <c r="A16" s="79">
        <v>410101010006</v>
      </c>
      <c r="B16" s="79">
        <v>41</v>
      </c>
      <c r="C16" s="79">
        <v>6033</v>
      </c>
      <c r="D16" s="80" t="s">
        <v>958</v>
      </c>
      <c r="E16" s="67">
        <v>2741.4</v>
      </c>
      <c r="F16" s="67">
        <v>0</v>
      </c>
      <c r="G16" s="67">
        <v>2741.4</v>
      </c>
    </row>
    <row r="17" spans="1:7">
      <c r="A17" s="79">
        <v>410101010007</v>
      </c>
      <c r="B17" s="79">
        <v>41</v>
      </c>
      <c r="C17" s="79">
        <v>6003</v>
      </c>
      <c r="D17" s="80" t="s">
        <v>959</v>
      </c>
      <c r="E17" s="67">
        <v>928</v>
      </c>
      <c r="F17" s="67">
        <v>0</v>
      </c>
      <c r="G17" s="67">
        <v>928</v>
      </c>
    </row>
    <row r="18" spans="1:7">
      <c r="A18" s="79">
        <v>410101010008</v>
      </c>
      <c r="B18" s="79">
        <v>41</v>
      </c>
      <c r="C18" s="79">
        <v>6003</v>
      </c>
      <c r="D18" s="80" t="s">
        <v>960</v>
      </c>
      <c r="E18" s="67">
        <v>9734.16</v>
      </c>
      <c r="F18" s="67">
        <v>2569.5</v>
      </c>
      <c r="G18" s="67">
        <v>12303.66</v>
      </c>
    </row>
    <row r="19" spans="1:7">
      <c r="A19" s="79">
        <v>410101010009</v>
      </c>
      <c r="B19" s="79">
        <v>41</v>
      </c>
      <c r="C19" s="79">
        <v>6003</v>
      </c>
      <c r="D19" s="80" t="s">
        <v>736</v>
      </c>
      <c r="E19" s="67">
        <v>13823470.189999999</v>
      </c>
      <c r="F19" s="67">
        <v>849636.52</v>
      </c>
      <c r="G19" s="67">
        <v>14673106.710000001</v>
      </c>
    </row>
    <row r="20" spans="1:7">
      <c r="A20" s="79">
        <v>410101010011</v>
      </c>
      <c r="B20" s="79">
        <v>41</v>
      </c>
      <c r="C20" s="79">
        <v>6003</v>
      </c>
      <c r="D20" s="80" t="s">
        <v>961</v>
      </c>
      <c r="E20" s="67">
        <v>603.87</v>
      </c>
      <c r="F20" s="67">
        <v>0</v>
      </c>
      <c r="G20" s="67">
        <v>603.87</v>
      </c>
    </row>
    <row r="21" spans="1:7">
      <c r="A21" s="79">
        <v>410101010012</v>
      </c>
      <c r="B21" s="79">
        <v>41</v>
      </c>
      <c r="C21" s="79">
        <v>6003</v>
      </c>
      <c r="D21" s="80" t="s">
        <v>737</v>
      </c>
      <c r="E21" s="67">
        <v>757101.45</v>
      </c>
      <c r="F21" s="67">
        <v>111932.43</v>
      </c>
      <c r="G21" s="67">
        <v>869033.88</v>
      </c>
    </row>
    <row r="22" spans="1:7">
      <c r="A22" s="79">
        <v>410101010013</v>
      </c>
      <c r="B22" s="79">
        <v>41</v>
      </c>
      <c r="C22" s="79">
        <v>6003</v>
      </c>
      <c r="D22" s="80" t="s">
        <v>738</v>
      </c>
      <c r="E22" s="67">
        <v>1123.3</v>
      </c>
      <c r="F22" s="67">
        <v>0</v>
      </c>
      <c r="G22" s="67">
        <v>1123.3</v>
      </c>
    </row>
    <row r="23" spans="1:7">
      <c r="A23" s="79">
        <v>410101010014</v>
      </c>
      <c r="B23" s="79">
        <v>41</v>
      </c>
      <c r="C23" s="79">
        <v>6003</v>
      </c>
      <c r="D23" s="80" t="s">
        <v>739</v>
      </c>
      <c r="E23" s="67">
        <v>63967.87</v>
      </c>
      <c r="F23" s="67">
        <v>3244.8</v>
      </c>
      <c r="G23" s="67">
        <v>67212.67</v>
      </c>
    </row>
    <row r="24" spans="1:7">
      <c r="A24" s="79">
        <v>410101010030</v>
      </c>
      <c r="B24" s="79">
        <v>41</v>
      </c>
      <c r="C24" s="79">
        <v>6003</v>
      </c>
      <c r="D24" s="80" t="s">
        <v>962</v>
      </c>
      <c r="E24" s="67">
        <v>693</v>
      </c>
      <c r="F24" s="67">
        <v>0</v>
      </c>
      <c r="G24" s="67">
        <v>693</v>
      </c>
    </row>
    <row r="25" spans="1:7">
      <c r="A25" s="79">
        <v>410101010031</v>
      </c>
      <c r="B25" s="79">
        <v>41</v>
      </c>
      <c r="C25" s="79">
        <v>6003</v>
      </c>
      <c r="D25" s="80" t="s">
        <v>740</v>
      </c>
      <c r="E25" s="67">
        <v>1505770.44</v>
      </c>
      <c r="F25" s="67">
        <v>283468.2</v>
      </c>
      <c r="G25" s="67">
        <v>1789238.64</v>
      </c>
    </row>
    <row r="26" spans="1:7">
      <c r="A26" s="79">
        <v>410101010032</v>
      </c>
      <c r="B26" s="79">
        <v>41</v>
      </c>
      <c r="C26" s="79">
        <v>6003</v>
      </c>
      <c r="D26" s="80" t="s">
        <v>741</v>
      </c>
      <c r="E26" s="67">
        <v>405179.81</v>
      </c>
      <c r="F26" s="67">
        <v>53053.72</v>
      </c>
      <c r="G26" s="67">
        <v>458233.53</v>
      </c>
    </row>
    <row r="27" spans="1:7">
      <c r="A27" s="79">
        <v>410101030010</v>
      </c>
      <c r="B27" s="79">
        <v>41</v>
      </c>
      <c r="C27" s="79">
        <v>6009</v>
      </c>
      <c r="D27" s="80" t="s">
        <v>743</v>
      </c>
      <c r="E27" s="67">
        <v>1362153.57</v>
      </c>
      <c r="F27" s="67">
        <v>20352.18</v>
      </c>
      <c r="G27" s="67">
        <v>1382505.75</v>
      </c>
    </row>
    <row r="28" spans="1:7">
      <c r="A28" s="79">
        <v>410101030031</v>
      </c>
      <c r="B28" s="79">
        <v>41</v>
      </c>
      <c r="C28" s="79">
        <v>6009</v>
      </c>
      <c r="D28" s="80" t="s">
        <v>744</v>
      </c>
      <c r="E28" s="67">
        <v>527991.57999999996</v>
      </c>
      <c r="F28" s="67">
        <v>37950.32</v>
      </c>
      <c r="G28" s="67">
        <v>565941.9</v>
      </c>
    </row>
    <row r="29" spans="1:7">
      <c r="A29" s="79">
        <v>410101030032</v>
      </c>
      <c r="B29" s="79">
        <v>41</v>
      </c>
      <c r="C29" s="79">
        <v>6011</v>
      </c>
      <c r="D29" s="80" t="s">
        <v>745</v>
      </c>
      <c r="E29" s="67">
        <v>96785</v>
      </c>
      <c r="F29" s="67">
        <v>0</v>
      </c>
      <c r="G29" s="67">
        <v>96785</v>
      </c>
    </row>
    <row r="30" spans="1:7">
      <c r="A30" s="79">
        <v>410101030033</v>
      </c>
      <c r="B30" s="79">
        <v>41</v>
      </c>
      <c r="C30" s="79">
        <v>6009</v>
      </c>
      <c r="D30" s="80" t="s">
        <v>746</v>
      </c>
      <c r="E30" s="67">
        <v>2961.03</v>
      </c>
      <c r="F30" s="67">
        <v>822.64</v>
      </c>
      <c r="G30" s="67">
        <v>3783.67</v>
      </c>
    </row>
    <row r="31" spans="1:7">
      <c r="A31" s="79">
        <v>410102010001</v>
      </c>
      <c r="B31" s="79">
        <v>41</v>
      </c>
      <c r="C31" s="79">
        <v>6007</v>
      </c>
      <c r="D31" s="80" t="s">
        <v>963</v>
      </c>
      <c r="E31" s="67">
        <v>445.85</v>
      </c>
      <c r="F31" s="67">
        <v>605.41999999999996</v>
      </c>
      <c r="G31" s="67">
        <v>1051.27</v>
      </c>
    </row>
    <row r="32" spans="1:7">
      <c r="A32" s="79">
        <v>510101010001</v>
      </c>
      <c r="B32" s="79"/>
      <c r="C32" s="79"/>
      <c r="D32" s="80" t="s">
        <v>753</v>
      </c>
      <c r="E32" s="67">
        <v>277672.27</v>
      </c>
      <c r="F32" s="67">
        <v>156326.17000000001</v>
      </c>
      <c r="G32" s="67">
        <v>433998.44</v>
      </c>
    </row>
    <row r="33" spans="1:7">
      <c r="A33" s="79">
        <v>510101010002</v>
      </c>
      <c r="B33" s="79"/>
      <c r="C33" s="79"/>
      <c r="D33" s="80" t="s">
        <v>754</v>
      </c>
      <c r="E33" s="67">
        <v>1065710.92</v>
      </c>
      <c r="F33" s="67">
        <v>587054.46</v>
      </c>
      <c r="G33" s="67">
        <v>1656822.86</v>
      </c>
    </row>
    <row r="34" spans="1:7">
      <c r="A34" s="79">
        <v>510101010003</v>
      </c>
      <c r="B34" s="79"/>
      <c r="C34" s="79"/>
      <c r="D34" s="80" t="s">
        <v>755</v>
      </c>
      <c r="E34" s="67">
        <v>77340.11</v>
      </c>
      <c r="F34" s="67">
        <v>48265.1</v>
      </c>
      <c r="G34" s="67">
        <v>125605.21</v>
      </c>
    </row>
    <row r="35" spans="1:7">
      <c r="A35" s="79">
        <v>510101010004</v>
      </c>
      <c r="B35" s="79"/>
      <c r="C35" s="79"/>
      <c r="D35" s="80" t="s">
        <v>756</v>
      </c>
      <c r="E35" s="67">
        <v>14173.97</v>
      </c>
      <c r="F35" s="67">
        <v>14514.2</v>
      </c>
      <c r="G35" s="67">
        <v>28688.17</v>
      </c>
    </row>
    <row r="36" spans="1:7">
      <c r="A36" s="79">
        <v>510101010005</v>
      </c>
      <c r="B36" s="79"/>
      <c r="C36" s="79"/>
      <c r="D36" s="80" t="s">
        <v>757</v>
      </c>
      <c r="E36" s="67">
        <v>19188.560000000001</v>
      </c>
      <c r="F36" s="67">
        <v>5158.83</v>
      </c>
      <c r="G36" s="67">
        <v>24347.39</v>
      </c>
    </row>
    <row r="37" spans="1:7">
      <c r="A37" s="79">
        <v>510101010006</v>
      </c>
      <c r="B37" s="79"/>
      <c r="C37" s="79"/>
      <c r="D37" s="80" t="s">
        <v>964</v>
      </c>
      <c r="E37" s="67">
        <v>754.75</v>
      </c>
      <c r="F37" s="67">
        <v>0</v>
      </c>
      <c r="G37" s="67">
        <v>754.75</v>
      </c>
    </row>
    <row r="38" spans="1:7">
      <c r="A38" s="79">
        <v>510101010007</v>
      </c>
      <c r="B38" s="79"/>
      <c r="C38" s="79"/>
      <c r="D38" s="80" t="s">
        <v>965</v>
      </c>
      <c r="E38" s="67">
        <v>494.23</v>
      </c>
      <c r="F38" s="67">
        <v>0</v>
      </c>
      <c r="G38" s="67">
        <v>494.23</v>
      </c>
    </row>
    <row r="39" spans="1:7">
      <c r="A39" s="79">
        <v>510101010008</v>
      </c>
      <c r="B39" s="79"/>
      <c r="C39" s="79"/>
      <c r="D39" s="80" t="s">
        <v>966</v>
      </c>
      <c r="E39" s="67">
        <v>1345.21</v>
      </c>
      <c r="F39" s="67">
        <v>1984.47</v>
      </c>
      <c r="G39" s="67">
        <v>3329.68</v>
      </c>
    </row>
    <row r="40" spans="1:7">
      <c r="A40" s="79">
        <v>510101010009</v>
      </c>
      <c r="B40" s="79"/>
      <c r="C40" s="79"/>
      <c r="D40" s="80" t="s">
        <v>758</v>
      </c>
      <c r="E40" s="67">
        <v>7956598.0700000003</v>
      </c>
      <c r="F40" s="67">
        <v>3862689.73</v>
      </c>
      <c r="G40" s="67">
        <v>11957081.91</v>
      </c>
    </row>
    <row r="41" spans="1:7">
      <c r="A41" s="79">
        <v>510101010010</v>
      </c>
      <c r="B41" s="79"/>
      <c r="C41" s="79"/>
      <c r="D41" s="80" t="s">
        <v>759</v>
      </c>
      <c r="E41" s="67">
        <v>759627.98</v>
      </c>
      <c r="F41" s="67">
        <v>241478.47</v>
      </c>
      <c r="G41" s="67">
        <v>1001106.45</v>
      </c>
    </row>
    <row r="42" spans="1:7">
      <c r="A42" s="79">
        <v>510101010012</v>
      </c>
      <c r="B42" s="79"/>
      <c r="C42" s="79"/>
      <c r="D42" s="80" t="s">
        <v>760</v>
      </c>
      <c r="E42" s="67">
        <v>312508.95</v>
      </c>
      <c r="F42" s="67">
        <v>319742.3</v>
      </c>
      <c r="G42" s="67">
        <v>647340.01</v>
      </c>
    </row>
    <row r="43" spans="1:7">
      <c r="A43" s="79">
        <v>510101010030</v>
      </c>
      <c r="B43" s="79"/>
      <c r="C43" s="79"/>
      <c r="D43" s="80" t="s">
        <v>762</v>
      </c>
      <c r="E43" s="67">
        <v>346.5</v>
      </c>
      <c r="F43" s="67">
        <v>0</v>
      </c>
      <c r="G43" s="67">
        <v>693</v>
      </c>
    </row>
    <row r="44" spans="1:7">
      <c r="A44" s="79">
        <v>510101010031</v>
      </c>
      <c r="B44" s="79"/>
      <c r="C44" s="79"/>
      <c r="D44" s="80" t="s">
        <v>763</v>
      </c>
      <c r="E44" s="67">
        <v>508060.77</v>
      </c>
      <c r="F44" s="67">
        <v>37726.6</v>
      </c>
      <c r="G44" s="67">
        <v>545787.37</v>
      </c>
    </row>
    <row r="45" spans="1:7">
      <c r="A45" s="79">
        <v>510101010032</v>
      </c>
      <c r="B45" s="79"/>
      <c r="C45" s="79"/>
      <c r="D45" s="80" t="s">
        <v>764</v>
      </c>
      <c r="E45" s="67">
        <v>662414.31999999995</v>
      </c>
      <c r="F45" s="67">
        <v>743072.68</v>
      </c>
      <c r="G45" s="67">
        <v>1477129.14</v>
      </c>
    </row>
    <row r="46" spans="1:7">
      <c r="A46" s="79">
        <v>510101010033</v>
      </c>
      <c r="B46" s="79"/>
      <c r="C46" s="79"/>
      <c r="D46" s="80" t="s">
        <v>765</v>
      </c>
      <c r="E46" s="67">
        <v>83782.289999999994</v>
      </c>
      <c r="F46" s="67">
        <v>266.44</v>
      </c>
      <c r="G46" s="67">
        <v>84048.73</v>
      </c>
    </row>
    <row r="47" spans="1:7">
      <c r="A47" s="79">
        <v>510201010001</v>
      </c>
      <c r="B47" s="79">
        <v>51</v>
      </c>
      <c r="C47" s="79">
        <v>7040</v>
      </c>
      <c r="D47" s="80" t="s">
        <v>768</v>
      </c>
      <c r="E47" s="67">
        <v>385724.66</v>
      </c>
      <c r="F47" s="67">
        <v>34166.660000000003</v>
      </c>
      <c r="G47" s="67">
        <v>419891.32</v>
      </c>
    </row>
    <row r="48" spans="1:7">
      <c r="A48" s="79">
        <v>510201010002</v>
      </c>
      <c r="B48" s="79">
        <v>51</v>
      </c>
      <c r="C48" s="79">
        <v>7040</v>
      </c>
      <c r="D48" s="80" t="s">
        <v>769</v>
      </c>
      <c r="E48" s="67">
        <v>169584.26</v>
      </c>
      <c r="F48" s="67">
        <v>11476.44</v>
      </c>
      <c r="G48" s="67">
        <v>181060.7</v>
      </c>
    </row>
    <row r="49" spans="1:11">
      <c r="A49" s="79">
        <v>510201010003</v>
      </c>
      <c r="B49" s="79">
        <v>51</v>
      </c>
      <c r="C49" s="79">
        <v>7046</v>
      </c>
      <c r="D49" s="80" t="s">
        <v>770</v>
      </c>
      <c r="E49" s="67">
        <v>67437.460000000006</v>
      </c>
      <c r="F49" s="67">
        <v>5545.81</v>
      </c>
      <c r="G49" s="67">
        <v>72983.27</v>
      </c>
    </row>
    <row r="50" spans="1:11">
      <c r="A50" s="79">
        <v>510201010005</v>
      </c>
      <c r="B50" s="79">
        <v>51</v>
      </c>
      <c r="C50" s="79">
        <v>7046</v>
      </c>
      <c r="D50" s="80" t="s">
        <v>771</v>
      </c>
      <c r="E50" s="67">
        <v>42277.94</v>
      </c>
      <c r="F50" s="67">
        <v>3594.41</v>
      </c>
      <c r="G50" s="67">
        <v>45872.35</v>
      </c>
    </row>
    <row r="51" spans="1:11">
      <c r="A51" s="79">
        <v>510201010006</v>
      </c>
      <c r="B51" s="79">
        <v>51</v>
      </c>
      <c r="C51" s="79">
        <v>7043</v>
      </c>
      <c r="D51" s="80" t="s">
        <v>772</v>
      </c>
      <c r="E51" s="67">
        <v>46230.83</v>
      </c>
      <c r="F51" s="67">
        <v>3803.6</v>
      </c>
      <c r="G51" s="67">
        <v>50034.43</v>
      </c>
    </row>
    <row r="52" spans="1:11">
      <c r="A52" s="79">
        <v>510201010007</v>
      </c>
      <c r="B52" s="79">
        <v>51</v>
      </c>
      <c r="C52" s="79">
        <v>7043</v>
      </c>
      <c r="D52" s="80" t="s">
        <v>650</v>
      </c>
      <c r="E52" s="67">
        <v>29539.29</v>
      </c>
      <c r="F52" s="67">
        <v>2564.19</v>
      </c>
      <c r="G52" s="67">
        <v>32103.48</v>
      </c>
    </row>
    <row r="53" spans="1:11">
      <c r="A53" s="79">
        <v>510201010008</v>
      </c>
      <c r="B53" s="79">
        <v>51</v>
      </c>
      <c r="C53" s="79">
        <v>7043</v>
      </c>
      <c r="D53" s="80" t="s">
        <v>651</v>
      </c>
      <c r="E53" s="67">
        <v>15921.93</v>
      </c>
      <c r="F53" s="67">
        <v>34166.660000000003</v>
      </c>
      <c r="G53" s="67">
        <v>50088.59</v>
      </c>
    </row>
    <row r="54" spans="1:11">
      <c r="A54" s="79">
        <v>510201010009</v>
      </c>
      <c r="B54" s="79">
        <v>51</v>
      </c>
      <c r="C54" s="79">
        <v>7058</v>
      </c>
      <c r="D54" s="80" t="s">
        <v>773</v>
      </c>
      <c r="E54" s="67">
        <v>7825.91</v>
      </c>
      <c r="F54" s="67">
        <v>1484.04</v>
      </c>
      <c r="G54" s="88">
        <v>9309.9500000000007</v>
      </c>
      <c r="H54" s="81"/>
      <c r="J54" s="82"/>
    </row>
    <row r="55" spans="1:11">
      <c r="A55" s="79">
        <v>510201010011</v>
      </c>
      <c r="B55" s="79">
        <v>51</v>
      </c>
      <c r="C55" s="79">
        <v>7055</v>
      </c>
      <c r="D55" s="80" t="s">
        <v>775</v>
      </c>
      <c r="E55" s="67">
        <v>24024.14</v>
      </c>
      <c r="F55" s="67">
        <v>4031.56</v>
      </c>
      <c r="G55" s="88">
        <v>28055.7</v>
      </c>
      <c r="J55" s="82"/>
    </row>
    <row r="56" spans="1:11" ht="15" customHeight="1">
      <c r="A56" s="79">
        <v>510201030001</v>
      </c>
      <c r="B56" s="79">
        <v>51</v>
      </c>
      <c r="C56" s="79">
        <v>7067</v>
      </c>
      <c r="D56" s="80" t="s">
        <v>777</v>
      </c>
      <c r="E56" s="67">
        <v>473922.31</v>
      </c>
      <c r="F56" s="67">
        <v>42553.65</v>
      </c>
      <c r="G56" s="67">
        <v>516475.96</v>
      </c>
      <c r="J56" s="82"/>
      <c r="K56" s="91"/>
    </row>
    <row r="57" spans="1:11" ht="15" customHeight="1">
      <c r="A57" s="79">
        <v>510201030002</v>
      </c>
      <c r="B57" s="79">
        <v>51</v>
      </c>
      <c r="C57" s="79">
        <v>7057</v>
      </c>
      <c r="D57" s="80" t="s">
        <v>778</v>
      </c>
      <c r="E57" s="67">
        <v>1052.81</v>
      </c>
      <c r="F57" s="67">
        <v>95.71</v>
      </c>
      <c r="G57" s="67">
        <v>1148.52</v>
      </c>
      <c r="J57" s="92"/>
      <c r="K57" s="91"/>
    </row>
    <row r="58" spans="1:11" ht="15" customHeight="1">
      <c r="A58" s="79">
        <v>510201050001</v>
      </c>
      <c r="B58" s="79">
        <v>51</v>
      </c>
      <c r="C58" s="79">
        <v>7196</v>
      </c>
      <c r="D58" s="80" t="s">
        <v>779</v>
      </c>
      <c r="E58" s="67">
        <v>67598.7</v>
      </c>
      <c r="F58" s="67">
        <v>14594.52</v>
      </c>
      <c r="G58" s="67">
        <v>82193.22</v>
      </c>
      <c r="J58" s="82"/>
      <c r="K58" s="91"/>
    </row>
    <row r="59" spans="1:11" ht="15" customHeight="1">
      <c r="A59" s="79">
        <v>510201050002</v>
      </c>
      <c r="B59" s="79">
        <v>51</v>
      </c>
      <c r="C59" s="79">
        <v>7190</v>
      </c>
      <c r="D59" s="80" t="s">
        <v>706</v>
      </c>
      <c r="E59" s="67">
        <v>325560.12</v>
      </c>
      <c r="F59" s="67">
        <v>59585.93</v>
      </c>
      <c r="G59" s="67">
        <v>385146.05</v>
      </c>
      <c r="J59" s="92"/>
      <c r="K59" s="91"/>
    </row>
    <row r="60" spans="1:11" ht="15" customHeight="1">
      <c r="A60" s="79">
        <v>510201050003</v>
      </c>
      <c r="B60" s="79">
        <v>51</v>
      </c>
      <c r="C60" s="79">
        <v>7190</v>
      </c>
      <c r="D60" s="80" t="s">
        <v>967</v>
      </c>
      <c r="E60" s="67">
        <v>23452.04</v>
      </c>
      <c r="F60" s="67">
        <v>0</v>
      </c>
      <c r="G60" s="67">
        <v>23452.04</v>
      </c>
    </row>
    <row r="61" spans="1:11">
      <c r="A61" s="79">
        <v>510201050004</v>
      </c>
      <c r="B61" s="79">
        <v>51</v>
      </c>
      <c r="C61" s="79">
        <v>7247</v>
      </c>
      <c r="D61" s="80" t="s">
        <v>780</v>
      </c>
      <c r="E61" s="67">
        <v>282501.26</v>
      </c>
      <c r="F61" s="67">
        <v>121584.4</v>
      </c>
      <c r="G61" s="67">
        <v>404085.66</v>
      </c>
    </row>
    <row r="62" spans="1:11">
      <c r="A62" s="79">
        <v>510202010001</v>
      </c>
      <c r="B62" s="79">
        <v>51</v>
      </c>
      <c r="C62" s="79">
        <v>7040</v>
      </c>
      <c r="D62" s="80" t="s">
        <v>768</v>
      </c>
      <c r="E62" s="67">
        <v>219845.8</v>
      </c>
      <c r="F62" s="67">
        <v>21873.11</v>
      </c>
      <c r="G62" s="67">
        <v>241718.91</v>
      </c>
    </row>
    <row r="63" spans="1:11">
      <c r="A63" s="79">
        <v>510202010002</v>
      </c>
      <c r="B63" s="79">
        <v>51</v>
      </c>
      <c r="C63" s="79">
        <v>7040</v>
      </c>
      <c r="D63" s="80" t="s">
        <v>769</v>
      </c>
      <c r="E63" s="67">
        <v>55255.47</v>
      </c>
      <c r="F63" s="67">
        <v>5382.8</v>
      </c>
      <c r="G63" s="67">
        <v>60638.27</v>
      </c>
    </row>
    <row r="64" spans="1:11">
      <c r="A64" s="79">
        <v>510202010003</v>
      </c>
      <c r="B64" s="79">
        <v>51</v>
      </c>
      <c r="C64" s="79">
        <v>7046</v>
      </c>
      <c r="D64" s="80" t="s">
        <v>770</v>
      </c>
      <c r="E64" s="67">
        <v>35344.839999999997</v>
      </c>
      <c r="F64" s="67">
        <v>3311.59</v>
      </c>
      <c r="G64" s="67">
        <v>38656.43</v>
      </c>
    </row>
    <row r="65" spans="1:10">
      <c r="A65" s="79">
        <v>510202010005</v>
      </c>
      <c r="B65" s="79">
        <v>51</v>
      </c>
      <c r="C65" s="79">
        <v>7046</v>
      </c>
      <c r="D65" s="80" t="s">
        <v>771</v>
      </c>
      <c r="E65" s="67">
        <v>19232.37</v>
      </c>
      <c r="F65" s="67">
        <v>1940.82</v>
      </c>
      <c r="G65" s="67">
        <v>21173.19</v>
      </c>
    </row>
    <row r="66" spans="1:10">
      <c r="A66" s="79">
        <v>510202010006</v>
      </c>
      <c r="B66" s="79">
        <v>51</v>
      </c>
      <c r="C66" s="79">
        <v>7043</v>
      </c>
      <c r="D66" s="80" t="s">
        <v>772</v>
      </c>
      <c r="E66" s="67">
        <v>24180.400000000001</v>
      </c>
      <c r="F66" s="67">
        <v>2271.35</v>
      </c>
      <c r="G66" s="67">
        <v>26451.75</v>
      </c>
    </row>
    <row r="67" spans="1:10">
      <c r="A67" s="79">
        <v>510202010007</v>
      </c>
      <c r="B67" s="79">
        <v>51</v>
      </c>
      <c r="C67" s="79">
        <v>7043</v>
      </c>
      <c r="D67" s="80" t="s">
        <v>650</v>
      </c>
      <c r="E67" s="67">
        <v>11281.65</v>
      </c>
      <c r="F67" s="67">
        <v>1091</v>
      </c>
      <c r="G67" s="67">
        <v>12372.65</v>
      </c>
    </row>
    <row r="68" spans="1:10">
      <c r="A68" s="79">
        <v>510202010008</v>
      </c>
      <c r="B68" s="79">
        <v>51</v>
      </c>
      <c r="C68" s="79">
        <v>7043</v>
      </c>
      <c r="D68" s="80" t="s">
        <v>651</v>
      </c>
      <c r="E68" s="67">
        <v>8352.69</v>
      </c>
      <c r="F68" s="67">
        <v>21873.11</v>
      </c>
      <c r="G68" s="67">
        <v>30225.8</v>
      </c>
    </row>
    <row r="69" spans="1:10">
      <c r="A69" s="79">
        <v>510202010009</v>
      </c>
      <c r="B69" s="79">
        <v>51</v>
      </c>
      <c r="C69" s="79">
        <v>7058</v>
      </c>
      <c r="D69" s="80" t="s">
        <v>785</v>
      </c>
      <c r="E69" s="67">
        <v>5756.28</v>
      </c>
      <c r="F69" s="67">
        <v>1070.47</v>
      </c>
      <c r="G69" s="88">
        <v>6826.75</v>
      </c>
      <c r="J69" s="84"/>
    </row>
    <row r="70" spans="1:10">
      <c r="A70" s="79">
        <v>510202010011</v>
      </c>
      <c r="B70" s="79">
        <v>51</v>
      </c>
      <c r="C70" s="79">
        <v>7055</v>
      </c>
      <c r="D70" s="80" t="s">
        <v>787</v>
      </c>
      <c r="E70" s="67">
        <v>17495.05</v>
      </c>
      <c r="F70" s="67">
        <v>2761.24</v>
      </c>
      <c r="G70" s="88">
        <v>20256.29</v>
      </c>
      <c r="J70" s="84"/>
    </row>
    <row r="71" spans="1:10">
      <c r="A71" s="79">
        <v>510202010012</v>
      </c>
      <c r="B71" s="79">
        <v>51</v>
      </c>
      <c r="C71" s="79">
        <v>7040</v>
      </c>
      <c r="D71" s="80" t="s">
        <v>968</v>
      </c>
      <c r="E71" s="67">
        <v>15000</v>
      </c>
      <c r="F71" s="67">
        <v>0</v>
      </c>
      <c r="G71" s="67">
        <v>15000</v>
      </c>
    </row>
    <row r="72" spans="1:10">
      <c r="A72" s="79">
        <v>510202010014</v>
      </c>
      <c r="B72" s="79">
        <v>51</v>
      </c>
      <c r="C72" s="79">
        <v>7247</v>
      </c>
      <c r="D72" s="80" t="s">
        <v>788</v>
      </c>
      <c r="E72" s="67">
        <v>13.53</v>
      </c>
      <c r="F72" s="67">
        <v>13.53</v>
      </c>
      <c r="G72" s="67">
        <v>27.06</v>
      </c>
    </row>
    <row r="73" spans="1:10">
      <c r="A73" s="79">
        <v>510202020001</v>
      </c>
      <c r="B73" s="79">
        <v>51</v>
      </c>
      <c r="C73" s="79">
        <v>7247</v>
      </c>
      <c r="D73" s="80" t="s">
        <v>969</v>
      </c>
      <c r="E73" s="67">
        <v>0</v>
      </c>
      <c r="F73" s="67">
        <v>3316.89</v>
      </c>
      <c r="G73" s="67">
        <v>3316.89</v>
      </c>
    </row>
    <row r="74" spans="1:10">
      <c r="A74" s="79">
        <v>510202020003</v>
      </c>
      <c r="B74" s="79">
        <v>51</v>
      </c>
      <c r="C74" s="79">
        <v>7247</v>
      </c>
      <c r="D74" s="80" t="s">
        <v>790</v>
      </c>
      <c r="E74" s="67">
        <v>70761.100000000006</v>
      </c>
      <c r="F74" s="67">
        <v>7597.48</v>
      </c>
      <c r="G74" s="67">
        <v>78358.58</v>
      </c>
    </row>
    <row r="75" spans="1:10">
      <c r="A75" s="79">
        <v>510202020005</v>
      </c>
      <c r="B75" s="79">
        <v>51</v>
      </c>
      <c r="C75" s="79">
        <v>7247</v>
      </c>
      <c r="D75" s="80" t="s">
        <v>792</v>
      </c>
      <c r="E75" s="67">
        <v>1469.67</v>
      </c>
      <c r="F75" s="67">
        <v>614.6</v>
      </c>
      <c r="G75" s="67">
        <v>2084.27</v>
      </c>
    </row>
    <row r="76" spans="1:10">
      <c r="A76" s="79">
        <v>510202020007</v>
      </c>
      <c r="B76" s="79">
        <v>51</v>
      </c>
      <c r="C76" s="79">
        <v>7247</v>
      </c>
      <c r="D76" s="80" t="s">
        <v>794</v>
      </c>
      <c r="E76" s="67">
        <v>2815</v>
      </c>
      <c r="F76" s="67">
        <v>850</v>
      </c>
      <c r="G76" s="67">
        <v>3665</v>
      </c>
    </row>
    <row r="77" spans="1:10">
      <c r="A77" s="79">
        <v>510202020008</v>
      </c>
      <c r="B77" s="79">
        <v>51</v>
      </c>
      <c r="C77" s="79">
        <v>7247</v>
      </c>
      <c r="D77" s="80" t="s">
        <v>970</v>
      </c>
      <c r="E77" s="67">
        <v>135</v>
      </c>
      <c r="F77" s="67">
        <v>0</v>
      </c>
      <c r="G77" s="67">
        <v>135</v>
      </c>
    </row>
    <row r="78" spans="1:10">
      <c r="A78" s="79">
        <v>510202020009</v>
      </c>
      <c r="B78" s="79">
        <v>51</v>
      </c>
      <c r="C78" s="79">
        <v>7247</v>
      </c>
      <c r="D78" s="80" t="s">
        <v>795</v>
      </c>
      <c r="E78" s="67">
        <v>2641.06</v>
      </c>
      <c r="F78" s="67">
        <v>829.95</v>
      </c>
      <c r="G78" s="67">
        <v>3471.01</v>
      </c>
    </row>
    <row r="79" spans="1:10">
      <c r="A79" s="79">
        <v>510202030002</v>
      </c>
      <c r="B79" s="79">
        <v>51</v>
      </c>
      <c r="C79" s="79">
        <v>7067</v>
      </c>
      <c r="D79" s="80" t="s">
        <v>796</v>
      </c>
      <c r="E79" s="67">
        <v>17619.72</v>
      </c>
      <c r="F79" s="67">
        <v>2437.48</v>
      </c>
      <c r="G79" s="67">
        <v>20057.2</v>
      </c>
    </row>
    <row r="80" spans="1:10">
      <c r="A80" s="79">
        <v>510202030003</v>
      </c>
      <c r="B80" s="79">
        <v>51</v>
      </c>
      <c r="C80" s="79">
        <v>7067</v>
      </c>
      <c r="D80" s="80" t="s">
        <v>778</v>
      </c>
      <c r="E80" s="67">
        <v>2335.96</v>
      </c>
      <c r="F80" s="67">
        <v>210.18</v>
      </c>
      <c r="G80" s="67">
        <v>2546.14</v>
      </c>
    </row>
    <row r="81" spans="1:7">
      <c r="A81" s="79">
        <v>510202030004</v>
      </c>
      <c r="B81" s="79">
        <v>51</v>
      </c>
      <c r="C81" s="79">
        <v>7067</v>
      </c>
      <c r="D81" s="80" t="s">
        <v>797</v>
      </c>
      <c r="E81" s="67">
        <v>1027.82</v>
      </c>
      <c r="F81" s="67">
        <v>95.85</v>
      </c>
      <c r="G81" s="67">
        <v>1123.67</v>
      </c>
    </row>
    <row r="82" spans="1:7">
      <c r="A82" s="79">
        <v>510202030005</v>
      </c>
      <c r="B82" s="79">
        <v>51</v>
      </c>
      <c r="C82" s="79">
        <v>7067</v>
      </c>
      <c r="D82" s="80" t="s">
        <v>798</v>
      </c>
      <c r="E82" s="67">
        <v>14151.57</v>
      </c>
      <c r="F82" s="67">
        <v>1422.87</v>
      </c>
      <c r="G82" s="67">
        <v>15574.44</v>
      </c>
    </row>
    <row r="83" spans="1:7">
      <c r="A83" s="79">
        <v>510202030008</v>
      </c>
      <c r="B83" s="79">
        <v>51</v>
      </c>
      <c r="C83" s="79">
        <v>7067</v>
      </c>
      <c r="D83" s="80" t="s">
        <v>799</v>
      </c>
      <c r="E83" s="67">
        <v>203.5</v>
      </c>
      <c r="F83" s="67">
        <v>27.54</v>
      </c>
      <c r="G83" s="67">
        <v>231.04</v>
      </c>
    </row>
    <row r="84" spans="1:7">
      <c r="A84" s="79">
        <v>510202050001</v>
      </c>
      <c r="B84" s="79">
        <v>51</v>
      </c>
      <c r="C84" s="79">
        <v>7196</v>
      </c>
      <c r="D84" s="80" t="s">
        <v>801</v>
      </c>
      <c r="E84" s="67">
        <v>22350.79</v>
      </c>
      <c r="F84" s="67">
        <v>21160.1</v>
      </c>
      <c r="G84" s="67">
        <v>43510.89</v>
      </c>
    </row>
    <row r="85" spans="1:7">
      <c r="A85" s="79">
        <v>510202050002</v>
      </c>
      <c r="B85" s="79">
        <v>51</v>
      </c>
      <c r="C85" s="79">
        <v>7196</v>
      </c>
      <c r="D85" s="80" t="s">
        <v>971</v>
      </c>
      <c r="E85" s="67">
        <v>153.06</v>
      </c>
      <c r="F85" s="67">
        <v>0</v>
      </c>
      <c r="G85" s="67">
        <v>153.06</v>
      </c>
    </row>
    <row r="86" spans="1:7">
      <c r="A86" s="79">
        <v>510202050003</v>
      </c>
      <c r="B86" s="79">
        <v>51</v>
      </c>
      <c r="C86" s="79">
        <v>7196</v>
      </c>
      <c r="D86" s="80" t="s">
        <v>802</v>
      </c>
      <c r="E86" s="67">
        <v>6742</v>
      </c>
      <c r="F86" s="67">
        <v>1162</v>
      </c>
      <c r="G86" s="67">
        <v>7904</v>
      </c>
    </row>
    <row r="87" spans="1:7">
      <c r="A87" s="79">
        <v>510202050004</v>
      </c>
      <c r="B87" s="79">
        <v>51</v>
      </c>
      <c r="C87" s="79">
        <v>7179</v>
      </c>
      <c r="D87" s="80" t="s">
        <v>803</v>
      </c>
      <c r="E87" s="67">
        <v>17148.259999999998</v>
      </c>
      <c r="F87" s="67">
        <v>1557.58</v>
      </c>
      <c r="G87" s="67">
        <v>18705.84</v>
      </c>
    </row>
    <row r="88" spans="1:7">
      <c r="A88" s="79">
        <v>510202050005</v>
      </c>
      <c r="B88" s="79">
        <v>51</v>
      </c>
      <c r="C88" s="79">
        <v>7247</v>
      </c>
      <c r="D88" s="80" t="s">
        <v>804</v>
      </c>
      <c r="E88" s="67">
        <v>21582.6</v>
      </c>
      <c r="F88" s="67">
        <v>0</v>
      </c>
      <c r="G88" s="67">
        <v>21582.6</v>
      </c>
    </row>
    <row r="89" spans="1:7">
      <c r="A89" s="79">
        <v>510202050006</v>
      </c>
      <c r="B89" s="79">
        <v>51</v>
      </c>
      <c r="C89" s="79">
        <v>7241</v>
      </c>
      <c r="D89" s="80" t="s">
        <v>805</v>
      </c>
      <c r="E89" s="67">
        <v>7887.04</v>
      </c>
      <c r="F89" s="67">
        <v>1205.5</v>
      </c>
      <c r="G89" s="67">
        <v>9092.5400000000009</v>
      </c>
    </row>
    <row r="90" spans="1:7">
      <c r="A90" s="79">
        <v>510202050007</v>
      </c>
      <c r="B90" s="79">
        <v>51</v>
      </c>
      <c r="C90" s="79">
        <v>7241</v>
      </c>
      <c r="D90" s="80" t="s">
        <v>806</v>
      </c>
      <c r="E90" s="67">
        <v>87731.07</v>
      </c>
      <c r="F90" s="67">
        <v>7155.2</v>
      </c>
      <c r="G90" s="67">
        <v>94886.27</v>
      </c>
    </row>
    <row r="91" spans="1:7">
      <c r="A91" s="79">
        <v>510202050010</v>
      </c>
      <c r="B91" s="79">
        <v>51</v>
      </c>
      <c r="C91" s="79">
        <v>7176</v>
      </c>
      <c r="D91" s="80" t="s">
        <v>807</v>
      </c>
      <c r="E91" s="67">
        <v>59950</v>
      </c>
      <c r="F91" s="67">
        <v>0</v>
      </c>
      <c r="G91" s="67">
        <v>59950</v>
      </c>
    </row>
    <row r="92" spans="1:7">
      <c r="A92" s="79">
        <v>510202050011</v>
      </c>
      <c r="B92" s="79">
        <v>51</v>
      </c>
      <c r="C92" s="79">
        <v>7247</v>
      </c>
      <c r="D92" s="80" t="s">
        <v>972</v>
      </c>
      <c r="E92" s="67">
        <v>271.35000000000002</v>
      </c>
      <c r="F92" s="67">
        <v>0</v>
      </c>
      <c r="G92" s="67">
        <v>271.35000000000002</v>
      </c>
    </row>
    <row r="93" spans="1:7">
      <c r="A93" s="79">
        <v>510202050013</v>
      </c>
      <c r="B93" s="79">
        <v>51</v>
      </c>
      <c r="C93" s="79">
        <v>7247</v>
      </c>
      <c r="D93" s="80" t="s">
        <v>809</v>
      </c>
      <c r="E93" s="67">
        <v>20722.7</v>
      </c>
      <c r="F93" s="67">
        <v>1001.6</v>
      </c>
      <c r="G93" s="67">
        <v>21724.3</v>
      </c>
    </row>
    <row r="94" spans="1:7">
      <c r="A94" s="79">
        <v>510202050014</v>
      </c>
      <c r="B94" s="79">
        <v>51</v>
      </c>
      <c r="C94" s="79">
        <v>7247</v>
      </c>
      <c r="D94" s="80" t="s">
        <v>973</v>
      </c>
      <c r="E94" s="67">
        <v>194</v>
      </c>
      <c r="F94" s="67">
        <v>0</v>
      </c>
      <c r="G94" s="67">
        <v>194</v>
      </c>
    </row>
    <row r="95" spans="1:7">
      <c r="A95" s="79">
        <v>510202050015</v>
      </c>
      <c r="B95" s="79">
        <v>51</v>
      </c>
      <c r="C95" s="79">
        <v>7196</v>
      </c>
      <c r="D95" s="80" t="s">
        <v>810</v>
      </c>
      <c r="E95" s="67">
        <v>43381.120000000003</v>
      </c>
      <c r="F95" s="67">
        <v>4875.3599999999997</v>
      </c>
      <c r="G95" s="67">
        <v>48256.480000000003</v>
      </c>
    </row>
    <row r="96" spans="1:7">
      <c r="A96" s="79">
        <v>510202050016</v>
      </c>
      <c r="B96" s="79">
        <v>51</v>
      </c>
      <c r="C96" s="79">
        <v>7196</v>
      </c>
      <c r="D96" s="80" t="s">
        <v>811</v>
      </c>
      <c r="E96" s="67">
        <v>148217.20000000001</v>
      </c>
      <c r="F96" s="67">
        <v>14319.76</v>
      </c>
      <c r="G96" s="67">
        <v>162536.95999999999</v>
      </c>
    </row>
    <row r="97" spans="1:7">
      <c r="A97" s="79">
        <v>510202050017</v>
      </c>
      <c r="B97" s="79">
        <v>51</v>
      </c>
      <c r="C97" s="79">
        <v>7247</v>
      </c>
      <c r="D97" s="80" t="s">
        <v>812</v>
      </c>
      <c r="E97" s="67">
        <v>5144.63</v>
      </c>
      <c r="F97" s="67">
        <v>279.68</v>
      </c>
      <c r="G97" s="67">
        <v>5424.31</v>
      </c>
    </row>
    <row r="98" spans="1:7">
      <c r="A98" s="79">
        <v>510202050020</v>
      </c>
      <c r="B98" s="79">
        <v>51</v>
      </c>
      <c r="C98" s="79">
        <v>7203</v>
      </c>
      <c r="D98" s="80" t="s">
        <v>974</v>
      </c>
      <c r="E98" s="67">
        <v>535.01</v>
      </c>
      <c r="F98" s="67">
        <v>0</v>
      </c>
      <c r="G98" s="67">
        <v>535.01</v>
      </c>
    </row>
    <row r="99" spans="1:7">
      <c r="A99" s="79">
        <v>510202050022</v>
      </c>
      <c r="B99" s="79">
        <v>51</v>
      </c>
      <c r="C99" s="79">
        <v>7203</v>
      </c>
      <c r="D99" s="80" t="s">
        <v>813</v>
      </c>
      <c r="E99" s="67">
        <v>560.29</v>
      </c>
      <c r="F99" s="67">
        <v>0</v>
      </c>
      <c r="G99" s="67">
        <v>560.29</v>
      </c>
    </row>
    <row r="100" spans="1:7">
      <c r="A100" s="79">
        <v>510202050023</v>
      </c>
      <c r="B100" s="79">
        <v>51</v>
      </c>
      <c r="C100" s="79">
        <v>7203</v>
      </c>
      <c r="D100" s="80" t="s">
        <v>814</v>
      </c>
      <c r="E100" s="67">
        <v>34343.949999999997</v>
      </c>
      <c r="F100" s="67">
        <v>1275.6400000000001</v>
      </c>
      <c r="G100" s="67">
        <v>35619.589999999997</v>
      </c>
    </row>
    <row r="101" spans="1:7">
      <c r="A101" s="79">
        <v>510202050024</v>
      </c>
      <c r="B101" s="79">
        <v>51</v>
      </c>
      <c r="C101" s="79">
        <v>7182</v>
      </c>
      <c r="D101" s="80" t="s">
        <v>975</v>
      </c>
      <c r="E101" s="67">
        <v>106.05</v>
      </c>
      <c r="F101" s="67">
        <v>0</v>
      </c>
      <c r="G101" s="67">
        <v>106.05</v>
      </c>
    </row>
    <row r="102" spans="1:7">
      <c r="A102" s="79">
        <v>510202050025</v>
      </c>
      <c r="B102" s="79">
        <v>51</v>
      </c>
      <c r="C102" s="79">
        <v>7229</v>
      </c>
      <c r="D102" s="80" t="s">
        <v>815</v>
      </c>
      <c r="E102" s="67">
        <v>12300</v>
      </c>
      <c r="F102" s="67">
        <v>0</v>
      </c>
      <c r="G102" s="67">
        <v>12300</v>
      </c>
    </row>
    <row r="103" spans="1:7">
      <c r="A103" s="79">
        <v>510202050027</v>
      </c>
      <c r="B103" s="79">
        <v>51</v>
      </c>
      <c r="C103" s="79">
        <v>7190</v>
      </c>
      <c r="D103" s="80" t="s">
        <v>816</v>
      </c>
      <c r="E103" s="67">
        <v>22346.44</v>
      </c>
      <c r="F103" s="67">
        <v>57.8</v>
      </c>
      <c r="G103" s="67">
        <v>22404.240000000002</v>
      </c>
    </row>
    <row r="104" spans="1:7">
      <c r="A104" s="79">
        <v>510202050028</v>
      </c>
      <c r="B104" s="79">
        <v>51</v>
      </c>
      <c r="C104" s="79">
        <v>7247</v>
      </c>
      <c r="D104" s="80" t="s">
        <v>817</v>
      </c>
      <c r="E104" s="67">
        <v>18677.919999999998</v>
      </c>
      <c r="F104" s="67">
        <v>174</v>
      </c>
      <c r="G104" s="67">
        <v>18851.919999999998</v>
      </c>
    </row>
    <row r="105" spans="1:7">
      <c r="A105" s="79">
        <v>510202050029</v>
      </c>
      <c r="B105" s="79">
        <v>51</v>
      </c>
      <c r="C105" s="79">
        <v>7049</v>
      </c>
      <c r="D105" s="80" t="s">
        <v>818</v>
      </c>
      <c r="E105" s="67">
        <v>26992.22</v>
      </c>
      <c r="F105" s="67">
        <v>1250</v>
      </c>
      <c r="G105" s="67">
        <v>28242.22</v>
      </c>
    </row>
    <row r="106" spans="1:7">
      <c r="A106" s="79">
        <v>510202050030</v>
      </c>
      <c r="B106" s="79">
        <v>51</v>
      </c>
      <c r="C106" s="79">
        <v>7196</v>
      </c>
      <c r="D106" s="80" t="s">
        <v>819</v>
      </c>
      <c r="E106" s="67">
        <v>587953.24</v>
      </c>
      <c r="F106" s="67">
        <v>87417.38</v>
      </c>
      <c r="G106" s="67">
        <v>675370.62</v>
      </c>
    </row>
    <row r="107" spans="1:7">
      <c r="A107" s="79">
        <v>510202050032</v>
      </c>
      <c r="B107" s="79">
        <v>51</v>
      </c>
      <c r="C107" s="79">
        <v>7247</v>
      </c>
      <c r="D107" s="80" t="s">
        <v>820</v>
      </c>
      <c r="E107" s="67">
        <v>800</v>
      </c>
      <c r="F107" s="67">
        <v>0</v>
      </c>
      <c r="G107" s="67">
        <v>800</v>
      </c>
    </row>
    <row r="108" spans="1:7">
      <c r="A108" s="79">
        <v>510202050033</v>
      </c>
      <c r="B108" s="79">
        <v>51</v>
      </c>
      <c r="C108" s="79">
        <v>7247</v>
      </c>
      <c r="D108" s="80" t="s">
        <v>821</v>
      </c>
      <c r="E108" s="67">
        <v>606.24</v>
      </c>
      <c r="F108" s="67">
        <v>639.64</v>
      </c>
      <c r="G108" s="67">
        <v>1245.8800000000001</v>
      </c>
    </row>
    <row r="109" spans="1:7">
      <c r="A109" s="79">
        <v>510202050034</v>
      </c>
      <c r="B109" s="79">
        <v>51</v>
      </c>
      <c r="C109" s="79">
        <v>7238</v>
      </c>
      <c r="D109" s="80" t="s">
        <v>822</v>
      </c>
      <c r="E109" s="67">
        <v>127834.69</v>
      </c>
      <c r="F109" s="67">
        <v>17741.39</v>
      </c>
      <c r="G109" s="67">
        <v>145576.07999999999</v>
      </c>
    </row>
    <row r="110" spans="1:7">
      <c r="A110" s="79">
        <v>510202050035</v>
      </c>
      <c r="B110" s="79">
        <v>51</v>
      </c>
      <c r="C110" s="79">
        <v>7208</v>
      </c>
      <c r="D110" s="80" t="s">
        <v>823</v>
      </c>
      <c r="E110" s="67">
        <v>628.77</v>
      </c>
      <c r="F110" s="67">
        <v>0</v>
      </c>
      <c r="G110" s="67">
        <v>628.77</v>
      </c>
    </row>
    <row r="111" spans="1:7">
      <c r="A111" s="79">
        <v>510202050036</v>
      </c>
      <c r="B111" s="79">
        <v>51</v>
      </c>
      <c r="C111" s="79">
        <v>7247</v>
      </c>
      <c r="D111" s="80" t="s">
        <v>824</v>
      </c>
      <c r="E111" s="67">
        <v>12290.64</v>
      </c>
      <c r="F111" s="67">
        <v>1287.94</v>
      </c>
      <c r="G111" s="67">
        <v>13578.58</v>
      </c>
    </row>
    <row r="112" spans="1:7">
      <c r="A112" s="79">
        <v>510202050037</v>
      </c>
      <c r="B112" s="79">
        <v>51</v>
      </c>
      <c r="C112" s="79">
        <v>7241</v>
      </c>
      <c r="D112" s="80" t="s">
        <v>825</v>
      </c>
      <c r="E112" s="67">
        <v>10825.48</v>
      </c>
      <c r="F112" s="67">
        <v>1045.3399999999999</v>
      </c>
      <c r="G112" s="67">
        <v>11870.82</v>
      </c>
    </row>
    <row r="113" spans="1:7">
      <c r="A113" s="79">
        <v>510202050039</v>
      </c>
      <c r="B113" s="79">
        <v>51</v>
      </c>
      <c r="C113" s="79">
        <v>7190</v>
      </c>
      <c r="D113" s="80" t="s">
        <v>976</v>
      </c>
      <c r="E113" s="67">
        <v>467.34</v>
      </c>
      <c r="F113" s="67">
        <v>0</v>
      </c>
      <c r="G113" s="67">
        <v>467.34</v>
      </c>
    </row>
    <row r="114" spans="1:7">
      <c r="A114" s="79">
        <v>510202050040</v>
      </c>
      <c r="B114" s="79">
        <v>51</v>
      </c>
      <c r="C114" s="79">
        <v>7247</v>
      </c>
      <c r="D114" s="80" t="s">
        <v>826</v>
      </c>
      <c r="E114" s="67">
        <v>21951.42</v>
      </c>
      <c r="F114" s="67">
        <v>8382.7199999999993</v>
      </c>
      <c r="G114" s="67">
        <v>30334.14</v>
      </c>
    </row>
    <row r="115" spans="1:7">
      <c r="A115" s="79">
        <v>510202050041</v>
      </c>
      <c r="B115" s="79">
        <v>51</v>
      </c>
      <c r="C115" s="79">
        <v>7247</v>
      </c>
      <c r="D115" s="80" t="s">
        <v>827</v>
      </c>
      <c r="E115" s="67">
        <v>3800</v>
      </c>
      <c r="F115" s="67">
        <v>300</v>
      </c>
      <c r="G115" s="67">
        <v>4100</v>
      </c>
    </row>
    <row r="116" spans="1:7">
      <c r="A116" s="79">
        <v>510202050042</v>
      </c>
      <c r="B116" s="79">
        <v>51</v>
      </c>
      <c r="C116" s="79">
        <v>7196</v>
      </c>
      <c r="D116" s="80" t="s">
        <v>828</v>
      </c>
      <c r="E116" s="67">
        <v>1016</v>
      </c>
      <c r="F116" s="67">
        <v>550</v>
      </c>
      <c r="G116" s="67">
        <v>1566</v>
      </c>
    </row>
    <row r="117" spans="1:7">
      <c r="A117" s="79">
        <v>510202050043</v>
      </c>
      <c r="B117" s="79">
        <v>51</v>
      </c>
      <c r="C117" s="79">
        <v>7190</v>
      </c>
      <c r="D117" s="80" t="s">
        <v>829</v>
      </c>
      <c r="E117" s="67">
        <v>394.1</v>
      </c>
      <c r="F117" s="67">
        <v>0</v>
      </c>
      <c r="G117" s="67">
        <v>394.1</v>
      </c>
    </row>
    <row r="118" spans="1:7">
      <c r="A118" s="79">
        <v>510202050044</v>
      </c>
      <c r="B118" s="79">
        <v>51</v>
      </c>
      <c r="C118" s="79">
        <v>7190</v>
      </c>
      <c r="D118" s="80" t="s">
        <v>830</v>
      </c>
      <c r="E118" s="67">
        <v>5109.18</v>
      </c>
      <c r="F118" s="67">
        <v>1201.5</v>
      </c>
      <c r="G118" s="67">
        <v>6310.68</v>
      </c>
    </row>
    <row r="119" spans="1:7">
      <c r="A119" s="79">
        <v>510202050046</v>
      </c>
      <c r="B119" s="79">
        <v>51</v>
      </c>
      <c r="C119" s="79">
        <v>7202</v>
      </c>
      <c r="D119" s="80" t="s">
        <v>831</v>
      </c>
      <c r="E119" s="67">
        <v>178.56</v>
      </c>
      <c r="F119" s="67">
        <v>7.43</v>
      </c>
      <c r="G119" s="67">
        <v>185.99</v>
      </c>
    </row>
    <row r="120" spans="1:7">
      <c r="A120" s="79">
        <v>510202050048</v>
      </c>
      <c r="B120" s="79">
        <v>51</v>
      </c>
      <c r="C120" s="79">
        <v>7202</v>
      </c>
      <c r="D120" s="80" t="s">
        <v>977</v>
      </c>
      <c r="E120" s="67">
        <v>2228.5700000000002</v>
      </c>
      <c r="F120" s="67">
        <v>0</v>
      </c>
      <c r="G120" s="67">
        <v>2228.5700000000002</v>
      </c>
    </row>
    <row r="121" spans="1:7">
      <c r="A121" s="79">
        <v>510202050049</v>
      </c>
      <c r="B121" s="79">
        <v>51</v>
      </c>
      <c r="C121" s="79">
        <v>7241</v>
      </c>
      <c r="D121" s="80" t="s">
        <v>832</v>
      </c>
      <c r="E121" s="67">
        <v>560.6</v>
      </c>
      <c r="F121" s="67">
        <v>38.42</v>
      </c>
      <c r="G121" s="67">
        <v>599.02</v>
      </c>
    </row>
    <row r="122" spans="1:7">
      <c r="A122" s="79">
        <v>510202050050</v>
      </c>
      <c r="B122" s="79">
        <v>51</v>
      </c>
      <c r="C122" s="79">
        <v>7247</v>
      </c>
      <c r="D122" s="80" t="s">
        <v>978</v>
      </c>
      <c r="E122" s="67">
        <v>786.94</v>
      </c>
      <c r="F122" s="67">
        <v>71.540000000000006</v>
      </c>
      <c r="G122" s="67">
        <v>858.48</v>
      </c>
    </row>
    <row r="123" spans="1:7">
      <c r="A123" s="79">
        <v>520101010001</v>
      </c>
      <c r="B123" s="79">
        <v>52</v>
      </c>
      <c r="C123" s="79">
        <v>7041</v>
      </c>
      <c r="D123" s="80" t="s">
        <v>768</v>
      </c>
      <c r="E123" s="67">
        <v>151328</v>
      </c>
      <c r="F123" s="67">
        <v>12047.78</v>
      </c>
      <c r="G123" s="67">
        <v>163375.78</v>
      </c>
    </row>
    <row r="124" spans="1:7">
      <c r="A124" s="79">
        <v>520101010002</v>
      </c>
      <c r="B124" s="79">
        <v>52</v>
      </c>
      <c r="C124" s="79">
        <v>7041</v>
      </c>
      <c r="D124" s="80" t="s">
        <v>843</v>
      </c>
      <c r="E124" s="67">
        <v>9493.41</v>
      </c>
      <c r="F124" s="67">
        <v>961.72</v>
      </c>
      <c r="G124" s="67">
        <v>10455.129999999999</v>
      </c>
    </row>
    <row r="125" spans="1:7">
      <c r="A125" s="79">
        <v>520101010003</v>
      </c>
      <c r="B125" s="79">
        <v>52</v>
      </c>
      <c r="C125" s="79">
        <v>7041</v>
      </c>
      <c r="D125" s="80" t="s">
        <v>844</v>
      </c>
      <c r="E125" s="67">
        <v>63476.04</v>
      </c>
      <c r="F125" s="67">
        <v>2913.64</v>
      </c>
      <c r="G125" s="67">
        <v>66389.679999999993</v>
      </c>
    </row>
    <row r="126" spans="1:7">
      <c r="A126" s="79">
        <v>520101010004</v>
      </c>
      <c r="B126" s="79">
        <v>52</v>
      </c>
      <c r="C126" s="79">
        <v>7047</v>
      </c>
      <c r="D126" s="80" t="s">
        <v>770</v>
      </c>
      <c r="E126" s="67">
        <v>30284.240000000002</v>
      </c>
      <c r="F126" s="67">
        <v>1974.43</v>
      </c>
      <c r="G126" s="67">
        <v>32258.67</v>
      </c>
    </row>
    <row r="127" spans="1:7">
      <c r="A127" s="79">
        <v>520101010005</v>
      </c>
      <c r="B127" s="79">
        <v>52</v>
      </c>
      <c r="C127" s="79">
        <v>7047</v>
      </c>
      <c r="D127" s="80" t="s">
        <v>771</v>
      </c>
      <c r="E127" s="67">
        <v>18498.599999999999</v>
      </c>
      <c r="F127" s="67">
        <v>1072.26</v>
      </c>
      <c r="G127" s="67">
        <v>19570.86</v>
      </c>
    </row>
    <row r="128" spans="1:7">
      <c r="A128" s="79">
        <v>520101010006</v>
      </c>
      <c r="B128" s="79">
        <v>52</v>
      </c>
      <c r="C128" s="79">
        <v>7044</v>
      </c>
      <c r="D128" s="80" t="s">
        <v>772</v>
      </c>
      <c r="E128" s="67">
        <v>20756.689999999999</v>
      </c>
      <c r="F128" s="67">
        <v>1318.81</v>
      </c>
      <c r="G128" s="67">
        <v>22075.5</v>
      </c>
    </row>
    <row r="129" spans="1:10">
      <c r="A129" s="79">
        <v>520101010007</v>
      </c>
      <c r="B129" s="79">
        <v>52</v>
      </c>
      <c r="C129" s="79">
        <v>7044</v>
      </c>
      <c r="D129" s="80" t="s">
        <v>650</v>
      </c>
      <c r="E129" s="67">
        <v>5350.6</v>
      </c>
      <c r="F129" s="67">
        <v>499.95</v>
      </c>
      <c r="G129" s="67">
        <v>5850.55</v>
      </c>
    </row>
    <row r="130" spans="1:10">
      <c r="A130" s="79">
        <v>520101010008</v>
      </c>
      <c r="B130" s="79">
        <v>52</v>
      </c>
      <c r="C130" s="79">
        <v>7044</v>
      </c>
      <c r="D130" s="80" t="s">
        <v>651</v>
      </c>
      <c r="E130" s="67">
        <v>6303.6</v>
      </c>
      <c r="F130" s="67">
        <v>11950</v>
      </c>
      <c r="G130" s="67">
        <v>18253.599999999999</v>
      </c>
    </row>
    <row r="131" spans="1:10">
      <c r="A131" s="79">
        <v>520101010009</v>
      </c>
      <c r="B131" s="79">
        <v>52</v>
      </c>
      <c r="C131" s="79">
        <v>7059</v>
      </c>
      <c r="D131" s="80" t="s">
        <v>845</v>
      </c>
      <c r="E131" s="67">
        <v>4913.45</v>
      </c>
      <c r="F131" s="67">
        <v>910.71</v>
      </c>
      <c r="G131" s="89">
        <v>5824.16</v>
      </c>
      <c r="J131" s="83"/>
    </row>
    <row r="132" spans="1:10">
      <c r="A132" s="79">
        <v>520101010011</v>
      </c>
      <c r="B132" s="79">
        <v>52</v>
      </c>
      <c r="C132" s="79">
        <v>7041</v>
      </c>
      <c r="D132" s="80" t="s">
        <v>979</v>
      </c>
      <c r="E132" s="67">
        <v>24821</v>
      </c>
      <c r="F132" s="67">
        <v>0</v>
      </c>
      <c r="G132" s="67">
        <v>24821</v>
      </c>
    </row>
    <row r="133" spans="1:10">
      <c r="A133" s="79">
        <v>520101010012</v>
      </c>
      <c r="B133" s="79">
        <v>52</v>
      </c>
      <c r="C133" s="79">
        <v>7056</v>
      </c>
      <c r="D133" s="80" t="s">
        <v>846</v>
      </c>
      <c r="E133" s="67">
        <v>12703.58</v>
      </c>
      <c r="F133" s="67">
        <v>2078.25</v>
      </c>
      <c r="G133" s="89">
        <v>14781.83</v>
      </c>
      <c r="J133" s="84"/>
    </row>
    <row r="134" spans="1:10">
      <c r="A134" s="79">
        <v>520101020002</v>
      </c>
      <c r="B134" s="79">
        <v>52</v>
      </c>
      <c r="C134" s="79">
        <v>7248</v>
      </c>
      <c r="D134" s="80" t="s">
        <v>848</v>
      </c>
      <c r="E134" s="67">
        <v>6539.6</v>
      </c>
      <c r="F134" s="67">
        <v>348.22</v>
      </c>
      <c r="G134" s="67">
        <v>6887.82</v>
      </c>
    </row>
    <row r="135" spans="1:10">
      <c r="A135" s="79">
        <v>520101020006</v>
      </c>
      <c r="B135" s="79">
        <v>52</v>
      </c>
      <c r="C135" s="79">
        <v>7248</v>
      </c>
      <c r="D135" s="80" t="s">
        <v>849</v>
      </c>
      <c r="E135" s="67">
        <v>2141</v>
      </c>
      <c r="F135" s="67">
        <v>0</v>
      </c>
      <c r="G135" s="67">
        <v>2141</v>
      </c>
    </row>
    <row r="136" spans="1:10">
      <c r="A136" s="79">
        <v>520101020007</v>
      </c>
      <c r="B136" s="79">
        <v>52</v>
      </c>
      <c r="C136" s="79">
        <v>7248</v>
      </c>
      <c r="D136" s="80" t="s">
        <v>980</v>
      </c>
      <c r="E136" s="67">
        <v>0</v>
      </c>
      <c r="F136" s="67">
        <v>66.66</v>
      </c>
      <c r="G136" s="67">
        <v>66.66</v>
      </c>
    </row>
    <row r="137" spans="1:10">
      <c r="A137" s="79">
        <v>520101030002</v>
      </c>
      <c r="B137" s="79">
        <v>52</v>
      </c>
      <c r="C137" s="79">
        <v>7173</v>
      </c>
      <c r="D137" s="80" t="s">
        <v>852</v>
      </c>
      <c r="E137" s="67">
        <v>11455.43</v>
      </c>
      <c r="F137" s="67">
        <v>132.5</v>
      </c>
      <c r="G137" s="67">
        <v>11587.93</v>
      </c>
    </row>
    <row r="138" spans="1:10">
      <c r="A138" s="79">
        <v>520101030003</v>
      </c>
      <c r="B138" s="79">
        <v>52</v>
      </c>
      <c r="C138" s="79">
        <v>7182</v>
      </c>
      <c r="D138" s="80" t="s">
        <v>853</v>
      </c>
      <c r="E138" s="67">
        <v>1969</v>
      </c>
      <c r="F138" s="67">
        <v>0</v>
      </c>
      <c r="G138" s="67">
        <v>1969</v>
      </c>
    </row>
    <row r="139" spans="1:10">
      <c r="A139" s="79">
        <v>520101030004</v>
      </c>
      <c r="B139" s="79">
        <v>52</v>
      </c>
      <c r="C139" s="79">
        <v>7197</v>
      </c>
      <c r="D139" s="80" t="s">
        <v>854</v>
      </c>
      <c r="E139" s="67">
        <v>1139.52</v>
      </c>
      <c r="F139" s="67">
        <v>0</v>
      </c>
      <c r="G139" s="67">
        <v>1139.52</v>
      </c>
    </row>
    <row r="140" spans="1:10">
      <c r="A140" s="79">
        <v>520101030005</v>
      </c>
      <c r="B140" s="79">
        <v>52</v>
      </c>
      <c r="C140" s="79">
        <v>7179</v>
      </c>
      <c r="D140" s="80" t="s">
        <v>855</v>
      </c>
      <c r="E140" s="67">
        <v>8036.39</v>
      </c>
      <c r="F140" s="67">
        <v>733.95</v>
      </c>
      <c r="G140" s="67">
        <v>8770.34</v>
      </c>
    </row>
    <row r="141" spans="1:10">
      <c r="A141" s="79">
        <v>520101030006</v>
      </c>
      <c r="B141" s="79">
        <v>52</v>
      </c>
      <c r="C141" s="79">
        <v>7248</v>
      </c>
      <c r="D141" s="80" t="s">
        <v>981</v>
      </c>
      <c r="E141" s="67">
        <v>60554.13</v>
      </c>
      <c r="F141" s="67">
        <v>185.7</v>
      </c>
      <c r="G141" s="67">
        <v>60739.83</v>
      </c>
    </row>
    <row r="142" spans="1:10">
      <c r="A142" s="79">
        <v>520101030007</v>
      </c>
      <c r="B142" s="79">
        <v>52</v>
      </c>
      <c r="C142" s="79">
        <v>7173</v>
      </c>
      <c r="D142" s="80" t="s">
        <v>856</v>
      </c>
      <c r="E142" s="67">
        <v>909.64</v>
      </c>
      <c r="F142" s="67">
        <v>51.9</v>
      </c>
      <c r="G142" s="67">
        <v>961.54</v>
      </c>
    </row>
    <row r="143" spans="1:10">
      <c r="A143" s="79">
        <v>520101030008</v>
      </c>
      <c r="B143" s="79">
        <v>52</v>
      </c>
      <c r="C143" s="79">
        <v>7182</v>
      </c>
      <c r="D143" s="80" t="s">
        <v>857</v>
      </c>
      <c r="E143" s="67">
        <v>2215.29</v>
      </c>
      <c r="F143" s="67">
        <v>6</v>
      </c>
      <c r="G143" s="67">
        <v>2221.29</v>
      </c>
    </row>
    <row r="144" spans="1:10">
      <c r="A144" s="79">
        <v>520101030009</v>
      </c>
      <c r="B144" s="79">
        <v>52</v>
      </c>
      <c r="C144" s="79">
        <v>7242</v>
      </c>
      <c r="D144" s="80" t="s">
        <v>858</v>
      </c>
      <c r="E144" s="67">
        <v>2671.13</v>
      </c>
      <c r="F144" s="67">
        <v>335.43</v>
      </c>
      <c r="G144" s="67">
        <v>3006.56</v>
      </c>
    </row>
    <row r="145" spans="1:7">
      <c r="A145" s="79">
        <v>520101030010</v>
      </c>
      <c r="B145" s="79">
        <v>52</v>
      </c>
      <c r="C145" s="79">
        <v>7191</v>
      </c>
      <c r="D145" s="80" t="s">
        <v>982</v>
      </c>
      <c r="E145" s="67">
        <v>124</v>
      </c>
      <c r="F145" s="67">
        <v>0</v>
      </c>
      <c r="G145" s="67">
        <v>124</v>
      </c>
    </row>
    <row r="146" spans="1:7">
      <c r="A146" s="79">
        <v>520101030011</v>
      </c>
      <c r="B146" s="79">
        <v>52</v>
      </c>
      <c r="C146" s="79">
        <v>7191</v>
      </c>
      <c r="D146" s="80" t="s">
        <v>859</v>
      </c>
      <c r="E146" s="67">
        <v>8359.42</v>
      </c>
      <c r="F146" s="67">
        <v>108.68</v>
      </c>
      <c r="G146" s="67">
        <v>8468.1</v>
      </c>
    </row>
    <row r="147" spans="1:7">
      <c r="A147" s="79">
        <v>520101030012</v>
      </c>
      <c r="B147" s="79">
        <v>52</v>
      </c>
      <c r="C147" s="79">
        <v>7248</v>
      </c>
      <c r="D147" s="80" t="s">
        <v>860</v>
      </c>
      <c r="E147" s="67">
        <v>22</v>
      </c>
      <c r="F147" s="67">
        <v>0</v>
      </c>
      <c r="G147" s="67">
        <v>22</v>
      </c>
    </row>
    <row r="148" spans="1:7">
      <c r="A148" s="79">
        <v>520101030013</v>
      </c>
      <c r="B148" s="79">
        <v>52</v>
      </c>
      <c r="C148" s="79">
        <v>7248</v>
      </c>
      <c r="D148" s="80" t="s">
        <v>861</v>
      </c>
      <c r="E148" s="67">
        <v>2399.4699999999998</v>
      </c>
      <c r="F148" s="67">
        <v>273.08</v>
      </c>
      <c r="G148" s="67">
        <v>2672.55</v>
      </c>
    </row>
    <row r="149" spans="1:7">
      <c r="A149" s="79">
        <v>520101030014</v>
      </c>
      <c r="B149" s="79">
        <v>52</v>
      </c>
      <c r="C149" s="79">
        <v>7068</v>
      </c>
      <c r="D149" s="80" t="s">
        <v>862</v>
      </c>
      <c r="E149" s="67">
        <v>3359.59</v>
      </c>
      <c r="F149" s="67">
        <v>229.13</v>
      </c>
      <c r="G149" s="67">
        <v>3588.72</v>
      </c>
    </row>
    <row r="150" spans="1:7">
      <c r="A150" s="79">
        <v>520101030015</v>
      </c>
      <c r="B150" s="79">
        <v>52</v>
      </c>
      <c r="C150" s="79">
        <v>7203</v>
      </c>
      <c r="D150" s="80" t="s">
        <v>983</v>
      </c>
      <c r="E150" s="67">
        <v>104.09</v>
      </c>
      <c r="F150" s="67">
        <v>0</v>
      </c>
      <c r="G150" s="67">
        <v>104.09</v>
      </c>
    </row>
    <row r="151" spans="1:7">
      <c r="A151" s="79">
        <v>520101030016</v>
      </c>
      <c r="B151" s="79">
        <v>52</v>
      </c>
      <c r="C151" s="79">
        <v>7197</v>
      </c>
      <c r="D151" s="80" t="s">
        <v>863</v>
      </c>
      <c r="E151" s="67">
        <v>3476.92</v>
      </c>
      <c r="F151" s="67">
        <v>0</v>
      </c>
      <c r="G151" s="67">
        <v>3476.92</v>
      </c>
    </row>
    <row r="152" spans="1:7">
      <c r="A152" s="79">
        <v>520101030017</v>
      </c>
      <c r="B152" s="79">
        <v>52</v>
      </c>
      <c r="C152" s="79">
        <v>7197</v>
      </c>
      <c r="D152" s="80" t="s">
        <v>864</v>
      </c>
      <c r="E152" s="67">
        <v>6788.84</v>
      </c>
      <c r="F152" s="67">
        <v>0</v>
      </c>
      <c r="G152" s="67">
        <v>6788.84</v>
      </c>
    </row>
    <row r="153" spans="1:7">
      <c r="A153" s="79">
        <v>520101030018</v>
      </c>
      <c r="B153" s="79">
        <v>52</v>
      </c>
      <c r="C153" s="79">
        <v>7068</v>
      </c>
      <c r="D153" s="80" t="s">
        <v>865</v>
      </c>
      <c r="E153" s="67">
        <v>214.17</v>
      </c>
      <c r="F153" s="67">
        <v>16.16</v>
      </c>
      <c r="G153" s="67">
        <v>230.33</v>
      </c>
    </row>
    <row r="154" spans="1:7">
      <c r="A154" s="79">
        <v>520101030019</v>
      </c>
      <c r="B154" s="79">
        <v>52</v>
      </c>
      <c r="C154" s="79">
        <v>7068</v>
      </c>
      <c r="D154" s="80" t="s">
        <v>984</v>
      </c>
      <c r="E154" s="67">
        <v>4560.38</v>
      </c>
      <c r="F154" s="67">
        <v>0</v>
      </c>
      <c r="G154" s="67">
        <v>4560.38</v>
      </c>
    </row>
    <row r="155" spans="1:7">
      <c r="A155" s="79">
        <v>520101030020</v>
      </c>
      <c r="B155" s="79">
        <v>52</v>
      </c>
      <c r="C155" s="79">
        <v>7248</v>
      </c>
      <c r="D155" s="80" t="s">
        <v>866</v>
      </c>
      <c r="E155" s="67">
        <v>11257.26</v>
      </c>
      <c r="F155" s="67">
        <v>384.81</v>
      </c>
      <c r="G155" s="67">
        <v>11642.07</v>
      </c>
    </row>
    <row r="156" spans="1:7">
      <c r="A156" s="79">
        <v>520101030021</v>
      </c>
      <c r="B156" s="79">
        <v>52</v>
      </c>
      <c r="C156" s="79">
        <v>7196</v>
      </c>
      <c r="D156" s="80" t="s">
        <v>828</v>
      </c>
      <c r="E156" s="67">
        <v>755</v>
      </c>
      <c r="F156" s="67">
        <v>0</v>
      </c>
      <c r="G156" s="67">
        <v>755</v>
      </c>
    </row>
    <row r="157" spans="1:7">
      <c r="A157" s="79">
        <v>520101030022</v>
      </c>
      <c r="B157" s="79">
        <v>52</v>
      </c>
      <c r="C157" s="79">
        <v>7248</v>
      </c>
      <c r="D157" s="80" t="s">
        <v>867</v>
      </c>
      <c r="E157" s="67">
        <v>15592.44</v>
      </c>
      <c r="F157" s="67">
        <v>2506.29</v>
      </c>
      <c r="G157" s="67">
        <v>18098.73</v>
      </c>
    </row>
    <row r="158" spans="1:7">
      <c r="A158" s="79">
        <v>520101030023</v>
      </c>
      <c r="B158" s="79">
        <v>52</v>
      </c>
      <c r="C158" s="79">
        <v>7239</v>
      </c>
      <c r="D158" s="80" t="s">
        <v>868</v>
      </c>
      <c r="E158" s="67">
        <v>12373.48</v>
      </c>
      <c r="F158" s="67">
        <v>627.25</v>
      </c>
      <c r="G158" s="67">
        <v>13000.73</v>
      </c>
    </row>
    <row r="159" spans="1:7">
      <c r="A159" s="79">
        <v>520101030024</v>
      </c>
      <c r="B159" s="79">
        <v>52</v>
      </c>
      <c r="C159" s="79">
        <v>7203</v>
      </c>
      <c r="D159" s="80" t="s">
        <v>869</v>
      </c>
      <c r="E159" s="67">
        <v>13291.92</v>
      </c>
      <c r="F159" s="67">
        <v>950.79</v>
      </c>
      <c r="G159" s="67">
        <v>14242.71</v>
      </c>
    </row>
    <row r="160" spans="1:7">
      <c r="A160" s="79">
        <v>520201010001</v>
      </c>
      <c r="B160" s="79">
        <v>52</v>
      </c>
      <c r="C160" s="79">
        <v>7041</v>
      </c>
      <c r="D160" s="80" t="s">
        <v>768</v>
      </c>
      <c r="E160" s="67">
        <v>226792.99</v>
      </c>
      <c r="F160" s="67">
        <v>19317.75</v>
      </c>
      <c r="G160" s="67">
        <v>246110.74</v>
      </c>
    </row>
    <row r="161" spans="1:10">
      <c r="A161" s="79">
        <v>520201010002</v>
      </c>
      <c r="B161" s="79">
        <v>52</v>
      </c>
      <c r="C161" s="79">
        <v>7041</v>
      </c>
      <c r="D161" s="80" t="s">
        <v>843</v>
      </c>
      <c r="E161" s="67">
        <v>6848.1</v>
      </c>
      <c r="F161" s="67">
        <v>541.83000000000004</v>
      </c>
      <c r="G161" s="67">
        <v>7389.93</v>
      </c>
    </row>
    <row r="162" spans="1:10">
      <c r="A162" s="79">
        <v>520201010003</v>
      </c>
      <c r="B162" s="79">
        <v>52</v>
      </c>
      <c r="C162" s="79">
        <v>7047</v>
      </c>
      <c r="D162" s="80" t="s">
        <v>770</v>
      </c>
      <c r="E162" s="67">
        <v>28706.83</v>
      </c>
      <c r="F162" s="67">
        <v>2573.5500000000002</v>
      </c>
      <c r="G162" s="67">
        <v>31280.38</v>
      </c>
    </row>
    <row r="163" spans="1:10">
      <c r="A163" s="79">
        <v>520201010004</v>
      </c>
      <c r="B163" s="79">
        <v>52</v>
      </c>
      <c r="C163" s="79">
        <v>7047</v>
      </c>
      <c r="D163" s="80" t="s">
        <v>771</v>
      </c>
      <c r="E163" s="67">
        <v>16354.64</v>
      </c>
      <c r="F163" s="67">
        <v>1605.85</v>
      </c>
      <c r="G163" s="67">
        <v>17960.490000000002</v>
      </c>
    </row>
    <row r="164" spans="1:10">
      <c r="A164" s="79">
        <v>520201010005</v>
      </c>
      <c r="B164" s="79">
        <v>52</v>
      </c>
      <c r="C164" s="79">
        <v>7044</v>
      </c>
      <c r="D164" s="80" t="s">
        <v>772</v>
      </c>
      <c r="E164" s="67">
        <v>19381.939999999999</v>
      </c>
      <c r="F164" s="67">
        <v>1621.52</v>
      </c>
      <c r="G164" s="67">
        <v>21003.46</v>
      </c>
    </row>
    <row r="165" spans="1:10">
      <c r="A165" s="79">
        <v>520201010006</v>
      </c>
      <c r="B165" s="79">
        <v>52</v>
      </c>
      <c r="C165" s="79">
        <v>7044</v>
      </c>
      <c r="D165" s="80" t="s">
        <v>650</v>
      </c>
      <c r="E165" s="67">
        <v>8223.61</v>
      </c>
      <c r="F165" s="67">
        <v>696.6</v>
      </c>
      <c r="G165" s="67">
        <v>8920.2099999999991</v>
      </c>
    </row>
    <row r="166" spans="1:10">
      <c r="A166" s="79">
        <v>520201010007</v>
      </c>
      <c r="B166" s="79">
        <v>52</v>
      </c>
      <c r="C166" s="79">
        <v>7044</v>
      </c>
      <c r="D166" s="80" t="s">
        <v>651</v>
      </c>
      <c r="E166" s="67">
        <v>10704.77</v>
      </c>
      <c r="F166" s="67">
        <v>18901.09</v>
      </c>
      <c r="G166" s="67">
        <v>29605.86</v>
      </c>
    </row>
    <row r="167" spans="1:10">
      <c r="A167" s="79">
        <v>520201010008</v>
      </c>
      <c r="B167" s="79">
        <v>52</v>
      </c>
      <c r="C167" s="79">
        <v>7059</v>
      </c>
      <c r="D167" s="80" t="s">
        <v>872</v>
      </c>
      <c r="E167" s="67">
        <v>4322.1099999999997</v>
      </c>
      <c r="F167" s="67">
        <v>1484.91</v>
      </c>
      <c r="G167" s="89">
        <v>5807.02</v>
      </c>
      <c r="J167" s="83"/>
    </row>
    <row r="168" spans="1:10">
      <c r="A168" s="79">
        <v>520201010010</v>
      </c>
      <c r="B168" s="79">
        <v>52</v>
      </c>
      <c r="C168" s="79">
        <v>7041</v>
      </c>
      <c r="D168" s="80" t="s">
        <v>985</v>
      </c>
      <c r="E168" s="67">
        <v>372.5</v>
      </c>
      <c r="F168" s="67">
        <v>0</v>
      </c>
      <c r="G168" s="67">
        <v>372.5</v>
      </c>
    </row>
    <row r="169" spans="1:10">
      <c r="A169" s="79">
        <v>520201010011</v>
      </c>
      <c r="B169" s="79">
        <v>52</v>
      </c>
      <c r="C169" s="79">
        <v>7056</v>
      </c>
      <c r="D169" s="80" t="s">
        <v>873</v>
      </c>
      <c r="E169" s="67">
        <v>9311.07</v>
      </c>
      <c r="F169" s="67">
        <v>1875.57</v>
      </c>
      <c r="G169" s="89">
        <v>11186.64</v>
      </c>
    </row>
    <row r="170" spans="1:10">
      <c r="A170" s="79">
        <v>520201020002</v>
      </c>
      <c r="B170" s="79">
        <v>52</v>
      </c>
      <c r="C170" s="79">
        <v>7248</v>
      </c>
      <c r="D170" s="80" t="s">
        <v>874</v>
      </c>
      <c r="E170" s="67">
        <v>12092.42</v>
      </c>
      <c r="F170" s="67">
        <v>469.1</v>
      </c>
      <c r="G170" s="67">
        <v>12561.52</v>
      </c>
    </row>
    <row r="171" spans="1:10">
      <c r="A171" s="79">
        <v>520201020003</v>
      </c>
      <c r="B171" s="79">
        <v>52</v>
      </c>
      <c r="C171" s="79">
        <v>7044</v>
      </c>
      <c r="D171" s="80" t="s">
        <v>875</v>
      </c>
      <c r="E171" s="67">
        <v>660</v>
      </c>
      <c r="F171" s="67">
        <v>60</v>
      </c>
      <c r="G171" s="67">
        <v>720</v>
      </c>
    </row>
    <row r="172" spans="1:10">
      <c r="A172" s="79">
        <v>520201020004</v>
      </c>
      <c r="B172" s="79">
        <v>52</v>
      </c>
      <c r="C172" s="79">
        <v>7248</v>
      </c>
      <c r="D172" s="80" t="s">
        <v>876</v>
      </c>
      <c r="E172" s="67">
        <v>2790.7</v>
      </c>
      <c r="F172" s="67">
        <v>305.5</v>
      </c>
      <c r="G172" s="67">
        <v>3096.2</v>
      </c>
    </row>
    <row r="173" spans="1:10">
      <c r="A173" s="79">
        <v>520201020006</v>
      </c>
      <c r="B173" s="79">
        <v>52</v>
      </c>
      <c r="C173" s="79">
        <v>7248</v>
      </c>
      <c r="D173" s="80" t="s">
        <v>877</v>
      </c>
      <c r="E173" s="67">
        <v>2359</v>
      </c>
      <c r="F173" s="67">
        <v>204</v>
      </c>
      <c r="G173" s="67">
        <v>2563</v>
      </c>
    </row>
    <row r="174" spans="1:10">
      <c r="A174" s="79">
        <v>520201020007</v>
      </c>
      <c r="B174" s="79">
        <v>52</v>
      </c>
      <c r="C174" s="79">
        <v>7248</v>
      </c>
      <c r="D174" s="80" t="s">
        <v>986</v>
      </c>
      <c r="E174" s="67">
        <v>0</v>
      </c>
      <c r="F174" s="67">
        <v>31594.99</v>
      </c>
      <c r="G174" s="67">
        <v>31594.99</v>
      </c>
    </row>
    <row r="175" spans="1:10">
      <c r="A175" s="79">
        <v>520202010001</v>
      </c>
      <c r="B175" s="79">
        <v>52</v>
      </c>
      <c r="C175" s="79">
        <v>7050</v>
      </c>
      <c r="D175" s="80" t="s">
        <v>880</v>
      </c>
      <c r="E175" s="67">
        <v>268824.37</v>
      </c>
      <c r="F175" s="67">
        <v>92230.77</v>
      </c>
      <c r="G175" s="67">
        <v>361055.14</v>
      </c>
    </row>
    <row r="176" spans="1:10">
      <c r="A176" s="79">
        <v>520202010002</v>
      </c>
      <c r="B176" s="79">
        <v>52</v>
      </c>
      <c r="C176" s="79">
        <v>7230</v>
      </c>
      <c r="D176" s="80" t="s">
        <v>987</v>
      </c>
      <c r="E176" s="67">
        <v>30</v>
      </c>
      <c r="F176" s="67">
        <v>13000</v>
      </c>
      <c r="G176" s="67">
        <v>13030</v>
      </c>
    </row>
    <row r="177" spans="1:7">
      <c r="A177" s="79">
        <v>520202010005</v>
      </c>
      <c r="B177" s="79">
        <v>52</v>
      </c>
      <c r="C177" s="79">
        <v>7230</v>
      </c>
      <c r="D177" s="80" t="s">
        <v>881</v>
      </c>
      <c r="E177" s="67">
        <v>5814.72</v>
      </c>
      <c r="F177" s="67">
        <v>1700</v>
      </c>
      <c r="G177" s="67">
        <v>7514.72</v>
      </c>
    </row>
    <row r="178" spans="1:7">
      <c r="A178" s="79">
        <v>520203010001</v>
      </c>
      <c r="B178" s="79">
        <v>52</v>
      </c>
      <c r="C178" s="79">
        <v>7197</v>
      </c>
      <c r="D178" s="80" t="s">
        <v>884</v>
      </c>
      <c r="E178" s="67">
        <v>2236.9499999999998</v>
      </c>
      <c r="F178" s="67">
        <v>0</v>
      </c>
      <c r="G178" s="67">
        <v>2236.9499999999998</v>
      </c>
    </row>
    <row r="179" spans="1:7">
      <c r="A179" s="79">
        <v>520203010002</v>
      </c>
      <c r="B179" s="79">
        <v>52</v>
      </c>
      <c r="C179" s="79">
        <v>7197</v>
      </c>
      <c r="D179" s="80" t="s">
        <v>885</v>
      </c>
      <c r="E179" s="67">
        <v>2668.23</v>
      </c>
      <c r="F179" s="67">
        <v>760.61</v>
      </c>
      <c r="G179" s="67">
        <v>3428.84</v>
      </c>
    </row>
    <row r="180" spans="1:7">
      <c r="A180" s="79">
        <v>520203010003</v>
      </c>
      <c r="B180" s="79">
        <v>52</v>
      </c>
      <c r="C180" s="79">
        <v>7197</v>
      </c>
      <c r="D180" s="80" t="s">
        <v>886</v>
      </c>
      <c r="E180" s="67">
        <v>8217.9599999999991</v>
      </c>
      <c r="F180" s="67">
        <v>0</v>
      </c>
      <c r="G180" s="67">
        <v>8217.9599999999991</v>
      </c>
    </row>
    <row r="181" spans="1:7">
      <c r="A181" s="79">
        <v>520203010004</v>
      </c>
      <c r="B181" s="79">
        <v>52</v>
      </c>
      <c r="C181" s="79">
        <v>7197</v>
      </c>
      <c r="D181" s="80" t="s">
        <v>887</v>
      </c>
      <c r="E181" s="67">
        <v>11413.87</v>
      </c>
      <c r="F181" s="67">
        <v>1178</v>
      </c>
      <c r="G181" s="67">
        <v>12591.87</v>
      </c>
    </row>
    <row r="182" spans="1:7">
      <c r="A182" s="79">
        <v>520203010005</v>
      </c>
      <c r="B182" s="79">
        <v>52</v>
      </c>
      <c r="C182" s="79">
        <v>7179</v>
      </c>
      <c r="D182" s="80" t="s">
        <v>888</v>
      </c>
      <c r="E182" s="67">
        <v>6445.19</v>
      </c>
      <c r="F182" s="67">
        <v>504.36</v>
      </c>
      <c r="G182" s="67">
        <v>6949.55</v>
      </c>
    </row>
    <row r="183" spans="1:7">
      <c r="A183" s="79">
        <v>520203010007</v>
      </c>
      <c r="B183" s="79">
        <v>52</v>
      </c>
      <c r="C183" s="79">
        <v>7209</v>
      </c>
      <c r="D183" s="80" t="s">
        <v>889</v>
      </c>
      <c r="E183" s="67">
        <v>11618.17</v>
      </c>
      <c r="F183" s="67">
        <v>0</v>
      </c>
      <c r="G183" s="67">
        <v>11618.17</v>
      </c>
    </row>
    <row r="184" spans="1:7">
      <c r="A184" s="79">
        <v>520204010001</v>
      </c>
      <c r="B184" s="79">
        <v>52</v>
      </c>
      <c r="C184" s="79">
        <v>7203</v>
      </c>
      <c r="D184" s="80" t="s">
        <v>988</v>
      </c>
      <c r="E184" s="67">
        <v>10.88</v>
      </c>
      <c r="F184" s="67">
        <v>0</v>
      </c>
      <c r="G184" s="67">
        <v>10.88</v>
      </c>
    </row>
    <row r="185" spans="1:7">
      <c r="A185" s="79">
        <v>520204010002</v>
      </c>
      <c r="B185" s="79">
        <v>52</v>
      </c>
      <c r="C185" s="79">
        <v>7202</v>
      </c>
      <c r="D185" s="80" t="s">
        <v>813</v>
      </c>
      <c r="E185" s="67">
        <v>1608.24</v>
      </c>
      <c r="F185" s="67">
        <v>388</v>
      </c>
      <c r="G185" s="67">
        <v>1996.24</v>
      </c>
    </row>
    <row r="186" spans="1:7">
      <c r="A186" s="79">
        <v>520204010003</v>
      </c>
      <c r="B186" s="79">
        <v>52</v>
      </c>
      <c r="C186" s="79">
        <v>7202</v>
      </c>
      <c r="D186" s="85" t="s">
        <v>989</v>
      </c>
      <c r="E186" s="67">
        <v>178.34</v>
      </c>
      <c r="F186" s="67">
        <v>0</v>
      </c>
      <c r="G186" s="67">
        <v>178.34</v>
      </c>
    </row>
    <row r="187" spans="1:7">
      <c r="A187" s="79">
        <v>520204010004</v>
      </c>
      <c r="B187" s="79">
        <v>52</v>
      </c>
      <c r="C187" s="79">
        <v>7203</v>
      </c>
      <c r="D187" s="80" t="s">
        <v>891</v>
      </c>
      <c r="E187" s="67">
        <v>14.62</v>
      </c>
      <c r="F187" s="67">
        <v>0</v>
      </c>
      <c r="G187" s="67">
        <v>14.62</v>
      </c>
    </row>
    <row r="188" spans="1:7">
      <c r="A188" s="79">
        <v>520204010005</v>
      </c>
      <c r="B188" s="79">
        <v>52</v>
      </c>
      <c r="C188" s="79">
        <v>7202</v>
      </c>
      <c r="D188" s="80" t="s">
        <v>814</v>
      </c>
      <c r="E188" s="67">
        <v>5577.09</v>
      </c>
      <c r="F188" s="67">
        <v>0</v>
      </c>
      <c r="G188" s="67">
        <v>5577.09</v>
      </c>
    </row>
    <row r="189" spans="1:7">
      <c r="A189" s="79">
        <v>520204010007</v>
      </c>
      <c r="B189" s="79">
        <v>52</v>
      </c>
      <c r="C189" s="79">
        <v>7203</v>
      </c>
      <c r="D189" s="80" t="s">
        <v>892</v>
      </c>
      <c r="E189" s="67">
        <v>462.06</v>
      </c>
      <c r="F189" s="67">
        <v>0</v>
      </c>
      <c r="G189" s="67">
        <v>462.06</v>
      </c>
    </row>
    <row r="190" spans="1:7">
      <c r="A190" s="79">
        <v>520205010001</v>
      </c>
      <c r="B190" s="79">
        <v>52</v>
      </c>
      <c r="C190" s="79">
        <v>7182</v>
      </c>
      <c r="D190" s="80" t="s">
        <v>990</v>
      </c>
      <c r="E190" s="67">
        <v>1343.54</v>
      </c>
      <c r="F190" s="67">
        <v>0</v>
      </c>
      <c r="G190" s="67">
        <v>1343.54</v>
      </c>
    </row>
    <row r="191" spans="1:7">
      <c r="A191" s="79">
        <v>520205010002</v>
      </c>
      <c r="B191" s="79">
        <v>52</v>
      </c>
      <c r="C191" s="79">
        <v>7186</v>
      </c>
      <c r="D191" s="85" t="s">
        <v>895</v>
      </c>
      <c r="E191" s="67">
        <v>1176.74</v>
      </c>
      <c r="F191" s="67">
        <v>2715.02</v>
      </c>
      <c r="G191" s="67">
        <v>3891.76</v>
      </c>
    </row>
    <row r="192" spans="1:7">
      <c r="A192" s="79">
        <v>520205010003</v>
      </c>
      <c r="B192" s="79">
        <v>52</v>
      </c>
      <c r="C192" s="79">
        <v>7242</v>
      </c>
      <c r="D192" s="80" t="s">
        <v>896</v>
      </c>
      <c r="E192" s="67">
        <v>2227.19</v>
      </c>
      <c r="F192" s="67">
        <v>141.44999999999999</v>
      </c>
      <c r="G192" s="67">
        <v>2368.64</v>
      </c>
    </row>
    <row r="193" spans="1:7">
      <c r="A193" s="79">
        <v>520205010004</v>
      </c>
      <c r="B193" s="79">
        <v>52</v>
      </c>
      <c r="C193" s="79">
        <v>7248</v>
      </c>
      <c r="D193" s="80" t="s">
        <v>867</v>
      </c>
      <c r="E193" s="67">
        <v>1076.3499999999999</v>
      </c>
      <c r="F193" s="67">
        <v>0</v>
      </c>
      <c r="G193" s="67">
        <v>1076.3499999999999</v>
      </c>
    </row>
    <row r="194" spans="1:7">
      <c r="A194" s="79">
        <v>520205010005</v>
      </c>
      <c r="B194" s="79">
        <v>52</v>
      </c>
      <c r="C194" s="79">
        <v>7191</v>
      </c>
      <c r="D194" s="80" t="s">
        <v>897</v>
      </c>
      <c r="E194" s="67">
        <v>13752.24</v>
      </c>
      <c r="F194" s="67">
        <v>737.19</v>
      </c>
      <c r="G194" s="67">
        <v>14489.43</v>
      </c>
    </row>
    <row r="195" spans="1:7">
      <c r="A195" s="79">
        <v>520205010006</v>
      </c>
      <c r="B195" s="79">
        <v>52</v>
      </c>
      <c r="C195" s="79">
        <v>7242</v>
      </c>
      <c r="D195" s="80" t="s">
        <v>898</v>
      </c>
      <c r="E195" s="67">
        <v>21933.15</v>
      </c>
      <c r="F195" s="67">
        <v>1788.8</v>
      </c>
      <c r="G195" s="67">
        <v>23721.95</v>
      </c>
    </row>
    <row r="196" spans="1:7">
      <c r="A196" s="79">
        <v>520205010007</v>
      </c>
      <c r="B196" s="79">
        <v>52</v>
      </c>
      <c r="C196" s="79">
        <v>7242</v>
      </c>
      <c r="D196" s="80" t="s">
        <v>899</v>
      </c>
      <c r="E196" s="67">
        <v>1971.78</v>
      </c>
      <c r="F196" s="67">
        <v>301.37</v>
      </c>
      <c r="G196" s="67">
        <v>2273.15</v>
      </c>
    </row>
    <row r="197" spans="1:7">
      <c r="A197" s="79">
        <v>520205010008</v>
      </c>
      <c r="B197" s="79">
        <v>52</v>
      </c>
      <c r="C197" s="79">
        <v>7242</v>
      </c>
      <c r="D197" s="80" t="s">
        <v>900</v>
      </c>
      <c r="E197" s="67">
        <v>3736.02</v>
      </c>
      <c r="F197" s="67">
        <v>246</v>
      </c>
      <c r="G197" s="67">
        <v>3982.02</v>
      </c>
    </row>
    <row r="198" spans="1:7">
      <c r="A198" s="79">
        <v>520205010009</v>
      </c>
      <c r="B198" s="79">
        <v>52</v>
      </c>
      <c r="C198" s="79">
        <v>7242</v>
      </c>
      <c r="D198" s="80" t="s">
        <v>901</v>
      </c>
      <c r="E198" s="67">
        <v>10760</v>
      </c>
      <c r="F198" s="67">
        <v>1076</v>
      </c>
      <c r="G198" s="67">
        <v>11836</v>
      </c>
    </row>
    <row r="199" spans="1:7">
      <c r="A199" s="79">
        <v>520205010010</v>
      </c>
      <c r="B199" s="79">
        <v>52</v>
      </c>
      <c r="C199" s="79">
        <v>7248</v>
      </c>
      <c r="D199" s="80" t="s">
        <v>902</v>
      </c>
      <c r="E199" s="67">
        <v>4035.68</v>
      </c>
      <c r="F199" s="67">
        <v>593.70000000000005</v>
      </c>
      <c r="G199" s="67">
        <v>4629.38</v>
      </c>
    </row>
    <row r="200" spans="1:7">
      <c r="A200" s="79">
        <v>520205010011</v>
      </c>
      <c r="B200" s="79">
        <v>52</v>
      </c>
      <c r="C200" s="79">
        <v>7248</v>
      </c>
      <c r="D200" s="80" t="s">
        <v>903</v>
      </c>
      <c r="E200" s="67">
        <v>419.49</v>
      </c>
      <c r="F200" s="67">
        <v>0</v>
      </c>
      <c r="G200" s="67">
        <v>419.49</v>
      </c>
    </row>
    <row r="201" spans="1:7">
      <c r="A201" s="79">
        <v>520205010012</v>
      </c>
      <c r="B201" s="79">
        <v>52</v>
      </c>
      <c r="C201" s="79">
        <v>7248</v>
      </c>
      <c r="D201" s="80" t="s">
        <v>991</v>
      </c>
      <c r="E201" s="67">
        <v>3267.41</v>
      </c>
      <c r="F201" s="67">
        <v>0</v>
      </c>
      <c r="G201" s="67">
        <v>3267.41</v>
      </c>
    </row>
    <row r="202" spans="1:7">
      <c r="A202" s="79">
        <v>520205010013</v>
      </c>
      <c r="B202" s="79">
        <v>52</v>
      </c>
      <c r="C202" s="79">
        <v>7248</v>
      </c>
      <c r="D202" s="80" t="s">
        <v>904</v>
      </c>
      <c r="E202" s="67">
        <v>9802.5</v>
      </c>
      <c r="F202" s="67">
        <v>877.5</v>
      </c>
      <c r="G202" s="67">
        <v>10680</v>
      </c>
    </row>
    <row r="203" spans="1:7">
      <c r="A203" s="79">
        <v>520205010014</v>
      </c>
      <c r="B203" s="79">
        <v>52</v>
      </c>
      <c r="C203" s="79">
        <v>7239</v>
      </c>
      <c r="D203" s="80" t="s">
        <v>905</v>
      </c>
      <c r="E203" s="67">
        <v>75156.36</v>
      </c>
      <c r="F203" s="67">
        <v>14351.51</v>
      </c>
      <c r="G203" s="67">
        <v>89507.87</v>
      </c>
    </row>
    <row r="204" spans="1:7">
      <c r="A204" s="79">
        <v>520205010015</v>
      </c>
      <c r="B204" s="79">
        <v>52</v>
      </c>
      <c r="C204" s="79">
        <v>7191</v>
      </c>
      <c r="D204" s="80" t="s">
        <v>906</v>
      </c>
      <c r="E204" s="67">
        <v>2221.4499999999998</v>
      </c>
      <c r="F204" s="67">
        <v>0</v>
      </c>
      <c r="G204" s="67">
        <v>2221.4499999999998</v>
      </c>
    </row>
    <row r="205" spans="1:7">
      <c r="A205" s="79">
        <v>520205010016</v>
      </c>
      <c r="B205" s="79">
        <v>52</v>
      </c>
      <c r="C205" s="79">
        <v>7188</v>
      </c>
      <c r="D205" s="80" t="s">
        <v>907</v>
      </c>
      <c r="E205" s="67">
        <v>171948.86</v>
      </c>
      <c r="F205" s="67">
        <v>16153.8</v>
      </c>
      <c r="G205" s="67">
        <v>188102.66</v>
      </c>
    </row>
    <row r="206" spans="1:7">
      <c r="A206" s="79">
        <v>520205010018</v>
      </c>
      <c r="B206" s="79">
        <v>52</v>
      </c>
      <c r="C206" s="79">
        <v>7293</v>
      </c>
      <c r="D206" s="80" t="s">
        <v>908</v>
      </c>
      <c r="E206" s="67">
        <v>935.48</v>
      </c>
      <c r="F206" s="67">
        <v>262.92</v>
      </c>
      <c r="G206" s="67">
        <v>1198.4000000000001</v>
      </c>
    </row>
    <row r="207" spans="1:7">
      <c r="A207" s="79">
        <v>520205010019</v>
      </c>
      <c r="B207" s="79">
        <v>52</v>
      </c>
      <c r="C207" s="79">
        <v>7248</v>
      </c>
      <c r="D207" s="80" t="s">
        <v>992</v>
      </c>
      <c r="E207" s="67">
        <v>582.35</v>
      </c>
      <c r="F207" s="67">
        <v>0</v>
      </c>
      <c r="G207" s="67">
        <v>582.35</v>
      </c>
    </row>
    <row r="208" spans="1:7">
      <c r="A208" s="79">
        <v>520205010020</v>
      </c>
      <c r="B208" s="79">
        <v>52</v>
      </c>
      <c r="C208" s="79">
        <v>7248</v>
      </c>
      <c r="D208" s="80" t="s">
        <v>909</v>
      </c>
      <c r="E208" s="67">
        <v>-0.14000000000000001</v>
      </c>
      <c r="F208" s="67">
        <v>15.07</v>
      </c>
      <c r="G208" s="67">
        <v>14.93</v>
      </c>
    </row>
    <row r="209" spans="1:10">
      <c r="A209" s="79">
        <v>520205010021</v>
      </c>
      <c r="B209" s="79">
        <v>52</v>
      </c>
      <c r="C209" s="79">
        <v>7230</v>
      </c>
      <c r="D209" s="80" t="s">
        <v>993</v>
      </c>
      <c r="E209" s="67">
        <v>1500</v>
      </c>
      <c r="F209" s="67">
        <v>0</v>
      </c>
      <c r="G209" s="67">
        <v>1500</v>
      </c>
    </row>
    <row r="210" spans="1:10">
      <c r="A210" s="79">
        <v>520205010022</v>
      </c>
      <c r="B210" s="79">
        <v>52</v>
      </c>
      <c r="C210" s="79">
        <v>7230</v>
      </c>
      <c r="D210" s="80" t="s">
        <v>910</v>
      </c>
      <c r="E210" s="67">
        <v>29150</v>
      </c>
      <c r="F210" s="67">
        <v>2640</v>
      </c>
      <c r="G210" s="67">
        <v>31790</v>
      </c>
      <c r="H210" t="s">
        <v>994</v>
      </c>
      <c r="I210" t="s">
        <v>995</v>
      </c>
      <c r="J210" t="s">
        <v>996</v>
      </c>
    </row>
    <row r="211" spans="1:10">
      <c r="A211" s="86">
        <v>520205010023</v>
      </c>
      <c r="B211" s="86">
        <v>52</v>
      </c>
      <c r="C211" s="86">
        <v>806</v>
      </c>
      <c r="D211" s="85" t="s">
        <v>911</v>
      </c>
      <c r="E211" s="90">
        <v>50636.37</v>
      </c>
      <c r="F211" s="90">
        <v>25011.47</v>
      </c>
      <c r="G211" s="90">
        <v>68980.91</v>
      </c>
      <c r="H211" s="87">
        <v>35000</v>
      </c>
      <c r="I211" s="87">
        <v>11000</v>
      </c>
      <c r="J211" s="87">
        <v>7239.36</v>
      </c>
    </row>
    <row r="212" spans="1:10">
      <c r="A212" s="79">
        <v>520205010024</v>
      </c>
      <c r="B212" s="79">
        <v>52</v>
      </c>
      <c r="C212" s="79">
        <v>7248</v>
      </c>
      <c r="D212" s="80" t="s">
        <v>912</v>
      </c>
      <c r="E212" s="67">
        <v>26628.19</v>
      </c>
      <c r="F212" s="67">
        <v>1004.43</v>
      </c>
      <c r="G212" s="67">
        <v>27632.62</v>
      </c>
    </row>
    <row r="213" spans="1:10">
      <c r="A213" s="79">
        <v>520205010026</v>
      </c>
      <c r="B213" s="79">
        <v>52</v>
      </c>
      <c r="C213" s="79">
        <v>7239</v>
      </c>
      <c r="D213" s="80" t="s">
        <v>913</v>
      </c>
      <c r="E213" s="67">
        <v>30166.36</v>
      </c>
      <c r="F213" s="67">
        <v>0</v>
      </c>
      <c r="G213" s="67">
        <v>30166.36</v>
      </c>
    </row>
    <row r="214" spans="1:10">
      <c r="A214" s="79">
        <v>520205010027</v>
      </c>
      <c r="B214" s="79">
        <v>52</v>
      </c>
      <c r="C214" s="79">
        <v>7173</v>
      </c>
      <c r="D214" s="80" t="s">
        <v>914</v>
      </c>
      <c r="E214" s="67">
        <v>444</v>
      </c>
      <c r="F214" s="67">
        <v>785</v>
      </c>
      <c r="G214" s="67">
        <v>1229</v>
      </c>
    </row>
    <row r="215" spans="1:10">
      <c r="A215" s="79">
        <v>520205010028</v>
      </c>
      <c r="B215" s="79">
        <v>52</v>
      </c>
      <c r="C215" s="79">
        <v>7164</v>
      </c>
      <c r="D215" s="80" t="s">
        <v>997</v>
      </c>
      <c r="E215" s="67">
        <v>0</v>
      </c>
      <c r="F215" s="67">
        <v>24295.58</v>
      </c>
      <c r="G215" s="67">
        <v>24295.58</v>
      </c>
    </row>
    <row r="216" spans="1:10">
      <c r="A216" s="79">
        <v>520205010029</v>
      </c>
      <c r="B216" s="79">
        <v>52</v>
      </c>
      <c r="C216" s="79">
        <v>7182</v>
      </c>
      <c r="D216" s="80" t="s">
        <v>998</v>
      </c>
      <c r="E216" s="67">
        <v>1061.6199999999999</v>
      </c>
      <c r="F216" s="67">
        <v>0</v>
      </c>
      <c r="G216" s="67">
        <v>1061.6199999999999</v>
      </c>
    </row>
    <row r="217" spans="1:10">
      <c r="A217" s="79">
        <v>520205010030</v>
      </c>
      <c r="B217" s="79">
        <v>52</v>
      </c>
      <c r="C217" s="79">
        <v>7248</v>
      </c>
      <c r="D217" s="80" t="s">
        <v>915</v>
      </c>
      <c r="E217" s="67">
        <v>1941.25</v>
      </c>
      <c r="F217" s="67">
        <v>177.7</v>
      </c>
      <c r="G217" s="67">
        <v>2118.9499999999998</v>
      </c>
    </row>
    <row r="218" spans="1:10">
      <c r="A218" s="79">
        <v>520205010031</v>
      </c>
      <c r="B218" s="79">
        <v>52</v>
      </c>
      <c r="C218" s="79">
        <v>7248</v>
      </c>
      <c r="D218" s="80" t="s">
        <v>999</v>
      </c>
      <c r="E218" s="67">
        <v>362.88</v>
      </c>
      <c r="F218" s="67">
        <v>0</v>
      </c>
      <c r="G218" s="67">
        <v>362.88</v>
      </c>
    </row>
    <row r="219" spans="1:10">
      <c r="A219" s="79">
        <v>520205010035</v>
      </c>
      <c r="B219" s="79">
        <v>52</v>
      </c>
      <c r="C219" s="79">
        <v>7248</v>
      </c>
      <c r="D219" s="80" t="s">
        <v>1000</v>
      </c>
      <c r="E219" s="67">
        <v>825.03</v>
      </c>
      <c r="F219" s="67">
        <v>91.67</v>
      </c>
      <c r="G219" s="67">
        <v>916.7</v>
      </c>
    </row>
    <row r="220" spans="1:10">
      <c r="A220" s="79">
        <v>520205010036</v>
      </c>
      <c r="B220" s="79">
        <v>52</v>
      </c>
      <c r="C220" s="79">
        <v>7248</v>
      </c>
      <c r="D220" s="80" t="s">
        <v>916</v>
      </c>
      <c r="E220" s="67">
        <v>23716.59</v>
      </c>
      <c r="F220" s="67">
        <v>6970.6</v>
      </c>
      <c r="G220" s="67">
        <v>30687.19</v>
      </c>
    </row>
    <row r="221" spans="1:10">
      <c r="A221" s="79">
        <v>520205010037</v>
      </c>
      <c r="B221" s="79">
        <v>52</v>
      </c>
      <c r="C221" s="79">
        <v>7196</v>
      </c>
      <c r="D221" s="80" t="s">
        <v>828</v>
      </c>
      <c r="E221" s="67">
        <v>10514</v>
      </c>
      <c r="F221" s="67">
        <v>0</v>
      </c>
      <c r="G221" s="67">
        <v>10514</v>
      </c>
    </row>
    <row r="222" spans="1:10">
      <c r="A222" s="79">
        <v>520205010039</v>
      </c>
      <c r="B222" s="79">
        <v>52</v>
      </c>
      <c r="C222" s="79">
        <v>7248</v>
      </c>
      <c r="D222" s="80" t="s">
        <v>1001</v>
      </c>
      <c r="E222" s="67">
        <v>360</v>
      </c>
      <c r="F222" s="67">
        <v>384</v>
      </c>
      <c r="G222" s="67">
        <v>744</v>
      </c>
    </row>
    <row r="223" spans="1:10">
      <c r="A223" s="79">
        <v>520205010040</v>
      </c>
      <c r="B223" s="79">
        <v>52</v>
      </c>
      <c r="C223" s="79">
        <v>7248</v>
      </c>
      <c r="D223" s="80" t="s">
        <v>861</v>
      </c>
      <c r="E223" s="67">
        <v>1439.94</v>
      </c>
      <c r="F223" s="67">
        <v>9495.5</v>
      </c>
      <c r="G223" s="67">
        <v>10935.44</v>
      </c>
    </row>
    <row r="224" spans="1:10">
      <c r="A224" s="79">
        <v>520205010041</v>
      </c>
      <c r="B224" s="79">
        <v>52</v>
      </c>
      <c r="C224" s="79">
        <v>7176</v>
      </c>
      <c r="D224" s="85" t="s">
        <v>1002</v>
      </c>
      <c r="E224" s="67">
        <v>250</v>
      </c>
      <c r="F224" s="67">
        <v>0</v>
      </c>
      <c r="G224" s="67">
        <v>250</v>
      </c>
    </row>
    <row r="225" spans="1:7">
      <c r="A225" s="79">
        <v>520206010001</v>
      </c>
      <c r="B225" s="79">
        <v>52</v>
      </c>
      <c r="C225" s="79">
        <v>7209</v>
      </c>
      <c r="D225" s="80" t="s">
        <v>919</v>
      </c>
      <c r="E225" s="67">
        <v>52658.44</v>
      </c>
      <c r="F225" s="67">
        <v>0</v>
      </c>
      <c r="G225" s="67">
        <v>52658.44</v>
      </c>
    </row>
    <row r="226" spans="1:7">
      <c r="A226" s="79">
        <v>520206010002</v>
      </c>
      <c r="B226" s="79">
        <v>52</v>
      </c>
      <c r="C226" s="79">
        <v>7209</v>
      </c>
      <c r="D226" s="80" t="s">
        <v>920</v>
      </c>
      <c r="E226" s="67">
        <v>414</v>
      </c>
      <c r="F226" s="67">
        <v>0</v>
      </c>
      <c r="G226" s="67">
        <v>414</v>
      </c>
    </row>
    <row r="227" spans="1:7">
      <c r="A227" s="79">
        <v>520206010004</v>
      </c>
      <c r="B227" s="79">
        <v>52</v>
      </c>
      <c r="C227" s="79">
        <v>7209</v>
      </c>
      <c r="D227" s="80" t="s">
        <v>1003</v>
      </c>
      <c r="E227" s="67">
        <v>15954.58</v>
      </c>
      <c r="F227" s="67">
        <v>0</v>
      </c>
      <c r="G227" s="67">
        <v>15954.58</v>
      </c>
    </row>
    <row r="228" spans="1:7">
      <c r="A228" s="79">
        <v>520206010005</v>
      </c>
      <c r="B228" s="79">
        <v>52</v>
      </c>
      <c r="C228" s="79">
        <v>7209</v>
      </c>
      <c r="D228" s="80" t="s">
        <v>921</v>
      </c>
      <c r="E228" s="67">
        <v>0.31</v>
      </c>
      <c r="F228" s="67">
        <v>0.92</v>
      </c>
      <c r="G228" s="67">
        <v>1.23</v>
      </c>
    </row>
    <row r="229" spans="1:7">
      <c r="A229" s="79">
        <v>520206010006</v>
      </c>
      <c r="B229" s="79">
        <v>52</v>
      </c>
      <c r="C229" s="79">
        <v>7209</v>
      </c>
      <c r="D229" s="80" t="s">
        <v>922</v>
      </c>
      <c r="E229" s="67">
        <v>134.59</v>
      </c>
      <c r="F229" s="67">
        <v>0</v>
      </c>
      <c r="G229" s="67">
        <v>134.59</v>
      </c>
    </row>
    <row r="230" spans="1:7">
      <c r="A230" s="79">
        <v>520206010007</v>
      </c>
      <c r="B230" s="79">
        <v>52</v>
      </c>
      <c r="C230" s="79">
        <v>7209</v>
      </c>
      <c r="D230" s="80" t="s">
        <v>1004</v>
      </c>
      <c r="E230" s="67">
        <v>200</v>
      </c>
      <c r="F230" s="67">
        <v>0</v>
      </c>
      <c r="G230" s="67">
        <v>200</v>
      </c>
    </row>
    <row r="231" spans="1:7">
      <c r="A231" s="79">
        <v>520206010008</v>
      </c>
      <c r="B231" s="79">
        <v>52</v>
      </c>
      <c r="C231" s="79">
        <v>7242</v>
      </c>
      <c r="D231" s="80" t="s">
        <v>923</v>
      </c>
      <c r="E231" s="67">
        <v>2706.35</v>
      </c>
      <c r="F231" s="67">
        <v>261.33999999999997</v>
      </c>
      <c r="G231" s="67">
        <v>2967.69</v>
      </c>
    </row>
    <row r="232" spans="1:7">
      <c r="A232" s="79">
        <v>520207010001</v>
      </c>
      <c r="B232" s="79">
        <v>52</v>
      </c>
      <c r="C232" s="79">
        <v>7068</v>
      </c>
      <c r="D232" s="80" t="s">
        <v>925</v>
      </c>
      <c r="E232" s="67">
        <v>7509.48</v>
      </c>
      <c r="F232" s="67">
        <v>682.68</v>
      </c>
      <c r="G232" s="67">
        <v>8192.16</v>
      </c>
    </row>
    <row r="233" spans="1:7">
      <c r="A233" s="79">
        <v>520207010003</v>
      </c>
      <c r="B233" s="79">
        <v>52</v>
      </c>
      <c r="C233" s="79">
        <v>7068</v>
      </c>
      <c r="D233" s="80" t="s">
        <v>926</v>
      </c>
      <c r="E233" s="67">
        <v>4048.49</v>
      </c>
      <c r="F233" s="67">
        <v>364.59</v>
      </c>
      <c r="G233" s="67">
        <v>4413.08</v>
      </c>
    </row>
    <row r="234" spans="1:7">
      <c r="A234" s="79">
        <v>520207010004</v>
      </c>
      <c r="B234" s="79">
        <v>52</v>
      </c>
      <c r="C234" s="79">
        <v>7068</v>
      </c>
      <c r="D234" s="80" t="s">
        <v>927</v>
      </c>
      <c r="E234" s="67">
        <v>2587.02</v>
      </c>
      <c r="F234" s="67">
        <v>184.14</v>
      </c>
      <c r="G234" s="67">
        <v>2771.16</v>
      </c>
    </row>
    <row r="235" spans="1:7">
      <c r="A235" s="79">
        <v>520207010005</v>
      </c>
      <c r="B235" s="79">
        <v>52</v>
      </c>
      <c r="C235" s="79">
        <v>7068</v>
      </c>
      <c r="D235" s="80" t="s">
        <v>928</v>
      </c>
      <c r="E235" s="67">
        <v>31812.59</v>
      </c>
      <c r="F235" s="67">
        <v>2477.08</v>
      </c>
      <c r="G235" s="67">
        <v>34289.67</v>
      </c>
    </row>
    <row r="236" spans="1:7">
      <c r="A236" s="79">
        <v>520207010006</v>
      </c>
      <c r="B236" s="79">
        <v>52</v>
      </c>
      <c r="C236" s="79">
        <v>7068</v>
      </c>
      <c r="D236" s="80" t="s">
        <v>1005</v>
      </c>
      <c r="E236" s="67">
        <v>105.23</v>
      </c>
      <c r="F236" s="67">
        <v>0</v>
      </c>
      <c r="G236" s="67">
        <v>105.23</v>
      </c>
    </row>
    <row r="237" spans="1:7">
      <c r="A237" s="79">
        <v>520207010007</v>
      </c>
      <c r="B237" s="79">
        <v>52</v>
      </c>
      <c r="C237" s="79">
        <v>7068</v>
      </c>
      <c r="D237" s="80" t="s">
        <v>929</v>
      </c>
      <c r="E237" s="67">
        <v>96.58</v>
      </c>
      <c r="F237" s="67">
        <v>8.7799999999999994</v>
      </c>
      <c r="G237" s="67">
        <v>105.36</v>
      </c>
    </row>
    <row r="238" spans="1:7">
      <c r="A238" s="79">
        <v>520301010001</v>
      </c>
      <c r="B238" s="79">
        <v>52</v>
      </c>
      <c r="C238" s="79">
        <v>7281</v>
      </c>
      <c r="D238" s="80" t="s">
        <v>933</v>
      </c>
      <c r="E238" s="67">
        <v>59662.73</v>
      </c>
      <c r="F238" s="67">
        <v>19.649999999999999</v>
      </c>
      <c r="G238" s="67">
        <v>59682.38</v>
      </c>
    </row>
    <row r="239" spans="1:7">
      <c r="A239" s="79">
        <v>520301020001</v>
      </c>
      <c r="B239" s="79">
        <v>52</v>
      </c>
      <c r="C239" s="79">
        <v>7269</v>
      </c>
      <c r="D239" s="80" t="s">
        <v>935</v>
      </c>
      <c r="E239" s="67">
        <v>12813.88</v>
      </c>
      <c r="F239" s="67">
        <v>1244.4100000000001</v>
      </c>
      <c r="G239" s="67">
        <v>14058.29</v>
      </c>
    </row>
    <row r="240" spans="1:7">
      <c r="A240" s="79">
        <v>520301020002</v>
      </c>
      <c r="B240" s="79">
        <v>52</v>
      </c>
      <c r="C240" s="79">
        <v>7305</v>
      </c>
      <c r="D240" s="80" t="s">
        <v>1006</v>
      </c>
      <c r="E240" s="67">
        <v>-742.41</v>
      </c>
      <c r="F240" s="67">
        <v>0</v>
      </c>
      <c r="G240" s="67">
        <v>-742.41</v>
      </c>
    </row>
    <row r="241" spans="1:7">
      <c r="A241" s="79">
        <v>540101030008</v>
      </c>
      <c r="B241" s="79">
        <v>52</v>
      </c>
      <c r="C241" s="79">
        <v>6115</v>
      </c>
      <c r="D241" s="85" t="s">
        <v>938</v>
      </c>
      <c r="E241" s="67">
        <v>-7.21</v>
      </c>
      <c r="F241" s="67">
        <v>0</v>
      </c>
      <c r="G241" s="67">
        <v>-7.21</v>
      </c>
    </row>
    <row r="242" spans="1:7">
      <c r="A242" s="79">
        <v>540101030009</v>
      </c>
      <c r="B242" s="79">
        <v>52</v>
      </c>
      <c r="C242" s="79">
        <v>6115</v>
      </c>
      <c r="D242" s="80" t="s">
        <v>1007</v>
      </c>
      <c r="E242" s="67">
        <v>-1.6</v>
      </c>
      <c r="F242" s="67">
        <v>0</v>
      </c>
      <c r="G242" s="67">
        <v>-1.6</v>
      </c>
    </row>
    <row r="243" spans="1:7">
      <c r="A243" s="79">
        <v>540101030010</v>
      </c>
      <c r="B243" s="79">
        <v>52</v>
      </c>
      <c r="C243" s="79">
        <v>6115</v>
      </c>
      <c r="D243" s="80" t="s">
        <v>939</v>
      </c>
      <c r="E243" s="67">
        <v>-3883.99</v>
      </c>
      <c r="F243" s="67">
        <v>-2037.49</v>
      </c>
      <c r="G243" s="67">
        <v>-5921.48</v>
      </c>
    </row>
    <row r="244" spans="1:7">
      <c r="A244" s="79">
        <v>540101030011</v>
      </c>
      <c r="B244" s="79">
        <v>52</v>
      </c>
      <c r="C244" s="79">
        <v>6115</v>
      </c>
      <c r="D244" s="80" t="s">
        <v>940</v>
      </c>
      <c r="E244" s="67">
        <v>-22522.080000000002</v>
      </c>
      <c r="F244" s="67">
        <v>-511.64</v>
      </c>
      <c r="G244" s="67">
        <v>-23033.72</v>
      </c>
    </row>
    <row r="245" spans="1:7">
      <c r="A245" s="79">
        <v>540101030012</v>
      </c>
      <c r="B245" s="79">
        <v>52</v>
      </c>
      <c r="C245" s="79">
        <v>6115</v>
      </c>
      <c r="D245" s="85" t="s">
        <v>1008</v>
      </c>
      <c r="E245" s="67">
        <v>0</v>
      </c>
      <c r="F245" s="67">
        <v>-512.07000000000005</v>
      </c>
      <c r="G245" s="67">
        <v>-512.07000000000005</v>
      </c>
    </row>
    <row r="246" spans="1:7">
      <c r="A246" s="79">
        <v>540101030013</v>
      </c>
      <c r="B246" s="79">
        <v>52</v>
      </c>
      <c r="C246" s="79">
        <v>6141</v>
      </c>
      <c r="D246" s="80" t="s">
        <v>1009</v>
      </c>
      <c r="E246" s="67">
        <v>-3613.95</v>
      </c>
      <c r="F246" s="67">
        <v>0</v>
      </c>
      <c r="G246" s="67">
        <v>-3613.95</v>
      </c>
    </row>
    <row r="247" spans="1:7">
      <c r="A247" s="79">
        <v>540101040009</v>
      </c>
      <c r="B247" s="79">
        <v>52</v>
      </c>
      <c r="C247" s="79">
        <v>7248</v>
      </c>
      <c r="D247" s="80" t="s">
        <v>942</v>
      </c>
      <c r="E247" s="67">
        <v>1.1200000000000001</v>
      </c>
      <c r="F247" s="67">
        <v>0.02</v>
      </c>
      <c r="G247" s="67">
        <v>1.1399999999999999</v>
      </c>
    </row>
    <row r="248" spans="1:7">
      <c r="A248" s="79">
        <v>540101040013</v>
      </c>
      <c r="B248" s="79">
        <v>52</v>
      </c>
      <c r="C248" s="79">
        <v>7116</v>
      </c>
      <c r="D248" s="80" t="s">
        <v>943</v>
      </c>
      <c r="E248" s="67">
        <v>163595.82</v>
      </c>
      <c r="F248" s="67">
        <v>68091.95</v>
      </c>
      <c r="G248" s="88">
        <v>231687.77</v>
      </c>
    </row>
  </sheetData>
  <mergeCells count="6">
    <mergeCell ref="I10:J10"/>
    <mergeCell ref="M1:O1"/>
    <mergeCell ref="A4:H4"/>
    <mergeCell ref="A5:H5"/>
    <mergeCell ref="A6:H6"/>
    <mergeCell ref="A8:H8"/>
  </mergeCells>
  <hyperlinks>
    <hyperlink ref="A1" location="'CTE2020'!A1" display="INICIO" xr:uid="{A64E717B-1168-4D35-B919-F5AF6970AD95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59E82-F506-4DEF-B29F-77F884FF8142}">
  <dimension ref="A1:J213"/>
  <sheetViews>
    <sheetView topLeftCell="A7" workbookViewId="0">
      <selection activeCell="B135" sqref="B135"/>
    </sheetView>
  </sheetViews>
  <sheetFormatPr defaultColWidth="11.42578125" defaultRowHeight="15"/>
  <cols>
    <col min="1" max="1" width="4" bestFit="1" customWidth="1"/>
    <col min="2" max="2" width="38.28515625" customWidth="1"/>
    <col min="3" max="3" width="14.5703125" bestFit="1" customWidth="1"/>
    <col min="4" max="4" width="2" bestFit="1" customWidth="1"/>
    <col min="5" max="10" width="12.42578125" bestFit="1" customWidth="1"/>
  </cols>
  <sheetData>
    <row r="1" spans="1:10" s="31" customFormat="1" ht="18.75">
      <c r="B1" s="31" t="s">
        <v>136</v>
      </c>
    </row>
    <row r="2" spans="1:10" s="31" customFormat="1" ht="18.75">
      <c r="B2" s="31" t="s">
        <v>396</v>
      </c>
    </row>
    <row r="3" spans="1:10" s="31" customFormat="1" ht="18.75">
      <c r="B3" s="31" t="s">
        <v>397</v>
      </c>
    </row>
    <row r="4" spans="1:10" s="31" customFormat="1" ht="18.75"/>
    <row r="5" spans="1:10" s="3" customFormat="1">
      <c r="A5" s="3">
        <v>1</v>
      </c>
      <c r="B5" s="3" t="s">
        <v>0</v>
      </c>
      <c r="C5" s="4" t="s">
        <v>1</v>
      </c>
      <c r="D5" s="3">
        <v>1</v>
      </c>
      <c r="J5" s="5">
        <v>5068663</v>
      </c>
    </row>
    <row r="6" spans="1:10" s="3" customFormat="1">
      <c r="A6" s="3">
        <v>2</v>
      </c>
      <c r="B6" s="3" t="s">
        <v>2</v>
      </c>
      <c r="C6" s="4" t="s">
        <v>3</v>
      </c>
      <c r="D6" s="3">
        <v>2</v>
      </c>
      <c r="I6" s="5">
        <v>445072.69</v>
      </c>
    </row>
    <row r="7" spans="1:10" s="3" customFormat="1">
      <c r="A7" s="3">
        <v>3</v>
      </c>
      <c r="B7" s="3" t="s">
        <v>4</v>
      </c>
      <c r="C7" s="4" t="s">
        <v>5</v>
      </c>
      <c r="D7" s="3">
        <v>3</v>
      </c>
      <c r="H7" s="5">
        <v>445072.69</v>
      </c>
    </row>
    <row r="8" spans="1:10" s="3" customFormat="1">
      <c r="A8" s="3">
        <v>4</v>
      </c>
      <c r="B8" s="3" t="s">
        <v>6</v>
      </c>
      <c r="C8" s="4" t="s">
        <v>7</v>
      </c>
      <c r="D8" s="3">
        <v>4</v>
      </c>
      <c r="G8" s="5">
        <v>2939.22</v>
      </c>
    </row>
    <row r="9" spans="1:10" s="3" customFormat="1">
      <c r="A9" s="3">
        <v>5</v>
      </c>
      <c r="B9" s="3" t="s">
        <v>137</v>
      </c>
      <c r="C9" s="4" t="s">
        <v>138</v>
      </c>
      <c r="D9" s="3">
        <v>5</v>
      </c>
      <c r="F9" s="3">
        <v>500</v>
      </c>
    </row>
    <row r="10" spans="1:10" s="3" customFormat="1">
      <c r="A10">
        <v>6</v>
      </c>
      <c r="B10" t="s">
        <v>139</v>
      </c>
      <c r="C10" s="1" t="s">
        <v>140</v>
      </c>
      <c r="D10">
        <v>6</v>
      </c>
      <c r="E10">
        <v>500</v>
      </c>
      <c r="F10"/>
      <c r="G10"/>
      <c r="H10"/>
      <c r="I10"/>
      <c r="J10"/>
    </row>
    <row r="11" spans="1:10" s="3" customFormat="1">
      <c r="A11" s="3">
        <v>7</v>
      </c>
      <c r="B11" s="3" t="s">
        <v>8</v>
      </c>
      <c r="C11" s="4" t="s">
        <v>9</v>
      </c>
      <c r="D11" s="3">
        <v>5</v>
      </c>
      <c r="F11" s="5">
        <v>2439.2199999999998</v>
      </c>
    </row>
    <row r="12" spans="1:10" s="3" customFormat="1">
      <c r="A12">
        <v>8</v>
      </c>
      <c r="B12" t="s">
        <v>141</v>
      </c>
      <c r="C12" s="1" t="s">
        <v>142</v>
      </c>
      <c r="D12">
        <v>6</v>
      </c>
      <c r="E12" s="2">
        <v>-1085.4100000000001</v>
      </c>
      <c r="F12"/>
      <c r="G12"/>
      <c r="H12"/>
      <c r="I12"/>
      <c r="J12"/>
    </row>
    <row r="13" spans="1:10" s="3" customFormat="1">
      <c r="A13">
        <v>9</v>
      </c>
      <c r="B13" t="s">
        <v>143</v>
      </c>
      <c r="C13" s="1" t="s">
        <v>144</v>
      </c>
      <c r="D13">
        <v>6</v>
      </c>
      <c r="E13" s="2">
        <v>3524.63</v>
      </c>
      <c r="F13"/>
      <c r="G13"/>
      <c r="H13"/>
      <c r="I13"/>
      <c r="J13"/>
    </row>
    <row r="14" spans="1:10" s="3" customFormat="1">
      <c r="A14" s="3">
        <v>10</v>
      </c>
      <c r="B14" s="3" t="s">
        <v>10</v>
      </c>
      <c r="C14" s="4" t="s">
        <v>11</v>
      </c>
      <c r="D14" s="3">
        <v>4</v>
      </c>
      <c r="G14" s="5">
        <v>139244.6</v>
      </c>
    </row>
    <row r="15" spans="1:10" s="3" customFormat="1">
      <c r="A15" s="3">
        <v>11</v>
      </c>
      <c r="B15" s="3" t="s">
        <v>12</v>
      </c>
      <c r="C15" s="4" t="s">
        <v>13</v>
      </c>
      <c r="D15" s="3">
        <v>5</v>
      </c>
      <c r="F15" s="5">
        <v>139244.6</v>
      </c>
    </row>
    <row r="16" spans="1:10" s="3" customFormat="1">
      <c r="A16">
        <v>12</v>
      </c>
      <c r="B16" t="s">
        <v>145</v>
      </c>
      <c r="C16" s="1" t="s">
        <v>14</v>
      </c>
      <c r="D16">
        <v>6</v>
      </c>
      <c r="E16" s="2">
        <v>139244.6</v>
      </c>
      <c r="F16"/>
      <c r="G16"/>
      <c r="H16"/>
      <c r="I16"/>
      <c r="J16"/>
    </row>
    <row r="17" spans="1:10" s="3" customFormat="1">
      <c r="A17" s="3">
        <v>13</v>
      </c>
      <c r="B17" s="3" t="s">
        <v>146</v>
      </c>
      <c r="C17" s="4" t="s">
        <v>147</v>
      </c>
      <c r="D17" s="3">
        <v>4</v>
      </c>
      <c r="G17" s="3">
        <v>559.4</v>
      </c>
    </row>
    <row r="18" spans="1:10" s="3" customFormat="1">
      <c r="A18" s="3">
        <v>14</v>
      </c>
      <c r="B18" s="3" t="s">
        <v>148</v>
      </c>
      <c r="C18" s="4" t="s">
        <v>149</v>
      </c>
      <c r="D18" s="3">
        <v>5</v>
      </c>
      <c r="F18" s="3">
        <v>559.4</v>
      </c>
    </row>
    <row r="19" spans="1:10" s="3" customFormat="1">
      <c r="A19">
        <v>15</v>
      </c>
      <c r="B19" t="s">
        <v>150</v>
      </c>
      <c r="C19" s="1" t="s">
        <v>151</v>
      </c>
      <c r="D19">
        <v>6</v>
      </c>
      <c r="E19">
        <v>559.4</v>
      </c>
      <c r="F19"/>
      <c r="G19"/>
      <c r="H19"/>
      <c r="I19"/>
      <c r="J19"/>
    </row>
    <row r="20" spans="1:10" s="3" customFormat="1">
      <c r="A20" s="3">
        <v>16</v>
      </c>
      <c r="B20" s="3" t="s">
        <v>15</v>
      </c>
      <c r="C20" s="4" t="s">
        <v>16</v>
      </c>
      <c r="D20" s="3">
        <v>4</v>
      </c>
      <c r="G20" s="5">
        <v>288551.28000000003</v>
      </c>
    </row>
    <row r="21" spans="1:10" s="3" customFormat="1">
      <c r="A21" s="3">
        <v>17</v>
      </c>
      <c r="B21" s="3" t="s">
        <v>17</v>
      </c>
      <c r="C21" s="4" t="s">
        <v>18</v>
      </c>
      <c r="D21" s="3">
        <v>5</v>
      </c>
      <c r="F21" s="5">
        <v>6202.04</v>
      </c>
    </row>
    <row r="22" spans="1:10" s="3" customFormat="1">
      <c r="A22">
        <v>18</v>
      </c>
      <c r="B22" t="s">
        <v>21</v>
      </c>
      <c r="C22" s="1" t="s">
        <v>19</v>
      </c>
      <c r="D22">
        <v>6</v>
      </c>
      <c r="E22">
        <v>0</v>
      </c>
      <c r="F22"/>
      <c r="G22"/>
      <c r="H22"/>
      <c r="I22"/>
      <c r="J22"/>
    </row>
    <row r="23" spans="1:10" s="3" customFormat="1">
      <c r="A23">
        <v>19</v>
      </c>
      <c r="B23" t="s">
        <v>23</v>
      </c>
      <c r="C23" s="1" t="s">
        <v>20</v>
      </c>
      <c r="D23">
        <v>6</v>
      </c>
      <c r="E23">
        <v>0</v>
      </c>
      <c r="F23"/>
      <c r="G23"/>
      <c r="H23"/>
      <c r="I23"/>
      <c r="J23"/>
    </row>
    <row r="24" spans="1:10" s="3" customFormat="1">
      <c r="A24">
        <v>20</v>
      </c>
      <c r="B24" t="s">
        <v>152</v>
      </c>
      <c r="C24" s="1" t="s">
        <v>22</v>
      </c>
      <c r="D24">
        <v>6</v>
      </c>
      <c r="E24" s="2">
        <v>6202.04</v>
      </c>
      <c r="F24"/>
      <c r="G24"/>
      <c r="H24"/>
      <c r="I24"/>
      <c r="J24"/>
    </row>
    <row r="25" spans="1:10" s="3" customFormat="1">
      <c r="A25">
        <v>21</v>
      </c>
      <c r="B25" t="s">
        <v>398</v>
      </c>
      <c r="C25" s="1" t="s">
        <v>399</v>
      </c>
      <c r="D25">
        <v>6</v>
      </c>
      <c r="E25">
        <v>0</v>
      </c>
      <c r="F25"/>
      <c r="G25"/>
      <c r="H25"/>
      <c r="I25"/>
      <c r="J25"/>
    </row>
    <row r="26" spans="1:10" s="3" customFormat="1">
      <c r="A26" s="3">
        <v>22</v>
      </c>
      <c r="B26" s="3" t="s">
        <v>153</v>
      </c>
      <c r="C26" s="4" t="s">
        <v>154</v>
      </c>
      <c r="D26" s="3">
        <v>5</v>
      </c>
      <c r="F26" s="5">
        <v>282349.24</v>
      </c>
    </row>
    <row r="27" spans="1:10" s="3" customFormat="1">
      <c r="A27">
        <v>23</v>
      </c>
      <c r="B27" t="s">
        <v>400</v>
      </c>
      <c r="C27" s="1" t="s">
        <v>401</v>
      </c>
      <c r="D27">
        <v>6</v>
      </c>
      <c r="E27">
        <v>0</v>
      </c>
      <c r="F27"/>
      <c r="G27"/>
      <c r="H27"/>
      <c r="I27"/>
      <c r="J27"/>
    </row>
    <row r="28" spans="1:10" s="3" customFormat="1">
      <c r="A28">
        <v>24</v>
      </c>
      <c r="B28" t="s">
        <v>402</v>
      </c>
      <c r="C28" s="1" t="s">
        <v>403</v>
      </c>
      <c r="D28">
        <v>6</v>
      </c>
      <c r="E28">
        <v>0</v>
      </c>
      <c r="F28"/>
      <c r="G28"/>
      <c r="H28"/>
      <c r="I28"/>
      <c r="J28"/>
    </row>
    <row r="29" spans="1:10" s="3" customFormat="1">
      <c r="A29">
        <v>25</v>
      </c>
      <c r="B29" t="s">
        <v>404</v>
      </c>
      <c r="C29" s="1" t="s">
        <v>405</v>
      </c>
      <c r="D29">
        <v>6</v>
      </c>
      <c r="E29">
        <v>0</v>
      </c>
      <c r="F29"/>
      <c r="G29"/>
      <c r="H29"/>
      <c r="I29"/>
      <c r="J29"/>
    </row>
    <row r="30" spans="1:10" s="3" customFormat="1">
      <c r="A30">
        <v>26</v>
      </c>
      <c r="B30" t="s">
        <v>155</v>
      </c>
      <c r="C30" s="1" t="s">
        <v>156</v>
      </c>
      <c r="D30">
        <v>6</v>
      </c>
      <c r="E30" s="2">
        <v>282349.24</v>
      </c>
      <c r="F30"/>
      <c r="G30"/>
      <c r="H30"/>
      <c r="I30"/>
      <c r="J30"/>
    </row>
    <row r="31" spans="1:10" s="3" customFormat="1">
      <c r="A31">
        <v>27</v>
      </c>
      <c r="B31" t="s">
        <v>24</v>
      </c>
      <c r="C31" s="1" t="s">
        <v>157</v>
      </c>
      <c r="D31">
        <v>6</v>
      </c>
      <c r="E31">
        <v>0</v>
      </c>
      <c r="F31"/>
      <c r="G31"/>
      <c r="H31"/>
      <c r="I31"/>
      <c r="J31"/>
    </row>
    <row r="32" spans="1:10" s="3" customFormat="1">
      <c r="A32">
        <v>28</v>
      </c>
      <c r="B32" t="s">
        <v>25</v>
      </c>
      <c r="C32" s="1" t="s">
        <v>158</v>
      </c>
      <c r="D32">
        <v>6</v>
      </c>
      <c r="E32">
        <v>0</v>
      </c>
      <c r="F32"/>
      <c r="G32"/>
      <c r="H32"/>
      <c r="I32"/>
      <c r="J32"/>
    </row>
    <row r="33" spans="1:10" s="3" customFormat="1">
      <c r="A33" s="3">
        <v>29</v>
      </c>
      <c r="B33" s="3" t="s">
        <v>159</v>
      </c>
      <c r="C33" s="4" t="s">
        <v>160</v>
      </c>
      <c r="D33" s="3">
        <v>4</v>
      </c>
      <c r="G33" s="5">
        <v>13778.19</v>
      </c>
    </row>
    <row r="34" spans="1:10" s="3" customFormat="1">
      <c r="A34" s="3">
        <v>30</v>
      </c>
      <c r="B34" s="3" t="s">
        <v>161</v>
      </c>
      <c r="C34" s="4" t="s">
        <v>162</v>
      </c>
      <c r="D34" s="3">
        <v>5</v>
      </c>
      <c r="F34" s="5">
        <v>7054.44</v>
      </c>
    </row>
    <row r="35" spans="1:10" s="3" customFormat="1">
      <c r="A35">
        <v>31</v>
      </c>
      <c r="B35" t="s">
        <v>163</v>
      </c>
      <c r="C35" s="1" t="s">
        <v>164</v>
      </c>
      <c r="D35">
        <v>6</v>
      </c>
      <c r="E35" s="2">
        <v>2158.1999999999998</v>
      </c>
      <c r="F35"/>
      <c r="G35"/>
      <c r="H35"/>
      <c r="I35"/>
      <c r="J35"/>
    </row>
    <row r="36" spans="1:10" s="3" customFormat="1">
      <c r="A36">
        <v>32</v>
      </c>
      <c r="B36" t="s">
        <v>165</v>
      </c>
      <c r="C36" s="1" t="s">
        <v>166</v>
      </c>
      <c r="D36">
        <v>6</v>
      </c>
      <c r="E36">
        <v>31.58</v>
      </c>
      <c r="F36"/>
      <c r="G36"/>
      <c r="H36"/>
      <c r="I36"/>
      <c r="J36"/>
    </row>
    <row r="37" spans="1:10" s="3" customFormat="1">
      <c r="A37">
        <v>33</v>
      </c>
      <c r="B37" t="s">
        <v>167</v>
      </c>
      <c r="C37" s="1" t="s">
        <v>168</v>
      </c>
      <c r="D37">
        <v>6</v>
      </c>
      <c r="E37">
        <v>994.75</v>
      </c>
      <c r="F37"/>
      <c r="G37"/>
      <c r="H37"/>
      <c r="I37"/>
      <c r="J37"/>
    </row>
    <row r="38" spans="1:10" s="3" customFormat="1">
      <c r="A38">
        <v>34</v>
      </c>
      <c r="B38" t="s">
        <v>406</v>
      </c>
      <c r="C38" s="1" t="s">
        <v>407</v>
      </c>
      <c r="D38">
        <v>6</v>
      </c>
      <c r="E38">
        <v>750</v>
      </c>
      <c r="F38"/>
      <c r="G38"/>
      <c r="H38"/>
      <c r="I38"/>
      <c r="J38"/>
    </row>
    <row r="39" spans="1:10" s="3" customFormat="1">
      <c r="A39">
        <v>35</v>
      </c>
      <c r="B39" t="s">
        <v>169</v>
      </c>
      <c r="C39" s="1" t="s">
        <v>170</v>
      </c>
      <c r="D39">
        <v>6</v>
      </c>
      <c r="E39">
        <v>316.83</v>
      </c>
      <c r="F39"/>
      <c r="G39"/>
      <c r="H39"/>
      <c r="I39"/>
      <c r="J39"/>
    </row>
    <row r="40" spans="1:10" s="3" customFormat="1">
      <c r="A40">
        <v>36</v>
      </c>
      <c r="B40" t="s">
        <v>408</v>
      </c>
      <c r="C40" s="1" t="s">
        <v>409</v>
      </c>
      <c r="D40">
        <v>6</v>
      </c>
      <c r="E40">
        <v>750</v>
      </c>
      <c r="F40"/>
      <c r="G40"/>
      <c r="H40"/>
      <c r="I40"/>
      <c r="J40"/>
    </row>
    <row r="41" spans="1:10" s="3" customFormat="1">
      <c r="A41">
        <v>37</v>
      </c>
      <c r="B41" t="s">
        <v>171</v>
      </c>
      <c r="C41" s="1" t="s">
        <v>172</v>
      </c>
      <c r="D41">
        <v>6</v>
      </c>
      <c r="E41" s="2">
        <v>2049.19</v>
      </c>
      <c r="F41"/>
      <c r="G41"/>
      <c r="H41"/>
      <c r="I41"/>
      <c r="J41"/>
    </row>
    <row r="42" spans="1:10" s="3" customFormat="1">
      <c r="A42">
        <v>38</v>
      </c>
      <c r="B42" t="s">
        <v>410</v>
      </c>
      <c r="C42" s="1" t="s">
        <v>411</v>
      </c>
      <c r="D42">
        <v>6</v>
      </c>
      <c r="E42">
        <v>1.29</v>
      </c>
      <c r="F42"/>
      <c r="G42"/>
      <c r="H42"/>
      <c r="I42"/>
      <c r="J42"/>
    </row>
    <row r="43" spans="1:10" s="3" customFormat="1">
      <c r="A43">
        <v>39</v>
      </c>
      <c r="B43" t="s">
        <v>173</v>
      </c>
      <c r="C43" s="1" t="s">
        <v>174</v>
      </c>
      <c r="D43">
        <v>6</v>
      </c>
      <c r="E43">
        <v>2.6</v>
      </c>
      <c r="F43"/>
      <c r="G43"/>
      <c r="H43"/>
      <c r="I43"/>
      <c r="J43"/>
    </row>
    <row r="44" spans="1:10" s="3" customFormat="1">
      <c r="A44" s="3">
        <v>40</v>
      </c>
      <c r="B44" s="3" t="s">
        <v>175</v>
      </c>
      <c r="C44" s="4" t="s">
        <v>176</v>
      </c>
      <c r="D44" s="3">
        <v>5</v>
      </c>
      <c r="F44" s="5">
        <v>6723.75</v>
      </c>
    </row>
    <row r="45" spans="1:10" s="3" customFormat="1">
      <c r="A45">
        <v>41</v>
      </c>
      <c r="B45" t="s">
        <v>177</v>
      </c>
      <c r="C45" s="1" t="s">
        <v>178</v>
      </c>
      <c r="D45">
        <v>6</v>
      </c>
      <c r="E45">
        <v>771.87</v>
      </c>
      <c r="F45"/>
      <c r="G45"/>
      <c r="H45"/>
      <c r="I45"/>
      <c r="J45"/>
    </row>
    <row r="46" spans="1:10" s="3" customFormat="1">
      <c r="A46">
        <v>42</v>
      </c>
      <c r="B46" t="s">
        <v>179</v>
      </c>
      <c r="C46" s="1" t="s">
        <v>180</v>
      </c>
      <c r="D46">
        <v>6</v>
      </c>
      <c r="E46">
        <v>877.4</v>
      </c>
      <c r="F46"/>
      <c r="G46"/>
      <c r="H46"/>
      <c r="I46"/>
      <c r="J46"/>
    </row>
    <row r="47" spans="1:10" s="3" customFormat="1">
      <c r="A47">
        <v>43</v>
      </c>
      <c r="B47" t="s">
        <v>181</v>
      </c>
      <c r="C47" s="1" t="s">
        <v>182</v>
      </c>
      <c r="D47">
        <v>6</v>
      </c>
      <c r="E47" s="2">
        <v>1400</v>
      </c>
      <c r="F47"/>
      <c r="G47"/>
      <c r="H47"/>
      <c r="I47"/>
      <c r="J47"/>
    </row>
    <row r="48" spans="1:10" s="3" customFormat="1">
      <c r="A48">
        <v>44</v>
      </c>
      <c r="B48" t="s">
        <v>183</v>
      </c>
      <c r="C48" s="1" t="s">
        <v>184</v>
      </c>
      <c r="D48">
        <v>6</v>
      </c>
      <c r="E48">
        <v>349.53</v>
      </c>
      <c r="F48"/>
      <c r="G48"/>
      <c r="H48"/>
      <c r="I48"/>
      <c r="J48"/>
    </row>
    <row r="49" spans="1:10" s="3" customFormat="1">
      <c r="A49">
        <v>45</v>
      </c>
      <c r="B49" t="s">
        <v>185</v>
      </c>
      <c r="C49" s="1" t="s">
        <v>186</v>
      </c>
      <c r="D49">
        <v>6</v>
      </c>
      <c r="E49" s="2">
        <v>2534.9499999999998</v>
      </c>
      <c r="F49"/>
      <c r="G49"/>
      <c r="H49"/>
      <c r="I49"/>
      <c r="J49"/>
    </row>
    <row r="50" spans="1:10" s="3" customFormat="1">
      <c r="A50">
        <v>46</v>
      </c>
      <c r="B50" t="s">
        <v>187</v>
      </c>
      <c r="C50" s="1" t="s">
        <v>188</v>
      </c>
      <c r="D50">
        <v>6</v>
      </c>
      <c r="E50">
        <v>790</v>
      </c>
      <c r="F50"/>
      <c r="G50"/>
      <c r="H50"/>
      <c r="I50"/>
      <c r="J50"/>
    </row>
    <row r="51" spans="1:10" s="3" customFormat="1">
      <c r="A51" s="3">
        <v>47</v>
      </c>
      <c r="B51" s="3" t="s">
        <v>26</v>
      </c>
      <c r="C51" s="4" t="s">
        <v>27</v>
      </c>
      <c r="D51" s="3">
        <v>2</v>
      </c>
      <c r="I51" s="5">
        <v>498910.76</v>
      </c>
    </row>
    <row r="52" spans="1:10" s="3" customFormat="1">
      <c r="A52" s="3">
        <v>48</v>
      </c>
      <c r="B52" s="3" t="s">
        <v>28</v>
      </c>
      <c r="C52" s="4" t="s">
        <v>29</v>
      </c>
      <c r="D52" s="3">
        <v>3</v>
      </c>
      <c r="H52" s="5">
        <v>498910.76</v>
      </c>
    </row>
    <row r="53" spans="1:10" s="3" customFormat="1">
      <c r="A53" s="3">
        <v>49</v>
      </c>
      <c r="B53" s="3" t="s">
        <v>30</v>
      </c>
      <c r="C53" s="4" t="s">
        <v>31</v>
      </c>
      <c r="D53" s="3">
        <v>4</v>
      </c>
      <c r="G53" s="5">
        <v>498910.76</v>
      </c>
    </row>
    <row r="54" spans="1:10" s="3" customFormat="1">
      <c r="A54" s="3">
        <v>50</v>
      </c>
      <c r="B54" s="3" t="s">
        <v>32</v>
      </c>
      <c r="C54" s="4" t="s">
        <v>33</v>
      </c>
      <c r="D54" s="3">
        <v>5</v>
      </c>
      <c r="F54" s="5">
        <v>498910.76</v>
      </c>
    </row>
    <row r="55" spans="1:10" s="3" customFormat="1">
      <c r="A55">
        <v>51</v>
      </c>
      <c r="B55" t="s">
        <v>189</v>
      </c>
      <c r="C55" s="1" t="s">
        <v>34</v>
      </c>
      <c r="D55">
        <v>6</v>
      </c>
      <c r="E55" s="2">
        <v>-6353.42</v>
      </c>
      <c r="F55"/>
      <c r="G55"/>
      <c r="H55"/>
      <c r="I55"/>
      <c r="J55"/>
    </row>
    <row r="56" spans="1:10" s="3" customFormat="1">
      <c r="A56">
        <v>52</v>
      </c>
      <c r="B56" t="s">
        <v>190</v>
      </c>
      <c r="C56" s="1" t="s">
        <v>35</v>
      </c>
      <c r="D56">
        <v>6</v>
      </c>
      <c r="E56" s="2">
        <v>505264.18</v>
      </c>
      <c r="F56"/>
      <c r="G56"/>
      <c r="H56"/>
      <c r="I56"/>
      <c r="J56"/>
    </row>
    <row r="57" spans="1:10" s="3" customFormat="1">
      <c r="A57" s="3">
        <v>53</v>
      </c>
      <c r="B57" s="3" t="s">
        <v>191</v>
      </c>
      <c r="C57" s="4" t="s">
        <v>192</v>
      </c>
      <c r="D57" s="3">
        <v>2</v>
      </c>
      <c r="I57" s="5">
        <v>1161179.55</v>
      </c>
    </row>
    <row r="58" spans="1:10" s="3" customFormat="1">
      <c r="A58" s="3">
        <v>54</v>
      </c>
      <c r="B58" s="3" t="s">
        <v>193</v>
      </c>
      <c r="C58" s="4" t="s">
        <v>194</v>
      </c>
      <c r="D58" s="3">
        <v>3</v>
      </c>
      <c r="H58" s="5">
        <v>1161179.55</v>
      </c>
    </row>
    <row r="59" spans="1:10" s="3" customFormat="1">
      <c r="A59" s="3">
        <v>55</v>
      </c>
      <c r="B59" s="3" t="s">
        <v>195</v>
      </c>
      <c r="C59" s="4" t="s">
        <v>196</v>
      </c>
      <c r="D59" s="3">
        <v>4</v>
      </c>
      <c r="G59" s="5">
        <v>1343368.82</v>
      </c>
    </row>
    <row r="60" spans="1:10" s="3" customFormat="1">
      <c r="A60" s="3">
        <v>56</v>
      </c>
      <c r="B60" s="3" t="s">
        <v>197</v>
      </c>
      <c r="C60" s="4" t="s">
        <v>198</v>
      </c>
      <c r="D60" s="3">
        <v>5</v>
      </c>
      <c r="F60" s="5">
        <v>1343368.82</v>
      </c>
    </row>
    <row r="61" spans="1:10" s="3" customFormat="1">
      <c r="A61">
        <v>57</v>
      </c>
      <c r="B61" t="s">
        <v>199</v>
      </c>
      <c r="C61" s="1" t="s">
        <v>200</v>
      </c>
      <c r="D61">
        <v>6</v>
      </c>
      <c r="E61" s="2">
        <v>1232945.5900000001</v>
      </c>
      <c r="F61"/>
      <c r="G61"/>
      <c r="H61"/>
      <c r="I61"/>
      <c r="J61"/>
    </row>
    <row r="62" spans="1:10" s="3" customFormat="1">
      <c r="A62">
        <v>58</v>
      </c>
      <c r="B62" t="s">
        <v>412</v>
      </c>
      <c r="C62" s="1" t="s">
        <v>201</v>
      </c>
      <c r="D62">
        <v>6</v>
      </c>
      <c r="E62" s="2">
        <v>110423.23</v>
      </c>
      <c r="F62"/>
      <c r="G62"/>
      <c r="H62"/>
      <c r="I62"/>
      <c r="J62"/>
    </row>
    <row r="63" spans="1:10" s="3" customFormat="1">
      <c r="A63" s="3">
        <v>59</v>
      </c>
      <c r="B63" s="3" t="s">
        <v>202</v>
      </c>
      <c r="C63" s="4" t="s">
        <v>203</v>
      </c>
      <c r="D63" s="3">
        <v>4</v>
      </c>
      <c r="G63" s="5">
        <v>-182189.27</v>
      </c>
    </row>
    <row r="64" spans="1:10" s="3" customFormat="1">
      <c r="A64" s="3">
        <v>60</v>
      </c>
      <c r="B64" s="3" t="s">
        <v>204</v>
      </c>
      <c r="C64" s="4" t="s">
        <v>205</v>
      </c>
      <c r="D64" s="3">
        <v>5</v>
      </c>
      <c r="F64" s="5">
        <v>-182189.27</v>
      </c>
    </row>
    <row r="65" spans="1:10" s="3" customFormat="1">
      <c r="A65">
        <v>61</v>
      </c>
      <c r="B65" t="s">
        <v>206</v>
      </c>
      <c r="C65" s="1" t="s">
        <v>207</v>
      </c>
      <c r="D65">
        <v>6</v>
      </c>
      <c r="E65" s="2">
        <v>-179859.07</v>
      </c>
      <c r="F65"/>
      <c r="G65"/>
      <c r="H65"/>
      <c r="I65"/>
      <c r="J65"/>
    </row>
    <row r="66" spans="1:10" s="3" customFormat="1">
      <c r="A66">
        <v>62</v>
      </c>
      <c r="B66" t="s">
        <v>208</v>
      </c>
      <c r="C66" s="1" t="s">
        <v>209</v>
      </c>
      <c r="D66">
        <v>6</v>
      </c>
      <c r="E66" s="2">
        <v>-2330.1999999999998</v>
      </c>
      <c r="F66"/>
      <c r="G66"/>
      <c r="H66"/>
      <c r="I66"/>
      <c r="J66"/>
    </row>
    <row r="67" spans="1:10" s="3" customFormat="1">
      <c r="A67" s="3">
        <v>63</v>
      </c>
      <c r="B67" s="3" t="s">
        <v>413</v>
      </c>
      <c r="C67" s="4" t="s">
        <v>414</v>
      </c>
      <c r="D67" s="3">
        <v>2</v>
      </c>
      <c r="I67" s="5">
        <v>2963500</v>
      </c>
    </row>
    <row r="68" spans="1:10" s="3" customFormat="1">
      <c r="A68" s="3">
        <v>64</v>
      </c>
      <c r="B68" s="3" t="s">
        <v>415</v>
      </c>
      <c r="C68" s="4" t="s">
        <v>416</v>
      </c>
      <c r="D68" s="3">
        <v>3</v>
      </c>
      <c r="H68" s="5">
        <v>2963500</v>
      </c>
    </row>
    <row r="69" spans="1:10" s="3" customFormat="1">
      <c r="A69" s="3">
        <v>65</v>
      </c>
      <c r="B69" s="3" t="s">
        <v>417</v>
      </c>
      <c r="C69" s="4" t="s">
        <v>418</v>
      </c>
      <c r="D69" s="3">
        <v>4</v>
      </c>
      <c r="G69" s="5">
        <v>2963500</v>
      </c>
    </row>
    <row r="70" spans="1:10" s="3" customFormat="1">
      <c r="A70" s="3">
        <v>66</v>
      </c>
      <c r="B70" s="3" t="s">
        <v>419</v>
      </c>
      <c r="C70" s="4" t="s">
        <v>420</v>
      </c>
      <c r="D70" s="3">
        <v>5</v>
      </c>
      <c r="F70" s="5">
        <v>2963500</v>
      </c>
    </row>
    <row r="71" spans="1:10" s="3" customFormat="1">
      <c r="A71">
        <v>67</v>
      </c>
      <c r="B71" t="s">
        <v>421</v>
      </c>
      <c r="C71" s="1" t="s">
        <v>422</v>
      </c>
      <c r="D71">
        <v>6</v>
      </c>
      <c r="E71" s="2">
        <v>2963500</v>
      </c>
      <c r="F71"/>
      <c r="G71"/>
      <c r="H71"/>
      <c r="I71"/>
      <c r="J71"/>
    </row>
    <row r="72" spans="1:10" s="3" customFormat="1">
      <c r="A72" s="3">
        <v>68</v>
      </c>
      <c r="B72" s="3" t="s">
        <v>36</v>
      </c>
      <c r="C72" s="4" t="s">
        <v>37</v>
      </c>
      <c r="D72" s="3">
        <v>1</v>
      </c>
      <c r="J72" s="5">
        <v>-4247272.9400000004</v>
      </c>
    </row>
    <row r="73" spans="1:10" s="3" customFormat="1">
      <c r="A73" s="3">
        <v>69</v>
      </c>
      <c r="B73" s="3" t="s">
        <v>38</v>
      </c>
      <c r="C73" s="4" t="s">
        <v>39</v>
      </c>
      <c r="D73" s="3">
        <v>2</v>
      </c>
      <c r="I73" s="5">
        <v>-202097.36</v>
      </c>
    </row>
    <row r="74" spans="1:10" s="3" customFormat="1">
      <c r="A74" s="3">
        <v>70</v>
      </c>
      <c r="B74" s="3" t="s">
        <v>40</v>
      </c>
      <c r="C74" s="4" t="s">
        <v>41</v>
      </c>
      <c r="D74" s="3">
        <v>3</v>
      </c>
      <c r="H74" s="5">
        <v>-202097.36</v>
      </c>
    </row>
    <row r="75" spans="1:10" s="3" customFormat="1">
      <c r="A75" s="3">
        <v>71</v>
      </c>
      <c r="B75" s="3" t="s">
        <v>42</v>
      </c>
      <c r="C75" s="4" t="s">
        <v>43</v>
      </c>
      <c r="D75" s="3">
        <v>4</v>
      </c>
      <c r="G75" s="5">
        <v>-3468.99</v>
      </c>
    </row>
    <row r="76" spans="1:10" s="3" customFormat="1">
      <c r="A76" s="3">
        <v>72</v>
      </c>
      <c r="B76" s="3" t="s">
        <v>44</v>
      </c>
      <c r="C76" s="4" t="s">
        <v>45</v>
      </c>
      <c r="D76" s="3">
        <v>5</v>
      </c>
      <c r="F76" s="5">
        <v>-1548.98</v>
      </c>
    </row>
    <row r="77" spans="1:10" s="3" customFormat="1">
      <c r="A77">
        <v>73</v>
      </c>
      <c r="B77" t="s">
        <v>423</v>
      </c>
      <c r="C77" s="1" t="s">
        <v>424</v>
      </c>
      <c r="D77">
        <v>6</v>
      </c>
      <c r="E77">
        <v>0</v>
      </c>
      <c r="F77"/>
      <c r="G77"/>
      <c r="H77"/>
      <c r="I77"/>
      <c r="J77"/>
    </row>
    <row r="78" spans="1:10" s="3" customFormat="1">
      <c r="A78">
        <v>74</v>
      </c>
      <c r="B78" t="s">
        <v>425</v>
      </c>
      <c r="C78" s="1" t="s">
        <v>426</v>
      </c>
      <c r="D78">
        <v>6</v>
      </c>
      <c r="E78">
        <v>0</v>
      </c>
      <c r="F78"/>
      <c r="G78"/>
      <c r="H78"/>
      <c r="I78"/>
      <c r="J78"/>
    </row>
    <row r="79" spans="1:10" s="3" customFormat="1">
      <c r="A79">
        <v>75</v>
      </c>
      <c r="B79" t="s">
        <v>210</v>
      </c>
      <c r="C79" s="1" t="s">
        <v>46</v>
      </c>
      <c r="D79">
        <v>6</v>
      </c>
      <c r="E79">
        <v>0</v>
      </c>
      <c r="F79"/>
      <c r="G79"/>
      <c r="H79"/>
      <c r="I79"/>
      <c r="J79"/>
    </row>
    <row r="80" spans="1:10" s="3" customFormat="1">
      <c r="A80">
        <v>76</v>
      </c>
      <c r="B80" t="s">
        <v>211</v>
      </c>
      <c r="C80" s="1" t="s">
        <v>47</v>
      </c>
      <c r="D80">
        <v>6</v>
      </c>
      <c r="E80" s="2">
        <v>-1548.98</v>
      </c>
      <c r="F80"/>
      <c r="G80"/>
      <c r="H80"/>
      <c r="I80"/>
      <c r="J80"/>
    </row>
    <row r="81" spans="1:10" s="3" customFormat="1">
      <c r="A81">
        <v>77</v>
      </c>
      <c r="B81" t="s">
        <v>212</v>
      </c>
      <c r="C81" s="1" t="s">
        <v>213</v>
      </c>
      <c r="D81">
        <v>6</v>
      </c>
      <c r="E81">
        <v>0</v>
      </c>
      <c r="F81"/>
      <c r="G81"/>
      <c r="H81"/>
      <c r="I81"/>
      <c r="J81"/>
    </row>
    <row r="82" spans="1:10" s="3" customFormat="1">
      <c r="A82" s="3">
        <v>78</v>
      </c>
      <c r="B82" s="3" t="s">
        <v>48</v>
      </c>
      <c r="C82" s="4" t="s">
        <v>49</v>
      </c>
      <c r="D82" s="3">
        <v>5</v>
      </c>
      <c r="F82" s="5">
        <v>-1920.01</v>
      </c>
    </row>
    <row r="83" spans="1:10" s="3" customFormat="1">
      <c r="A83">
        <v>79</v>
      </c>
      <c r="B83" t="s">
        <v>214</v>
      </c>
      <c r="C83" s="1" t="s">
        <v>215</v>
      </c>
      <c r="D83">
        <v>6</v>
      </c>
      <c r="E83">
        <v>0</v>
      </c>
      <c r="F83"/>
      <c r="G83"/>
      <c r="H83"/>
      <c r="I83"/>
      <c r="J83"/>
    </row>
    <row r="84" spans="1:10" s="3" customFormat="1">
      <c r="A84">
        <v>80</v>
      </c>
      <c r="B84" t="s">
        <v>216</v>
      </c>
      <c r="C84" s="1" t="s">
        <v>50</v>
      </c>
      <c r="D84">
        <v>6</v>
      </c>
      <c r="E84">
        <v>0</v>
      </c>
      <c r="F84"/>
      <c r="G84"/>
      <c r="H84"/>
      <c r="I84"/>
      <c r="J84"/>
    </row>
    <row r="85" spans="1:10" s="3" customFormat="1">
      <c r="A85">
        <v>81</v>
      </c>
      <c r="B85" t="s">
        <v>427</v>
      </c>
      <c r="C85" s="1" t="s">
        <v>428</v>
      </c>
      <c r="D85">
        <v>6</v>
      </c>
      <c r="E85">
        <v>0</v>
      </c>
      <c r="F85"/>
      <c r="G85"/>
      <c r="H85"/>
      <c r="I85"/>
      <c r="J85"/>
    </row>
    <row r="86" spans="1:10" s="3" customFormat="1">
      <c r="A86">
        <v>82</v>
      </c>
      <c r="B86" t="s">
        <v>51</v>
      </c>
      <c r="C86" s="1" t="s">
        <v>52</v>
      </c>
      <c r="D86">
        <v>6</v>
      </c>
      <c r="E86">
        <v>0</v>
      </c>
      <c r="F86"/>
      <c r="G86"/>
      <c r="H86"/>
      <c r="I86"/>
      <c r="J86"/>
    </row>
    <row r="87" spans="1:10" s="3" customFormat="1">
      <c r="A87">
        <v>83</v>
      </c>
      <c r="B87" t="s">
        <v>217</v>
      </c>
      <c r="C87" s="1" t="s">
        <v>218</v>
      </c>
      <c r="D87">
        <v>6</v>
      </c>
      <c r="E87" s="2">
        <v>-1920.01</v>
      </c>
      <c r="F87"/>
      <c r="G87"/>
      <c r="H87"/>
      <c r="I87"/>
      <c r="J87"/>
    </row>
    <row r="88" spans="1:10" s="3" customFormat="1">
      <c r="A88" s="3">
        <v>84</v>
      </c>
      <c r="B88" s="3" t="s">
        <v>219</v>
      </c>
      <c r="C88" s="4" t="s">
        <v>220</v>
      </c>
      <c r="D88" s="3">
        <v>4</v>
      </c>
      <c r="G88" s="5">
        <v>-8067.18</v>
      </c>
    </row>
    <row r="89" spans="1:10" s="3" customFormat="1">
      <c r="A89" s="3">
        <v>85</v>
      </c>
      <c r="B89" s="3" t="s">
        <v>221</v>
      </c>
      <c r="C89" s="4" t="s">
        <v>222</v>
      </c>
      <c r="D89" s="3">
        <v>5</v>
      </c>
      <c r="F89" s="5">
        <v>-8067.18</v>
      </c>
    </row>
    <row r="90" spans="1:10" s="3" customFormat="1">
      <c r="A90">
        <v>86</v>
      </c>
      <c r="B90" t="s">
        <v>223</v>
      </c>
      <c r="C90" s="1" t="s">
        <v>224</v>
      </c>
      <c r="D90">
        <v>6</v>
      </c>
      <c r="E90">
        <v>0</v>
      </c>
      <c r="F90"/>
      <c r="G90"/>
      <c r="H90"/>
      <c r="I90"/>
      <c r="J90"/>
    </row>
    <row r="91" spans="1:10" s="3" customFormat="1">
      <c r="A91">
        <v>87</v>
      </c>
      <c r="B91" t="s">
        <v>225</v>
      </c>
      <c r="C91" s="1" t="s">
        <v>226</v>
      </c>
      <c r="D91">
        <v>6</v>
      </c>
      <c r="E91">
        <v>-365.56</v>
      </c>
      <c r="F91"/>
      <c r="G91"/>
      <c r="H91"/>
      <c r="I91"/>
      <c r="J91"/>
    </row>
    <row r="92" spans="1:10" s="3" customFormat="1">
      <c r="A92">
        <v>88</v>
      </c>
      <c r="B92" t="s">
        <v>227</v>
      </c>
      <c r="C92" s="1" t="s">
        <v>228</v>
      </c>
      <c r="D92">
        <v>6</v>
      </c>
      <c r="E92">
        <v>-862.7</v>
      </c>
      <c r="F92"/>
      <c r="G92"/>
      <c r="H92"/>
      <c r="I92"/>
      <c r="J92"/>
    </row>
    <row r="93" spans="1:10" s="3" customFormat="1">
      <c r="A93">
        <v>89</v>
      </c>
      <c r="B93" t="s">
        <v>229</v>
      </c>
      <c r="C93" s="1" t="s">
        <v>230</v>
      </c>
      <c r="D93">
        <v>6</v>
      </c>
      <c r="E93" s="2">
        <v>-4735.74</v>
      </c>
      <c r="F93"/>
      <c r="G93"/>
      <c r="H93"/>
      <c r="I93"/>
      <c r="J93"/>
    </row>
    <row r="94" spans="1:10" s="3" customFormat="1">
      <c r="A94">
        <v>90</v>
      </c>
      <c r="B94" t="s">
        <v>231</v>
      </c>
      <c r="C94" s="1" t="s">
        <v>232</v>
      </c>
      <c r="D94">
        <v>6</v>
      </c>
      <c r="E94" s="2">
        <v>-1995.08</v>
      </c>
      <c r="F94"/>
      <c r="G94"/>
      <c r="H94"/>
      <c r="I94"/>
      <c r="J94"/>
    </row>
    <row r="95" spans="1:10" s="3" customFormat="1">
      <c r="A95">
        <v>91</v>
      </c>
      <c r="B95" t="s">
        <v>233</v>
      </c>
      <c r="C95" s="1" t="s">
        <v>234</v>
      </c>
      <c r="D95">
        <v>6</v>
      </c>
      <c r="E95">
        <v>0</v>
      </c>
      <c r="F95"/>
      <c r="G95"/>
      <c r="H95"/>
      <c r="I95"/>
      <c r="J95"/>
    </row>
    <row r="96" spans="1:10" s="3" customFormat="1">
      <c r="A96">
        <v>92</v>
      </c>
      <c r="B96" t="s">
        <v>235</v>
      </c>
      <c r="C96" s="1" t="s">
        <v>236</v>
      </c>
      <c r="D96">
        <v>6</v>
      </c>
      <c r="E96">
        <v>-108.1</v>
      </c>
      <c r="F96"/>
      <c r="G96"/>
      <c r="H96"/>
      <c r="I96"/>
      <c r="J96"/>
    </row>
    <row r="97" spans="1:10" s="3" customFormat="1">
      <c r="A97" s="3">
        <v>93</v>
      </c>
      <c r="B97" s="3" t="s">
        <v>53</v>
      </c>
      <c r="C97" s="4" t="s">
        <v>54</v>
      </c>
      <c r="D97" s="3">
        <v>4</v>
      </c>
      <c r="G97" s="5">
        <v>-147634.16</v>
      </c>
    </row>
    <row r="98" spans="1:10">
      <c r="A98" s="3">
        <v>94</v>
      </c>
      <c r="B98" s="3" t="s">
        <v>55</v>
      </c>
      <c r="C98" s="4" t="s">
        <v>56</v>
      </c>
      <c r="D98" s="3">
        <v>5</v>
      </c>
      <c r="E98" s="3"/>
      <c r="F98" s="5">
        <v>-147634.16</v>
      </c>
      <c r="G98" s="3"/>
      <c r="H98" s="3"/>
      <c r="I98" s="3"/>
      <c r="J98" s="3"/>
    </row>
    <row r="99" spans="1:10">
      <c r="A99">
        <v>95</v>
      </c>
      <c r="B99" t="s">
        <v>57</v>
      </c>
      <c r="C99" s="1" t="s">
        <v>58</v>
      </c>
      <c r="D99">
        <v>6</v>
      </c>
      <c r="E99" s="2">
        <v>-147634.16</v>
      </c>
    </row>
    <row r="100" spans="1:10">
      <c r="A100" s="3">
        <v>96</v>
      </c>
      <c r="B100" s="3" t="s">
        <v>59</v>
      </c>
      <c r="C100" s="4" t="s">
        <v>60</v>
      </c>
      <c r="D100" s="3">
        <v>4</v>
      </c>
      <c r="E100" s="3"/>
      <c r="F100" s="3"/>
      <c r="G100" s="5">
        <v>-6330.5</v>
      </c>
      <c r="H100" s="3"/>
      <c r="I100" s="3"/>
      <c r="J100" s="3"/>
    </row>
    <row r="101" spans="1:10">
      <c r="A101" s="3">
        <v>97</v>
      </c>
      <c r="B101" s="3" t="s">
        <v>61</v>
      </c>
      <c r="C101" s="4" t="s">
        <v>62</v>
      </c>
      <c r="D101" s="3">
        <v>5</v>
      </c>
      <c r="E101" s="3"/>
      <c r="F101" s="5">
        <v>-6330.5</v>
      </c>
      <c r="G101" s="3"/>
      <c r="H101" s="3"/>
      <c r="I101" s="3"/>
      <c r="J101" s="3"/>
    </row>
    <row r="102" spans="1:10">
      <c r="A102">
        <v>98</v>
      </c>
      <c r="B102" t="s">
        <v>63</v>
      </c>
      <c r="C102" s="1" t="s">
        <v>64</v>
      </c>
      <c r="D102">
        <v>6</v>
      </c>
      <c r="E102" s="2">
        <v>-6330.5</v>
      </c>
    </row>
    <row r="103" spans="1:10">
      <c r="A103" s="3">
        <v>99</v>
      </c>
      <c r="B103" s="3" t="s">
        <v>237</v>
      </c>
      <c r="C103" s="4" t="s">
        <v>238</v>
      </c>
      <c r="D103" s="3">
        <v>4</v>
      </c>
      <c r="E103" s="3"/>
      <c r="F103" s="3"/>
      <c r="G103" s="5">
        <v>-36596.53</v>
      </c>
      <c r="H103" s="3"/>
      <c r="I103" s="3"/>
      <c r="J103" s="3"/>
    </row>
    <row r="104" spans="1:10">
      <c r="A104" s="3">
        <v>100</v>
      </c>
      <c r="B104" s="3" t="s">
        <v>239</v>
      </c>
      <c r="C104" s="4" t="s">
        <v>240</v>
      </c>
      <c r="D104" s="3">
        <v>5</v>
      </c>
      <c r="E104" s="3"/>
      <c r="F104" s="5">
        <v>-36596.53</v>
      </c>
      <c r="G104" s="3"/>
      <c r="H104" s="3"/>
      <c r="I104" s="3"/>
      <c r="J104" s="3"/>
    </row>
    <row r="105" spans="1:10">
      <c r="A105">
        <v>101</v>
      </c>
      <c r="B105" t="s">
        <v>241</v>
      </c>
      <c r="C105" s="1" t="s">
        <v>242</v>
      </c>
      <c r="D105">
        <v>6</v>
      </c>
      <c r="E105" s="2">
        <v>-36596.53</v>
      </c>
    </row>
    <row r="106" spans="1:10">
      <c r="A106" s="3">
        <v>102</v>
      </c>
      <c r="B106" s="3" t="s">
        <v>243</v>
      </c>
      <c r="C106" s="4" t="s">
        <v>244</v>
      </c>
      <c r="D106" s="3">
        <v>2</v>
      </c>
      <c r="E106" s="3"/>
      <c r="F106" s="3"/>
      <c r="G106" s="3"/>
      <c r="H106" s="3"/>
      <c r="I106" s="5">
        <v>-4045175.58</v>
      </c>
      <c r="J106" s="3"/>
    </row>
    <row r="107" spans="1:10">
      <c r="A107" s="3">
        <v>103</v>
      </c>
      <c r="B107" s="3" t="s">
        <v>245</v>
      </c>
      <c r="C107" s="4" t="s">
        <v>246</v>
      </c>
      <c r="D107" s="3">
        <v>3</v>
      </c>
      <c r="E107" s="3"/>
      <c r="F107" s="3"/>
      <c r="G107" s="3"/>
      <c r="H107" s="5">
        <v>-4045175.58</v>
      </c>
      <c r="I107" s="3"/>
      <c r="J107" s="3"/>
    </row>
    <row r="108" spans="1:10">
      <c r="A108" s="3">
        <v>104</v>
      </c>
      <c r="B108" s="3" t="s">
        <v>247</v>
      </c>
      <c r="C108" s="4" t="s">
        <v>248</v>
      </c>
      <c r="D108" s="3">
        <v>4</v>
      </c>
      <c r="E108" s="3"/>
      <c r="F108" s="3"/>
      <c r="G108" s="5">
        <v>-4045175.58</v>
      </c>
      <c r="H108" s="3"/>
      <c r="I108" s="3"/>
      <c r="J108" s="3"/>
    </row>
    <row r="109" spans="1:10">
      <c r="A109" s="3">
        <v>105</v>
      </c>
      <c r="B109" s="3" t="s">
        <v>249</v>
      </c>
      <c r="C109" s="4" t="s">
        <v>250</v>
      </c>
      <c r="D109" s="3">
        <v>5</v>
      </c>
      <c r="E109" s="3"/>
      <c r="F109" s="5">
        <v>-4045175.58</v>
      </c>
      <c r="G109" s="3"/>
      <c r="H109" s="3"/>
      <c r="I109" s="3"/>
      <c r="J109" s="3"/>
    </row>
    <row r="110" spans="1:10">
      <c r="A110">
        <v>106</v>
      </c>
      <c r="B110" t="s">
        <v>251</v>
      </c>
      <c r="C110" s="1" t="s">
        <v>252</v>
      </c>
      <c r="D110">
        <v>6</v>
      </c>
      <c r="E110" s="2">
        <v>-4045175.58</v>
      </c>
    </row>
    <row r="111" spans="1:10">
      <c r="A111" s="3">
        <v>107</v>
      </c>
      <c r="B111" s="3" t="s">
        <v>65</v>
      </c>
      <c r="C111" s="4" t="s">
        <v>66</v>
      </c>
      <c r="D111" s="3">
        <v>1</v>
      </c>
      <c r="E111" s="3"/>
      <c r="F111" s="3"/>
      <c r="G111" s="3"/>
      <c r="H111" s="3"/>
      <c r="I111" s="3"/>
      <c r="J111" s="5">
        <v>-1421555.43</v>
      </c>
    </row>
    <row r="112" spans="1:10">
      <c r="A112" s="3">
        <v>108</v>
      </c>
      <c r="B112" s="3" t="s">
        <v>67</v>
      </c>
      <c r="C112" s="4" t="s">
        <v>68</v>
      </c>
      <c r="D112" s="3">
        <v>2</v>
      </c>
      <c r="E112" s="3"/>
      <c r="F112" s="3"/>
      <c r="G112" s="3"/>
      <c r="H112" s="3"/>
      <c r="I112" s="5">
        <v>-1834217.66</v>
      </c>
      <c r="J112" s="3"/>
    </row>
    <row r="113" spans="1:10">
      <c r="A113" s="3">
        <v>109</v>
      </c>
      <c r="B113" s="3" t="s">
        <v>69</v>
      </c>
      <c r="C113" s="4" t="s">
        <v>70</v>
      </c>
      <c r="D113" s="3">
        <v>3</v>
      </c>
      <c r="E113" s="3"/>
      <c r="F113" s="3"/>
      <c r="G113" s="3"/>
      <c r="H113" s="5">
        <v>-1834217.66</v>
      </c>
      <c r="I113" s="3"/>
      <c r="J113" s="3"/>
    </row>
    <row r="114" spans="1:10">
      <c r="A114" s="3">
        <v>110</v>
      </c>
      <c r="B114" s="3" t="s">
        <v>71</v>
      </c>
      <c r="C114" s="4" t="s">
        <v>72</v>
      </c>
      <c r="D114" s="3">
        <v>4</v>
      </c>
      <c r="E114" s="3"/>
      <c r="F114" s="3"/>
      <c r="G114" s="5">
        <v>-1834217.66</v>
      </c>
      <c r="H114" s="3"/>
      <c r="I114" s="3"/>
      <c r="J114" s="3"/>
    </row>
    <row r="115" spans="1:10">
      <c r="A115" s="3">
        <v>111</v>
      </c>
      <c r="B115" s="3" t="s">
        <v>253</v>
      </c>
      <c r="C115" s="4" t="s">
        <v>73</v>
      </c>
      <c r="D115" s="3">
        <v>5</v>
      </c>
      <c r="E115" s="3"/>
      <c r="F115" s="3">
        <v>-800</v>
      </c>
      <c r="G115" s="3"/>
      <c r="H115" s="3"/>
      <c r="I115" s="3"/>
      <c r="J115" s="3"/>
    </row>
    <row r="116" spans="1:10">
      <c r="A116">
        <v>112</v>
      </c>
      <c r="B116" t="s">
        <v>254</v>
      </c>
      <c r="C116" s="1" t="s">
        <v>74</v>
      </c>
      <c r="D116">
        <v>6</v>
      </c>
      <c r="E116">
        <v>-800</v>
      </c>
    </row>
    <row r="117" spans="1:10">
      <c r="A117" s="3">
        <v>113</v>
      </c>
      <c r="B117" s="3" t="s">
        <v>255</v>
      </c>
      <c r="C117" s="4" t="s">
        <v>256</v>
      </c>
      <c r="D117" s="3">
        <v>5</v>
      </c>
      <c r="E117" s="3"/>
      <c r="F117" s="5">
        <v>-1833417.66</v>
      </c>
      <c r="G117" s="3"/>
      <c r="H117" s="3"/>
      <c r="I117" s="3"/>
      <c r="J117" s="3"/>
    </row>
    <row r="118" spans="1:10">
      <c r="A118">
        <v>114</v>
      </c>
      <c r="B118" t="s">
        <v>257</v>
      </c>
      <c r="C118" s="1" t="s">
        <v>258</v>
      </c>
      <c r="D118">
        <v>6</v>
      </c>
      <c r="E118" s="2">
        <v>-1833417.66</v>
      </c>
    </row>
    <row r="119" spans="1:10">
      <c r="A119" s="3">
        <v>115</v>
      </c>
      <c r="B119" s="3" t="s">
        <v>75</v>
      </c>
      <c r="C119" s="4" t="s">
        <v>76</v>
      </c>
      <c r="D119" s="3">
        <v>2</v>
      </c>
      <c r="E119" s="3"/>
      <c r="F119" s="3"/>
      <c r="G119" s="3"/>
      <c r="H119" s="3"/>
      <c r="I119" s="5">
        <v>412662.23</v>
      </c>
      <c r="J119" s="3"/>
    </row>
    <row r="120" spans="1:10">
      <c r="A120" s="3">
        <v>116</v>
      </c>
      <c r="B120" s="3" t="s">
        <v>77</v>
      </c>
      <c r="C120" s="4" t="s">
        <v>78</v>
      </c>
      <c r="D120" s="3">
        <v>3</v>
      </c>
      <c r="E120" s="3"/>
      <c r="F120" s="3"/>
      <c r="G120" s="3"/>
      <c r="H120" s="5">
        <v>412662.23</v>
      </c>
      <c r="I120" s="3"/>
      <c r="J120" s="3"/>
    </row>
    <row r="121" spans="1:10">
      <c r="A121" s="3">
        <v>117</v>
      </c>
      <c r="B121" s="3" t="s">
        <v>79</v>
      </c>
      <c r="C121" s="4" t="s">
        <v>80</v>
      </c>
      <c r="D121" s="3">
        <v>4</v>
      </c>
      <c r="E121" s="3"/>
      <c r="F121" s="3"/>
      <c r="G121" s="5">
        <v>412662.23</v>
      </c>
      <c r="H121" s="3"/>
      <c r="I121" s="3"/>
      <c r="J121" s="3"/>
    </row>
    <row r="122" spans="1:10">
      <c r="A122" s="3">
        <v>118</v>
      </c>
      <c r="B122" s="3" t="s">
        <v>81</v>
      </c>
      <c r="C122" s="4" t="s">
        <v>82</v>
      </c>
      <c r="D122" s="3">
        <v>5</v>
      </c>
      <c r="E122" s="3"/>
      <c r="F122" s="5">
        <v>412662.23</v>
      </c>
      <c r="G122" s="3"/>
      <c r="H122" s="3"/>
      <c r="I122" s="3"/>
      <c r="J122" s="3"/>
    </row>
    <row r="123" spans="1:10">
      <c r="A123">
        <v>119</v>
      </c>
      <c r="B123" t="s">
        <v>259</v>
      </c>
      <c r="C123" s="1" t="s">
        <v>83</v>
      </c>
      <c r="D123">
        <v>6</v>
      </c>
      <c r="E123" s="2">
        <v>412662.23</v>
      </c>
    </row>
    <row r="124" spans="1:10">
      <c r="C124" s="1"/>
      <c r="E124" s="2"/>
    </row>
    <row r="125" spans="1:10">
      <c r="B125" s="6" t="s">
        <v>429</v>
      </c>
      <c r="C125" s="32"/>
      <c r="D125" s="6"/>
      <c r="E125" s="7"/>
      <c r="F125" s="6"/>
      <c r="G125" s="6"/>
      <c r="H125" s="6"/>
      <c r="I125" s="6"/>
      <c r="J125" s="7">
        <f>+J213</f>
        <v>600165.37</v>
      </c>
    </row>
    <row r="126" spans="1:10">
      <c r="C126" s="1"/>
      <c r="E126" s="2"/>
    </row>
    <row r="127" spans="1:10" s="31" customFormat="1" ht="18.75">
      <c r="B127" s="31" t="s">
        <v>136</v>
      </c>
    </row>
    <row r="128" spans="1:10" s="31" customFormat="1" ht="18.75">
      <c r="B128" s="31" t="s">
        <v>260</v>
      </c>
    </row>
    <row r="129" spans="1:10" s="31" customFormat="1" ht="18.75">
      <c r="B129" s="31" t="s">
        <v>397</v>
      </c>
    </row>
    <row r="130" spans="1:10" s="31" customFormat="1" ht="18.75"/>
    <row r="131" spans="1:10">
      <c r="A131" s="3">
        <v>120</v>
      </c>
      <c r="B131" s="3" t="s">
        <v>84</v>
      </c>
      <c r="C131" s="4" t="s">
        <v>85</v>
      </c>
      <c r="D131" s="3">
        <v>1</v>
      </c>
      <c r="E131" s="3"/>
      <c r="F131" s="3"/>
      <c r="G131" s="3"/>
      <c r="H131" s="3"/>
      <c r="I131" s="3"/>
      <c r="J131" s="5">
        <v>-261368.17</v>
      </c>
    </row>
    <row r="132" spans="1:10">
      <c r="A132" s="3">
        <v>121</v>
      </c>
      <c r="B132" s="3" t="s">
        <v>86</v>
      </c>
      <c r="C132" s="4" t="s">
        <v>87</v>
      </c>
      <c r="D132" s="3">
        <v>2</v>
      </c>
      <c r="E132" s="3"/>
      <c r="F132" s="3"/>
      <c r="G132" s="3"/>
      <c r="H132" s="3"/>
      <c r="I132" s="5">
        <v>-261368.17</v>
      </c>
      <c r="J132" s="3"/>
    </row>
    <row r="133" spans="1:10">
      <c r="A133" s="3">
        <v>122</v>
      </c>
      <c r="B133" s="3" t="s">
        <v>98</v>
      </c>
      <c r="C133" s="4" t="s">
        <v>88</v>
      </c>
      <c r="D133" s="3">
        <v>3</v>
      </c>
      <c r="E133" s="3"/>
      <c r="F133" s="3"/>
      <c r="G133" s="3"/>
      <c r="H133" s="5">
        <v>-261368.17</v>
      </c>
      <c r="I133" s="3"/>
      <c r="J133" s="3"/>
    </row>
    <row r="134" spans="1:10">
      <c r="A134" s="3">
        <v>123</v>
      </c>
      <c r="B134" s="3" t="s">
        <v>261</v>
      </c>
      <c r="C134" s="4" t="s">
        <v>89</v>
      </c>
      <c r="D134" s="3">
        <v>4</v>
      </c>
      <c r="E134" s="3"/>
      <c r="F134" s="3"/>
      <c r="G134" s="5">
        <v>-261368.17</v>
      </c>
      <c r="H134" s="3"/>
      <c r="I134" s="3"/>
      <c r="J134" s="3"/>
    </row>
    <row r="135" spans="1:10">
      <c r="A135" s="3">
        <v>124</v>
      </c>
      <c r="B135" s="3" t="s">
        <v>262</v>
      </c>
      <c r="C135" s="4" t="s">
        <v>90</v>
      </c>
      <c r="D135" s="3">
        <v>5</v>
      </c>
      <c r="E135" s="3"/>
      <c r="F135" s="5">
        <v>-261368.17</v>
      </c>
      <c r="G135" s="3"/>
      <c r="H135" s="3"/>
      <c r="I135" s="3"/>
      <c r="J135" s="3"/>
    </row>
    <row r="136" spans="1:10">
      <c r="A136">
        <v>125</v>
      </c>
      <c r="B136" t="s">
        <v>263</v>
      </c>
      <c r="C136" s="1" t="s">
        <v>91</v>
      </c>
      <c r="D136">
        <v>6</v>
      </c>
      <c r="E136" s="2">
        <v>-261368.17</v>
      </c>
    </row>
    <row r="137" spans="1:10">
      <c r="A137" s="3">
        <v>126</v>
      </c>
      <c r="B137" s="3" t="s">
        <v>92</v>
      </c>
      <c r="C137" s="4" t="s">
        <v>93</v>
      </c>
      <c r="D137" s="3">
        <v>1</v>
      </c>
      <c r="E137" s="3"/>
      <c r="F137" s="3"/>
      <c r="G137" s="3"/>
      <c r="H137" s="3"/>
      <c r="I137" s="3"/>
      <c r="J137" s="5">
        <v>534980.30000000005</v>
      </c>
    </row>
    <row r="138" spans="1:10">
      <c r="A138" s="3">
        <v>127</v>
      </c>
      <c r="B138" s="3" t="s">
        <v>265</v>
      </c>
      <c r="C138" s="4" t="s">
        <v>266</v>
      </c>
      <c r="D138" s="3">
        <v>2</v>
      </c>
      <c r="E138" s="3"/>
      <c r="F138" s="3"/>
      <c r="G138" s="3"/>
      <c r="H138" s="3"/>
      <c r="I138" s="5">
        <v>402075.17</v>
      </c>
      <c r="J138" s="3"/>
    </row>
    <row r="139" spans="1:10">
      <c r="A139" s="3">
        <v>128</v>
      </c>
      <c r="B139" s="3" t="s">
        <v>267</v>
      </c>
      <c r="C139" s="4" t="s">
        <v>268</v>
      </c>
      <c r="D139" s="3">
        <v>3</v>
      </c>
      <c r="E139" s="3"/>
      <c r="F139" s="3"/>
      <c r="G139" s="3"/>
      <c r="H139" s="5">
        <v>402075.17</v>
      </c>
      <c r="I139" s="3"/>
      <c r="J139" s="3"/>
    </row>
    <row r="140" spans="1:10">
      <c r="A140" s="3">
        <v>129</v>
      </c>
      <c r="B140" s="3" t="s">
        <v>269</v>
      </c>
      <c r="C140" s="4" t="s">
        <v>270</v>
      </c>
      <c r="D140" s="3">
        <v>4</v>
      </c>
      <c r="E140" s="3"/>
      <c r="F140" s="3"/>
      <c r="G140" s="5">
        <v>402075.17</v>
      </c>
      <c r="H140" s="3"/>
      <c r="I140" s="3"/>
      <c r="J140" s="3"/>
    </row>
    <row r="141" spans="1:10">
      <c r="A141" s="3">
        <v>130</v>
      </c>
      <c r="B141" s="3" t="s">
        <v>271</v>
      </c>
      <c r="C141" s="4" t="s">
        <v>272</v>
      </c>
      <c r="D141" s="3">
        <v>5</v>
      </c>
      <c r="E141" s="3"/>
      <c r="F141" s="5">
        <v>152856.03</v>
      </c>
      <c r="G141" s="3"/>
      <c r="H141" s="3"/>
      <c r="I141" s="3"/>
      <c r="J141" s="3"/>
    </row>
    <row r="142" spans="1:10">
      <c r="A142">
        <v>131</v>
      </c>
      <c r="B142" t="s">
        <v>273</v>
      </c>
      <c r="C142" s="1" t="s">
        <v>274</v>
      </c>
      <c r="D142">
        <v>6</v>
      </c>
      <c r="E142" s="2">
        <v>152856.03</v>
      </c>
    </row>
    <row r="143" spans="1:10">
      <c r="A143" s="3">
        <v>132</v>
      </c>
      <c r="B143" s="3" t="s">
        <v>275</v>
      </c>
      <c r="C143" s="4" t="s">
        <v>276</v>
      </c>
      <c r="D143" s="3">
        <v>5</v>
      </c>
      <c r="E143" s="3"/>
      <c r="F143" s="5">
        <v>115097.85</v>
      </c>
      <c r="G143" s="3"/>
      <c r="H143" s="3"/>
      <c r="I143" s="3"/>
      <c r="J143" s="3"/>
    </row>
    <row r="144" spans="1:10">
      <c r="A144">
        <v>133</v>
      </c>
      <c r="B144" t="s">
        <v>277</v>
      </c>
      <c r="C144" s="1" t="s">
        <v>278</v>
      </c>
      <c r="D144">
        <v>6</v>
      </c>
      <c r="E144" s="2">
        <v>115097.85</v>
      </c>
    </row>
    <row r="145" spans="1:10">
      <c r="A145" s="3">
        <v>134</v>
      </c>
      <c r="B145" s="3" t="s">
        <v>279</v>
      </c>
      <c r="C145" s="4" t="s">
        <v>280</v>
      </c>
      <c r="D145" s="3">
        <v>5</v>
      </c>
      <c r="E145" s="3"/>
      <c r="F145" s="5">
        <v>10330</v>
      </c>
      <c r="G145" s="3"/>
      <c r="H145" s="3"/>
      <c r="I145" s="3"/>
      <c r="J145" s="3"/>
    </row>
    <row r="146" spans="1:10">
      <c r="A146">
        <v>135</v>
      </c>
      <c r="B146" t="s">
        <v>281</v>
      </c>
      <c r="C146" s="1" t="s">
        <v>282</v>
      </c>
      <c r="D146">
        <v>6</v>
      </c>
      <c r="E146" s="2">
        <v>10330</v>
      </c>
    </row>
    <row r="147" spans="1:10">
      <c r="A147" s="3">
        <v>136</v>
      </c>
      <c r="B147" s="3" t="s">
        <v>283</v>
      </c>
      <c r="C147" s="4" t="s">
        <v>284</v>
      </c>
      <c r="D147" s="3">
        <v>5</v>
      </c>
      <c r="E147" s="3"/>
      <c r="F147" s="5">
        <v>123791.29</v>
      </c>
      <c r="G147" s="3"/>
      <c r="H147" s="3"/>
      <c r="I147" s="3"/>
      <c r="J147" s="3"/>
    </row>
    <row r="148" spans="1:10">
      <c r="A148">
        <v>137</v>
      </c>
      <c r="B148" t="s">
        <v>285</v>
      </c>
      <c r="C148" s="1" t="s">
        <v>286</v>
      </c>
      <c r="D148">
        <v>6</v>
      </c>
      <c r="E148" s="2">
        <v>123791.29</v>
      </c>
    </row>
    <row r="149" spans="1:10">
      <c r="A149" s="3">
        <v>138</v>
      </c>
      <c r="B149" s="3" t="s">
        <v>287</v>
      </c>
      <c r="C149" s="4" t="s">
        <v>288</v>
      </c>
      <c r="D149" s="3">
        <v>2</v>
      </c>
      <c r="E149" s="3"/>
      <c r="F149" s="3"/>
      <c r="G149" s="3"/>
      <c r="H149" s="3"/>
      <c r="I149" s="5">
        <v>132905.13</v>
      </c>
      <c r="J149" s="3"/>
    </row>
    <row r="150" spans="1:10">
      <c r="A150" s="3">
        <v>139</v>
      </c>
      <c r="B150" s="3" t="s">
        <v>289</v>
      </c>
      <c r="C150" s="4" t="s">
        <v>290</v>
      </c>
      <c r="D150" s="3">
        <v>3</v>
      </c>
      <c r="E150" s="3"/>
      <c r="F150" s="3"/>
      <c r="G150" s="3"/>
      <c r="H150" s="5">
        <v>132905.13</v>
      </c>
      <c r="I150" s="3"/>
      <c r="J150" s="3"/>
    </row>
    <row r="151" spans="1:10">
      <c r="A151" s="3">
        <v>140</v>
      </c>
      <c r="B151" s="3" t="s">
        <v>291</v>
      </c>
      <c r="C151" s="4" t="s">
        <v>292</v>
      </c>
      <c r="D151" s="3">
        <v>4</v>
      </c>
      <c r="E151" s="3"/>
      <c r="F151" s="3"/>
      <c r="G151" s="5">
        <v>132905.13</v>
      </c>
      <c r="H151" s="3"/>
      <c r="I151" s="3"/>
      <c r="J151" s="3"/>
    </row>
    <row r="152" spans="1:10">
      <c r="A152" s="3">
        <v>141</v>
      </c>
      <c r="B152" s="3" t="s">
        <v>293</v>
      </c>
      <c r="C152" s="4" t="s">
        <v>294</v>
      </c>
      <c r="D152" s="3">
        <v>5</v>
      </c>
      <c r="E152" s="3"/>
      <c r="F152" s="5">
        <v>132905.13</v>
      </c>
      <c r="G152" s="3"/>
      <c r="H152" s="3"/>
      <c r="I152" s="3"/>
      <c r="J152" s="3"/>
    </row>
    <row r="153" spans="1:10">
      <c r="A153">
        <v>142</v>
      </c>
      <c r="B153" t="s">
        <v>295</v>
      </c>
      <c r="C153" s="1" t="s">
        <v>296</v>
      </c>
      <c r="D153">
        <v>6</v>
      </c>
      <c r="E153" s="2">
        <v>132905.13</v>
      </c>
    </row>
    <row r="154" spans="1:10">
      <c r="A154" s="3">
        <v>143</v>
      </c>
      <c r="B154" s="3" t="s">
        <v>94</v>
      </c>
      <c r="C154" s="4" t="s">
        <v>95</v>
      </c>
      <c r="D154" s="3">
        <v>1</v>
      </c>
      <c r="E154" s="3"/>
      <c r="F154" s="3"/>
      <c r="G154" s="3"/>
      <c r="H154" s="3"/>
      <c r="I154" s="3"/>
      <c r="J154" s="5">
        <v>330763.33</v>
      </c>
    </row>
    <row r="155" spans="1:10">
      <c r="A155" s="3">
        <v>144</v>
      </c>
      <c r="B155" s="3" t="s">
        <v>96</v>
      </c>
      <c r="C155" s="4" t="s">
        <v>97</v>
      </c>
      <c r="D155" s="3">
        <v>2</v>
      </c>
      <c r="E155" s="3"/>
      <c r="F155" s="3"/>
      <c r="G155" s="3"/>
      <c r="H155" s="3"/>
      <c r="I155" s="5">
        <v>330763.33</v>
      </c>
      <c r="J155" s="3"/>
    </row>
    <row r="156" spans="1:10">
      <c r="A156" s="3">
        <v>145</v>
      </c>
      <c r="B156" s="3" t="s">
        <v>98</v>
      </c>
      <c r="C156" s="4" t="s">
        <v>99</v>
      </c>
      <c r="D156" s="3">
        <v>3</v>
      </c>
      <c r="E156" s="3"/>
      <c r="F156" s="3"/>
      <c r="G156" s="3"/>
      <c r="H156" s="5">
        <v>330763.33</v>
      </c>
      <c r="I156" s="3"/>
      <c r="J156" s="3"/>
    </row>
    <row r="157" spans="1:10">
      <c r="A157" s="3">
        <v>146</v>
      </c>
      <c r="B157" s="3" t="s">
        <v>297</v>
      </c>
      <c r="C157" s="4" t="s">
        <v>298</v>
      </c>
      <c r="D157" s="3">
        <v>4</v>
      </c>
      <c r="E157" s="3"/>
      <c r="F157" s="3"/>
      <c r="G157" s="5">
        <v>162966.74</v>
      </c>
      <c r="H157" s="3"/>
      <c r="I157" s="3"/>
      <c r="J157" s="3"/>
    </row>
    <row r="158" spans="1:10">
      <c r="A158" s="3">
        <v>147</v>
      </c>
      <c r="B158" s="3" t="s">
        <v>299</v>
      </c>
      <c r="C158" s="4" t="s">
        <v>300</v>
      </c>
      <c r="D158" s="3">
        <v>5</v>
      </c>
      <c r="E158" s="3"/>
      <c r="F158" s="5">
        <v>109751.62</v>
      </c>
      <c r="G158" s="3"/>
      <c r="H158" s="3"/>
      <c r="I158" s="3"/>
      <c r="J158" s="3"/>
    </row>
    <row r="159" spans="1:10">
      <c r="A159">
        <v>148</v>
      </c>
      <c r="B159" t="s">
        <v>301</v>
      </c>
      <c r="C159" s="1" t="s">
        <v>302</v>
      </c>
      <c r="D159">
        <v>6</v>
      </c>
      <c r="E159" s="2">
        <v>86124.68</v>
      </c>
    </row>
    <row r="160" spans="1:10">
      <c r="A160">
        <v>149</v>
      </c>
      <c r="B160" t="s">
        <v>303</v>
      </c>
      <c r="C160" s="1" t="s">
        <v>304</v>
      </c>
      <c r="D160">
        <v>6</v>
      </c>
      <c r="E160" s="2">
        <v>14627.41</v>
      </c>
    </row>
    <row r="161" spans="1:10">
      <c r="A161">
        <v>150</v>
      </c>
      <c r="B161" t="s">
        <v>305</v>
      </c>
      <c r="C161" s="1" t="s">
        <v>306</v>
      </c>
      <c r="D161">
        <v>6</v>
      </c>
      <c r="E161" s="2">
        <v>8999.5300000000007</v>
      </c>
    </row>
    <row r="162" spans="1:10">
      <c r="A162" s="3">
        <v>151</v>
      </c>
      <c r="B162" s="3" t="s">
        <v>307</v>
      </c>
      <c r="C162" s="4" t="s">
        <v>308</v>
      </c>
      <c r="D162" s="3">
        <v>5</v>
      </c>
      <c r="E162" s="3"/>
      <c r="F162" s="5">
        <v>38005.980000000003</v>
      </c>
      <c r="G162" s="3"/>
      <c r="H162" s="3"/>
      <c r="I162" s="3"/>
      <c r="J162" s="3"/>
    </row>
    <row r="163" spans="1:10">
      <c r="A163">
        <v>152</v>
      </c>
      <c r="B163" t="s">
        <v>309</v>
      </c>
      <c r="C163" s="1" t="s">
        <v>310</v>
      </c>
      <c r="D163">
        <v>6</v>
      </c>
      <c r="E163" s="2">
        <v>9018.35</v>
      </c>
    </row>
    <row r="164" spans="1:10">
      <c r="A164">
        <v>153</v>
      </c>
      <c r="B164" t="s">
        <v>311</v>
      </c>
      <c r="C164" s="1" t="s">
        <v>312</v>
      </c>
      <c r="D164">
        <v>6</v>
      </c>
      <c r="E164" s="2">
        <v>6036.15</v>
      </c>
    </row>
    <row r="165" spans="1:10">
      <c r="A165">
        <v>154</v>
      </c>
      <c r="B165" t="s">
        <v>313</v>
      </c>
      <c r="C165" s="1" t="s">
        <v>314</v>
      </c>
      <c r="D165">
        <v>6</v>
      </c>
      <c r="E165" s="2">
        <v>11763.6</v>
      </c>
    </row>
    <row r="166" spans="1:10">
      <c r="A166">
        <v>155</v>
      </c>
      <c r="B166" t="s">
        <v>315</v>
      </c>
      <c r="C166" s="1" t="s">
        <v>316</v>
      </c>
      <c r="D166">
        <v>6</v>
      </c>
      <c r="E166" s="2">
        <v>1091.9000000000001</v>
      </c>
    </row>
    <row r="167" spans="1:10">
      <c r="A167">
        <v>156</v>
      </c>
      <c r="B167" t="s">
        <v>317</v>
      </c>
      <c r="C167" s="1" t="s">
        <v>318</v>
      </c>
      <c r="D167">
        <v>6</v>
      </c>
      <c r="E167" s="2">
        <v>5546.22</v>
      </c>
    </row>
    <row r="168" spans="1:10">
      <c r="A168">
        <v>157</v>
      </c>
      <c r="B168" t="s">
        <v>319</v>
      </c>
      <c r="C168" s="1" t="s">
        <v>320</v>
      </c>
      <c r="D168">
        <v>6</v>
      </c>
      <c r="E168" s="2">
        <v>3343.76</v>
      </c>
    </row>
    <row r="169" spans="1:10">
      <c r="A169">
        <v>158</v>
      </c>
      <c r="B169" t="s">
        <v>321</v>
      </c>
      <c r="C169" s="1" t="s">
        <v>322</v>
      </c>
      <c r="D169">
        <v>6</v>
      </c>
      <c r="E169" s="2">
        <v>1206</v>
      </c>
    </row>
    <row r="170" spans="1:10">
      <c r="A170" s="3">
        <v>159</v>
      </c>
      <c r="B170" s="3" t="s">
        <v>323</v>
      </c>
      <c r="C170" s="4" t="s">
        <v>324</v>
      </c>
      <c r="D170" s="3">
        <v>5</v>
      </c>
      <c r="E170" s="3"/>
      <c r="F170" s="5">
        <v>15209.14</v>
      </c>
      <c r="G170" s="3"/>
      <c r="H170" s="3"/>
      <c r="I170" s="3"/>
      <c r="J170" s="3"/>
    </row>
    <row r="171" spans="1:10">
      <c r="A171">
        <v>160</v>
      </c>
      <c r="B171" t="s">
        <v>325</v>
      </c>
      <c r="C171" s="1" t="s">
        <v>326</v>
      </c>
      <c r="D171">
        <v>6</v>
      </c>
      <c r="E171">
        <v>798.71</v>
      </c>
    </row>
    <row r="172" spans="1:10">
      <c r="A172">
        <v>161</v>
      </c>
      <c r="B172" t="s">
        <v>327</v>
      </c>
      <c r="C172" s="1" t="s">
        <v>328</v>
      </c>
      <c r="D172">
        <v>6</v>
      </c>
      <c r="E172" s="2">
        <v>14410.43</v>
      </c>
    </row>
    <row r="173" spans="1:10">
      <c r="A173" s="3">
        <v>162</v>
      </c>
      <c r="B173" s="3" t="s">
        <v>100</v>
      </c>
      <c r="C173" s="4" t="s">
        <v>101</v>
      </c>
      <c r="D173" s="3">
        <v>4</v>
      </c>
      <c r="E173" s="3"/>
      <c r="F173" s="3"/>
      <c r="G173" s="5">
        <v>167796.59</v>
      </c>
      <c r="H173" s="3"/>
      <c r="I173" s="3"/>
      <c r="J173" s="3"/>
    </row>
    <row r="174" spans="1:10">
      <c r="A174" s="3">
        <v>163</v>
      </c>
      <c r="B174" s="3" t="s">
        <v>102</v>
      </c>
      <c r="C174" s="4" t="s">
        <v>103</v>
      </c>
      <c r="D174" s="3">
        <v>5</v>
      </c>
      <c r="E174" s="3"/>
      <c r="F174" s="5">
        <v>167796.59</v>
      </c>
      <c r="G174" s="3"/>
      <c r="H174" s="3"/>
      <c r="I174" s="3"/>
      <c r="J174" s="3"/>
    </row>
    <row r="175" spans="1:10">
      <c r="A175">
        <v>164</v>
      </c>
      <c r="B175" t="s">
        <v>329</v>
      </c>
      <c r="C175" s="1" t="s">
        <v>330</v>
      </c>
      <c r="D175">
        <v>6</v>
      </c>
      <c r="E175" s="2">
        <v>2889.03</v>
      </c>
    </row>
    <row r="176" spans="1:10">
      <c r="A176">
        <v>165</v>
      </c>
      <c r="B176" t="s">
        <v>331</v>
      </c>
      <c r="C176" s="1" t="s">
        <v>332</v>
      </c>
      <c r="D176">
        <v>6</v>
      </c>
      <c r="E176" s="2">
        <v>16633.57</v>
      </c>
    </row>
    <row r="177" spans="1:5">
      <c r="A177">
        <v>166</v>
      </c>
      <c r="B177" t="s">
        <v>430</v>
      </c>
      <c r="C177" s="1" t="s">
        <v>431</v>
      </c>
      <c r="D177">
        <v>6</v>
      </c>
      <c r="E177">
        <v>600</v>
      </c>
    </row>
    <row r="178" spans="1:5">
      <c r="A178">
        <v>167</v>
      </c>
      <c r="B178" t="s">
        <v>333</v>
      </c>
      <c r="C178" s="1" t="s">
        <v>334</v>
      </c>
      <c r="D178">
        <v>6</v>
      </c>
      <c r="E178">
        <v>777</v>
      </c>
    </row>
    <row r="179" spans="1:5">
      <c r="A179">
        <v>168</v>
      </c>
      <c r="B179" t="s">
        <v>335</v>
      </c>
      <c r="C179" s="1" t="s">
        <v>336</v>
      </c>
      <c r="D179">
        <v>6</v>
      </c>
      <c r="E179">
        <v>8</v>
      </c>
    </row>
    <row r="180" spans="1:5">
      <c r="A180">
        <v>169</v>
      </c>
      <c r="B180" t="s">
        <v>337</v>
      </c>
      <c r="C180" s="1" t="s">
        <v>338</v>
      </c>
      <c r="D180">
        <v>6</v>
      </c>
      <c r="E180" s="2">
        <v>2728.5</v>
      </c>
    </row>
    <row r="181" spans="1:5">
      <c r="A181">
        <v>170</v>
      </c>
      <c r="B181" t="s">
        <v>339</v>
      </c>
      <c r="C181" s="1" t="s">
        <v>340</v>
      </c>
      <c r="D181">
        <v>6</v>
      </c>
      <c r="E181" s="2">
        <v>4360.54</v>
      </c>
    </row>
    <row r="182" spans="1:5">
      <c r="A182">
        <v>171</v>
      </c>
      <c r="B182" t="s">
        <v>110</v>
      </c>
      <c r="C182" s="1" t="s">
        <v>341</v>
      </c>
      <c r="D182">
        <v>6</v>
      </c>
      <c r="E182" s="2">
        <v>1067.73</v>
      </c>
    </row>
    <row r="183" spans="1:5">
      <c r="A183">
        <v>172</v>
      </c>
      <c r="B183" t="s">
        <v>342</v>
      </c>
      <c r="C183" s="1" t="s">
        <v>343</v>
      </c>
      <c r="D183">
        <v>6</v>
      </c>
      <c r="E183" s="2">
        <v>43902.94</v>
      </c>
    </row>
    <row r="184" spans="1:5">
      <c r="A184">
        <v>173</v>
      </c>
      <c r="B184" t="s">
        <v>344</v>
      </c>
      <c r="C184" s="1" t="s">
        <v>345</v>
      </c>
      <c r="D184">
        <v>6</v>
      </c>
      <c r="E184" s="2">
        <v>5385.77</v>
      </c>
    </row>
    <row r="185" spans="1:5">
      <c r="A185">
        <v>174</v>
      </c>
      <c r="B185" t="s">
        <v>346</v>
      </c>
      <c r="C185" s="1" t="s">
        <v>347</v>
      </c>
      <c r="D185">
        <v>6</v>
      </c>
      <c r="E185">
        <v>111.12</v>
      </c>
    </row>
    <row r="186" spans="1:5">
      <c r="A186">
        <v>175</v>
      </c>
      <c r="B186" t="s">
        <v>348</v>
      </c>
      <c r="C186" s="1" t="s">
        <v>349</v>
      </c>
      <c r="D186">
        <v>6</v>
      </c>
      <c r="E186" s="2">
        <v>20777.080000000002</v>
      </c>
    </row>
    <row r="187" spans="1:5">
      <c r="A187">
        <v>176</v>
      </c>
      <c r="B187" t="s">
        <v>350</v>
      </c>
      <c r="C187" s="1" t="s">
        <v>104</v>
      </c>
      <c r="D187">
        <v>6</v>
      </c>
      <c r="E187" s="2">
        <v>3373.91</v>
      </c>
    </row>
    <row r="188" spans="1:5">
      <c r="A188">
        <v>177</v>
      </c>
      <c r="B188" t="s">
        <v>351</v>
      </c>
      <c r="C188" s="1" t="s">
        <v>352</v>
      </c>
      <c r="D188">
        <v>6</v>
      </c>
      <c r="E188" s="2">
        <v>8426.1200000000008</v>
      </c>
    </row>
    <row r="189" spans="1:5">
      <c r="A189">
        <v>178</v>
      </c>
      <c r="B189" t="s">
        <v>353</v>
      </c>
      <c r="C189" s="1" t="s">
        <v>354</v>
      </c>
      <c r="D189">
        <v>6</v>
      </c>
      <c r="E189">
        <v>81.59</v>
      </c>
    </row>
    <row r="190" spans="1:5">
      <c r="A190">
        <v>179</v>
      </c>
      <c r="B190" t="s">
        <v>355</v>
      </c>
      <c r="C190" s="1" t="s">
        <v>105</v>
      </c>
      <c r="D190">
        <v>6</v>
      </c>
      <c r="E190" s="2">
        <v>3098.38</v>
      </c>
    </row>
    <row r="191" spans="1:5">
      <c r="A191">
        <v>180</v>
      </c>
      <c r="B191" t="s">
        <v>432</v>
      </c>
      <c r="C191" s="1" t="s">
        <v>433</v>
      </c>
      <c r="D191">
        <v>6</v>
      </c>
      <c r="E191">
        <v>860.98</v>
      </c>
    </row>
    <row r="192" spans="1:5">
      <c r="A192">
        <v>181</v>
      </c>
      <c r="B192" t="s">
        <v>106</v>
      </c>
      <c r="C192" s="1" t="s">
        <v>107</v>
      </c>
      <c r="D192">
        <v>6</v>
      </c>
      <c r="E192" s="2">
        <v>34177.26</v>
      </c>
    </row>
    <row r="193" spans="1:10">
      <c r="A193">
        <v>182</v>
      </c>
      <c r="B193" t="s">
        <v>356</v>
      </c>
      <c r="C193" s="1" t="s">
        <v>108</v>
      </c>
      <c r="D193">
        <v>6</v>
      </c>
      <c r="E193" s="2">
        <v>2135</v>
      </c>
    </row>
    <row r="194" spans="1:10">
      <c r="A194">
        <v>183</v>
      </c>
      <c r="B194" t="s">
        <v>357</v>
      </c>
      <c r="C194" s="1" t="s">
        <v>358</v>
      </c>
      <c r="D194">
        <v>6</v>
      </c>
      <c r="E194">
        <v>14</v>
      </c>
    </row>
    <row r="195" spans="1:10">
      <c r="A195">
        <v>184</v>
      </c>
      <c r="B195" t="s">
        <v>359</v>
      </c>
      <c r="C195" s="1" t="s">
        <v>360</v>
      </c>
      <c r="D195">
        <v>6</v>
      </c>
      <c r="E195">
        <v>65.7</v>
      </c>
    </row>
    <row r="196" spans="1:10">
      <c r="A196">
        <v>185</v>
      </c>
      <c r="B196" t="s">
        <v>361</v>
      </c>
      <c r="C196" s="1" t="s">
        <v>109</v>
      </c>
      <c r="D196">
        <v>6</v>
      </c>
      <c r="E196" s="2">
        <v>11680.25</v>
      </c>
    </row>
    <row r="197" spans="1:10">
      <c r="A197">
        <v>186</v>
      </c>
      <c r="B197" t="s">
        <v>362</v>
      </c>
      <c r="C197" s="1" t="s">
        <v>363</v>
      </c>
      <c r="D197">
        <v>6</v>
      </c>
      <c r="E197">
        <v>259.60000000000002</v>
      </c>
    </row>
    <row r="198" spans="1:10">
      <c r="A198">
        <v>187</v>
      </c>
      <c r="B198" t="s">
        <v>364</v>
      </c>
      <c r="C198" s="1" t="s">
        <v>365</v>
      </c>
      <c r="D198">
        <v>6</v>
      </c>
      <c r="E198" s="2">
        <v>2215</v>
      </c>
    </row>
    <row r="199" spans="1:10">
      <c r="A199">
        <v>188</v>
      </c>
      <c r="B199" t="s">
        <v>434</v>
      </c>
      <c r="C199" s="1" t="s">
        <v>435</v>
      </c>
      <c r="D199">
        <v>6</v>
      </c>
      <c r="E199" s="2">
        <v>2010</v>
      </c>
    </row>
    <row r="200" spans="1:10">
      <c r="A200">
        <v>189</v>
      </c>
      <c r="B200" t="s">
        <v>366</v>
      </c>
      <c r="C200" s="1" t="s">
        <v>367</v>
      </c>
      <c r="D200">
        <v>6</v>
      </c>
      <c r="E200">
        <v>157.52000000000001</v>
      </c>
    </row>
    <row r="201" spans="1:10">
      <c r="A201" s="3">
        <v>190</v>
      </c>
      <c r="B201" s="3" t="s">
        <v>368</v>
      </c>
      <c r="C201" s="4" t="s">
        <v>369</v>
      </c>
      <c r="D201" s="3">
        <v>1</v>
      </c>
      <c r="E201" s="3"/>
      <c r="F201" s="3"/>
      <c r="G201" s="3"/>
      <c r="H201" s="3"/>
      <c r="I201" s="3"/>
      <c r="J201" s="5">
        <v>-4210.09</v>
      </c>
    </row>
    <row r="202" spans="1:10">
      <c r="A202" s="3">
        <v>191</v>
      </c>
      <c r="B202" s="3" t="s">
        <v>370</v>
      </c>
      <c r="C202" s="4" t="s">
        <v>371</v>
      </c>
      <c r="D202" s="3">
        <v>2</v>
      </c>
      <c r="E202" s="3"/>
      <c r="F202" s="3"/>
      <c r="G202" s="3"/>
      <c r="H202" s="3"/>
      <c r="I202" s="5">
        <v>-4458.6499999999996</v>
      </c>
      <c r="J202" s="3"/>
    </row>
    <row r="203" spans="1:10">
      <c r="A203" s="3">
        <v>192</v>
      </c>
      <c r="B203" s="3" t="s">
        <v>264</v>
      </c>
      <c r="C203" s="4" t="s">
        <v>372</v>
      </c>
      <c r="D203" s="3">
        <v>3</v>
      </c>
      <c r="E203" s="3"/>
      <c r="F203" s="3"/>
      <c r="G203" s="3"/>
      <c r="H203" s="5">
        <v>-4458.6499999999996</v>
      </c>
      <c r="I203" s="3"/>
      <c r="J203" s="3"/>
    </row>
    <row r="204" spans="1:10">
      <c r="A204" s="3">
        <v>193</v>
      </c>
      <c r="B204" s="3" t="s">
        <v>373</v>
      </c>
      <c r="C204" s="4" t="s">
        <v>374</v>
      </c>
      <c r="D204" s="3">
        <v>4</v>
      </c>
      <c r="E204" s="3"/>
      <c r="F204" s="3"/>
      <c r="G204" s="5">
        <v>-4458.6499999999996</v>
      </c>
      <c r="H204" s="3"/>
      <c r="I204" s="3"/>
      <c r="J204" s="3"/>
    </row>
    <row r="205" spans="1:10">
      <c r="A205" s="3">
        <v>194</v>
      </c>
      <c r="B205" s="3" t="s">
        <v>375</v>
      </c>
      <c r="C205" s="4" t="s">
        <v>376</v>
      </c>
      <c r="D205" s="3">
        <v>5</v>
      </c>
      <c r="E205" s="3"/>
      <c r="F205" s="5">
        <v>-4458.6499999999996</v>
      </c>
      <c r="G205" s="3"/>
      <c r="H205" s="3"/>
      <c r="I205" s="3"/>
      <c r="J205" s="3"/>
    </row>
    <row r="206" spans="1:10">
      <c r="A206">
        <v>195</v>
      </c>
      <c r="B206" t="s">
        <v>377</v>
      </c>
      <c r="C206" s="1" t="s">
        <v>378</v>
      </c>
      <c r="D206">
        <v>6</v>
      </c>
      <c r="E206" s="2">
        <v>-4458.6499999999996</v>
      </c>
    </row>
    <row r="207" spans="1:10">
      <c r="A207" s="3">
        <v>196</v>
      </c>
      <c r="B207" s="3" t="s">
        <v>379</v>
      </c>
      <c r="C207" s="4" t="s">
        <v>380</v>
      </c>
      <c r="D207" s="3">
        <v>5</v>
      </c>
      <c r="E207" s="3"/>
      <c r="F207" s="3">
        <v>248.56</v>
      </c>
      <c r="G207" s="3"/>
      <c r="H207" s="3"/>
      <c r="I207" s="3"/>
      <c r="J207" s="3"/>
    </row>
    <row r="208" spans="1:10">
      <c r="A208" s="3">
        <v>197</v>
      </c>
      <c r="B208" s="3" t="s">
        <v>381</v>
      </c>
      <c r="C208" s="4" t="s">
        <v>382</v>
      </c>
      <c r="D208" s="3">
        <v>3</v>
      </c>
      <c r="E208" s="3"/>
      <c r="F208" s="3"/>
      <c r="G208" s="3"/>
      <c r="H208" s="3">
        <v>248.56</v>
      </c>
      <c r="I208" s="3"/>
      <c r="J208" s="3"/>
    </row>
    <row r="209" spans="1:10">
      <c r="A209" s="3">
        <v>198</v>
      </c>
      <c r="B209" s="3" t="s">
        <v>383</v>
      </c>
      <c r="C209" s="4" t="s">
        <v>384</v>
      </c>
      <c r="D209" s="3">
        <v>4</v>
      </c>
      <c r="E209" s="3"/>
      <c r="F209" s="3"/>
      <c r="G209" s="3">
        <v>248.56</v>
      </c>
      <c r="H209" s="3"/>
      <c r="I209" s="3"/>
      <c r="J209" s="3"/>
    </row>
    <row r="210" spans="1:10">
      <c r="A210" s="3">
        <v>199</v>
      </c>
      <c r="B210" s="3" t="s">
        <v>379</v>
      </c>
      <c r="C210" s="4" t="s">
        <v>385</v>
      </c>
      <c r="D210" s="3">
        <v>5</v>
      </c>
      <c r="E210" s="3"/>
      <c r="F210" s="3">
        <v>248.56</v>
      </c>
      <c r="G210" s="3"/>
      <c r="H210" s="3"/>
      <c r="I210" s="3"/>
      <c r="J210" s="3"/>
    </row>
    <row r="211" spans="1:10">
      <c r="A211">
        <v>200</v>
      </c>
      <c r="B211" t="s">
        <v>386</v>
      </c>
      <c r="C211" s="1" t="s">
        <v>387</v>
      </c>
      <c r="D211">
        <v>6</v>
      </c>
      <c r="E211">
        <v>248.56</v>
      </c>
    </row>
    <row r="213" spans="1:10">
      <c r="B213" s="6" t="s">
        <v>429</v>
      </c>
      <c r="C213" s="6"/>
      <c r="D213" s="6"/>
      <c r="E213" s="6"/>
      <c r="F213" s="6"/>
      <c r="G213" s="6"/>
      <c r="H213" s="6"/>
      <c r="I213" s="6"/>
      <c r="J213" s="7">
        <f>SUM(J131:J212)</f>
        <v>600165.37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Programa</vt:lpstr>
      <vt:lpstr>BG</vt:lpstr>
      <vt:lpstr>ER</vt:lpstr>
      <vt:lpstr>ESF21</vt:lpstr>
      <vt:lpstr>ERI21</vt:lpstr>
      <vt:lpstr>ESF20</vt:lpstr>
      <vt:lpstr>ERI20</vt:lpstr>
      <vt:lpstr>BC18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fvalarezo</dc:creator>
  <cp:lastModifiedBy>Carlos Almeida</cp:lastModifiedBy>
  <dcterms:created xsi:type="dcterms:W3CDTF">2020-03-12T20:33:46Z</dcterms:created>
  <dcterms:modified xsi:type="dcterms:W3CDTF">2021-11-19T17:11:53Z</dcterms:modified>
</cp:coreProperties>
</file>