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I - Informe\9100 Evaluacion de evidencia\9110 Revision analitica final\"/>
    </mc:Choice>
  </mc:AlternateContent>
  <xr:revisionPtr revIDLastSave="0" documentId="13_ncr:1_{68B7708B-BC99-4B82-AAF9-A9F93340903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BG" sheetId="3" r:id="rId1"/>
    <sheet name="ER" sheetId="2" r:id="rId2"/>
    <sheet name="BC 20" sheetId="5" r:id="rId3"/>
    <sheet name="BC19" sheetId="1" r:id="rId4"/>
    <sheet name="BC18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3" l="1"/>
  <c r="C34" i="3"/>
  <c r="C29" i="3"/>
  <c r="C11" i="2"/>
  <c r="F11" i="2" s="1"/>
  <c r="G11" i="2" s="1"/>
  <c r="C16" i="2"/>
  <c r="C15" i="2"/>
  <c r="C20" i="2"/>
  <c r="F20" i="2" s="1"/>
  <c r="G20" i="2" s="1"/>
  <c r="F15" i="2"/>
  <c r="G15" i="2" s="1"/>
  <c r="C7" i="2"/>
  <c r="F7" i="2" s="1"/>
  <c r="G7" i="2" s="1"/>
  <c r="C6" i="2"/>
  <c r="F6" i="2" s="1"/>
  <c r="C31" i="3"/>
  <c r="C30" i="3"/>
  <c r="C28" i="3"/>
  <c r="C27" i="3"/>
  <c r="C20" i="3"/>
  <c r="C23" i="3"/>
  <c r="J133" i="5"/>
  <c r="J86" i="5" s="1"/>
  <c r="D17" i="2"/>
  <c r="D13" i="2"/>
  <c r="C11" i="3"/>
  <c r="C13" i="3"/>
  <c r="C12" i="3"/>
  <c r="C10" i="3"/>
  <c r="C9" i="3"/>
  <c r="C7" i="3"/>
  <c r="C12" i="2" l="1"/>
  <c r="C8" i="2"/>
  <c r="C32" i="3"/>
  <c r="C14" i="3"/>
  <c r="C15" i="3" s="1"/>
  <c r="C24" i="3"/>
  <c r="C33" i="3" l="1"/>
  <c r="C37" i="3" s="1"/>
  <c r="C9" i="2"/>
  <c r="F8" i="2"/>
  <c r="G8" i="2" s="1"/>
  <c r="C13" i="2"/>
  <c r="C36" i="3"/>
  <c r="C35" i="3"/>
  <c r="E22" i="2"/>
  <c r="D12" i="2"/>
  <c r="F13" i="2" l="1"/>
  <c r="G13" i="2" s="1"/>
  <c r="C17" i="2"/>
  <c r="E11" i="2"/>
  <c r="E12" i="2" s="1"/>
  <c r="E10" i="3"/>
  <c r="C21" i="2" l="1"/>
  <c r="C18" i="2"/>
  <c r="F19" i="2"/>
  <c r="G6" i="2"/>
  <c r="E17" i="2"/>
  <c r="E18" i="2" s="1"/>
  <c r="D8" i="2"/>
  <c r="D9" i="2" s="1"/>
  <c r="E8" i="2"/>
  <c r="E9" i="2" s="1"/>
  <c r="F10" i="2"/>
  <c r="E31" i="3"/>
  <c r="E32" i="3" s="1"/>
  <c r="E24" i="3"/>
  <c r="E14" i="3"/>
  <c r="C22" i="2" l="1"/>
  <c r="E35" i="3"/>
  <c r="E33" i="3"/>
  <c r="E37" i="3" s="1"/>
  <c r="E36" i="3"/>
  <c r="E15" i="3"/>
  <c r="D31" i="3"/>
  <c r="D29" i="3"/>
  <c r="D28" i="3"/>
  <c r="D27" i="3"/>
  <c r="F20" i="3"/>
  <c r="G20" i="3" s="1"/>
  <c r="D13" i="3"/>
  <c r="D10" i="3"/>
  <c r="F9" i="3"/>
  <c r="G9" i="3" s="1"/>
  <c r="D7" i="3"/>
  <c r="D18" i="2" l="1"/>
  <c r="F17" i="2"/>
  <c r="G17" i="2" s="1"/>
  <c r="D21" i="2"/>
  <c r="F21" i="2" s="1"/>
  <c r="G21" i="2" s="1"/>
  <c r="F10" i="3"/>
  <c r="G10" i="3" s="1"/>
  <c r="F28" i="3"/>
  <c r="G28" i="3" s="1"/>
  <c r="F13" i="3"/>
  <c r="G13" i="3" s="1"/>
  <c r="F21" i="3"/>
  <c r="G21" i="3" s="1"/>
  <c r="F29" i="3"/>
  <c r="G29" i="3" s="1"/>
  <c r="F7" i="3"/>
  <c r="G7" i="3" s="1"/>
  <c r="F12" i="3"/>
  <c r="G12" i="3" s="1"/>
  <c r="F23" i="3"/>
  <c r="G23" i="3" s="1"/>
  <c r="F30" i="3"/>
  <c r="G30" i="3" s="1"/>
  <c r="F27" i="3"/>
  <c r="G27" i="3" s="1"/>
  <c r="F31" i="3"/>
  <c r="G31" i="3" s="1"/>
  <c r="C39" i="3"/>
  <c r="D39" i="3"/>
  <c r="D24" i="3"/>
  <c r="F24" i="3" s="1"/>
  <c r="G24" i="3" s="1"/>
  <c r="D32" i="3"/>
  <c r="F32" i="3" s="1"/>
  <c r="G32" i="3" s="1"/>
  <c r="D14" i="3"/>
  <c r="J127" i="1"/>
  <c r="J90" i="1" s="1"/>
  <c r="D22" i="2" l="1"/>
  <c r="D35" i="3"/>
  <c r="F35" i="3" s="1"/>
  <c r="F14" i="3"/>
  <c r="G14" i="3" s="1"/>
  <c r="D36" i="3"/>
  <c r="F36" i="3" s="1"/>
  <c r="E39" i="3"/>
  <c r="D15" i="3"/>
  <c r="D33" i="3"/>
  <c r="F33" i="3" s="1"/>
  <c r="G33" i="3" s="1"/>
  <c r="F15" i="3" l="1"/>
  <c r="G15" i="3" s="1"/>
  <c r="D37" i="3"/>
  <c r="F37" i="3" s="1"/>
</calcChain>
</file>

<file path=xl/sharedStrings.xml><?xml version="1.0" encoding="utf-8"?>
<sst xmlns="http://schemas.openxmlformats.org/spreadsheetml/2006/main" count="804" uniqueCount="469">
  <si>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</si>
  <si>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</si>
  <si>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</si>
  <si>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</si>
  <si>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</si>
  <si>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</si>
  <si>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</si>
  <si>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</si>
  <si>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</si>
  <si>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</si>
  <si>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</si>
  <si>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</si>
  <si>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</si>
  <si>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</si>
  <si>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</si>
  <si>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</si>
  <si>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</si>
  <si>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</si>
  <si>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</si>
  <si>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</si>
  <si>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</si>
  <si>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</si>
  <si>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</si>
  <si>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</si>
  <si>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</si>
  <si>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</si>
  <si>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</si>
  <si>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</si>
  <si>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</si>
  <si>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</si>
  <si>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</si>
  <si>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</si>
  <si>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</si>
  <si>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</si>
  <si>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</si>
  <si>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</si>
  <si>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</si>
  <si>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</si>
  <si>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</si>
  <si>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</si>
  <si>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</si>
  <si>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</si>
  <si>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</si>
  <si>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</si>
  <si>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</si>
  <si>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</si>
  <si>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</si>
  <si>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</si>
  <si>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</si>
  <si>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</si>
  <si>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</si>
  <si>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</si>
  <si>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</si>
  <si>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</si>
  <si>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</si>
  <si>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</si>
  <si>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</si>
  <si>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</si>
  <si>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</si>
  <si>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</si>
  <si>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</si>
  <si>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</si>
  <si>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</si>
  <si>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</si>
  <si>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</si>
  <si>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</si>
  <si>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</si>
  <si>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</si>
  <si>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</si>
  <si>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</si>
  <si>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</si>
  <si>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</si>
  <si>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</si>
  <si>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</si>
  <si>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</si>
  <si>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</si>
  <si>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</si>
  <si>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</si>
  <si>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</si>
  <si>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</si>
  <si>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</si>
  <si>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</si>
  <si>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</si>
  <si>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</si>
  <si>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</si>
  <si>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</si>
  <si>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</si>
  <si>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</si>
  <si>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</si>
  <si>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</si>
  <si>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</si>
  <si>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</si>
  <si>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</si>
  <si>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</si>
  <si>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</si>
  <si>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</si>
  <si>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</si>
  <si>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</si>
  <si>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</si>
  <si>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</si>
  <si>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</si>
  <si>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</si>
  <si>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</si>
  <si>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</si>
  <si>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</si>
  <si>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</si>
  <si>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</si>
  <si>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</si>
  <si>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</si>
  <si>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</si>
  <si>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</si>
  <si>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</si>
  <si>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</si>
  <si>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</si>
  <si>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</si>
  <si>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</si>
  <si>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</si>
  <si>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</si>
  <si>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</si>
  <si>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</si>
  <si>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</si>
  <si>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</si>
  <si>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</si>
  <si>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</si>
  <si>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</si>
  <si>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</si>
  <si>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</si>
  <si>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</si>
  <si>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</si>
  <si>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</si>
  <si>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</si>
  <si>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</si>
  <si>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</si>
  <si>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</si>
  <si>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</si>
  <si>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</si>
  <si>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</si>
  <si>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</si>
  <si>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</si>
  <si>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</si>
  <si>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</si>
  <si>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</si>
  <si>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</si>
  <si>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</si>
  <si>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</si>
  <si>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</si>
  <si>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</si>
  <si>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</si>
  <si>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</si>
  <si>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</si>
  <si>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</si>
  <si>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</si>
  <si>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</si>
  <si>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</si>
  <si>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</si>
  <si>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</si>
  <si>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</si>
  <si>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</si>
  <si>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</si>
  <si>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</si>
  <si>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</si>
  <si>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</si>
  <si>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</si>
  <si>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</si>
  <si>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</si>
  <si>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</si>
  <si>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</si>
  <si>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</si>
  <si>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</si>
  <si>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</si>
  <si>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</si>
  <si>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</si>
  <si>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</si>
  <si>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</si>
  <si>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</si>
  <si>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</si>
  <si>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</si>
  <si>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</si>
  <si>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</si>
  <si>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</si>
  <si>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</si>
  <si>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</si>
  <si>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</si>
  <si>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</si>
  <si>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</si>
  <si>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</si>
  <si>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</si>
  <si>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</si>
  <si>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</si>
  <si>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</si>
  <si>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</si>
  <si>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</si>
  <si>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</si>
  <si>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</si>
  <si>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</si>
  <si>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</si>
  <si>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</si>
  <si>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</si>
  <si>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</si>
  <si>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</si>
  <si>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</si>
  <si>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</si>
  <si>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</si>
  <si>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</si>
  <si>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</si>
  <si>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</si>
  <si>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</si>
  <si>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</si>
  <si>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</si>
  <si>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</si>
  <si>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</si>
  <si>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</si>
  <si>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</si>
  <si>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</si>
  <si>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</si>
  <si>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</si>
  <si>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</si>
  <si>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</si>
  <si>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</si>
  <si>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</si>
  <si>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</si>
  <si>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</si>
  <si>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</si>
  <si>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</si>
  <si>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</si>
  <si>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</si>
  <si>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</si>
  <si>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</si>
  <si>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</si>
  <si>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</si>
  <si>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ACTIVOS</t>
  </si>
  <si>
    <t>Variacion</t>
  </si>
  <si>
    <t>REVISION ANALITICA</t>
  </si>
  <si>
    <t>Al 31 de diciembre del 2019</t>
  </si>
  <si>
    <t>TOTAL ACTIVOS</t>
  </si>
  <si>
    <t>PASIVOS Y PATRIMONIO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</si>
  <si>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</si>
  <si>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</si>
  <si>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</si>
  <si>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</si>
  <si>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</si>
  <si>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</si>
  <si>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</si>
  <si>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</si>
  <si>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</si>
  <si>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</si>
  <si>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</si>
  <si>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</si>
  <si>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</si>
  <si>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</si>
  <si>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Costo de ventas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</si>
  <si>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</si>
  <si>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</si>
  <si>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</si>
  <si>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</si>
  <si>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</si>
  <si>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</si>
  <si>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%</t>
  </si>
  <si>
    <t>Indice de liquidez</t>
  </si>
  <si>
    <t>Pasivos totales / Patrimonio</t>
  </si>
  <si>
    <t>Deuda financiera / Activos totales</t>
  </si>
  <si>
    <t>BALANCE DE COMPROBACION A DICIEMBRE 2018</t>
  </si>
  <si>
    <t>Código Contable</t>
  </si>
  <si>
    <t>Descripción</t>
  </si>
  <si>
    <t>Saldo Actual</t>
  </si>
  <si>
    <t>1-1-</t>
  </si>
  <si>
    <t>ACTIVO CORRIENTE FINANCIERO</t>
  </si>
  <si>
    <t>1-1-1-</t>
  </si>
  <si>
    <t>ACTIVO DISPONIBLE - EXIGIBLE</t>
  </si>
  <si>
    <t>INSTITUCIONES FINANCIERAS</t>
  </si>
  <si>
    <t>1-1-1-01-03-001</t>
  </si>
  <si>
    <t>BANCO INTERNACIONAL</t>
  </si>
  <si>
    <t>Banco Machala Cta.# 1070987135</t>
  </si>
  <si>
    <t xml:space="preserve">CUENTAS POR COBRAR </t>
  </si>
  <si>
    <t>CUENTAS POR COBRAR NO RELACIONADAS</t>
  </si>
  <si>
    <t>Clientes Locales</t>
  </si>
  <si>
    <t>CUENTAS POR COBRAR RELACIONADAS</t>
  </si>
  <si>
    <t>TELCONET CUENTAS POR COBRAR</t>
  </si>
  <si>
    <t>CREDITO TRIBUTARIO</t>
  </si>
  <si>
    <t>CREDITO TRIBUTARIO IVA</t>
  </si>
  <si>
    <t>CREDITO RETENCION SOBRE VENTAS</t>
  </si>
  <si>
    <t>1% RETENCION SOBRE VENTAS</t>
  </si>
  <si>
    <t>2% RETENCION SOBRE VENTAS</t>
  </si>
  <si>
    <t>12% IVA COMPRA BIENES</t>
  </si>
  <si>
    <t>12% IVA COMPRA SERVICIOS</t>
  </si>
  <si>
    <t>1-1-1-05-01-010</t>
  </si>
  <si>
    <t>70% RET. IVA SOBRE VENTAS</t>
  </si>
  <si>
    <t>CREDITO POR ANTICIPO IMPUESTO RENTA</t>
  </si>
  <si>
    <t>CUENTAS POR COBRAR DIVERSAS</t>
  </si>
  <si>
    <t>CTA POR COBRAR DIVERSAS - TERCEROS</t>
  </si>
  <si>
    <t>Jan Topic Feraud</t>
  </si>
  <si>
    <t>1-1-1-07</t>
  </si>
  <si>
    <t>SERV Y OTROS CONTRATOS ANTIC.</t>
  </si>
  <si>
    <t>1-1-1-07-01</t>
  </si>
  <si>
    <t>ANTICIPO A PROVEEDORES</t>
  </si>
  <si>
    <t>1-1-1-07-01-007</t>
  </si>
  <si>
    <t>Santiago Andres Mora Cabezas</t>
  </si>
  <si>
    <t>1-2-</t>
  </si>
  <si>
    <t>ACTIVO CORRIENTE REALIZABLE</t>
  </si>
  <si>
    <t>1-2-1-</t>
  </si>
  <si>
    <t xml:space="preserve">INVENTARIO </t>
  </si>
  <si>
    <t>INVENTARIO BODEGA</t>
  </si>
  <si>
    <t>INVENTARIO EN TRANSITO</t>
  </si>
  <si>
    <t>INVENTARIO GUAYAQUIL</t>
  </si>
  <si>
    <t>IMPORTACIONES</t>
  </si>
  <si>
    <t>IMPORTACIONES  EN  TRANSITO</t>
  </si>
  <si>
    <t>TRAMITES DESADUANIZACION</t>
  </si>
  <si>
    <t>1-4-</t>
  </si>
  <si>
    <t xml:space="preserve">OTROS ACTIVOS   </t>
  </si>
  <si>
    <t>1-4-1-</t>
  </si>
  <si>
    <t>1-4-1-01</t>
  </si>
  <si>
    <t>1-4-1-01-03</t>
  </si>
  <si>
    <t>ACTIVOS  LARGO  PLAZO</t>
  </si>
  <si>
    <t>1-4-1-01-03-001</t>
  </si>
  <si>
    <t>Equipamiento proyecto Ductos</t>
  </si>
  <si>
    <t xml:space="preserve">PASIVOS </t>
  </si>
  <si>
    <t>2-1-</t>
  </si>
  <si>
    <t>PASIVO CORRIENTE</t>
  </si>
  <si>
    <t>2-1-1-</t>
  </si>
  <si>
    <t>OBLIGACIONES TRIBUTARIAS</t>
  </si>
  <si>
    <t>IVA POR PAGAR</t>
  </si>
  <si>
    <t>12% IVA VENTAS</t>
  </si>
  <si>
    <t>70% IVA RETENIDO PROVEEDORES</t>
  </si>
  <si>
    <t>100% IVA RETENIDO PERSONA NATURAL</t>
  </si>
  <si>
    <t>RETENCIONES EN FUENTE X PAGAR</t>
  </si>
  <si>
    <t>2-1-1-01-02-001</t>
  </si>
  <si>
    <t>1% RETENCION FUENTE</t>
  </si>
  <si>
    <t>2% RETENCION FUENTE</t>
  </si>
  <si>
    <t>10% RETENCION FUENTE</t>
  </si>
  <si>
    <t>RET. FUENTE POR PAGAR</t>
  </si>
  <si>
    <t>IMPUESTO A LA RENTA POR PAGAR</t>
  </si>
  <si>
    <t>Impuesto a la Renta por  Pagar</t>
  </si>
  <si>
    <t>CUENTAS POR  PAGAR</t>
  </si>
  <si>
    <t>CUENTAS POR  PAGAR LOCALES</t>
  </si>
  <si>
    <t>PROVEEDORES LOCALES</t>
  </si>
  <si>
    <t>CUENTAS POR  PAGAR EXTERIOR</t>
  </si>
  <si>
    <t>PROVEEDORES DEL EXTERIOR</t>
  </si>
  <si>
    <t>2-1-1-05</t>
  </si>
  <si>
    <t>CTA X PAGAR EMPLEADOS - ACCIONISTAS</t>
  </si>
  <si>
    <t>2-1-1-05-01</t>
  </si>
  <si>
    <t>CUENTAS POR PAGAR DEL PERSONAL</t>
  </si>
  <si>
    <t>2-1-1-05-01-001</t>
  </si>
  <si>
    <t>15% participacion empleados</t>
  </si>
  <si>
    <t>OBLIGACIONES FINANCIERAS CORTO PLZ</t>
  </si>
  <si>
    <t>Banco Machala   C/P</t>
  </si>
  <si>
    <t xml:space="preserve">CUENTAS POR PAGAR DIVERSAS </t>
  </si>
  <si>
    <t>2-1-1-07-01</t>
  </si>
  <si>
    <t>CUENTAS X PAGAR DIVERSAS - TERCEROS</t>
  </si>
  <si>
    <t>2-1-1-07-01-001</t>
  </si>
  <si>
    <t>KATHERINE LAPENTTY</t>
  </si>
  <si>
    <t>CTA X PAGAR DIVERSAS - RELACIONADAS</t>
  </si>
  <si>
    <t>TELCONET S.A.</t>
  </si>
  <si>
    <t xml:space="preserve">PATRIMONIO </t>
  </si>
  <si>
    <t>3-1-</t>
  </si>
  <si>
    <t>CAPITAL</t>
  </si>
  <si>
    <t>3-1-1-</t>
  </si>
  <si>
    <t>CAPITAL PAGADO</t>
  </si>
  <si>
    <t>CAPITAL SUSCRITO</t>
  </si>
  <si>
    <t>3-2-</t>
  </si>
  <si>
    <t>RESERVAS</t>
  </si>
  <si>
    <t>3-2-1-</t>
  </si>
  <si>
    <t>RESERVA LEGAL</t>
  </si>
  <si>
    <t>RESERVA DE CAPITAL</t>
  </si>
  <si>
    <t>3-3-</t>
  </si>
  <si>
    <t>RESULTADOS</t>
  </si>
  <si>
    <t>3-3-1-</t>
  </si>
  <si>
    <t>UTILIDAD O PERDIDA EJERC. ANTERIOR</t>
  </si>
  <si>
    <t>UTILIDAD O PERDIDA DEL EJERCICIO</t>
  </si>
  <si>
    <t>INGRESOS</t>
  </si>
  <si>
    <t>4-1-</t>
  </si>
  <si>
    <t>VENTAS</t>
  </si>
  <si>
    <t>4-1-1-</t>
  </si>
  <si>
    <t>VENTAS LOCALES</t>
  </si>
  <si>
    <t>VENTAS EQUIPOS</t>
  </si>
  <si>
    <t>VENTA EQUIPOS GUAYAQUIL</t>
  </si>
  <si>
    <t>COSTOS</t>
  </si>
  <si>
    <t>5-3-</t>
  </si>
  <si>
    <t>COSTOS OPERACIONALES</t>
  </si>
  <si>
    <t>5-3-1-</t>
  </si>
  <si>
    <t>COSTOS REGION # 1</t>
  </si>
  <si>
    <t>5-3-1-01</t>
  </si>
  <si>
    <t>R1-MANO DE  OBRA</t>
  </si>
  <si>
    <t>5-3-1-01-02</t>
  </si>
  <si>
    <t>R1-M.O. INSTALACIONES</t>
  </si>
  <si>
    <t>5-3-1-01-02-001</t>
  </si>
  <si>
    <t>Costo Instalaciones M.O.</t>
  </si>
  <si>
    <t>5-4-</t>
  </si>
  <si>
    <t>OTROS OPERACIONALES</t>
  </si>
  <si>
    <t>5-4-1-</t>
  </si>
  <si>
    <t>COSTO DE EQUIPO PARA LA VENTA</t>
  </si>
  <si>
    <t>GASTOS GENERALES</t>
  </si>
  <si>
    <t>6-1-</t>
  </si>
  <si>
    <t>6-1-1-</t>
  </si>
  <si>
    <t>6-1-1-02-01-013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</si>
  <si>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</si>
  <si>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</si>
  <si>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</si>
  <si>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</si>
  <si>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</si>
  <si>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</si>
  <si>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</si>
  <si>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</si>
  <si>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6-1-1-02-01-039</t>
  </si>
  <si>
    <t>SUMINISTROS DE OFICINA</t>
  </si>
  <si>
    <t>TASA - CONTRIBUCION ORGAN - CONTROL</t>
  </si>
  <si>
    <t>Gastos Impuesto a la renta</t>
  </si>
  <si>
    <t>6-1-2-</t>
  </si>
  <si>
    <t>ADMINISTRATIVO - FINANCIERO</t>
  </si>
  <si>
    <t>Gastos de Gestión</t>
  </si>
  <si>
    <t>COMISIONES Y SERVICIOS BANCARIOS</t>
  </si>
  <si>
    <t>INTERES FINANCIERO BANCARIA LOCALES</t>
  </si>
  <si>
    <t>OTROS INGRESOS Y GASTOS</t>
  </si>
  <si>
    <t>7-1-</t>
  </si>
  <si>
    <t>INGRESOS NO OPERATIVOS</t>
  </si>
  <si>
    <t>7-1-1-</t>
  </si>
  <si>
    <t>OTROS INGRESOS</t>
  </si>
  <si>
    <t>7-1-1-01</t>
  </si>
  <si>
    <t>7-1-1-01-02</t>
  </si>
  <si>
    <t>OTROS NO OPERACIONALES</t>
  </si>
  <si>
    <t>7-1-1-01-02-001</t>
  </si>
  <si>
    <t>Otros Ingresos no Operacionales</t>
  </si>
  <si>
    <t>Dias de cartera</t>
  </si>
  <si>
    <t>Ingresos por ventas</t>
  </si>
  <si>
    <t>ESTADO DE  SITUACION FINANCIERA</t>
  </si>
  <si>
    <t>CORTE 31/12/2020</t>
  </si>
  <si>
    <t xml:space="preserve">      RET. FTE. 1.75 %  VENTAS</t>
  </si>
  <si>
    <t>1-1-1-05-01-016</t>
  </si>
  <si>
    <t xml:space="preserve">      RET. IMPTO. 2.75% COMPRAS</t>
  </si>
  <si>
    <t>2-1-1-01-02-009</t>
  </si>
  <si>
    <t xml:space="preserve">UTILIDAD  NETA  DEL EJERCICIO </t>
  </si>
  <si>
    <t>ESTADO DE  RESULTADO</t>
  </si>
  <si>
    <t>6-1-1-02-01-012</t>
  </si>
  <si>
    <t xml:space="preserve">      IMPUESTO A LA SALIDA DE DIVISAS</t>
  </si>
  <si>
    <t>6-1-1-02-01-017</t>
  </si>
  <si>
    <t xml:space="preserve">      SUMINISTROS DE OFICINA</t>
  </si>
  <si>
    <t xml:space="preserve">      INTERESES Y COMISIONES A DOCUMENTO</t>
  </si>
  <si>
    <t>6-1-1-02-01-047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</si>
  <si>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</si>
  <si>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</si>
  <si>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</si>
  <si>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</si>
  <si>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</si>
  <si>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</si>
  <si>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</si>
  <si>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 xml:space="preserve">     OTROS NO OPERACIONALES</t>
  </si>
  <si>
    <t xml:space="preserve">      OTROS INGRESOS NO OPERACIONALES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</si>
  <si>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</si>
  <si>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</si>
  <si>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</si>
  <si>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</si>
  <si>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</si>
  <si>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</si>
  <si>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</si>
  <si>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</si>
  <si>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</si>
  <si>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</si>
  <si>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Efectivo y equivalentes de efectivo</t>
  </si>
  <si>
    <t>Inventarios</t>
  </si>
  <si>
    <t>Activos por impuestos corrientes</t>
  </si>
  <si>
    <t>Cuentas por cobrar:</t>
  </si>
  <si>
    <t>...Comerciales</t>
  </si>
  <si>
    <t>…Partes relacionadas</t>
  </si>
  <si>
    <t>…Otras cuentas por cobrar</t>
  </si>
  <si>
    <t>Pasivos por impuestos corrientes</t>
  </si>
  <si>
    <t>Cuentas por pagar:</t>
  </si>
  <si>
    <t>…Proveedores</t>
  </si>
  <si>
    <t>…Otras cuentas por pagar</t>
  </si>
  <si>
    <t>Otros ingresos (egresos)</t>
  </si>
  <si>
    <t>Utilidad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</si>
</sst>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9" fontId="5" fillId="0" borderId="3" xfId="2" applyFont="1" applyBorder="1"/>
    <xf numFmtId="9" fontId="5" fillId="0" borderId="0" xfId="2" applyFont="1"/>
    <xf numFmtId="9" fontId="6" fillId="0" borderId="3" xfId="2" applyFont="1" applyBorder="1"/>
    <xf numFmtId="9" fontId="6" fillId="0" borderId="4" xfId="2" applyFont="1" applyBorder="1"/>
    <xf numFmtId="9" fontId="6" fillId="0" borderId="1" xfId="2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165" fontId="0" fillId="0" borderId="4" xfId="2" applyNumberFormat="1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4" fontId="8" fillId="0" borderId="0" xfId="3" applyFont="1"/>
    <xf numFmtId="16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4" fontId="8" fillId="0" borderId="0" xfId="0" applyNumberFormat="1" applyFont="1"/>
    <xf numFmtId="0" fontId="9" fillId="0" borderId="0" xfId="0" applyFont="1"/>
    <xf numFmtId="0" fontId="10" fillId="0" borderId="0" xfId="0" applyFont="1"/>
    <xf numFmtId="9" fontId="5" fillId="0" borderId="2" xfId="2" applyFont="1" applyBorder="1"/>
    <xf numFmtId="0" fontId="0" fillId="0" borderId="0" xfId="0" applyAlignment="1">
      <alignment horizontal="center"/>
    </xf>
    <xf numFmtId="165" fontId="6" fillId="0" borderId="3" xfId="2" applyNumberFormat="1" applyFont="1" applyBorder="1" applyAlignment="1">
      <alignment horizontal="center"/>
    </xf>
    <xf numFmtId="165" fontId="6" fillId="0" borderId="5" xfId="2" applyNumberFormat="1" applyFont="1" applyBorder="1" applyAlignment="1">
      <alignment horizontal="center"/>
    </xf>
    <xf numFmtId="164" fontId="3" fillId="0" borderId="2" xfId="2" applyNumberFormat="1" applyFont="1" applyBorder="1"/>
    <xf numFmtId="43" fontId="0" fillId="0" borderId="0" xfId="1" applyFont="1"/>
    <xf numFmtId="43" fontId="1" fillId="0" borderId="0" xfId="1" applyFont="1"/>
    <xf numFmtId="43" fontId="1" fillId="2" borderId="0" xfId="1" applyFont="1" applyFill="1"/>
    <xf numFmtId="164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opLeftCell="A5" workbookViewId="0">
      <pane xSplit="2" ySplit="1" topLeftCell="C15" activePane="bottomRight" state="frozen"/>
      <selection activeCell="A5" sqref="A5"/>
      <selection pane="topRight" activeCell="C5" sqref="C5"/>
      <selection pane="bottomLeft" activeCell="A6" sqref="A6"/>
      <selection pane="bottomRight" activeCell="G30" sqref="G30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5" max="5" width="0" hidden="1" customWidth="1"/>
    <col min="7" max="7" width="7.140625" bestFit="1" customWidth="1"/>
    <col min="8" max="8" width="58.7109375" customWidth="1"/>
  </cols>
  <sheetData>
    <row r="1" spans="1:8" x14ac:dyDescent="0.25">
      <c r="A1" s="11" t="s">
        <v>228</v>
      </c>
    </row>
    <row r="2" spans="1:8" x14ac:dyDescent="0.25">
      <c r="A2" s="3" t="s">
        <v>232</v>
      </c>
    </row>
    <row r="3" spans="1:8" x14ac:dyDescent="0.25">
      <c r="A3" s="3" t="s">
        <v>233</v>
      </c>
    </row>
    <row r="5" spans="1:8" x14ac:dyDescent="0.25">
      <c r="B5" s="15" t="s">
        <v>230</v>
      </c>
      <c r="C5" s="12">
        <v>2020</v>
      </c>
      <c r="D5" s="12">
        <v>2019</v>
      </c>
      <c r="E5" s="12">
        <v>2018</v>
      </c>
      <c r="F5" s="12" t="s">
        <v>231</v>
      </c>
      <c r="G5" s="12" t="s">
        <v>257</v>
      </c>
      <c r="H5" s="12" t="s">
        <v>248</v>
      </c>
    </row>
    <row r="6" spans="1:8" x14ac:dyDescent="0.25">
      <c r="B6" s="16" t="s">
        <v>240</v>
      </c>
      <c r="C6" s="16"/>
      <c r="D6" s="16"/>
      <c r="E6" s="16"/>
      <c r="F6" s="16"/>
      <c r="G6" s="16"/>
      <c r="H6" s="16"/>
    </row>
    <row r="7" spans="1:8" x14ac:dyDescent="0.25">
      <c r="B7" s="16" t="s">
        <v>456</v>
      </c>
      <c r="C7" s="17">
        <f>+'BC 20'!F11</f>
        <v>2679.05</v>
      </c>
      <c r="D7" s="17">
        <f>+'BC19'!G9</f>
        <v>3671.75</v>
      </c>
      <c r="E7" s="17">
        <v>51822</v>
      </c>
      <c r="F7" s="17">
        <f>+C7-D7</f>
        <v>-992.69999999999982</v>
      </c>
      <c r="G7" s="26">
        <f>+F7/D7</f>
        <v>-0.27036154422278202</v>
      </c>
      <c r="H7" s="16"/>
    </row>
    <row r="8" spans="1:8" x14ac:dyDescent="0.25">
      <c r="B8" s="16" t="s">
        <v>459</v>
      </c>
      <c r="C8" s="17"/>
      <c r="D8" s="17"/>
      <c r="E8" s="17"/>
      <c r="F8" s="17"/>
      <c r="G8" s="26"/>
      <c r="H8" s="16"/>
    </row>
    <row r="9" spans="1:8" x14ac:dyDescent="0.25">
      <c r="B9" s="16" t="s">
        <v>460</v>
      </c>
      <c r="C9" s="17">
        <f>+'BC 20'!F14</f>
        <v>178185.83</v>
      </c>
      <c r="D9" s="17">
        <v>189984</v>
      </c>
      <c r="E9" s="17">
        <v>750</v>
      </c>
      <c r="F9" s="17">
        <f t="shared" ref="F9:F15" si="0">+C9-D9</f>
        <v>-11798.170000000013</v>
      </c>
      <c r="G9" s="26">
        <f t="shared" ref="G9:G15" si="1">+F9/D9</f>
        <v>-6.2100861125147448E-2</v>
      </c>
      <c r="H9" s="16"/>
    </row>
    <row r="10" spans="1:8" x14ac:dyDescent="0.25">
      <c r="B10" s="16" t="s">
        <v>461</v>
      </c>
      <c r="C10" s="17">
        <f>+'BC 20'!F16+'BC 20'!E29</f>
        <v>65926.94</v>
      </c>
      <c r="D10" s="17">
        <f>+'BC19'!F15+'BC19'!E31</f>
        <v>144647.10999999999</v>
      </c>
      <c r="E10" s="17">
        <f>134277-750</f>
        <v>133527</v>
      </c>
      <c r="F10" s="17">
        <f t="shared" si="0"/>
        <v>-78720.169999999984</v>
      </c>
      <c r="G10" s="26">
        <f t="shared" si="1"/>
        <v>-0.54422221086892086</v>
      </c>
      <c r="H10" s="16"/>
    </row>
    <row r="11" spans="1:8" x14ac:dyDescent="0.25">
      <c r="B11" s="16" t="s">
        <v>462</v>
      </c>
      <c r="C11" s="17">
        <f>+'BC 20'!E30</f>
        <v>197.96</v>
      </c>
      <c r="D11" s="17">
        <v>198</v>
      </c>
      <c r="E11" s="17"/>
      <c r="F11" s="17"/>
      <c r="G11" s="26"/>
      <c r="H11" s="16"/>
    </row>
    <row r="12" spans="1:8" x14ac:dyDescent="0.25">
      <c r="B12" s="16" t="s">
        <v>458</v>
      </c>
      <c r="C12" s="17">
        <f>+'BC 20'!F20</f>
        <v>142550.39000000001</v>
      </c>
      <c r="D12" s="17">
        <v>137808</v>
      </c>
      <c r="E12" s="17">
        <v>153179</v>
      </c>
      <c r="F12" s="17">
        <f t="shared" si="0"/>
        <v>4742.390000000014</v>
      </c>
      <c r="G12" s="26">
        <f t="shared" si="1"/>
        <v>3.4413023917334362E-2</v>
      </c>
      <c r="H12" s="16"/>
    </row>
    <row r="13" spans="1:8" x14ac:dyDescent="0.25">
      <c r="B13" s="16" t="s">
        <v>457</v>
      </c>
      <c r="C13" s="17">
        <f>+'BC 20'!H32</f>
        <v>93444.75</v>
      </c>
      <c r="D13" s="17">
        <f>+'BC19'!H34</f>
        <v>81714.009999999995</v>
      </c>
      <c r="E13" s="17">
        <v>199832</v>
      </c>
      <c r="F13" s="17">
        <f t="shared" si="0"/>
        <v>11730.740000000005</v>
      </c>
      <c r="G13" s="26">
        <f t="shared" si="1"/>
        <v>0.14355849137742727</v>
      </c>
      <c r="H13" s="16"/>
    </row>
    <row r="14" spans="1:8" x14ac:dyDescent="0.25">
      <c r="B14" s="13" t="s">
        <v>237</v>
      </c>
      <c r="C14" s="14">
        <f>SUM(C7:C13)</f>
        <v>482984.92</v>
      </c>
      <c r="D14" s="14">
        <f>SUM(D7:D13)</f>
        <v>558022.87</v>
      </c>
      <c r="E14" s="14">
        <f>SUM(E7:E13)</f>
        <v>539110</v>
      </c>
      <c r="F14" s="14">
        <f t="shared" si="0"/>
        <v>-75037.950000000012</v>
      </c>
      <c r="G14" s="28">
        <f t="shared" si="1"/>
        <v>-0.13447110151596478</v>
      </c>
      <c r="H14" s="16"/>
    </row>
    <row r="15" spans="1:8" x14ac:dyDescent="0.25">
      <c r="B15" s="13" t="s">
        <v>234</v>
      </c>
      <c r="C15" s="14">
        <f>+C14</f>
        <v>482984.92</v>
      </c>
      <c r="D15" s="14">
        <f>+D14</f>
        <v>558022.87</v>
      </c>
      <c r="E15" s="14" t="e">
        <f>+E14+#REF!</f>
        <v>#REF!</v>
      </c>
      <c r="F15" s="14">
        <f t="shared" si="0"/>
        <v>-75037.950000000012</v>
      </c>
      <c r="G15" s="28">
        <f t="shared" si="1"/>
        <v>-0.13447110151596478</v>
      </c>
      <c r="H15" s="16"/>
    </row>
    <row r="16" spans="1:8" x14ac:dyDescent="0.25">
      <c r="B16" s="16"/>
      <c r="C16" s="17"/>
      <c r="D16" s="17"/>
      <c r="E16" s="17"/>
      <c r="F16" s="17"/>
      <c r="G16" s="17"/>
      <c r="H16" s="16"/>
    </row>
    <row r="17" spans="2:8" x14ac:dyDescent="0.25">
      <c r="B17" s="21" t="s">
        <v>235</v>
      </c>
      <c r="C17" s="17"/>
      <c r="D17" s="17"/>
      <c r="E17" s="17"/>
      <c r="F17" s="17"/>
      <c r="G17" s="17"/>
      <c r="H17" s="16"/>
    </row>
    <row r="18" spans="2:8" x14ac:dyDescent="0.25">
      <c r="B18" s="16" t="s">
        <v>239</v>
      </c>
      <c r="C18" s="17"/>
      <c r="D18" s="17"/>
      <c r="E18" s="17"/>
      <c r="F18" s="17"/>
      <c r="G18" s="17"/>
      <c r="H18" s="16"/>
    </row>
    <row r="19" spans="2:8" x14ac:dyDescent="0.25">
      <c r="B19" s="16" t="s">
        <v>464</v>
      </c>
      <c r="C19" s="17"/>
      <c r="D19" s="17"/>
      <c r="E19" s="17">
        <v>57028</v>
      </c>
      <c r="F19" s="17"/>
      <c r="G19" s="26"/>
      <c r="H19" s="16"/>
    </row>
    <row r="20" spans="2:8" x14ac:dyDescent="0.25">
      <c r="B20" s="16" t="s">
        <v>465</v>
      </c>
      <c r="C20" s="17">
        <f>-'BC 20'!F58</f>
        <v>0</v>
      </c>
      <c r="D20" s="17">
        <v>23852</v>
      </c>
      <c r="E20" s="17">
        <v>168381</v>
      </c>
      <c r="F20" s="17">
        <f t="shared" ref="F20:F24" si="2">+C20-D20</f>
        <v>-23852</v>
      </c>
      <c r="G20" s="26">
        <f t="shared" ref="G20:G24" si="3">+F20/D20</f>
        <v>-1</v>
      </c>
      <c r="H20" s="16"/>
    </row>
    <row r="21" spans="2:8" x14ac:dyDescent="0.25">
      <c r="B21" s="16" t="s">
        <v>461</v>
      </c>
      <c r="C21" s="17">
        <v>0</v>
      </c>
      <c r="D21" s="17">
        <v>104454</v>
      </c>
      <c r="E21" s="17">
        <v>5597988</v>
      </c>
      <c r="F21" s="17">
        <f t="shared" si="2"/>
        <v>-104454</v>
      </c>
      <c r="G21" s="26">
        <f t="shared" si="3"/>
        <v>-1</v>
      </c>
      <c r="H21" s="16"/>
    </row>
    <row r="22" spans="2:8" x14ac:dyDescent="0.25">
      <c r="B22" s="16" t="s">
        <v>466</v>
      </c>
      <c r="C22" s="17"/>
      <c r="D22" s="17"/>
      <c r="E22" s="17"/>
      <c r="F22" s="17"/>
      <c r="G22" s="26"/>
      <c r="H22" s="16"/>
    </row>
    <row r="23" spans="2:8" x14ac:dyDescent="0.25">
      <c r="B23" s="16" t="s">
        <v>463</v>
      </c>
      <c r="C23" s="17">
        <f>-'BC 20'!G44</f>
        <v>1213.1300000000001</v>
      </c>
      <c r="D23" s="17">
        <v>1406</v>
      </c>
      <c r="E23" s="17">
        <v>1162</v>
      </c>
      <c r="F23" s="17">
        <f t="shared" si="2"/>
        <v>-192.86999999999989</v>
      </c>
      <c r="G23" s="26">
        <f t="shared" si="3"/>
        <v>-0.13717638691322895</v>
      </c>
      <c r="H23" s="16"/>
    </row>
    <row r="24" spans="2:8" x14ac:dyDescent="0.25">
      <c r="B24" s="13" t="s">
        <v>236</v>
      </c>
      <c r="C24" s="14">
        <f>SUM(C19:C23)</f>
        <v>1213.1300000000001</v>
      </c>
      <c r="D24" s="14">
        <f>SUM(D19:D23)</f>
        <v>129712</v>
      </c>
      <c r="E24" s="14">
        <f>SUM(E19:E23)</f>
        <v>5824559</v>
      </c>
      <c r="F24" s="14">
        <f t="shared" si="2"/>
        <v>-128498.87</v>
      </c>
      <c r="G24" s="28">
        <f t="shared" si="3"/>
        <v>-0.9906475114098926</v>
      </c>
      <c r="H24" s="16"/>
    </row>
    <row r="25" spans="2:8" x14ac:dyDescent="0.25">
      <c r="B25" s="16"/>
      <c r="C25" s="17"/>
      <c r="D25" s="17"/>
      <c r="E25" s="17"/>
      <c r="F25" s="17"/>
      <c r="G25" s="17"/>
      <c r="H25" s="16"/>
    </row>
    <row r="26" spans="2:8" x14ac:dyDescent="0.25">
      <c r="B26" s="16" t="s">
        <v>238</v>
      </c>
      <c r="C26" s="17"/>
      <c r="D26" s="17"/>
      <c r="E26" s="17"/>
      <c r="F26" s="17"/>
      <c r="G26" s="17"/>
      <c r="H26" s="16"/>
    </row>
    <row r="27" spans="2:8" x14ac:dyDescent="0.25">
      <c r="B27" s="16" t="s">
        <v>241</v>
      </c>
      <c r="C27" s="17">
        <f>-'BC 20'!F72</f>
        <v>20000</v>
      </c>
      <c r="D27" s="17">
        <f>-'BC19'!E76</f>
        <v>20000</v>
      </c>
      <c r="E27" s="17">
        <v>20000</v>
      </c>
      <c r="F27" s="17">
        <f t="shared" ref="F27:F33" si="4">+C27-D27</f>
        <v>0</v>
      </c>
      <c r="G27" s="26">
        <f t="shared" ref="G27:G33" si="5">+F27/D27</f>
        <v>0</v>
      </c>
      <c r="H27" s="16"/>
    </row>
    <row r="28" spans="2:8" x14ac:dyDescent="0.25">
      <c r="B28" s="16" t="s">
        <v>242</v>
      </c>
      <c r="C28" s="17">
        <f>-'BC 20'!E78</f>
        <v>142203.51</v>
      </c>
      <c r="D28" s="17">
        <f>-'BC19'!E81</f>
        <v>142203.51</v>
      </c>
      <c r="E28" s="17">
        <v>142204</v>
      </c>
      <c r="F28" s="17">
        <f t="shared" si="4"/>
        <v>0</v>
      </c>
      <c r="G28" s="26">
        <f t="shared" si="5"/>
        <v>0</v>
      </c>
      <c r="H28" s="16"/>
    </row>
    <row r="29" spans="2:8" x14ac:dyDescent="0.25">
      <c r="B29" s="16" t="s">
        <v>243</v>
      </c>
      <c r="C29" s="17">
        <f>-'BC 20'!E79</f>
        <v>204380.95</v>
      </c>
      <c r="D29" s="17">
        <f>-'BC19'!E82</f>
        <v>204380.95</v>
      </c>
      <c r="E29" s="17">
        <v>204381</v>
      </c>
      <c r="F29" s="17">
        <f t="shared" si="4"/>
        <v>0</v>
      </c>
      <c r="G29" s="26">
        <f t="shared" si="5"/>
        <v>0</v>
      </c>
      <c r="H29" s="16"/>
    </row>
    <row r="30" spans="2:8" x14ac:dyDescent="0.25">
      <c r="B30" s="16" t="s">
        <v>244</v>
      </c>
      <c r="C30" s="17">
        <f>-'BC 20'!J86</f>
        <v>53460.399999999994</v>
      </c>
      <c r="D30" s="17">
        <v>126579</v>
      </c>
      <c r="E30" s="17">
        <v>61773</v>
      </c>
      <c r="F30" s="17">
        <f t="shared" si="4"/>
        <v>-73118.600000000006</v>
      </c>
      <c r="G30" s="26">
        <f t="shared" si="5"/>
        <v>-0.5776519011842407</v>
      </c>
      <c r="H30" s="16"/>
    </row>
    <row r="31" spans="2:8" x14ac:dyDescent="0.25">
      <c r="B31" s="16" t="s">
        <v>245</v>
      </c>
      <c r="C31" s="17">
        <f>-'BC 20'!I80</f>
        <v>61726.93</v>
      </c>
      <c r="D31" s="17">
        <f>-'BC19'!F86</f>
        <v>-64852.42</v>
      </c>
      <c r="E31" s="17">
        <f>-428358+301732</f>
        <v>-126626</v>
      </c>
      <c r="F31" s="17">
        <f t="shared" si="4"/>
        <v>126579.35</v>
      </c>
      <c r="G31" s="26">
        <f t="shared" si="5"/>
        <v>-1.9518061161017586</v>
      </c>
      <c r="H31" s="16"/>
    </row>
    <row r="32" spans="2:8" x14ac:dyDescent="0.25">
      <c r="B32" s="13" t="s">
        <v>246</v>
      </c>
      <c r="C32" s="14">
        <f>SUM(C27:C31)</f>
        <v>481771.79</v>
      </c>
      <c r="D32" s="14">
        <f>SUM(D27:D31)</f>
        <v>428311.04000000004</v>
      </c>
      <c r="E32" s="14">
        <f>SUM(E27:E31)</f>
        <v>301732</v>
      </c>
      <c r="F32" s="14">
        <f t="shared" si="4"/>
        <v>53460.749999999942</v>
      </c>
      <c r="G32" s="28">
        <f t="shared" si="5"/>
        <v>0.12481758583668527</v>
      </c>
      <c r="H32" s="16"/>
    </row>
    <row r="33" spans="2:8" x14ac:dyDescent="0.25">
      <c r="B33" s="19" t="s">
        <v>247</v>
      </c>
      <c r="C33" s="18">
        <f>+C24+C32</f>
        <v>482984.92</v>
      </c>
      <c r="D33" s="18">
        <f>+D24+D32</f>
        <v>558023.04</v>
      </c>
      <c r="E33" s="18">
        <f>+E24+E32</f>
        <v>6126291</v>
      </c>
      <c r="F33" s="14">
        <f t="shared" si="4"/>
        <v>-75038.120000000054</v>
      </c>
      <c r="G33" s="27">
        <f t="shared" si="5"/>
        <v>-0.13447136519667727</v>
      </c>
      <c r="H33" s="19"/>
    </row>
    <row r="34" spans="2:8" x14ac:dyDescent="0.25">
      <c r="C34" s="10">
        <f>+C33-C15</f>
        <v>0</v>
      </c>
      <c r="D34" s="10">
        <f>+D33-D15</f>
        <v>0.17000000004190952</v>
      </c>
      <c r="E34" s="10"/>
      <c r="F34" s="10"/>
      <c r="G34" s="10"/>
    </row>
    <row r="35" spans="2:8" x14ac:dyDescent="0.25">
      <c r="B35" s="29" t="s">
        <v>258</v>
      </c>
      <c r="C35" s="30">
        <f>+C14/C24</f>
        <v>398.13121429690136</v>
      </c>
      <c r="D35" s="30">
        <f>+D14/D24</f>
        <v>4.3020142315283092</v>
      </c>
      <c r="E35" s="30">
        <f>+E14/E24</f>
        <v>9.2558080362822315E-2</v>
      </c>
      <c r="F35" s="30">
        <f>+D35-E35</f>
        <v>4.2094561511654867</v>
      </c>
      <c r="G35" s="10"/>
    </row>
    <row r="36" spans="2:8" x14ac:dyDescent="0.25">
      <c r="B36" s="16" t="s">
        <v>259</v>
      </c>
      <c r="C36" s="31">
        <f>+C24/C32</f>
        <v>2.518059432246957E-3</v>
      </c>
      <c r="D36" s="31">
        <f>+D24/D32</f>
        <v>0.30284533408244624</v>
      </c>
      <c r="E36" s="31">
        <f>+E24/E32</f>
        <v>19.303749685151061</v>
      </c>
      <c r="F36" s="31">
        <f t="shared" ref="F36:F37" si="6">+D36-E36</f>
        <v>-19.000904351068616</v>
      </c>
      <c r="G36" s="10"/>
    </row>
    <row r="37" spans="2:8" x14ac:dyDescent="0.25">
      <c r="B37" s="19" t="s">
        <v>260</v>
      </c>
      <c r="C37" s="32">
        <f>+C19/C33</f>
        <v>0</v>
      </c>
      <c r="D37" s="32">
        <f>+D19/D33</f>
        <v>0</v>
      </c>
      <c r="E37" s="32">
        <f>+E19/E33</f>
        <v>9.3087318248512851E-3</v>
      </c>
      <c r="F37" s="32">
        <f t="shared" si="6"/>
        <v>-9.3087318248512851E-3</v>
      </c>
      <c r="G37" s="10"/>
    </row>
    <row r="38" spans="2:8" x14ac:dyDescent="0.25">
      <c r="C38" s="10"/>
      <c r="D38" s="10"/>
      <c r="E38" s="10"/>
      <c r="F38" s="10"/>
      <c r="G38" s="10"/>
    </row>
    <row r="39" spans="2:8" x14ac:dyDescent="0.25">
      <c r="B39" t="s">
        <v>421</v>
      </c>
      <c r="C39" s="10" t="e">
        <f>360/(+ER!B6/((BG!D9+BG!C9)/2))</f>
        <v>#VALUE!</v>
      </c>
      <c r="D39" s="10">
        <f>360/(+ER!D6/((BG!E9+BG!D9)/2))</f>
        <v>60.726121409367479</v>
      </c>
      <c r="E39" s="10">
        <f>360/(+ER!E6/((BG!F9+72370)/2))</f>
        <v>13.86271638781273</v>
      </c>
      <c r="F39" s="10"/>
      <c r="G39" s="10"/>
    </row>
    <row r="40" spans="2:8" x14ac:dyDescent="0.25">
      <c r="C40" s="10"/>
      <c r="D40" s="10"/>
      <c r="E40" s="10"/>
      <c r="F40" s="10"/>
      <c r="G4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topLeftCell="A4" workbookViewId="0">
      <selection activeCell="C24" sqref="C24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9.140625" bestFit="1" customWidth="1"/>
    <col min="4" max="4" width="8.42578125" bestFit="1" customWidth="1"/>
    <col min="5" max="5" width="9.140625" hidden="1" customWidth="1"/>
    <col min="6" max="6" width="9.28515625" bestFit="1" customWidth="1"/>
    <col min="7" max="7" width="9.28515625" style="44" customWidth="1"/>
    <col min="8" max="8" width="47.5703125" customWidth="1"/>
  </cols>
  <sheetData>
    <row r="1" spans="1:8" x14ac:dyDescent="0.25">
      <c r="A1" s="11" t="s">
        <v>228</v>
      </c>
    </row>
    <row r="2" spans="1:8" x14ac:dyDescent="0.25">
      <c r="A2" s="3" t="s">
        <v>232</v>
      </c>
    </row>
    <row r="3" spans="1:8" x14ac:dyDescent="0.25">
      <c r="A3" s="3" t="s">
        <v>233</v>
      </c>
    </row>
    <row r="5" spans="1:8" x14ac:dyDescent="0.25">
      <c r="B5" s="15" t="s">
        <v>249</v>
      </c>
      <c r="C5" s="12">
        <v>2020</v>
      </c>
      <c r="D5" s="12">
        <v>2019</v>
      </c>
      <c r="E5" s="12">
        <v>2018</v>
      </c>
      <c r="F5" s="12" t="s">
        <v>231</v>
      </c>
      <c r="G5" s="12" t="s">
        <v>257</v>
      </c>
      <c r="H5" s="12" t="s">
        <v>248</v>
      </c>
    </row>
    <row r="6" spans="1:8" x14ac:dyDescent="0.25">
      <c r="B6" s="16" t="s">
        <v>422</v>
      </c>
      <c r="C6" s="17">
        <f>-'BC 20'!J91</f>
        <v>547020</v>
      </c>
      <c r="D6" s="17">
        <v>565360</v>
      </c>
      <c r="E6" s="17">
        <v>786493</v>
      </c>
      <c r="F6" s="17">
        <f>+C6-D6</f>
        <v>-18340</v>
      </c>
      <c r="G6" s="45">
        <f>+F6/D6</f>
        <v>-3.2439507570397624E-2</v>
      </c>
      <c r="H6" s="16"/>
    </row>
    <row r="7" spans="1:8" x14ac:dyDescent="0.25">
      <c r="B7" s="16" t="s">
        <v>250</v>
      </c>
      <c r="C7" s="17">
        <f>'BC 20'!E102</f>
        <v>392066.26</v>
      </c>
      <c r="D7" s="17">
        <v>254206</v>
      </c>
      <c r="E7" s="17">
        <v>596245</v>
      </c>
      <c r="F7" s="17">
        <f t="shared" ref="F7:F8" si="0">+C7-D7</f>
        <v>137860.26</v>
      </c>
      <c r="G7" s="45">
        <f t="shared" ref="G7:G8" si="1">+F7/D7</f>
        <v>0.54231709715742349</v>
      </c>
      <c r="H7" s="16"/>
    </row>
    <row r="8" spans="1:8" x14ac:dyDescent="0.25">
      <c r="B8" s="16" t="s">
        <v>251</v>
      </c>
      <c r="C8" s="20">
        <f>+C6-C7</f>
        <v>154953.74</v>
      </c>
      <c r="D8" s="20">
        <f>+D6-D7</f>
        <v>311154</v>
      </c>
      <c r="E8" s="20">
        <f>+E6-E7</f>
        <v>190248</v>
      </c>
      <c r="F8" s="20">
        <f t="shared" si="0"/>
        <v>-156200.26</v>
      </c>
      <c r="G8" s="45">
        <f t="shared" si="1"/>
        <v>-0.50200305957821534</v>
      </c>
      <c r="H8" s="16"/>
    </row>
    <row r="9" spans="1:8" x14ac:dyDescent="0.25">
      <c r="B9" s="16"/>
      <c r="C9" s="24">
        <f>+C8/C6</f>
        <v>0.28326887499542974</v>
      </c>
      <c r="D9" s="24">
        <f>+D8/D6</f>
        <v>0.55036436960520729</v>
      </c>
      <c r="E9" s="24">
        <f>+E8/E6</f>
        <v>0.24189407915900077</v>
      </c>
      <c r="F9" s="17"/>
      <c r="G9" s="45"/>
      <c r="H9" s="16"/>
    </row>
    <row r="10" spans="1:8" x14ac:dyDescent="0.25">
      <c r="B10" s="16"/>
      <c r="C10" s="17"/>
      <c r="D10" s="17"/>
      <c r="E10" s="17"/>
      <c r="F10" s="17">
        <f t="shared" ref="F10:F19" si="2">+D10-E10</f>
        <v>0</v>
      </c>
      <c r="G10" s="45"/>
      <c r="H10" s="16"/>
    </row>
    <row r="11" spans="1:8" x14ac:dyDescent="0.25">
      <c r="B11" s="16" t="s">
        <v>252</v>
      </c>
      <c r="C11" s="17">
        <f>'BC 20'!F107-'BC 20'!E116-'BC 20'!E115</f>
        <v>84885.209999999992</v>
      </c>
      <c r="D11" s="17">
        <v>148706</v>
      </c>
      <c r="E11" s="17">
        <f>125973-19672</f>
        <v>106301</v>
      </c>
      <c r="F11" s="17">
        <f>+C11-D11</f>
        <v>-63820.790000000008</v>
      </c>
      <c r="G11" s="45">
        <f>+F11/D11</f>
        <v>-0.42917427676085707</v>
      </c>
      <c r="H11" s="16"/>
    </row>
    <row r="12" spans="1:8" x14ac:dyDescent="0.25">
      <c r="B12" s="16"/>
      <c r="C12" s="24">
        <f>+C11/C6</f>
        <v>0.1551775255018098</v>
      </c>
      <c r="D12" s="24">
        <f>+D11/D6</f>
        <v>0.26302886656289798</v>
      </c>
      <c r="E12" s="24">
        <f>+E11/E6</f>
        <v>0.13515822772739236</v>
      </c>
      <c r="F12" s="17"/>
      <c r="G12" s="45"/>
      <c r="H12" s="16"/>
    </row>
    <row r="13" spans="1:8" x14ac:dyDescent="0.25">
      <c r="B13" s="16" t="s">
        <v>468</v>
      </c>
      <c r="C13" s="47">
        <f>+C8-C11</f>
        <v>70068.53</v>
      </c>
      <c r="D13" s="47">
        <f>+D8-D11</f>
        <v>162448</v>
      </c>
      <c r="E13" s="43"/>
      <c r="F13" s="20">
        <f>+C13-D13</f>
        <v>-92379.47</v>
      </c>
      <c r="G13" s="45">
        <f>+F13/D13</f>
        <v>-0.5686710208805279</v>
      </c>
      <c r="H13" s="16"/>
    </row>
    <row r="14" spans="1:8" x14ac:dyDescent="0.25">
      <c r="B14" s="16"/>
      <c r="C14" s="24"/>
      <c r="D14" s="24"/>
      <c r="E14" s="24"/>
      <c r="F14" s="17"/>
      <c r="G14" s="45"/>
      <c r="H14" s="16"/>
    </row>
    <row r="15" spans="1:8" x14ac:dyDescent="0.25">
      <c r="B15" s="22" t="s">
        <v>253</v>
      </c>
      <c r="C15" s="17">
        <f>-'BC 20'!E115-'BC 20'!E120</f>
        <v>-207.74</v>
      </c>
      <c r="D15" s="17">
        <v>-120</v>
      </c>
      <c r="E15" s="17">
        <v>2502</v>
      </c>
      <c r="F15" s="17">
        <f>+C15-D15</f>
        <v>-87.740000000000009</v>
      </c>
      <c r="G15" s="45">
        <f>+F15/D15</f>
        <v>0.73116666666666674</v>
      </c>
      <c r="H15" s="23"/>
    </row>
    <row r="16" spans="1:8" x14ac:dyDescent="0.25">
      <c r="B16" s="22" t="s">
        <v>467</v>
      </c>
      <c r="C16" s="17">
        <f>-'BC 20'!E126-'BC 20'!E131</f>
        <v>-1010.36</v>
      </c>
      <c r="D16" s="17"/>
      <c r="E16" s="17"/>
      <c r="F16" s="17"/>
      <c r="G16" s="45"/>
      <c r="H16" s="16"/>
    </row>
    <row r="17" spans="2:8" x14ac:dyDescent="0.25">
      <c r="B17" s="22" t="s">
        <v>254</v>
      </c>
      <c r="C17" s="20">
        <f>SUM(C13:C16)</f>
        <v>68850.429999999993</v>
      </c>
      <c r="D17" s="20">
        <f>SUM(D13:D16)</f>
        <v>162328</v>
      </c>
      <c r="E17" s="20">
        <f>+E21+E20</f>
        <v>81445</v>
      </c>
      <c r="F17" s="20">
        <f>+C17-D17</f>
        <v>-93477.57</v>
      </c>
      <c r="G17" s="45">
        <f>+F17/D17</f>
        <v>-0.57585610615543836</v>
      </c>
      <c r="H17" s="16"/>
    </row>
    <row r="18" spans="2:8" x14ac:dyDescent="0.25">
      <c r="B18" s="16"/>
      <c r="C18" s="24">
        <f>+C17/C6</f>
        <v>0.12586455705458666</v>
      </c>
      <c r="D18" s="24">
        <f>+D17/D6</f>
        <v>0.28712324890335361</v>
      </c>
      <c r="E18" s="24">
        <f>+E17/E6</f>
        <v>0.10355464066431615</v>
      </c>
      <c r="F18" s="17"/>
      <c r="G18" s="45"/>
      <c r="H18" s="16"/>
    </row>
    <row r="19" spans="2:8" x14ac:dyDescent="0.25">
      <c r="B19" s="16" t="s">
        <v>255</v>
      </c>
      <c r="C19" s="17">
        <v>0</v>
      </c>
      <c r="D19" s="17">
        <v>0</v>
      </c>
      <c r="E19" s="17">
        <v>0</v>
      </c>
      <c r="F19" s="17">
        <f t="shared" si="2"/>
        <v>0</v>
      </c>
      <c r="G19" s="45"/>
      <c r="H19" s="16"/>
    </row>
    <row r="20" spans="2:8" x14ac:dyDescent="0.25">
      <c r="B20" s="16" t="s">
        <v>256</v>
      </c>
      <c r="C20" s="17">
        <f>+'BC 20'!E116</f>
        <v>15390.03</v>
      </c>
      <c r="D20" s="17">
        <v>35749</v>
      </c>
      <c r="E20" s="17">
        <v>19672</v>
      </c>
      <c r="F20" s="17">
        <f t="shared" ref="F20:F21" si="3">+C20-D20</f>
        <v>-20358.97</v>
      </c>
      <c r="G20" s="45">
        <f t="shared" ref="G20:G21" si="4">+F20/D20</f>
        <v>-0.56949760832470842</v>
      </c>
      <c r="H20" s="16"/>
    </row>
    <row r="21" spans="2:8" x14ac:dyDescent="0.25">
      <c r="B21" s="19" t="s">
        <v>244</v>
      </c>
      <c r="C21" s="14">
        <f>+C17-C20</f>
        <v>53460.399999999994</v>
      </c>
      <c r="D21" s="14">
        <f>+D17-D20</f>
        <v>126579</v>
      </c>
      <c r="E21" s="14">
        <v>61773</v>
      </c>
      <c r="F21" s="14">
        <f t="shared" si="3"/>
        <v>-73118.600000000006</v>
      </c>
      <c r="G21" s="45">
        <f t="shared" si="4"/>
        <v>-0.5776519011842407</v>
      </c>
      <c r="H21" s="19"/>
    </row>
    <row r="22" spans="2:8" x14ac:dyDescent="0.25">
      <c r="C22" s="25">
        <f>+C21/C6</f>
        <v>9.7730247522942473E-2</v>
      </c>
      <c r="D22" s="25">
        <f>+D21/D6</f>
        <v>0.22389097212395642</v>
      </c>
      <c r="E22" s="25">
        <f>+E21/E6</f>
        <v>7.8542339219802332E-2</v>
      </c>
      <c r="G22" s="46"/>
    </row>
    <row r="24" spans="2:8" x14ac:dyDescent="0.25">
      <c r="C24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899F-A8AB-4DBF-AFA4-160DCFF68FAC}">
  <dimension ref="A2:J133"/>
  <sheetViews>
    <sheetView topLeftCell="A52" workbookViewId="0">
      <selection activeCell="I81" sqref="I81"/>
    </sheetView>
  </sheetViews>
  <sheetFormatPr defaultColWidth="11.42578125" defaultRowHeight="15" x14ac:dyDescent="0.25"/>
  <cols>
    <col min="1" max="1" width="4.42578125" bestFit="1" customWidth="1"/>
    <col min="2" max="2" width="43.7109375" bestFit="1" customWidth="1"/>
    <col min="3" max="3" width="16.7109375" customWidth="1"/>
    <col min="4" max="4" width="2.28515625" bestFit="1" customWidth="1"/>
    <col min="5" max="10" width="11.5703125" style="48" bestFit="1" customWidth="1"/>
  </cols>
  <sheetData>
    <row r="2" spans="1:10" ht="21" x14ac:dyDescent="0.35">
      <c r="B2" s="41" t="s">
        <v>228</v>
      </c>
    </row>
    <row r="3" spans="1:10" x14ac:dyDescent="0.25">
      <c r="B3" s="3"/>
    </row>
    <row r="4" spans="1:10" x14ac:dyDescent="0.25">
      <c r="B4" s="3" t="s">
        <v>423</v>
      </c>
    </row>
    <row r="5" spans="1:10" x14ac:dyDescent="0.25">
      <c r="B5" t="s">
        <v>424</v>
      </c>
    </row>
    <row r="7" spans="1:10" s="3" customFormat="1" x14ac:dyDescent="0.25">
      <c r="A7" s="3">
        <v>1</v>
      </c>
      <c r="B7" s="3" t="s">
        <v>0</v>
      </c>
      <c r="C7" s="4" t="s">
        <v>1</v>
      </c>
      <c r="D7" s="3">
        <v>1</v>
      </c>
      <c r="E7" s="49"/>
      <c r="F7" s="49"/>
      <c r="G7" s="49"/>
      <c r="H7" s="49"/>
      <c r="I7" s="49"/>
      <c r="J7" s="49">
        <v>482984.92</v>
      </c>
    </row>
    <row r="8" spans="1:10" s="3" customFormat="1" x14ac:dyDescent="0.25">
      <c r="A8" s="3">
        <v>2</v>
      </c>
      <c r="B8" s="3" t="s">
        <v>2</v>
      </c>
      <c r="C8" s="4" t="s">
        <v>3</v>
      </c>
      <c r="D8" s="3">
        <v>2</v>
      </c>
      <c r="E8" s="49"/>
      <c r="F8" s="49"/>
      <c r="G8" s="49"/>
      <c r="H8" s="49"/>
      <c r="I8" s="49">
        <v>389540.17</v>
      </c>
      <c r="J8" s="49"/>
    </row>
    <row r="9" spans="1:10" s="3" customFormat="1" x14ac:dyDescent="0.25">
      <c r="A9" s="3">
        <v>3</v>
      </c>
      <c r="B9" s="3" t="s">
        <v>4</v>
      </c>
      <c r="C9" s="4" t="s">
        <v>5</v>
      </c>
      <c r="D9" s="3">
        <v>3</v>
      </c>
      <c r="E9" s="49"/>
      <c r="F9" s="49"/>
      <c r="G9" s="49"/>
      <c r="H9" s="49">
        <v>389540.17</v>
      </c>
      <c r="I9" s="49"/>
      <c r="J9" s="49"/>
    </row>
    <row r="10" spans="1:10" s="3" customFormat="1" x14ac:dyDescent="0.25">
      <c r="A10" s="3">
        <v>4</v>
      </c>
      <c r="B10" s="3" t="s">
        <v>6</v>
      </c>
      <c r="C10" s="4" t="s">
        <v>7</v>
      </c>
      <c r="D10" s="3">
        <v>4</v>
      </c>
      <c r="E10" s="49"/>
      <c r="F10" s="49"/>
      <c r="G10" s="49">
        <v>2679.05</v>
      </c>
      <c r="H10" s="49"/>
      <c r="I10" s="49"/>
      <c r="J10" s="49"/>
    </row>
    <row r="11" spans="1:10" s="3" customFormat="1" x14ac:dyDescent="0.25">
      <c r="A11" s="3">
        <v>5</v>
      </c>
      <c r="B11" s="3" t="s">
        <v>8</v>
      </c>
      <c r="C11" s="4" t="s">
        <v>9</v>
      </c>
      <c r="D11" s="3">
        <v>5</v>
      </c>
      <c r="E11" s="49"/>
      <c r="F11" s="49">
        <v>2679.05</v>
      </c>
      <c r="G11" s="49"/>
      <c r="H11" s="49"/>
      <c r="I11" s="49"/>
      <c r="J11" s="49"/>
    </row>
    <row r="12" spans="1:10" s="3" customFormat="1" x14ac:dyDescent="0.25">
      <c r="A12">
        <v>6</v>
      </c>
      <c r="B12" t="s">
        <v>10</v>
      </c>
      <c r="C12" s="1" t="s">
        <v>11</v>
      </c>
      <c r="D12">
        <v>6</v>
      </c>
      <c r="E12" s="48">
        <v>2679.05</v>
      </c>
      <c r="F12" s="48"/>
      <c r="G12" s="48"/>
      <c r="H12" s="48"/>
      <c r="I12" s="48"/>
      <c r="J12" s="48"/>
    </row>
    <row r="13" spans="1:10" s="3" customFormat="1" x14ac:dyDescent="0.25">
      <c r="A13" s="3">
        <v>8</v>
      </c>
      <c r="B13" s="3" t="s">
        <v>12</v>
      </c>
      <c r="C13" s="4" t="s">
        <v>13</v>
      </c>
      <c r="D13" s="3">
        <v>4</v>
      </c>
      <c r="E13" s="49"/>
      <c r="F13" s="49"/>
      <c r="G13" s="49">
        <v>183055.83</v>
      </c>
      <c r="H13" s="49"/>
      <c r="I13" s="49"/>
      <c r="J13" s="49"/>
    </row>
    <row r="14" spans="1:10" s="3" customFormat="1" x14ac:dyDescent="0.25">
      <c r="A14" s="3">
        <v>9</v>
      </c>
      <c r="B14" s="3" t="s">
        <v>14</v>
      </c>
      <c r="C14" s="4" t="s">
        <v>15</v>
      </c>
      <c r="D14" s="3">
        <v>5</v>
      </c>
      <c r="E14" s="49"/>
      <c r="F14" s="49">
        <v>178185.83</v>
      </c>
      <c r="G14" s="49"/>
      <c r="H14" s="49"/>
      <c r="I14" s="49"/>
      <c r="J14" s="49"/>
    </row>
    <row r="15" spans="1:10" s="3" customFormat="1" x14ac:dyDescent="0.25">
      <c r="A15">
        <v>10</v>
      </c>
      <c r="B15" t="s">
        <v>16</v>
      </c>
      <c r="C15" s="1" t="s">
        <v>17</v>
      </c>
      <c r="D15">
        <v>6</v>
      </c>
      <c r="E15" s="48">
        <v>178185.83</v>
      </c>
      <c r="F15" s="48"/>
      <c r="G15" s="48"/>
      <c r="H15" s="48"/>
      <c r="I15" s="48"/>
      <c r="J15" s="48"/>
    </row>
    <row r="16" spans="1:10" s="3" customFormat="1" x14ac:dyDescent="0.25">
      <c r="A16" s="3">
        <v>12</v>
      </c>
      <c r="B16" s="3" t="s">
        <v>18</v>
      </c>
      <c r="C16" s="4" t="s">
        <v>19</v>
      </c>
      <c r="D16" s="3">
        <v>5</v>
      </c>
      <c r="E16" s="49"/>
      <c r="F16" s="49">
        <v>4870</v>
      </c>
      <c r="G16" s="49"/>
      <c r="H16" s="49"/>
      <c r="I16" s="49"/>
      <c r="J16" s="49"/>
    </row>
    <row r="17" spans="1:10" s="3" customFormat="1" x14ac:dyDescent="0.25">
      <c r="A17">
        <v>13</v>
      </c>
      <c r="B17" t="s">
        <v>20</v>
      </c>
      <c r="C17" s="1" t="s">
        <v>21</v>
      </c>
      <c r="D17">
        <v>6</v>
      </c>
      <c r="E17" s="48">
        <v>0</v>
      </c>
      <c r="F17" s="48"/>
      <c r="G17" s="48"/>
      <c r="H17" s="48"/>
      <c r="I17" s="48"/>
      <c r="J17" s="48"/>
    </row>
    <row r="18" spans="1:10" s="3" customFormat="1" x14ac:dyDescent="0.25">
      <c r="A18">
        <v>15</v>
      </c>
      <c r="B18" t="s">
        <v>22</v>
      </c>
      <c r="C18" s="1" t="s">
        <v>23</v>
      </c>
      <c r="D18">
        <v>6</v>
      </c>
      <c r="E18" s="48">
        <v>4870</v>
      </c>
      <c r="F18" s="48"/>
      <c r="G18" s="48"/>
      <c r="H18" s="48"/>
      <c r="I18" s="48"/>
      <c r="J18" s="48"/>
    </row>
    <row r="19" spans="1:10" s="3" customFormat="1" x14ac:dyDescent="0.25">
      <c r="A19" s="3">
        <v>17</v>
      </c>
      <c r="B19" s="3" t="s">
        <v>24</v>
      </c>
      <c r="C19" s="4" t="s">
        <v>25</v>
      </c>
      <c r="D19" s="3">
        <v>4</v>
      </c>
      <c r="E19" s="49"/>
      <c r="F19" s="49"/>
      <c r="G19" s="49">
        <v>142550.39000000001</v>
      </c>
      <c r="H19" s="49"/>
      <c r="I19" s="49"/>
      <c r="J19" s="49"/>
    </row>
    <row r="20" spans="1:10" s="3" customFormat="1" x14ac:dyDescent="0.25">
      <c r="A20" s="3">
        <v>18</v>
      </c>
      <c r="B20" s="3" t="s">
        <v>26</v>
      </c>
      <c r="C20" s="4" t="s">
        <v>27</v>
      </c>
      <c r="D20" s="3">
        <v>5</v>
      </c>
      <c r="E20" s="49"/>
      <c r="F20" s="49">
        <v>142550.39000000001</v>
      </c>
      <c r="G20" s="49"/>
      <c r="H20" s="49"/>
      <c r="I20" s="49"/>
      <c r="J20" s="49"/>
    </row>
    <row r="21" spans="1:10" s="3" customFormat="1" x14ac:dyDescent="0.25">
      <c r="A21">
        <v>19</v>
      </c>
      <c r="B21" t="s">
        <v>28</v>
      </c>
      <c r="C21" s="1" t="s">
        <v>29</v>
      </c>
      <c r="D21">
        <v>6</v>
      </c>
      <c r="E21" s="48">
        <v>86113.69</v>
      </c>
      <c r="F21" s="48"/>
      <c r="G21" s="48"/>
      <c r="H21" s="48"/>
      <c r="I21" s="48"/>
      <c r="J21" s="48"/>
    </row>
    <row r="22" spans="1:10" s="3" customFormat="1" x14ac:dyDescent="0.25">
      <c r="A22">
        <v>21</v>
      </c>
      <c r="B22" t="s">
        <v>30</v>
      </c>
      <c r="C22" s="1" t="s">
        <v>31</v>
      </c>
      <c r="D22">
        <v>6</v>
      </c>
      <c r="E22" s="48">
        <v>56436.7</v>
      </c>
      <c r="F22" s="48"/>
      <c r="G22" s="48"/>
      <c r="H22" s="48"/>
      <c r="I22" s="48"/>
      <c r="J22" s="48"/>
    </row>
    <row r="23" spans="1:10" s="3" customFormat="1" x14ac:dyDescent="0.25">
      <c r="A23">
        <v>23</v>
      </c>
      <c r="B23" t="s">
        <v>32</v>
      </c>
      <c r="C23" s="1" t="s">
        <v>33</v>
      </c>
      <c r="D23">
        <v>6</v>
      </c>
      <c r="E23" s="48">
        <v>0</v>
      </c>
      <c r="F23" s="48"/>
      <c r="G23" s="48"/>
      <c r="H23" s="48"/>
      <c r="I23" s="48"/>
      <c r="J23" s="48"/>
    </row>
    <row r="24" spans="1:10" s="3" customFormat="1" x14ac:dyDescent="0.25">
      <c r="A24">
        <v>25</v>
      </c>
      <c r="B24" t="s">
        <v>38</v>
      </c>
      <c r="C24" s="1" t="s">
        <v>39</v>
      </c>
      <c r="D24">
        <v>6</v>
      </c>
      <c r="E24" s="48">
        <v>0</v>
      </c>
      <c r="F24" s="48"/>
      <c r="G24" s="48"/>
      <c r="H24" s="48"/>
      <c r="I24" s="48"/>
      <c r="J24" s="48"/>
    </row>
    <row r="25" spans="1:10" s="3" customFormat="1" x14ac:dyDescent="0.25">
      <c r="A25">
        <v>27</v>
      </c>
      <c r="B25" t="s">
        <v>42</v>
      </c>
      <c r="C25" s="1" t="s">
        <v>43</v>
      </c>
      <c r="D25">
        <v>6</v>
      </c>
      <c r="E25" s="48">
        <v>0</v>
      </c>
      <c r="F25" s="48"/>
      <c r="G25" s="48"/>
      <c r="H25" s="48"/>
      <c r="I25" s="48"/>
      <c r="J25" s="48"/>
    </row>
    <row r="26" spans="1:10" s="3" customFormat="1" x14ac:dyDescent="0.25">
      <c r="A26">
        <v>29</v>
      </c>
      <c r="B26" t="s">
        <v>425</v>
      </c>
      <c r="C26" s="1" t="s">
        <v>426</v>
      </c>
      <c r="D26">
        <v>6</v>
      </c>
      <c r="E26" s="48">
        <v>0</v>
      </c>
      <c r="F26" s="48"/>
      <c r="G26" s="48"/>
      <c r="H26" s="48"/>
      <c r="I26" s="48"/>
      <c r="J26" s="48"/>
    </row>
    <row r="27" spans="1:10" s="3" customFormat="1" x14ac:dyDescent="0.25">
      <c r="A27" s="3">
        <v>31</v>
      </c>
      <c r="B27" s="3" t="s">
        <v>46</v>
      </c>
      <c r="C27" s="4" t="s">
        <v>47</v>
      </c>
      <c r="D27" s="3">
        <v>4</v>
      </c>
      <c r="E27" s="49"/>
      <c r="F27" s="49"/>
      <c r="G27" s="49">
        <v>61254.9</v>
      </c>
      <c r="H27" s="49"/>
      <c r="I27" s="49"/>
      <c r="J27" s="49"/>
    </row>
    <row r="28" spans="1:10" s="3" customFormat="1" x14ac:dyDescent="0.25">
      <c r="A28" s="3">
        <v>32</v>
      </c>
      <c r="B28" s="3" t="s">
        <v>48</v>
      </c>
      <c r="C28" s="4" t="s">
        <v>49</v>
      </c>
      <c r="D28" s="3">
        <v>5</v>
      </c>
      <c r="E28" s="49"/>
      <c r="F28" s="49">
        <v>61254.9</v>
      </c>
      <c r="G28" s="49"/>
      <c r="H28" s="49"/>
      <c r="I28" s="49"/>
      <c r="J28" s="49"/>
    </row>
    <row r="29" spans="1:10" s="3" customFormat="1" x14ac:dyDescent="0.25">
      <c r="A29">
        <v>33</v>
      </c>
      <c r="B29" t="s">
        <v>50</v>
      </c>
      <c r="C29" s="1" t="s">
        <v>51</v>
      </c>
      <c r="D29">
        <v>6</v>
      </c>
      <c r="E29" s="48">
        <v>61056.94</v>
      </c>
      <c r="F29" s="48"/>
      <c r="G29" s="48"/>
      <c r="H29" s="48"/>
      <c r="I29" s="48"/>
      <c r="J29" s="48"/>
    </row>
    <row r="30" spans="1:10" s="3" customFormat="1" x14ac:dyDescent="0.25">
      <c r="A30">
        <v>35</v>
      </c>
      <c r="B30" t="s">
        <v>52</v>
      </c>
      <c r="C30" s="1" t="s">
        <v>53</v>
      </c>
      <c r="D30">
        <v>6</v>
      </c>
      <c r="E30" s="48">
        <v>197.96</v>
      </c>
      <c r="F30" s="48"/>
      <c r="G30" s="48"/>
      <c r="H30" s="48"/>
      <c r="I30" s="48"/>
      <c r="J30" s="48"/>
    </row>
    <row r="31" spans="1:10" s="3" customFormat="1" x14ac:dyDescent="0.25">
      <c r="A31" s="3">
        <v>37</v>
      </c>
      <c r="B31" s="3" t="s">
        <v>54</v>
      </c>
      <c r="C31" s="4" t="s">
        <v>55</v>
      </c>
      <c r="D31" s="3">
        <v>2</v>
      </c>
      <c r="E31" s="49"/>
      <c r="F31" s="49"/>
      <c r="G31" s="49"/>
      <c r="H31" s="49"/>
      <c r="I31" s="49">
        <v>93444.75</v>
      </c>
      <c r="J31" s="49"/>
    </row>
    <row r="32" spans="1:10" s="3" customFormat="1" x14ac:dyDescent="0.25">
      <c r="A32" s="3">
        <v>38</v>
      </c>
      <c r="B32" s="3" t="s">
        <v>56</v>
      </c>
      <c r="C32" s="4" t="s">
        <v>57</v>
      </c>
      <c r="D32" s="3">
        <v>3</v>
      </c>
      <c r="E32" s="49"/>
      <c r="F32" s="49"/>
      <c r="G32" s="49"/>
      <c r="H32" s="49">
        <v>93444.75</v>
      </c>
      <c r="I32" s="49"/>
      <c r="J32" s="49"/>
    </row>
    <row r="33" spans="1:10" s="3" customFormat="1" x14ac:dyDescent="0.25">
      <c r="A33" s="3">
        <v>39</v>
      </c>
      <c r="B33" s="3" t="s">
        <v>58</v>
      </c>
      <c r="C33" s="4" t="s">
        <v>59</v>
      </c>
      <c r="D33" s="3">
        <v>4</v>
      </c>
      <c r="E33" s="49"/>
      <c r="F33" s="49"/>
      <c r="G33" s="49">
        <v>77559.710000000006</v>
      </c>
      <c r="H33" s="49"/>
      <c r="I33" s="49"/>
      <c r="J33" s="49"/>
    </row>
    <row r="34" spans="1:10" s="3" customFormat="1" x14ac:dyDescent="0.25">
      <c r="A34" s="3">
        <v>40</v>
      </c>
      <c r="B34" s="3" t="s">
        <v>60</v>
      </c>
      <c r="C34" s="4" t="s">
        <v>61</v>
      </c>
      <c r="D34" s="3">
        <v>5</v>
      </c>
      <c r="E34" s="49"/>
      <c r="F34" s="49">
        <v>77559.710000000006</v>
      </c>
      <c r="G34" s="49"/>
      <c r="H34" s="49"/>
      <c r="I34" s="49"/>
      <c r="J34" s="49"/>
    </row>
    <row r="35" spans="1:10" s="3" customFormat="1" x14ac:dyDescent="0.25">
      <c r="A35">
        <v>41</v>
      </c>
      <c r="B35" t="s">
        <v>62</v>
      </c>
      <c r="C35" s="1" t="s">
        <v>63</v>
      </c>
      <c r="D35">
        <v>6</v>
      </c>
      <c r="E35" s="48">
        <v>77559.710000000006</v>
      </c>
      <c r="F35" s="48"/>
      <c r="G35" s="48"/>
      <c r="H35" s="48"/>
      <c r="I35" s="48"/>
      <c r="J35" s="48"/>
    </row>
    <row r="36" spans="1:10" s="3" customFormat="1" x14ac:dyDescent="0.25">
      <c r="A36">
        <v>43</v>
      </c>
      <c r="B36" t="s">
        <v>64</v>
      </c>
      <c r="C36" s="1" t="s">
        <v>65</v>
      </c>
      <c r="D36">
        <v>6</v>
      </c>
      <c r="E36" s="48">
        <v>0</v>
      </c>
      <c r="F36" s="48"/>
      <c r="G36" s="48"/>
      <c r="H36" s="48"/>
      <c r="I36" s="48"/>
      <c r="J36" s="48"/>
    </row>
    <row r="37" spans="1:10" s="3" customFormat="1" x14ac:dyDescent="0.25">
      <c r="A37" s="3">
        <v>45</v>
      </c>
      <c r="B37" s="3" t="s">
        <v>66</v>
      </c>
      <c r="C37" s="4" t="s">
        <v>67</v>
      </c>
      <c r="D37" s="3">
        <v>4</v>
      </c>
      <c r="E37" s="49"/>
      <c r="F37" s="49"/>
      <c r="G37" s="49">
        <v>15885.04</v>
      </c>
      <c r="H37" s="49"/>
      <c r="I37" s="49"/>
      <c r="J37" s="49"/>
    </row>
    <row r="38" spans="1:10" s="3" customFormat="1" x14ac:dyDescent="0.25">
      <c r="A38" s="3">
        <v>46</v>
      </c>
      <c r="B38" s="3" t="s">
        <v>68</v>
      </c>
      <c r="C38" s="4" t="s">
        <v>69</v>
      </c>
      <c r="D38" s="3">
        <v>5</v>
      </c>
      <c r="E38" s="49"/>
      <c r="F38" s="49">
        <v>15885.04</v>
      </c>
      <c r="G38" s="49"/>
      <c r="H38" s="49"/>
      <c r="I38" s="49"/>
      <c r="J38" s="49"/>
    </row>
    <row r="39" spans="1:10" s="3" customFormat="1" x14ac:dyDescent="0.25">
      <c r="A39">
        <v>47</v>
      </c>
      <c r="B39" t="s">
        <v>70</v>
      </c>
      <c r="C39" s="1" t="s">
        <v>71</v>
      </c>
      <c r="D39">
        <v>6</v>
      </c>
      <c r="E39" s="48">
        <v>1484.24</v>
      </c>
      <c r="F39" s="48"/>
      <c r="G39" s="48"/>
      <c r="H39" s="48"/>
      <c r="I39" s="48"/>
      <c r="J39" s="48"/>
    </row>
    <row r="40" spans="1:10" s="3" customFormat="1" x14ac:dyDescent="0.25">
      <c r="A40">
        <v>49</v>
      </c>
      <c r="B40" t="s">
        <v>72</v>
      </c>
      <c r="C40" s="1" t="s">
        <v>73</v>
      </c>
      <c r="D40">
        <v>6</v>
      </c>
      <c r="E40" s="48">
        <v>14400.8</v>
      </c>
      <c r="F40" s="48"/>
      <c r="G40" s="48"/>
      <c r="H40" s="48"/>
      <c r="I40" s="48"/>
      <c r="J40" s="48"/>
    </row>
    <row r="41" spans="1:10" s="3" customFormat="1" x14ac:dyDescent="0.25">
      <c r="A41" s="3">
        <v>51</v>
      </c>
      <c r="B41" s="3" t="s">
        <v>74</v>
      </c>
      <c r="C41" s="4" t="s">
        <v>75</v>
      </c>
      <c r="D41" s="3">
        <v>1</v>
      </c>
      <c r="E41" s="49"/>
      <c r="F41" s="49"/>
      <c r="G41" s="49"/>
      <c r="H41" s="49"/>
      <c r="I41" s="49"/>
      <c r="J41" s="49">
        <v>-1213.1300000000001</v>
      </c>
    </row>
    <row r="42" spans="1:10" s="3" customFormat="1" x14ac:dyDescent="0.25">
      <c r="A42" s="3">
        <v>52</v>
      </c>
      <c r="B42" s="3" t="s">
        <v>76</v>
      </c>
      <c r="C42" s="4" t="s">
        <v>77</v>
      </c>
      <c r="D42" s="3">
        <v>2</v>
      </c>
      <c r="E42" s="49"/>
      <c r="F42" s="49"/>
      <c r="G42" s="49"/>
      <c r="H42" s="49"/>
      <c r="I42" s="49">
        <v>-1213.1300000000001</v>
      </c>
      <c r="J42" s="49"/>
    </row>
    <row r="43" spans="1:10" s="3" customFormat="1" x14ac:dyDescent="0.25">
      <c r="A43" s="3">
        <v>53</v>
      </c>
      <c r="B43" s="3" t="s">
        <v>78</v>
      </c>
      <c r="C43" s="4" t="s">
        <v>79</v>
      </c>
      <c r="D43" s="3">
        <v>3</v>
      </c>
      <c r="E43" s="49"/>
      <c r="F43" s="49"/>
      <c r="G43" s="49"/>
      <c r="H43" s="49">
        <v>-1213.1300000000001</v>
      </c>
      <c r="I43" s="49"/>
      <c r="J43" s="49"/>
    </row>
    <row r="44" spans="1:10" s="3" customFormat="1" x14ac:dyDescent="0.25">
      <c r="A44" s="3">
        <v>54</v>
      </c>
      <c r="B44" s="3" t="s">
        <v>80</v>
      </c>
      <c r="C44" s="4" t="s">
        <v>81</v>
      </c>
      <c r="D44" s="3">
        <v>4</v>
      </c>
      <c r="E44" s="49"/>
      <c r="F44" s="49"/>
      <c r="G44" s="49">
        <v>-1213.1300000000001</v>
      </c>
      <c r="H44" s="49"/>
      <c r="I44" s="49"/>
      <c r="J44" s="49"/>
    </row>
    <row r="45" spans="1:10" s="3" customFormat="1" x14ac:dyDescent="0.25">
      <c r="A45" s="3">
        <v>55</v>
      </c>
      <c r="B45" s="3" t="s">
        <v>82</v>
      </c>
      <c r="C45" s="4" t="s">
        <v>83</v>
      </c>
      <c r="D45" s="3">
        <v>5</v>
      </c>
      <c r="E45" s="49"/>
      <c r="F45" s="49">
        <v>-704.57</v>
      </c>
      <c r="G45" s="49"/>
      <c r="H45" s="49"/>
      <c r="I45" s="49"/>
      <c r="J45" s="49"/>
    </row>
    <row r="46" spans="1:10" s="3" customFormat="1" x14ac:dyDescent="0.25">
      <c r="A46">
        <v>56</v>
      </c>
      <c r="B46" t="s">
        <v>84</v>
      </c>
      <c r="C46" s="1" t="s">
        <v>85</v>
      </c>
      <c r="D46">
        <v>6</v>
      </c>
      <c r="E46" s="48">
        <v>0</v>
      </c>
      <c r="F46" s="48"/>
      <c r="G46" s="48"/>
      <c r="H46" s="48"/>
      <c r="I46" s="48"/>
      <c r="J46" s="48"/>
    </row>
    <row r="47" spans="1:10" s="3" customFormat="1" x14ac:dyDescent="0.25">
      <c r="A47">
        <v>58</v>
      </c>
      <c r="B47" t="s">
        <v>88</v>
      </c>
      <c r="C47" s="1" t="s">
        <v>89</v>
      </c>
      <c r="D47">
        <v>6</v>
      </c>
      <c r="E47" s="48">
        <v>0</v>
      </c>
      <c r="F47" s="48"/>
      <c r="G47" s="48"/>
      <c r="H47" s="48"/>
      <c r="I47" s="48"/>
      <c r="J47" s="48"/>
    </row>
    <row r="48" spans="1:10" s="3" customFormat="1" x14ac:dyDescent="0.25">
      <c r="A48">
        <v>60</v>
      </c>
      <c r="B48" t="s">
        <v>90</v>
      </c>
      <c r="C48" s="1" t="s">
        <v>91</v>
      </c>
      <c r="D48">
        <v>6</v>
      </c>
      <c r="E48" s="48">
        <v>0</v>
      </c>
      <c r="F48" s="48"/>
      <c r="G48" s="48"/>
      <c r="H48" s="48"/>
      <c r="I48" s="48"/>
      <c r="J48" s="48"/>
    </row>
    <row r="49" spans="1:10" s="3" customFormat="1" x14ac:dyDescent="0.25">
      <c r="A49">
        <v>62</v>
      </c>
      <c r="B49" t="s">
        <v>92</v>
      </c>
      <c r="C49" s="1" t="s">
        <v>93</v>
      </c>
      <c r="D49">
        <v>6</v>
      </c>
      <c r="E49" s="48">
        <v>-704.57</v>
      </c>
      <c r="F49" s="48"/>
      <c r="G49" s="48"/>
      <c r="H49" s="48"/>
      <c r="I49" s="48"/>
      <c r="J49" s="48"/>
    </row>
    <row r="50" spans="1:10" s="3" customFormat="1" x14ac:dyDescent="0.25">
      <c r="A50" s="3">
        <v>64</v>
      </c>
      <c r="B50" s="3" t="s">
        <v>94</v>
      </c>
      <c r="C50" s="4" t="s">
        <v>95</v>
      </c>
      <c r="D50" s="3">
        <v>5</v>
      </c>
      <c r="E50" s="49"/>
      <c r="F50" s="49">
        <v>-508.56</v>
      </c>
      <c r="G50" s="49"/>
      <c r="H50" s="49"/>
      <c r="I50" s="49"/>
      <c r="J50" s="49"/>
    </row>
    <row r="51" spans="1:10" s="3" customFormat="1" x14ac:dyDescent="0.25">
      <c r="A51">
        <v>65</v>
      </c>
      <c r="B51" t="s">
        <v>98</v>
      </c>
      <c r="C51" s="1" t="s">
        <v>99</v>
      </c>
      <c r="D51">
        <v>6</v>
      </c>
      <c r="E51" s="48">
        <v>0</v>
      </c>
      <c r="F51" s="48"/>
      <c r="G51" s="48"/>
      <c r="H51" s="48"/>
      <c r="I51" s="48"/>
      <c r="J51" s="48"/>
    </row>
    <row r="52" spans="1:10" s="3" customFormat="1" x14ac:dyDescent="0.25">
      <c r="A52">
        <v>67</v>
      </c>
      <c r="B52" t="s">
        <v>100</v>
      </c>
      <c r="C52" s="1" t="s">
        <v>101</v>
      </c>
      <c r="D52">
        <v>6</v>
      </c>
      <c r="E52" s="48">
        <v>0</v>
      </c>
      <c r="F52" s="48"/>
      <c r="G52" s="48"/>
      <c r="H52" s="48"/>
      <c r="I52" s="48"/>
      <c r="J52" s="48"/>
    </row>
    <row r="53" spans="1:10" s="3" customFormat="1" x14ac:dyDescent="0.25">
      <c r="A53">
        <v>69</v>
      </c>
      <c r="B53" t="s">
        <v>102</v>
      </c>
      <c r="C53" s="1" t="s">
        <v>103</v>
      </c>
      <c r="D53">
        <v>6</v>
      </c>
      <c r="E53" s="48">
        <v>-508.56</v>
      </c>
      <c r="F53" s="48"/>
      <c r="G53" s="48"/>
      <c r="H53" s="48"/>
      <c r="I53" s="48"/>
      <c r="J53" s="48"/>
    </row>
    <row r="54" spans="1:10" s="3" customFormat="1" x14ac:dyDescent="0.25">
      <c r="A54">
        <v>71</v>
      </c>
      <c r="B54" t="s">
        <v>427</v>
      </c>
      <c r="C54" s="1" t="s">
        <v>428</v>
      </c>
      <c r="D54">
        <v>6</v>
      </c>
      <c r="E54" s="48">
        <v>0</v>
      </c>
      <c r="F54" s="48"/>
      <c r="G54" s="48"/>
      <c r="H54" s="48"/>
      <c r="I54" s="48"/>
      <c r="J54" s="48"/>
    </row>
    <row r="55" spans="1:10" s="3" customFormat="1" x14ac:dyDescent="0.25">
      <c r="A55" s="3">
        <v>73</v>
      </c>
      <c r="B55" s="3" t="s">
        <v>104</v>
      </c>
      <c r="C55" s="4" t="s">
        <v>105</v>
      </c>
      <c r="D55" s="3">
        <v>5</v>
      </c>
      <c r="E55" s="49"/>
      <c r="F55" s="49">
        <v>0</v>
      </c>
      <c r="G55" s="49"/>
      <c r="H55" s="49"/>
      <c r="I55" s="49"/>
      <c r="J55" s="49"/>
    </row>
    <row r="56" spans="1:10" s="3" customFormat="1" x14ac:dyDescent="0.25">
      <c r="A56">
        <v>74</v>
      </c>
      <c r="B56" t="s">
        <v>106</v>
      </c>
      <c r="C56" s="1" t="s">
        <v>107</v>
      </c>
      <c r="D56">
        <v>6</v>
      </c>
      <c r="E56" s="48">
        <v>0</v>
      </c>
      <c r="F56" s="48"/>
      <c r="G56" s="48"/>
      <c r="H56" s="48"/>
      <c r="I56" s="48"/>
      <c r="J56" s="48"/>
    </row>
    <row r="57" spans="1:10" s="3" customFormat="1" x14ac:dyDescent="0.25">
      <c r="A57" s="3">
        <v>76</v>
      </c>
      <c r="B57" s="3" t="s">
        <v>108</v>
      </c>
      <c r="C57" s="4" t="s">
        <v>109</v>
      </c>
      <c r="D57" s="3">
        <v>4</v>
      </c>
      <c r="E57" s="49"/>
      <c r="F57" s="49"/>
      <c r="G57" s="49">
        <v>0</v>
      </c>
      <c r="H57" s="49"/>
      <c r="I57" s="49"/>
      <c r="J57" s="49"/>
    </row>
    <row r="58" spans="1:10" s="3" customFormat="1" x14ac:dyDescent="0.25">
      <c r="A58" s="3">
        <v>77</v>
      </c>
      <c r="B58" s="3" t="s">
        <v>110</v>
      </c>
      <c r="C58" s="4" t="s">
        <v>111</v>
      </c>
      <c r="D58" s="3">
        <v>5</v>
      </c>
      <c r="E58" s="49"/>
      <c r="F58" s="49">
        <v>0</v>
      </c>
      <c r="G58" s="49"/>
      <c r="H58" s="49"/>
      <c r="I58" s="49"/>
      <c r="J58" s="49"/>
    </row>
    <row r="59" spans="1:10" s="3" customFormat="1" x14ac:dyDescent="0.25">
      <c r="A59">
        <v>78</v>
      </c>
      <c r="B59" t="s">
        <v>112</v>
      </c>
      <c r="C59" s="1" t="s">
        <v>113</v>
      </c>
      <c r="D59">
        <v>6</v>
      </c>
      <c r="E59" s="48">
        <v>0</v>
      </c>
      <c r="F59" s="48"/>
      <c r="G59" s="48"/>
      <c r="H59" s="48"/>
      <c r="I59" s="48"/>
      <c r="J59" s="48"/>
    </row>
    <row r="60" spans="1:10" s="3" customFormat="1" x14ac:dyDescent="0.25">
      <c r="A60" s="3">
        <v>80</v>
      </c>
      <c r="B60" s="3" t="s">
        <v>114</v>
      </c>
      <c r="C60" s="4" t="s">
        <v>115</v>
      </c>
      <c r="D60" s="3">
        <v>5</v>
      </c>
      <c r="E60" s="49"/>
      <c r="F60" s="49">
        <v>0</v>
      </c>
      <c r="G60" s="49"/>
      <c r="H60" s="49"/>
      <c r="I60" s="49"/>
      <c r="J60" s="49"/>
    </row>
    <row r="61" spans="1:10" s="3" customFormat="1" x14ac:dyDescent="0.25">
      <c r="A61">
        <v>81</v>
      </c>
      <c r="B61" t="s">
        <v>116</v>
      </c>
      <c r="C61" s="1" t="s">
        <v>117</v>
      </c>
      <c r="D61">
        <v>6</v>
      </c>
      <c r="E61" s="48">
        <v>0</v>
      </c>
      <c r="F61" s="48"/>
      <c r="G61" s="48"/>
      <c r="H61" s="48"/>
      <c r="I61" s="48"/>
      <c r="J61" s="48"/>
    </row>
    <row r="62" spans="1:10" s="3" customFormat="1" x14ac:dyDescent="0.25">
      <c r="A62" s="3">
        <v>83</v>
      </c>
      <c r="B62" s="3" t="s">
        <v>118</v>
      </c>
      <c r="C62" s="4" t="s">
        <v>119</v>
      </c>
      <c r="D62" s="3">
        <v>4</v>
      </c>
      <c r="E62" s="49"/>
      <c r="F62" s="49"/>
      <c r="G62" s="49">
        <v>0</v>
      </c>
      <c r="H62" s="49"/>
      <c r="I62" s="49"/>
      <c r="J62" s="49"/>
    </row>
    <row r="63" spans="1:10" s="3" customFormat="1" x14ac:dyDescent="0.25">
      <c r="A63" s="3">
        <v>84</v>
      </c>
      <c r="B63" s="3" t="s">
        <v>120</v>
      </c>
      <c r="C63" s="4" t="s">
        <v>121</v>
      </c>
      <c r="D63" s="3">
        <v>5</v>
      </c>
      <c r="E63" s="49"/>
      <c r="F63" s="49">
        <v>0</v>
      </c>
      <c r="G63" s="49"/>
      <c r="H63" s="49"/>
      <c r="I63" s="49"/>
      <c r="J63" s="49"/>
    </row>
    <row r="64" spans="1:10" s="3" customFormat="1" x14ac:dyDescent="0.25">
      <c r="A64">
        <v>85</v>
      </c>
      <c r="B64" t="s">
        <v>122</v>
      </c>
      <c r="C64" s="1" t="s">
        <v>123</v>
      </c>
      <c r="D64">
        <v>6</v>
      </c>
      <c r="E64" s="48">
        <v>0</v>
      </c>
      <c r="F64" s="48"/>
      <c r="G64" s="48"/>
      <c r="H64" s="48"/>
      <c r="I64" s="48"/>
      <c r="J64" s="48"/>
    </row>
    <row r="65" spans="1:10" s="3" customFormat="1" x14ac:dyDescent="0.25">
      <c r="A65" s="3">
        <v>87</v>
      </c>
      <c r="B65" s="3" t="s">
        <v>124</v>
      </c>
      <c r="C65" s="4" t="s">
        <v>125</v>
      </c>
      <c r="D65" s="3">
        <v>4</v>
      </c>
      <c r="E65" s="49"/>
      <c r="F65" s="49"/>
      <c r="G65" s="49">
        <v>0</v>
      </c>
      <c r="H65" s="49"/>
      <c r="I65" s="49"/>
      <c r="J65" s="49"/>
    </row>
    <row r="66" spans="1:10" s="3" customFormat="1" x14ac:dyDescent="0.25">
      <c r="A66" s="3">
        <v>88</v>
      </c>
      <c r="B66" s="3" t="s">
        <v>126</v>
      </c>
      <c r="C66" s="4" t="s">
        <v>127</v>
      </c>
      <c r="D66" s="3">
        <v>5</v>
      </c>
      <c r="E66" s="49"/>
      <c r="F66" s="49">
        <v>0</v>
      </c>
      <c r="G66" s="49"/>
      <c r="H66" s="49"/>
      <c r="I66" s="49"/>
      <c r="J66" s="49"/>
    </row>
    <row r="67" spans="1:10" s="3" customFormat="1" x14ac:dyDescent="0.25">
      <c r="A67">
        <v>89</v>
      </c>
      <c r="B67" t="s">
        <v>128</v>
      </c>
      <c r="C67" s="1" t="s">
        <v>129</v>
      </c>
      <c r="D67">
        <v>6</v>
      </c>
      <c r="E67" s="48">
        <v>0</v>
      </c>
      <c r="F67" s="48"/>
      <c r="G67" s="48"/>
      <c r="H67" s="48"/>
      <c r="I67" s="48"/>
      <c r="J67" s="48"/>
    </row>
    <row r="68" spans="1:10" s="3" customFormat="1" x14ac:dyDescent="0.25">
      <c r="A68" s="3">
        <v>91</v>
      </c>
      <c r="B68" s="3" t="s">
        <v>130</v>
      </c>
      <c r="C68" s="4" t="s">
        <v>131</v>
      </c>
      <c r="D68" s="3">
        <v>1</v>
      </c>
      <c r="E68" s="49"/>
      <c r="F68" s="49"/>
      <c r="G68" s="49"/>
      <c r="H68" s="49"/>
      <c r="I68" s="49"/>
      <c r="J68" s="49">
        <v>-428311.39</v>
      </c>
    </row>
    <row r="69" spans="1:10" s="3" customFormat="1" x14ac:dyDescent="0.25">
      <c r="A69" s="3">
        <v>92</v>
      </c>
      <c r="B69" s="3" t="s">
        <v>132</v>
      </c>
      <c r="C69" s="4" t="s">
        <v>133</v>
      </c>
      <c r="D69" s="3">
        <v>2</v>
      </c>
      <c r="E69" s="49"/>
      <c r="F69" s="49"/>
      <c r="G69" s="49"/>
      <c r="H69" s="49"/>
      <c r="I69" s="49">
        <v>-20000</v>
      </c>
      <c r="J69" s="49"/>
    </row>
    <row r="70" spans="1:10" s="3" customFormat="1" x14ac:dyDescent="0.25">
      <c r="A70" s="3">
        <v>93</v>
      </c>
      <c r="B70" s="3" t="s">
        <v>134</v>
      </c>
      <c r="C70" s="4" t="s">
        <v>135</v>
      </c>
      <c r="D70" s="3">
        <v>3</v>
      </c>
      <c r="E70" s="49"/>
      <c r="F70" s="49"/>
      <c r="G70" s="49"/>
      <c r="H70" s="49">
        <v>-20000</v>
      </c>
      <c r="I70" s="49"/>
      <c r="J70" s="49"/>
    </row>
    <row r="71" spans="1:10" s="3" customFormat="1" x14ac:dyDescent="0.25">
      <c r="A71" s="3">
        <v>94</v>
      </c>
      <c r="B71" s="3" t="s">
        <v>136</v>
      </c>
      <c r="C71" s="4" t="s">
        <v>137</v>
      </c>
      <c r="D71" s="3">
        <v>4</v>
      </c>
      <c r="E71" s="49"/>
      <c r="F71" s="49"/>
      <c r="G71" s="49">
        <v>-20000</v>
      </c>
      <c r="H71" s="49"/>
      <c r="I71" s="49"/>
      <c r="J71" s="49"/>
    </row>
    <row r="72" spans="1:10" s="3" customFormat="1" x14ac:dyDescent="0.25">
      <c r="A72" s="3">
        <v>95</v>
      </c>
      <c r="B72" s="3" t="s">
        <v>138</v>
      </c>
      <c r="C72" s="4" t="s">
        <v>139</v>
      </c>
      <c r="D72" s="3">
        <v>5</v>
      </c>
      <c r="E72" s="49"/>
      <c r="F72" s="49">
        <v>-20000</v>
      </c>
      <c r="G72" s="49"/>
      <c r="H72" s="49"/>
      <c r="I72" s="49"/>
      <c r="J72" s="49"/>
    </row>
    <row r="73" spans="1:10" s="3" customFormat="1" x14ac:dyDescent="0.25">
      <c r="A73">
        <v>96</v>
      </c>
      <c r="B73" t="s">
        <v>140</v>
      </c>
      <c r="C73" s="1" t="s">
        <v>141</v>
      </c>
      <c r="D73">
        <v>6</v>
      </c>
      <c r="E73" s="48">
        <v>-20000</v>
      </c>
      <c r="F73" s="48"/>
      <c r="G73" s="48"/>
      <c r="H73" s="48"/>
      <c r="I73" s="48"/>
      <c r="J73" s="48"/>
    </row>
    <row r="74" spans="1:10" s="3" customFormat="1" x14ac:dyDescent="0.25">
      <c r="A74" s="3">
        <v>98</v>
      </c>
      <c r="B74" s="3" t="s">
        <v>142</v>
      </c>
      <c r="C74" s="4" t="s">
        <v>143</v>
      </c>
      <c r="D74" s="3">
        <v>2</v>
      </c>
      <c r="E74" s="49"/>
      <c r="F74" s="49"/>
      <c r="G74" s="49"/>
      <c r="H74" s="49"/>
      <c r="I74" s="49">
        <v>-346584.46</v>
      </c>
      <c r="J74" s="49"/>
    </row>
    <row r="75" spans="1:10" s="3" customFormat="1" x14ac:dyDescent="0.25">
      <c r="A75" s="3">
        <v>99</v>
      </c>
      <c r="B75" s="3" t="s">
        <v>144</v>
      </c>
      <c r="C75" s="4" t="s">
        <v>145</v>
      </c>
      <c r="D75" s="3">
        <v>3</v>
      </c>
      <c r="E75" s="49"/>
      <c r="F75" s="49"/>
      <c r="G75" s="49"/>
      <c r="H75" s="49">
        <v>-346584.46</v>
      </c>
      <c r="I75" s="49"/>
      <c r="J75" s="49"/>
    </row>
    <row r="76" spans="1:10" s="3" customFormat="1" x14ac:dyDescent="0.25">
      <c r="A76" s="3">
        <v>100</v>
      </c>
      <c r="B76" s="3" t="s">
        <v>146</v>
      </c>
      <c r="C76" s="4" t="s">
        <v>147</v>
      </c>
      <c r="D76" s="3">
        <v>4</v>
      </c>
      <c r="E76" s="49"/>
      <c r="F76" s="49"/>
      <c r="G76" s="49">
        <v>-346584.46</v>
      </c>
      <c r="H76" s="49"/>
      <c r="I76" s="49"/>
      <c r="J76" s="49"/>
    </row>
    <row r="77" spans="1:10" s="3" customFormat="1" x14ac:dyDescent="0.25">
      <c r="A77" s="3">
        <v>101</v>
      </c>
      <c r="B77" s="3" t="s">
        <v>148</v>
      </c>
      <c r="C77" s="4" t="s">
        <v>149</v>
      </c>
      <c r="D77" s="3">
        <v>5</v>
      </c>
      <c r="E77" s="49"/>
      <c r="F77" s="49">
        <v>-346584.46</v>
      </c>
      <c r="G77" s="49"/>
      <c r="H77" s="49"/>
      <c r="I77" s="49"/>
      <c r="J77" s="49"/>
    </row>
    <row r="78" spans="1:10" s="3" customFormat="1" x14ac:dyDescent="0.25">
      <c r="A78">
        <v>102</v>
      </c>
      <c r="B78" t="s">
        <v>150</v>
      </c>
      <c r="C78" s="1" t="s">
        <v>151</v>
      </c>
      <c r="D78">
        <v>6</v>
      </c>
      <c r="E78" s="48">
        <v>-142203.51</v>
      </c>
      <c r="F78" s="48"/>
      <c r="G78" s="48"/>
      <c r="H78" s="48"/>
      <c r="I78" s="48"/>
      <c r="J78" s="48"/>
    </row>
    <row r="79" spans="1:10" x14ac:dyDescent="0.25">
      <c r="A79">
        <v>104</v>
      </c>
      <c r="B79" t="s">
        <v>152</v>
      </c>
      <c r="C79" s="1" t="s">
        <v>153</v>
      </c>
      <c r="D79">
        <v>6</v>
      </c>
      <c r="E79" s="48">
        <v>-204380.95</v>
      </c>
    </row>
    <row r="80" spans="1:10" x14ac:dyDescent="0.25">
      <c r="A80" s="3">
        <v>106</v>
      </c>
      <c r="B80" s="3" t="s">
        <v>154</v>
      </c>
      <c r="C80" s="4" t="s">
        <v>155</v>
      </c>
      <c r="D80" s="3">
        <v>2</v>
      </c>
      <c r="E80" s="49"/>
      <c r="F80" s="49"/>
      <c r="G80" s="49"/>
      <c r="H80" s="49"/>
      <c r="I80" s="49">
        <v>-61726.93</v>
      </c>
      <c r="J80" s="49"/>
    </row>
    <row r="81" spans="1:10" x14ac:dyDescent="0.25">
      <c r="A81" s="3">
        <v>107</v>
      </c>
      <c r="B81" s="3" t="s">
        <v>156</v>
      </c>
      <c r="C81" s="4" t="s">
        <v>157</v>
      </c>
      <c r="D81" s="3">
        <v>3</v>
      </c>
      <c r="E81" s="49"/>
      <c r="F81" s="49"/>
      <c r="G81" s="49"/>
      <c r="H81" s="49">
        <v>-61726.93</v>
      </c>
      <c r="I81" s="49"/>
      <c r="J81" s="49"/>
    </row>
    <row r="82" spans="1:10" x14ac:dyDescent="0.25">
      <c r="A82" s="3">
        <v>108</v>
      </c>
      <c r="B82" s="3" t="s">
        <v>158</v>
      </c>
      <c r="C82" s="4" t="s">
        <v>159</v>
      </c>
      <c r="D82" s="3">
        <v>4</v>
      </c>
      <c r="E82" s="49"/>
      <c r="F82" s="49"/>
      <c r="G82" s="49">
        <v>-61726.93</v>
      </c>
      <c r="H82" s="49"/>
      <c r="I82" s="49"/>
      <c r="J82" s="49"/>
    </row>
    <row r="83" spans="1:10" x14ac:dyDescent="0.25">
      <c r="A83" s="3">
        <v>109</v>
      </c>
      <c r="B83" s="3" t="s">
        <v>160</v>
      </c>
      <c r="C83" s="4" t="s">
        <v>161</v>
      </c>
      <c r="D83" s="3">
        <v>5</v>
      </c>
      <c r="E83" s="49"/>
      <c r="F83" s="49">
        <v>-61726.93</v>
      </c>
      <c r="G83" s="49"/>
      <c r="H83" s="49"/>
      <c r="I83" s="49"/>
      <c r="J83" s="49"/>
    </row>
    <row r="84" spans="1:10" x14ac:dyDescent="0.25">
      <c r="A84">
        <v>110</v>
      </c>
      <c r="B84" t="s">
        <v>162</v>
      </c>
      <c r="C84" s="1" t="s">
        <v>163</v>
      </c>
      <c r="D84">
        <v>6</v>
      </c>
      <c r="E84" s="48">
        <v>-61726.93</v>
      </c>
    </row>
    <row r="85" spans="1:10" x14ac:dyDescent="0.25">
      <c r="C85" s="1"/>
    </row>
    <row r="86" spans="1:10" x14ac:dyDescent="0.25">
      <c r="B86" s="7" t="s">
        <v>429</v>
      </c>
      <c r="C86" s="7"/>
      <c r="D86" s="7"/>
      <c r="E86" s="50"/>
      <c r="F86" s="50"/>
      <c r="G86" s="50"/>
      <c r="H86" s="50"/>
      <c r="I86" s="50"/>
      <c r="J86" s="50">
        <f>+J133</f>
        <v>-53460.399999999994</v>
      </c>
    </row>
    <row r="88" spans="1:10" ht="23.25" x14ac:dyDescent="0.35">
      <c r="B88" s="42" t="s">
        <v>430</v>
      </c>
    </row>
    <row r="89" spans="1:10" x14ac:dyDescent="0.25">
      <c r="B89" t="s">
        <v>424</v>
      </c>
    </row>
    <row r="91" spans="1:10" x14ac:dyDescent="0.25">
      <c r="A91" s="3">
        <v>112</v>
      </c>
      <c r="B91" s="3" t="s">
        <v>166</v>
      </c>
      <c r="C91" s="4" t="s">
        <v>167</v>
      </c>
      <c r="D91" s="3">
        <v>1</v>
      </c>
      <c r="E91" s="49"/>
      <c r="F91" s="49"/>
      <c r="G91" s="49"/>
      <c r="H91" s="49"/>
      <c r="I91" s="49"/>
      <c r="J91" s="49">
        <v>-547020</v>
      </c>
    </row>
    <row r="92" spans="1:10" x14ac:dyDescent="0.25">
      <c r="A92" s="3">
        <v>113</v>
      </c>
      <c r="B92" s="3" t="s">
        <v>168</v>
      </c>
      <c r="C92" s="4" t="s">
        <v>169</v>
      </c>
      <c r="D92" s="3">
        <v>2</v>
      </c>
      <c r="E92" s="49"/>
      <c r="F92" s="49"/>
      <c r="G92" s="49"/>
      <c r="H92" s="49"/>
      <c r="I92" s="49">
        <v>-547020</v>
      </c>
      <c r="J92" s="49"/>
    </row>
    <row r="93" spans="1:10" x14ac:dyDescent="0.25">
      <c r="A93" s="3">
        <v>114</v>
      </c>
      <c r="B93" s="3" t="s">
        <v>170</v>
      </c>
      <c r="C93" s="4" t="s">
        <v>171</v>
      </c>
      <c r="D93" s="3">
        <v>3</v>
      </c>
      <c r="E93" s="49"/>
      <c r="F93" s="49"/>
      <c r="G93" s="49"/>
      <c r="H93" s="49">
        <v>-547020</v>
      </c>
      <c r="I93" s="49"/>
      <c r="J93" s="49"/>
    </row>
    <row r="94" spans="1:10" x14ac:dyDescent="0.25">
      <c r="A94" s="3">
        <v>115</v>
      </c>
      <c r="B94" s="3" t="s">
        <v>172</v>
      </c>
      <c r="C94" s="4" t="s">
        <v>173</v>
      </c>
      <c r="D94" s="3">
        <v>4</v>
      </c>
      <c r="E94" s="49"/>
      <c r="F94" s="49"/>
      <c r="G94" s="49">
        <v>-547020</v>
      </c>
      <c r="H94" s="49"/>
      <c r="I94" s="49"/>
      <c r="J94" s="49"/>
    </row>
    <row r="95" spans="1:10" x14ac:dyDescent="0.25">
      <c r="A95" s="3">
        <v>116</v>
      </c>
      <c r="B95" s="3" t="s">
        <v>174</v>
      </c>
      <c r="C95" s="4" t="s">
        <v>175</v>
      </c>
      <c r="D95" s="3">
        <v>5</v>
      </c>
      <c r="E95" s="49"/>
      <c r="F95" s="49">
        <v>-547020</v>
      </c>
      <c r="G95" s="49"/>
      <c r="H95" s="49"/>
      <c r="I95" s="49"/>
      <c r="J95" s="49"/>
    </row>
    <row r="96" spans="1:10" x14ac:dyDescent="0.25">
      <c r="A96">
        <v>117</v>
      </c>
      <c r="B96" t="s">
        <v>176</v>
      </c>
      <c r="C96" s="1" t="s">
        <v>177</v>
      </c>
      <c r="D96">
        <v>6</v>
      </c>
      <c r="E96" s="48">
        <v>-547020</v>
      </c>
    </row>
    <row r="97" spans="1:10" x14ac:dyDescent="0.25">
      <c r="A97" s="3">
        <v>119</v>
      </c>
      <c r="B97" s="3" t="s">
        <v>178</v>
      </c>
      <c r="C97" s="4" t="s">
        <v>179</v>
      </c>
      <c r="D97" s="3">
        <v>1</v>
      </c>
      <c r="E97" s="49"/>
      <c r="F97" s="49"/>
      <c r="G97" s="49"/>
      <c r="H97" s="49"/>
      <c r="I97" s="49"/>
      <c r="J97" s="49">
        <v>392066.26</v>
      </c>
    </row>
    <row r="98" spans="1:10" x14ac:dyDescent="0.25">
      <c r="A98" s="3">
        <v>120</v>
      </c>
      <c r="B98" s="3" t="s">
        <v>180</v>
      </c>
      <c r="C98" s="4" t="s">
        <v>181</v>
      </c>
      <c r="D98" s="3">
        <v>2</v>
      </c>
      <c r="E98" s="49"/>
      <c r="F98" s="49"/>
      <c r="G98" s="49"/>
      <c r="H98" s="49"/>
      <c r="I98" s="49">
        <v>392066.26</v>
      </c>
      <c r="J98" s="49"/>
    </row>
    <row r="99" spans="1:10" x14ac:dyDescent="0.25">
      <c r="A99" s="3">
        <v>121</v>
      </c>
      <c r="B99" s="3" t="s">
        <v>182</v>
      </c>
      <c r="C99" s="4" t="s">
        <v>183</v>
      </c>
      <c r="D99" s="3">
        <v>3</v>
      </c>
      <c r="E99" s="49"/>
      <c r="F99" s="49"/>
      <c r="G99" s="49"/>
      <c r="H99" s="49">
        <v>392066.26</v>
      </c>
      <c r="I99" s="49"/>
      <c r="J99" s="49"/>
    </row>
    <row r="100" spans="1:10" x14ac:dyDescent="0.25">
      <c r="A100" s="3">
        <v>122</v>
      </c>
      <c r="B100" s="3" t="s">
        <v>184</v>
      </c>
      <c r="C100" s="4" t="s">
        <v>185</v>
      </c>
      <c r="D100" s="3">
        <v>4</v>
      </c>
      <c r="E100" s="49"/>
      <c r="F100" s="49"/>
      <c r="G100" s="49">
        <v>392066.26</v>
      </c>
      <c r="H100" s="49"/>
      <c r="I100" s="49"/>
      <c r="J100" s="49"/>
    </row>
    <row r="101" spans="1:10" x14ac:dyDescent="0.25">
      <c r="A101" s="3">
        <v>123</v>
      </c>
      <c r="B101" s="3" t="s">
        <v>186</v>
      </c>
      <c r="C101" s="4" t="s">
        <v>187</v>
      </c>
      <c r="D101" s="3">
        <v>5</v>
      </c>
      <c r="E101" s="49"/>
      <c r="F101" s="49">
        <v>392066.26</v>
      </c>
      <c r="G101" s="49"/>
      <c r="H101" s="49"/>
      <c r="I101" s="49"/>
      <c r="J101" s="49"/>
    </row>
    <row r="102" spans="1:10" x14ac:dyDescent="0.25">
      <c r="A102">
        <v>124</v>
      </c>
      <c r="B102" t="s">
        <v>188</v>
      </c>
      <c r="C102" s="1" t="s">
        <v>189</v>
      </c>
      <c r="D102">
        <v>6</v>
      </c>
      <c r="E102" s="48">
        <v>392066.26</v>
      </c>
    </row>
    <row r="103" spans="1:10" x14ac:dyDescent="0.25">
      <c r="A103" s="3">
        <v>126</v>
      </c>
      <c r="B103" s="3" t="s">
        <v>190</v>
      </c>
      <c r="C103" s="4" t="s">
        <v>191</v>
      </c>
      <c r="D103" s="3">
        <v>1</v>
      </c>
      <c r="E103" s="49"/>
      <c r="F103" s="49"/>
      <c r="G103" s="49"/>
      <c r="H103" s="49"/>
      <c r="I103" s="49"/>
      <c r="J103" s="49">
        <v>100482.98</v>
      </c>
    </row>
    <row r="104" spans="1:10" x14ac:dyDescent="0.25">
      <c r="A104" s="3">
        <v>127</v>
      </c>
      <c r="B104" s="3" t="s">
        <v>192</v>
      </c>
      <c r="C104" s="4" t="s">
        <v>193</v>
      </c>
      <c r="D104" s="3">
        <v>2</v>
      </c>
      <c r="E104" s="49"/>
      <c r="F104" s="49"/>
      <c r="G104" s="49"/>
      <c r="H104" s="49"/>
      <c r="I104" s="49">
        <v>100482.98</v>
      </c>
      <c r="J104" s="49"/>
    </row>
    <row r="105" spans="1:10" x14ac:dyDescent="0.25">
      <c r="A105" s="3">
        <v>128</v>
      </c>
      <c r="B105" s="3" t="s">
        <v>194</v>
      </c>
      <c r="C105" s="4" t="s">
        <v>195</v>
      </c>
      <c r="D105" s="3">
        <v>3</v>
      </c>
      <c r="E105" s="49"/>
      <c r="F105" s="49"/>
      <c r="G105" s="49"/>
      <c r="H105" s="49">
        <v>100429.34</v>
      </c>
      <c r="I105" s="49"/>
      <c r="J105" s="49"/>
    </row>
    <row r="106" spans="1:10" x14ac:dyDescent="0.25">
      <c r="A106" s="3">
        <v>129</v>
      </c>
      <c r="B106" s="3" t="s">
        <v>196</v>
      </c>
      <c r="C106" s="4" t="s">
        <v>197</v>
      </c>
      <c r="D106" s="3">
        <v>4</v>
      </c>
      <c r="E106" s="49"/>
      <c r="F106" s="49"/>
      <c r="G106" s="49">
        <v>100429.34</v>
      </c>
      <c r="H106" s="49"/>
      <c r="I106" s="49"/>
      <c r="J106" s="49"/>
    </row>
    <row r="107" spans="1:10" x14ac:dyDescent="0.25">
      <c r="A107" s="3">
        <v>130</v>
      </c>
      <c r="B107" s="3" t="s">
        <v>198</v>
      </c>
      <c r="C107" s="4" t="s">
        <v>199</v>
      </c>
      <c r="D107" s="3">
        <v>5</v>
      </c>
      <c r="E107" s="49"/>
      <c r="F107" s="49">
        <v>100429.34</v>
      </c>
      <c r="G107" s="49"/>
      <c r="H107" s="49"/>
      <c r="I107" s="49"/>
      <c r="J107" s="49"/>
    </row>
    <row r="108" spans="1:10" x14ac:dyDescent="0.25">
      <c r="A108">
        <v>131</v>
      </c>
      <c r="B108" t="s">
        <v>220</v>
      </c>
      <c r="C108" s="1" t="s">
        <v>431</v>
      </c>
      <c r="D108">
        <v>6</v>
      </c>
      <c r="E108" s="48">
        <v>20.52</v>
      </c>
    </row>
    <row r="109" spans="1:10" x14ac:dyDescent="0.25">
      <c r="A109">
        <v>133</v>
      </c>
      <c r="B109" t="s">
        <v>432</v>
      </c>
      <c r="C109" s="1" t="s">
        <v>433</v>
      </c>
      <c r="D109">
        <v>6</v>
      </c>
      <c r="E109" s="48">
        <v>0</v>
      </c>
    </row>
    <row r="110" spans="1:10" x14ac:dyDescent="0.25">
      <c r="A110">
        <v>135</v>
      </c>
      <c r="B110" t="s">
        <v>200</v>
      </c>
      <c r="C110" s="1" t="s">
        <v>201</v>
      </c>
      <c r="D110">
        <v>6</v>
      </c>
      <c r="E110" s="48">
        <v>2842.7</v>
      </c>
    </row>
    <row r="111" spans="1:10" x14ac:dyDescent="0.25">
      <c r="A111">
        <v>137</v>
      </c>
      <c r="B111" t="s">
        <v>206</v>
      </c>
      <c r="C111" s="1" t="s">
        <v>207</v>
      </c>
      <c r="D111">
        <v>6</v>
      </c>
      <c r="E111" s="48">
        <v>0</v>
      </c>
    </row>
    <row r="112" spans="1:10" x14ac:dyDescent="0.25">
      <c r="A112">
        <v>139</v>
      </c>
      <c r="B112" t="s">
        <v>208</v>
      </c>
      <c r="C112" s="1" t="s">
        <v>209</v>
      </c>
      <c r="D112">
        <v>6</v>
      </c>
      <c r="E112" s="48">
        <v>78754.399999999994</v>
      </c>
    </row>
    <row r="113" spans="1:10" x14ac:dyDescent="0.25">
      <c r="A113">
        <v>141</v>
      </c>
      <c r="B113" t="s">
        <v>434</v>
      </c>
      <c r="C113" s="1" t="s">
        <v>402</v>
      </c>
      <c r="D113">
        <v>6</v>
      </c>
      <c r="E113" s="48">
        <v>22</v>
      </c>
    </row>
    <row r="114" spans="1:10" x14ac:dyDescent="0.25">
      <c r="A114">
        <v>143</v>
      </c>
      <c r="B114" t="s">
        <v>210</v>
      </c>
      <c r="C114" s="1" t="s">
        <v>211</v>
      </c>
      <c r="D114">
        <v>6</v>
      </c>
      <c r="E114" s="48">
        <v>3245.59</v>
      </c>
    </row>
    <row r="115" spans="1:10" x14ac:dyDescent="0.25">
      <c r="A115">
        <v>145</v>
      </c>
      <c r="B115" t="s">
        <v>435</v>
      </c>
      <c r="C115" s="1" t="s">
        <v>436</v>
      </c>
      <c r="D115">
        <v>6</v>
      </c>
      <c r="E115" s="48">
        <v>154.1</v>
      </c>
    </row>
    <row r="116" spans="1:10" x14ac:dyDescent="0.25">
      <c r="A116">
        <v>147</v>
      </c>
      <c r="B116" t="s">
        <v>212</v>
      </c>
      <c r="C116" s="1" t="s">
        <v>213</v>
      </c>
      <c r="D116">
        <v>6</v>
      </c>
      <c r="E116" s="48">
        <v>15390.03</v>
      </c>
    </row>
    <row r="117" spans="1:10" x14ac:dyDescent="0.25">
      <c r="A117" s="3">
        <v>149</v>
      </c>
      <c r="B117" s="3" t="s">
        <v>214</v>
      </c>
      <c r="C117" s="4" t="s">
        <v>215</v>
      </c>
      <c r="D117" s="3">
        <v>3</v>
      </c>
      <c r="E117" s="49"/>
      <c r="F117" s="49"/>
      <c r="G117" s="49"/>
      <c r="H117" s="49">
        <v>53.64</v>
      </c>
      <c r="I117" s="49"/>
      <c r="J117" s="49"/>
    </row>
    <row r="118" spans="1:10" x14ac:dyDescent="0.25">
      <c r="A118" s="3">
        <v>150</v>
      </c>
      <c r="B118" s="3" t="s">
        <v>196</v>
      </c>
      <c r="C118" s="4" t="s">
        <v>216</v>
      </c>
      <c r="D118" s="3">
        <v>4</v>
      </c>
      <c r="E118" s="49"/>
      <c r="F118" s="49"/>
      <c r="G118" s="49">
        <v>53.64</v>
      </c>
      <c r="H118" s="49"/>
      <c r="I118" s="49"/>
      <c r="J118" s="49"/>
    </row>
    <row r="119" spans="1:10" x14ac:dyDescent="0.25">
      <c r="A119" s="3">
        <v>151</v>
      </c>
      <c r="B119" s="3" t="s">
        <v>198</v>
      </c>
      <c r="C119" s="4" t="s">
        <v>217</v>
      </c>
      <c r="D119" s="3">
        <v>5</v>
      </c>
      <c r="E119" s="49"/>
      <c r="F119" s="49">
        <v>53.64</v>
      </c>
      <c r="G119" s="49"/>
      <c r="H119" s="49"/>
      <c r="I119" s="49"/>
      <c r="J119" s="49"/>
    </row>
    <row r="120" spans="1:10" x14ac:dyDescent="0.25">
      <c r="A120">
        <v>152</v>
      </c>
      <c r="B120" t="s">
        <v>220</v>
      </c>
      <c r="C120" s="1" t="s">
        <v>221</v>
      </c>
      <c r="D120">
        <v>6</v>
      </c>
      <c r="E120" s="48">
        <v>53.64</v>
      </c>
    </row>
    <row r="121" spans="1:10" x14ac:dyDescent="0.25">
      <c r="A121" s="3">
        <v>154</v>
      </c>
      <c r="B121" s="3" t="s">
        <v>437</v>
      </c>
      <c r="C121" s="4" t="s">
        <v>438</v>
      </c>
      <c r="D121" s="3">
        <v>1</v>
      </c>
      <c r="E121" s="49"/>
      <c r="F121" s="49"/>
      <c r="G121" s="49"/>
      <c r="H121" s="49"/>
      <c r="I121" s="49"/>
      <c r="J121" s="49">
        <v>1010.36</v>
      </c>
    </row>
    <row r="122" spans="1:10" x14ac:dyDescent="0.25">
      <c r="A122" s="3">
        <v>155</v>
      </c>
      <c r="B122" s="3" t="s">
        <v>439</v>
      </c>
      <c r="C122" s="4" t="s">
        <v>440</v>
      </c>
      <c r="D122" s="3">
        <v>2</v>
      </c>
      <c r="E122" s="49"/>
      <c r="F122" s="49"/>
      <c r="G122" s="49"/>
      <c r="H122" s="49"/>
      <c r="I122" s="49">
        <v>-950.14</v>
      </c>
      <c r="J122" s="49"/>
    </row>
    <row r="123" spans="1:10" x14ac:dyDescent="0.25">
      <c r="A123" s="3">
        <v>156</v>
      </c>
      <c r="B123" s="3" t="s">
        <v>441</v>
      </c>
      <c r="C123" s="4" t="s">
        <v>442</v>
      </c>
      <c r="D123" s="3">
        <v>3</v>
      </c>
      <c r="E123" s="49"/>
      <c r="F123" s="49"/>
      <c r="G123" s="49"/>
      <c r="H123" s="49">
        <v>-950.14</v>
      </c>
      <c r="I123" s="49"/>
      <c r="J123" s="49"/>
    </row>
    <row r="124" spans="1:10" x14ac:dyDescent="0.25">
      <c r="A124" s="3">
        <v>157</v>
      </c>
      <c r="B124" s="3" t="s">
        <v>443</v>
      </c>
      <c r="C124" s="4" t="s">
        <v>416</v>
      </c>
      <c r="D124" s="3">
        <v>4</v>
      </c>
      <c r="E124" s="49"/>
      <c r="F124" s="49"/>
      <c r="G124" s="49">
        <v>-950.14</v>
      </c>
      <c r="H124" s="49"/>
      <c r="I124" s="49"/>
      <c r="J124" s="49"/>
    </row>
    <row r="125" spans="1:10" x14ac:dyDescent="0.25">
      <c r="A125" s="3">
        <v>158</v>
      </c>
      <c r="B125" s="3" t="s">
        <v>444</v>
      </c>
      <c r="C125" s="4" t="s">
        <v>417</v>
      </c>
      <c r="D125" s="3">
        <v>5</v>
      </c>
      <c r="E125" s="49"/>
      <c r="F125" s="49">
        <v>-950.14</v>
      </c>
      <c r="G125" s="49"/>
      <c r="H125" s="49"/>
      <c r="I125" s="49"/>
      <c r="J125" s="49"/>
    </row>
    <row r="126" spans="1:10" x14ac:dyDescent="0.25">
      <c r="A126">
        <v>159</v>
      </c>
      <c r="B126" t="s">
        <v>445</v>
      </c>
      <c r="C126" s="1" t="s">
        <v>419</v>
      </c>
      <c r="D126">
        <v>6</v>
      </c>
      <c r="E126" s="48">
        <v>-950.14</v>
      </c>
    </row>
    <row r="127" spans="1:10" x14ac:dyDescent="0.25">
      <c r="A127" s="3">
        <v>161</v>
      </c>
      <c r="B127" s="3" t="s">
        <v>446</v>
      </c>
      <c r="C127" s="4" t="s">
        <v>447</v>
      </c>
      <c r="D127" s="3">
        <v>2</v>
      </c>
      <c r="E127" s="49"/>
      <c r="F127" s="49"/>
      <c r="G127" s="49"/>
      <c r="H127" s="49"/>
      <c r="I127" s="49">
        <v>1960.5</v>
      </c>
      <c r="J127" s="49"/>
    </row>
    <row r="128" spans="1:10" x14ac:dyDescent="0.25">
      <c r="A128" s="3">
        <v>162</v>
      </c>
      <c r="B128" s="3" t="s">
        <v>448</v>
      </c>
      <c r="C128" s="4" t="s">
        <v>449</v>
      </c>
      <c r="D128" s="3">
        <v>3</v>
      </c>
      <c r="E128" s="49"/>
      <c r="F128" s="49"/>
      <c r="G128" s="49"/>
      <c r="H128" s="49">
        <v>1960.5</v>
      </c>
      <c r="I128" s="49"/>
      <c r="J128" s="49"/>
    </row>
    <row r="129" spans="1:10" x14ac:dyDescent="0.25">
      <c r="A129" s="3">
        <v>163</v>
      </c>
      <c r="B129" s="3" t="s">
        <v>450</v>
      </c>
      <c r="C129" s="4" t="s">
        <v>451</v>
      </c>
      <c r="D129" s="3">
        <v>4</v>
      </c>
      <c r="E129" s="49"/>
      <c r="F129" s="49"/>
      <c r="G129" s="49">
        <v>1960.5</v>
      </c>
      <c r="H129" s="49"/>
      <c r="I129" s="49"/>
      <c r="J129" s="49"/>
    </row>
    <row r="130" spans="1:10" x14ac:dyDescent="0.25">
      <c r="A130" s="3">
        <v>164</v>
      </c>
      <c r="B130" s="3" t="s">
        <v>452</v>
      </c>
      <c r="C130" s="4" t="s">
        <v>453</v>
      </c>
      <c r="D130" s="3">
        <v>5</v>
      </c>
      <c r="E130" s="49"/>
      <c r="F130" s="49">
        <v>1960.5</v>
      </c>
      <c r="G130" s="49"/>
      <c r="H130" s="49"/>
      <c r="I130" s="49"/>
      <c r="J130" s="49"/>
    </row>
    <row r="131" spans="1:10" x14ac:dyDescent="0.25">
      <c r="A131">
        <v>165</v>
      </c>
      <c r="B131" t="s">
        <v>454</v>
      </c>
      <c r="C131" s="1" t="s">
        <v>455</v>
      </c>
      <c r="D131">
        <v>6</v>
      </c>
      <c r="E131" s="48">
        <v>1960.5</v>
      </c>
    </row>
    <row r="132" spans="1:10" x14ac:dyDescent="0.25">
      <c r="C132" s="1"/>
    </row>
    <row r="133" spans="1:10" x14ac:dyDescent="0.25">
      <c r="B133" s="7" t="s">
        <v>429</v>
      </c>
      <c r="C133" s="7"/>
      <c r="D133" s="7"/>
      <c r="E133" s="50"/>
      <c r="F133" s="50"/>
      <c r="G133" s="50"/>
      <c r="H133" s="50"/>
      <c r="I133" s="50"/>
      <c r="J133" s="50">
        <f>SUM(J91:J132)</f>
        <v>-53460.399999999994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8" workbookViewId="0">
      <selection activeCell="B125" sqref="B125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62C6-0379-43F4-AE2C-4C3DECA054F9}">
  <dimension ref="A2:C140"/>
  <sheetViews>
    <sheetView workbookViewId="0">
      <selection activeCell="C24" sqref="C24"/>
    </sheetView>
  </sheetViews>
  <sheetFormatPr defaultColWidth="11.42578125" defaultRowHeight="12" x14ac:dyDescent="0.2"/>
  <cols>
    <col min="1" max="1" width="16.42578125" style="34" customWidth="1"/>
    <col min="2" max="2" width="42.140625" style="34" customWidth="1"/>
    <col min="3" max="3" width="15.7109375" style="34" customWidth="1"/>
    <col min="4" max="16384" width="11.42578125" style="34"/>
  </cols>
  <sheetData>
    <row r="2" spans="1:3" x14ac:dyDescent="0.2">
      <c r="A2" s="33" t="s">
        <v>261</v>
      </c>
    </row>
    <row r="3" spans="1:3" x14ac:dyDescent="0.2">
      <c r="A3" s="35" t="s">
        <v>262</v>
      </c>
      <c r="B3" s="35" t="s">
        <v>263</v>
      </c>
      <c r="C3" s="35" t="s">
        <v>264</v>
      </c>
    </row>
    <row r="4" spans="1:3" x14ac:dyDescent="0.2">
      <c r="A4" s="36">
        <v>1</v>
      </c>
      <c r="B4" s="34" t="s">
        <v>230</v>
      </c>
      <c r="C4" s="37">
        <v>6126291.1699999999</v>
      </c>
    </row>
    <row r="5" spans="1:3" x14ac:dyDescent="0.2">
      <c r="A5" s="38" t="s">
        <v>265</v>
      </c>
      <c r="B5" s="34" t="s">
        <v>266</v>
      </c>
      <c r="C5" s="37">
        <v>339278.36</v>
      </c>
    </row>
    <row r="6" spans="1:3" x14ac:dyDescent="0.2">
      <c r="A6" s="39" t="s">
        <v>267</v>
      </c>
      <c r="B6" s="34" t="s">
        <v>266</v>
      </c>
      <c r="C6" s="37">
        <v>339278.36</v>
      </c>
    </row>
    <row r="7" spans="1:3" x14ac:dyDescent="0.2">
      <c r="A7" s="36" t="s">
        <v>7</v>
      </c>
      <c r="B7" s="34" t="s">
        <v>268</v>
      </c>
      <c r="C7" s="37">
        <v>51822.17</v>
      </c>
    </row>
    <row r="8" spans="1:3" x14ac:dyDescent="0.2">
      <c r="A8" s="36" t="s">
        <v>9</v>
      </c>
      <c r="B8" s="34" t="s">
        <v>269</v>
      </c>
      <c r="C8" s="37">
        <v>51822.17</v>
      </c>
    </row>
    <row r="9" spans="1:3" x14ac:dyDescent="0.2">
      <c r="A9" s="36" t="s">
        <v>270</v>
      </c>
      <c r="B9" s="34" t="s">
        <v>271</v>
      </c>
      <c r="C9" s="37">
        <v>199.81</v>
      </c>
    </row>
    <row r="10" spans="1:3" x14ac:dyDescent="0.2">
      <c r="A10" s="36" t="s">
        <v>11</v>
      </c>
      <c r="B10" s="34" t="s">
        <v>272</v>
      </c>
      <c r="C10" s="37">
        <v>51622.36</v>
      </c>
    </row>
    <row r="11" spans="1:3" x14ac:dyDescent="0.2">
      <c r="A11" s="36" t="s">
        <v>13</v>
      </c>
      <c r="B11" s="34" t="s">
        <v>273</v>
      </c>
      <c r="C11" s="37">
        <v>72370.17</v>
      </c>
    </row>
    <row r="12" spans="1:3" x14ac:dyDescent="0.2">
      <c r="A12" s="36" t="s">
        <v>15</v>
      </c>
      <c r="B12" s="34" t="s">
        <v>274</v>
      </c>
      <c r="C12" s="37">
        <v>0</v>
      </c>
    </row>
    <row r="13" spans="1:3" x14ac:dyDescent="0.2">
      <c r="A13" s="36" t="s">
        <v>17</v>
      </c>
      <c r="B13" s="34" t="s">
        <v>275</v>
      </c>
      <c r="C13" s="37">
        <v>0</v>
      </c>
    </row>
    <row r="14" spans="1:3" x14ac:dyDescent="0.2">
      <c r="A14" s="36" t="s">
        <v>19</v>
      </c>
      <c r="B14" s="34" t="s">
        <v>276</v>
      </c>
      <c r="C14" s="37">
        <v>72370.17</v>
      </c>
    </row>
    <row r="15" spans="1:3" x14ac:dyDescent="0.2">
      <c r="A15" s="36" t="s">
        <v>21</v>
      </c>
      <c r="B15" s="34" t="s">
        <v>277</v>
      </c>
      <c r="C15" s="37">
        <v>72370.17</v>
      </c>
    </row>
    <row r="16" spans="1:3" x14ac:dyDescent="0.2">
      <c r="A16" s="36" t="s">
        <v>25</v>
      </c>
      <c r="B16" s="34" t="s">
        <v>278</v>
      </c>
      <c r="C16" s="37">
        <v>153179.07999999999</v>
      </c>
    </row>
    <row r="17" spans="1:3" x14ac:dyDescent="0.2">
      <c r="A17" s="36" t="s">
        <v>27</v>
      </c>
      <c r="B17" s="34" t="s">
        <v>278</v>
      </c>
      <c r="C17" s="37">
        <v>153179.07999999999</v>
      </c>
    </row>
    <row r="18" spans="1:3" x14ac:dyDescent="0.2">
      <c r="A18" s="36" t="s">
        <v>29</v>
      </c>
      <c r="B18" s="34" t="s">
        <v>279</v>
      </c>
      <c r="C18" s="37">
        <v>81134.34</v>
      </c>
    </row>
    <row r="19" spans="1:3" x14ac:dyDescent="0.2">
      <c r="A19" s="36" t="s">
        <v>31</v>
      </c>
      <c r="B19" s="34" t="s">
        <v>280</v>
      </c>
      <c r="C19" s="37">
        <v>72044.740000000005</v>
      </c>
    </row>
    <row r="20" spans="1:3" x14ac:dyDescent="0.2">
      <c r="A20" s="36" t="s">
        <v>33</v>
      </c>
      <c r="B20" s="34" t="s">
        <v>281</v>
      </c>
      <c r="C20" s="37">
        <v>0</v>
      </c>
    </row>
    <row r="21" spans="1:3" x14ac:dyDescent="0.2">
      <c r="A21" s="36" t="s">
        <v>35</v>
      </c>
      <c r="B21" s="34" t="s">
        <v>282</v>
      </c>
      <c r="C21" s="37">
        <v>0</v>
      </c>
    </row>
    <row r="22" spans="1:3" x14ac:dyDescent="0.2">
      <c r="A22" s="36" t="s">
        <v>37</v>
      </c>
      <c r="B22" s="34" t="s">
        <v>283</v>
      </c>
      <c r="C22" s="37">
        <v>0</v>
      </c>
    </row>
    <row r="23" spans="1:3" x14ac:dyDescent="0.2">
      <c r="A23" s="36" t="s">
        <v>39</v>
      </c>
      <c r="B23" s="34" t="s">
        <v>284</v>
      </c>
      <c r="C23" s="37">
        <v>0</v>
      </c>
    </row>
    <row r="24" spans="1:3" x14ac:dyDescent="0.2">
      <c r="A24" s="36" t="s">
        <v>285</v>
      </c>
      <c r="B24" s="34" t="s">
        <v>286</v>
      </c>
      <c r="C24" s="37">
        <v>0</v>
      </c>
    </row>
    <row r="25" spans="1:3" x14ac:dyDescent="0.2">
      <c r="A25" s="36" t="s">
        <v>45</v>
      </c>
      <c r="B25" s="34" t="s">
        <v>287</v>
      </c>
      <c r="C25" s="37">
        <v>0</v>
      </c>
    </row>
    <row r="26" spans="1:3" x14ac:dyDescent="0.2">
      <c r="A26" s="36" t="s">
        <v>47</v>
      </c>
      <c r="B26" s="34" t="s">
        <v>288</v>
      </c>
      <c r="C26" s="37">
        <v>61156.94</v>
      </c>
    </row>
    <row r="27" spans="1:3" x14ac:dyDescent="0.2">
      <c r="A27" s="36" t="s">
        <v>49</v>
      </c>
      <c r="B27" s="34" t="s">
        <v>289</v>
      </c>
      <c r="C27" s="37">
        <v>61156.94</v>
      </c>
    </row>
    <row r="28" spans="1:3" x14ac:dyDescent="0.2">
      <c r="A28" s="36" t="s">
        <v>51</v>
      </c>
      <c r="B28" s="34" t="s">
        <v>290</v>
      </c>
      <c r="C28" s="37">
        <v>61156.94</v>
      </c>
    </row>
    <row r="29" spans="1:3" x14ac:dyDescent="0.2">
      <c r="A29" s="36" t="s">
        <v>291</v>
      </c>
      <c r="B29" s="34" t="s">
        <v>292</v>
      </c>
      <c r="C29" s="37">
        <v>750</v>
      </c>
    </row>
    <row r="30" spans="1:3" x14ac:dyDescent="0.2">
      <c r="A30" s="36" t="s">
        <v>293</v>
      </c>
      <c r="B30" s="34" t="s">
        <v>294</v>
      </c>
      <c r="C30" s="37">
        <v>750</v>
      </c>
    </row>
    <row r="31" spans="1:3" x14ac:dyDescent="0.2">
      <c r="A31" s="36" t="s">
        <v>295</v>
      </c>
      <c r="B31" s="34" t="s">
        <v>296</v>
      </c>
      <c r="C31" s="37">
        <v>750</v>
      </c>
    </row>
    <row r="32" spans="1:3" x14ac:dyDescent="0.2">
      <c r="A32" s="38" t="s">
        <v>297</v>
      </c>
      <c r="B32" s="34" t="s">
        <v>298</v>
      </c>
      <c r="C32" s="37">
        <v>199832.32000000001</v>
      </c>
    </row>
    <row r="33" spans="1:3" x14ac:dyDescent="0.2">
      <c r="A33" s="39" t="s">
        <v>299</v>
      </c>
      <c r="B33" s="34" t="s">
        <v>298</v>
      </c>
      <c r="C33" s="37">
        <v>199832.32000000001</v>
      </c>
    </row>
    <row r="34" spans="1:3" x14ac:dyDescent="0.2">
      <c r="A34" s="36" t="s">
        <v>59</v>
      </c>
      <c r="B34" s="34" t="s">
        <v>300</v>
      </c>
      <c r="C34" s="37">
        <v>199832.32000000001</v>
      </c>
    </row>
    <row r="35" spans="1:3" x14ac:dyDescent="0.2">
      <c r="A35" s="36" t="s">
        <v>61</v>
      </c>
      <c r="B35" s="34" t="s">
        <v>301</v>
      </c>
      <c r="C35" s="37">
        <v>199832.32000000001</v>
      </c>
    </row>
    <row r="36" spans="1:3" x14ac:dyDescent="0.2">
      <c r="A36" s="36" t="s">
        <v>63</v>
      </c>
      <c r="B36" s="34" t="s">
        <v>302</v>
      </c>
      <c r="C36" s="37">
        <v>155556.31</v>
      </c>
    </row>
    <row r="37" spans="1:3" x14ac:dyDescent="0.2">
      <c r="A37" s="36" t="s">
        <v>65</v>
      </c>
      <c r="B37" s="34" t="s">
        <v>303</v>
      </c>
      <c r="C37" s="37">
        <v>44276.01</v>
      </c>
    </row>
    <row r="38" spans="1:3" x14ac:dyDescent="0.2">
      <c r="A38" s="36" t="s">
        <v>67</v>
      </c>
      <c r="B38" s="34" t="s">
        <v>304</v>
      </c>
      <c r="C38" s="37">
        <v>0</v>
      </c>
    </row>
    <row r="39" spans="1:3" x14ac:dyDescent="0.2">
      <c r="A39" s="36" t="s">
        <v>69</v>
      </c>
      <c r="B39" s="34" t="s">
        <v>305</v>
      </c>
      <c r="C39" s="37">
        <v>0</v>
      </c>
    </row>
    <row r="40" spans="1:3" x14ac:dyDescent="0.2">
      <c r="A40" s="36" t="s">
        <v>71</v>
      </c>
      <c r="B40" s="34" t="s">
        <v>306</v>
      </c>
      <c r="C40" s="37">
        <v>0</v>
      </c>
    </row>
    <row r="41" spans="1:3" x14ac:dyDescent="0.2">
      <c r="A41" s="38" t="s">
        <v>307</v>
      </c>
      <c r="B41" s="34" t="s">
        <v>308</v>
      </c>
      <c r="C41" s="37">
        <v>5587180.4900000002</v>
      </c>
    </row>
    <row r="42" spans="1:3" x14ac:dyDescent="0.2">
      <c r="A42" s="39" t="s">
        <v>309</v>
      </c>
      <c r="B42" s="34" t="s">
        <v>308</v>
      </c>
      <c r="C42" s="37">
        <v>5587180.4900000002</v>
      </c>
    </row>
    <row r="43" spans="1:3" x14ac:dyDescent="0.2">
      <c r="A43" s="36" t="s">
        <v>310</v>
      </c>
      <c r="B43" s="34" t="s">
        <v>308</v>
      </c>
      <c r="C43" s="37">
        <v>5587180.4900000002</v>
      </c>
    </row>
    <row r="44" spans="1:3" x14ac:dyDescent="0.2">
      <c r="A44" s="36" t="s">
        <v>311</v>
      </c>
      <c r="B44" s="34" t="s">
        <v>312</v>
      </c>
      <c r="C44" s="37">
        <v>5587180.4900000002</v>
      </c>
    </row>
    <row r="45" spans="1:3" x14ac:dyDescent="0.2">
      <c r="A45" s="36" t="s">
        <v>313</v>
      </c>
      <c r="B45" s="34" t="s">
        <v>314</v>
      </c>
      <c r="C45" s="37">
        <v>5587180.4900000002</v>
      </c>
    </row>
    <row r="46" spans="1:3" x14ac:dyDescent="0.2">
      <c r="A46" s="36">
        <v>2</v>
      </c>
      <c r="B46" s="34" t="s">
        <v>315</v>
      </c>
      <c r="C46" s="37">
        <v>-5824559.1299999999</v>
      </c>
    </row>
    <row r="47" spans="1:3" x14ac:dyDescent="0.2">
      <c r="A47" s="38" t="s">
        <v>316</v>
      </c>
      <c r="B47" s="34" t="s">
        <v>317</v>
      </c>
      <c r="C47" s="37">
        <v>-5824559.1299999999</v>
      </c>
    </row>
    <row r="48" spans="1:3" x14ac:dyDescent="0.2">
      <c r="A48" s="39" t="s">
        <v>318</v>
      </c>
      <c r="B48" s="34" t="s">
        <v>317</v>
      </c>
      <c r="C48" s="37">
        <v>-5824559.1299999999</v>
      </c>
    </row>
    <row r="49" spans="1:3" x14ac:dyDescent="0.2">
      <c r="A49" s="36" t="s">
        <v>81</v>
      </c>
      <c r="B49" s="34" t="s">
        <v>319</v>
      </c>
      <c r="C49" s="37">
        <v>-1162.17</v>
      </c>
    </row>
    <row r="50" spans="1:3" x14ac:dyDescent="0.2">
      <c r="A50" s="36" t="s">
        <v>83</v>
      </c>
      <c r="B50" s="34" t="s">
        <v>320</v>
      </c>
      <c r="C50" s="37">
        <v>-624.79</v>
      </c>
    </row>
    <row r="51" spans="1:3" x14ac:dyDescent="0.2">
      <c r="A51" s="36" t="s">
        <v>85</v>
      </c>
      <c r="B51" s="34" t="s">
        <v>321</v>
      </c>
      <c r="C51" s="37">
        <v>0</v>
      </c>
    </row>
    <row r="52" spans="1:3" x14ac:dyDescent="0.2">
      <c r="A52" s="36" t="s">
        <v>89</v>
      </c>
      <c r="B52" s="34" t="s">
        <v>322</v>
      </c>
      <c r="C52" s="37">
        <v>0</v>
      </c>
    </row>
    <row r="53" spans="1:3" x14ac:dyDescent="0.2">
      <c r="A53" s="36" t="s">
        <v>91</v>
      </c>
      <c r="B53" s="34" t="s">
        <v>323</v>
      </c>
      <c r="C53" s="37">
        <v>0</v>
      </c>
    </row>
    <row r="54" spans="1:3" x14ac:dyDescent="0.2">
      <c r="A54" s="36" t="s">
        <v>93</v>
      </c>
      <c r="B54" s="34" t="s">
        <v>320</v>
      </c>
      <c r="C54" s="37">
        <v>-624.79</v>
      </c>
    </row>
    <row r="55" spans="1:3" x14ac:dyDescent="0.2">
      <c r="A55" s="36" t="s">
        <v>95</v>
      </c>
      <c r="B55" s="34" t="s">
        <v>324</v>
      </c>
      <c r="C55" s="37">
        <v>-537.38</v>
      </c>
    </row>
    <row r="56" spans="1:3" x14ac:dyDescent="0.2">
      <c r="A56" s="36" t="s">
        <v>325</v>
      </c>
      <c r="B56" s="34" t="s">
        <v>326</v>
      </c>
      <c r="C56" s="37">
        <v>0</v>
      </c>
    </row>
    <row r="57" spans="1:3" x14ac:dyDescent="0.2">
      <c r="A57" s="36" t="s">
        <v>97</v>
      </c>
      <c r="B57" s="34" t="s">
        <v>327</v>
      </c>
      <c r="C57" s="37">
        <v>0</v>
      </c>
    </row>
    <row r="58" spans="1:3" x14ac:dyDescent="0.2">
      <c r="A58" s="36" t="s">
        <v>101</v>
      </c>
      <c r="B58" s="34" t="s">
        <v>328</v>
      </c>
      <c r="C58" s="37">
        <v>0</v>
      </c>
    </row>
    <row r="59" spans="1:3" x14ac:dyDescent="0.2">
      <c r="A59" s="36" t="s">
        <v>103</v>
      </c>
      <c r="B59" s="34" t="s">
        <v>329</v>
      </c>
      <c r="C59" s="37">
        <v>-537.38</v>
      </c>
    </row>
    <row r="60" spans="1:3" x14ac:dyDescent="0.2">
      <c r="A60" s="36" t="s">
        <v>105</v>
      </c>
      <c r="B60" s="34" t="s">
        <v>330</v>
      </c>
      <c r="C60" s="37">
        <v>0</v>
      </c>
    </row>
    <row r="61" spans="1:3" x14ac:dyDescent="0.2">
      <c r="A61" s="36" t="s">
        <v>107</v>
      </c>
      <c r="B61" s="34" t="s">
        <v>331</v>
      </c>
      <c r="C61" s="37">
        <v>0</v>
      </c>
    </row>
    <row r="62" spans="1:3" x14ac:dyDescent="0.2">
      <c r="A62" s="36" t="s">
        <v>109</v>
      </c>
      <c r="B62" s="34" t="s">
        <v>332</v>
      </c>
      <c r="C62" s="37">
        <v>-149771.10999999999</v>
      </c>
    </row>
    <row r="63" spans="1:3" x14ac:dyDescent="0.2">
      <c r="A63" s="36" t="s">
        <v>111</v>
      </c>
      <c r="B63" s="34" t="s">
        <v>333</v>
      </c>
      <c r="C63" s="37">
        <v>-3851.11</v>
      </c>
    </row>
    <row r="64" spans="1:3" x14ac:dyDescent="0.2">
      <c r="A64" s="36" t="s">
        <v>113</v>
      </c>
      <c r="B64" s="34" t="s">
        <v>334</v>
      </c>
      <c r="C64" s="37">
        <v>-3851.11</v>
      </c>
    </row>
    <row r="65" spans="1:3" x14ac:dyDescent="0.2">
      <c r="A65" s="36" t="s">
        <v>115</v>
      </c>
      <c r="B65" s="34" t="s">
        <v>335</v>
      </c>
      <c r="C65" s="37">
        <v>-145920</v>
      </c>
    </row>
    <row r="66" spans="1:3" x14ac:dyDescent="0.2">
      <c r="A66" s="36" t="s">
        <v>117</v>
      </c>
      <c r="B66" s="34" t="s">
        <v>336</v>
      </c>
      <c r="C66" s="37">
        <v>-145920</v>
      </c>
    </row>
    <row r="67" spans="1:3" x14ac:dyDescent="0.2">
      <c r="A67" s="36" t="s">
        <v>337</v>
      </c>
      <c r="B67" s="34" t="s">
        <v>338</v>
      </c>
      <c r="C67" s="37">
        <v>0</v>
      </c>
    </row>
    <row r="68" spans="1:3" x14ac:dyDescent="0.2">
      <c r="A68" s="36" t="s">
        <v>339</v>
      </c>
      <c r="B68" s="34" t="s">
        <v>340</v>
      </c>
      <c r="C68" s="37">
        <v>0</v>
      </c>
    </row>
    <row r="69" spans="1:3" x14ac:dyDescent="0.2">
      <c r="A69" s="36" t="s">
        <v>341</v>
      </c>
      <c r="B69" s="34" t="s">
        <v>342</v>
      </c>
      <c r="C69" s="37">
        <v>0</v>
      </c>
    </row>
    <row r="70" spans="1:3" x14ac:dyDescent="0.2">
      <c r="A70" s="36" t="s">
        <v>119</v>
      </c>
      <c r="B70" s="34" t="s">
        <v>343</v>
      </c>
      <c r="C70" s="37">
        <v>-57027.839999999997</v>
      </c>
    </row>
    <row r="71" spans="1:3" x14ac:dyDescent="0.2">
      <c r="A71" s="36" t="s">
        <v>121</v>
      </c>
      <c r="B71" s="34" t="s">
        <v>343</v>
      </c>
      <c r="C71" s="37">
        <v>-57027.839999999997</v>
      </c>
    </row>
    <row r="72" spans="1:3" x14ac:dyDescent="0.2">
      <c r="A72" s="36" t="s">
        <v>123</v>
      </c>
      <c r="B72" s="34" t="s">
        <v>344</v>
      </c>
      <c r="C72" s="37">
        <v>-57027.839999999997</v>
      </c>
    </row>
    <row r="73" spans="1:3" x14ac:dyDescent="0.2">
      <c r="A73" s="36" t="s">
        <v>125</v>
      </c>
      <c r="B73" s="34" t="s">
        <v>345</v>
      </c>
      <c r="C73" s="37">
        <v>-5616598.0099999998</v>
      </c>
    </row>
    <row r="74" spans="1:3" x14ac:dyDescent="0.2">
      <c r="A74" s="36" t="s">
        <v>346</v>
      </c>
      <c r="B74" s="34" t="s">
        <v>347</v>
      </c>
      <c r="C74" s="37">
        <v>-18610.169999999998</v>
      </c>
    </row>
    <row r="75" spans="1:3" x14ac:dyDescent="0.2">
      <c r="A75" s="36" t="s">
        <v>348</v>
      </c>
      <c r="B75" s="34" t="s">
        <v>349</v>
      </c>
      <c r="C75" s="37">
        <v>-18610.169999999998</v>
      </c>
    </row>
    <row r="76" spans="1:3" x14ac:dyDescent="0.2">
      <c r="A76" s="36" t="s">
        <v>127</v>
      </c>
      <c r="B76" s="34" t="s">
        <v>350</v>
      </c>
      <c r="C76" s="37">
        <v>-5597987.8399999999</v>
      </c>
    </row>
    <row r="77" spans="1:3" x14ac:dyDescent="0.2">
      <c r="A77" s="36" t="s">
        <v>129</v>
      </c>
      <c r="B77" s="34" t="s">
        <v>351</v>
      </c>
      <c r="C77" s="37">
        <v>-5597987.8399999999</v>
      </c>
    </row>
    <row r="78" spans="1:3" x14ac:dyDescent="0.2">
      <c r="A78" s="36">
        <v>3</v>
      </c>
      <c r="B78" s="34" t="s">
        <v>352</v>
      </c>
      <c r="C78" s="37">
        <v>-239959.4</v>
      </c>
    </row>
    <row r="79" spans="1:3" x14ac:dyDescent="0.2">
      <c r="A79" s="38" t="s">
        <v>353</v>
      </c>
      <c r="B79" s="34" t="s">
        <v>354</v>
      </c>
      <c r="C79" s="37">
        <v>-20000</v>
      </c>
    </row>
    <row r="80" spans="1:3" x14ac:dyDescent="0.2">
      <c r="A80" s="39" t="s">
        <v>355</v>
      </c>
      <c r="B80" s="34" t="s">
        <v>354</v>
      </c>
      <c r="C80" s="37">
        <v>-20000</v>
      </c>
    </row>
    <row r="81" spans="1:3" x14ac:dyDescent="0.2">
      <c r="A81" s="36" t="s">
        <v>137</v>
      </c>
      <c r="B81" s="34" t="s">
        <v>354</v>
      </c>
      <c r="C81" s="37">
        <v>-20000</v>
      </c>
    </row>
    <row r="82" spans="1:3" x14ac:dyDescent="0.2">
      <c r="A82" s="36" t="s">
        <v>139</v>
      </c>
      <c r="B82" s="34" t="s">
        <v>356</v>
      </c>
      <c r="C82" s="37">
        <v>-20000</v>
      </c>
    </row>
    <row r="83" spans="1:3" x14ac:dyDescent="0.2">
      <c r="A83" s="36" t="s">
        <v>141</v>
      </c>
      <c r="B83" s="34" t="s">
        <v>357</v>
      </c>
      <c r="C83" s="37">
        <v>-20000</v>
      </c>
    </row>
    <row r="84" spans="1:3" x14ac:dyDescent="0.2">
      <c r="A84" s="38" t="s">
        <v>358</v>
      </c>
      <c r="B84" s="34" t="s">
        <v>359</v>
      </c>
      <c r="C84" s="37">
        <v>-346584.46</v>
      </c>
    </row>
    <row r="85" spans="1:3" x14ac:dyDescent="0.2">
      <c r="A85" s="39" t="s">
        <v>360</v>
      </c>
      <c r="B85" s="34" t="s">
        <v>359</v>
      </c>
      <c r="C85" s="37">
        <v>-346584.46</v>
      </c>
    </row>
    <row r="86" spans="1:3" x14ac:dyDescent="0.2">
      <c r="A86" s="36" t="s">
        <v>147</v>
      </c>
      <c r="B86" s="34" t="s">
        <v>359</v>
      </c>
      <c r="C86" s="37">
        <v>-346584.46</v>
      </c>
    </row>
    <row r="87" spans="1:3" x14ac:dyDescent="0.2">
      <c r="A87" s="36" t="s">
        <v>149</v>
      </c>
      <c r="B87" s="34" t="s">
        <v>359</v>
      </c>
      <c r="C87" s="37">
        <v>-346584.46</v>
      </c>
    </row>
    <row r="88" spans="1:3" x14ac:dyDescent="0.2">
      <c r="A88" s="36" t="s">
        <v>151</v>
      </c>
      <c r="B88" s="34" t="s">
        <v>361</v>
      </c>
      <c r="C88" s="37">
        <v>-142203.51</v>
      </c>
    </row>
    <row r="89" spans="1:3" x14ac:dyDescent="0.2">
      <c r="A89" s="36" t="s">
        <v>153</v>
      </c>
      <c r="B89" s="34" t="s">
        <v>362</v>
      </c>
      <c r="C89" s="37">
        <v>-204380.95</v>
      </c>
    </row>
    <row r="90" spans="1:3" x14ac:dyDescent="0.2">
      <c r="A90" s="38" t="s">
        <v>363</v>
      </c>
      <c r="B90" s="34" t="s">
        <v>364</v>
      </c>
      <c r="C90" s="37">
        <v>126625.06</v>
      </c>
    </row>
    <row r="91" spans="1:3" x14ac:dyDescent="0.2">
      <c r="A91" s="39" t="s">
        <v>365</v>
      </c>
      <c r="B91" s="34" t="s">
        <v>364</v>
      </c>
      <c r="C91" s="37">
        <v>126625.06</v>
      </c>
    </row>
    <row r="92" spans="1:3" x14ac:dyDescent="0.2">
      <c r="A92" s="36" t="s">
        <v>159</v>
      </c>
      <c r="B92" s="34" t="s">
        <v>364</v>
      </c>
      <c r="C92" s="37">
        <v>126625.06</v>
      </c>
    </row>
    <row r="93" spans="1:3" x14ac:dyDescent="0.2">
      <c r="A93" s="36" t="s">
        <v>161</v>
      </c>
      <c r="B93" s="34" t="s">
        <v>364</v>
      </c>
      <c r="C93" s="37">
        <v>126625.06</v>
      </c>
    </row>
    <row r="94" spans="1:3" x14ac:dyDescent="0.2">
      <c r="A94" s="36" t="s">
        <v>163</v>
      </c>
      <c r="B94" s="34" t="s">
        <v>366</v>
      </c>
      <c r="C94" s="37">
        <v>126625.06</v>
      </c>
    </row>
    <row r="95" spans="1:3" x14ac:dyDescent="0.2">
      <c r="A95" s="36" t="s">
        <v>165</v>
      </c>
      <c r="B95" s="34" t="s">
        <v>367</v>
      </c>
      <c r="C95" s="37">
        <v>0</v>
      </c>
    </row>
    <row r="96" spans="1:3" x14ac:dyDescent="0.2">
      <c r="A96" s="36">
        <v>4</v>
      </c>
      <c r="B96" s="34" t="s">
        <v>368</v>
      </c>
      <c r="C96" s="37">
        <v>-773977</v>
      </c>
    </row>
    <row r="97" spans="1:3" x14ac:dyDescent="0.2">
      <c r="A97" s="38" t="s">
        <v>369</v>
      </c>
      <c r="B97" s="34" t="s">
        <v>370</v>
      </c>
      <c r="C97" s="37">
        <v>-773977</v>
      </c>
    </row>
    <row r="98" spans="1:3" x14ac:dyDescent="0.2">
      <c r="A98" s="39" t="s">
        <v>371</v>
      </c>
      <c r="B98" s="34" t="s">
        <v>372</v>
      </c>
      <c r="C98" s="37">
        <v>-773977</v>
      </c>
    </row>
    <row r="99" spans="1:3" x14ac:dyDescent="0.2">
      <c r="A99" s="36" t="s">
        <v>173</v>
      </c>
      <c r="B99" s="34" t="s">
        <v>373</v>
      </c>
      <c r="C99" s="37">
        <v>-773977</v>
      </c>
    </row>
    <row r="100" spans="1:3" x14ac:dyDescent="0.2">
      <c r="A100" s="36" t="s">
        <v>175</v>
      </c>
      <c r="B100" s="34" t="s">
        <v>374</v>
      </c>
      <c r="C100" s="37">
        <v>-773977</v>
      </c>
    </row>
    <row r="101" spans="1:3" x14ac:dyDescent="0.2">
      <c r="A101" s="36" t="s">
        <v>177</v>
      </c>
      <c r="B101" s="34" t="s">
        <v>373</v>
      </c>
      <c r="C101" s="37">
        <v>-773977</v>
      </c>
    </row>
    <row r="102" spans="1:3" x14ac:dyDescent="0.2">
      <c r="A102" s="36">
        <v>5</v>
      </c>
      <c r="B102" s="34" t="s">
        <v>375</v>
      </c>
      <c r="C102" s="37">
        <v>596244.65</v>
      </c>
    </row>
    <row r="103" spans="1:3" x14ac:dyDescent="0.2">
      <c r="A103" s="38" t="s">
        <v>376</v>
      </c>
      <c r="B103" s="34" t="s">
        <v>377</v>
      </c>
      <c r="C103" s="37">
        <v>14500</v>
      </c>
    </row>
    <row r="104" spans="1:3" x14ac:dyDescent="0.2">
      <c r="A104" s="39" t="s">
        <v>378</v>
      </c>
      <c r="B104" s="34" t="s">
        <v>379</v>
      </c>
      <c r="C104" s="37">
        <v>14500</v>
      </c>
    </row>
    <row r="105" spans="1:3" x14ac:dyDescent="0.2">
      <c r="A105" s="36" t="s">
        <v>380</v>
      </c>
      <c r="B105" s="34" t="s">
        <v>381</v>
      </c>
      <c r="C105" s="37">
        <v>14500</v>
      </c>
    </row>
    <row r="106" spans="1:3" x14ac:dyDescent="0.2">
      <c r="A106" s="36" t="s">
        <v>382</v>
      </c>
      <c r="B106" s="34" t="s">
        <v>383</v>
      </c>
      <c r="C106" s="37">
        <v>14500</v>
      </c>
    </row>
    <row r="107" spans="1:3" x14ac:dyDescent="0.2">
      <c r="A107" s="36" t="s">
        <v>384</v>
      </c>
      <c r="B107" s="34" t="s">
        <v>385</v>
      </c>
      <c r="C107" s="37">
        <v>14500</v>
      </c>
    </row>
    <row r="108" spans="1:3" x14ac:dyDescent="0.2">
      <c r="A108" s="38" t="s">
        <v>386</v>
      </c>
      <c r="B108" s="34" t="s">
        <v>387</v>
      </c>
      <c r="C108" s="37">
        <v>581744.65</v>
      </c>
    </row>
    <row r="109" spans="1:3" x14ac:dyDescent="0.2">
      <c r="A109" s="39" t="s">
        <v>388</v>
      </c>
      <c r="B109" s="34" t="s">
        <v>387</v>
      </c>
      <c r="C109" s="37">
        <v>581744.65</v>
      </c>
    </row>
    <row r="110" spans="1:3" x14ac:dyDescent="0.2">
      <c r="A110" s="36" t="s">
        <v>185</v>
      </c>
      <c r="B110" s="34" t="s">
        <v>387</v>
      </c>
      <c r="C110" s="37">
        <v>581744.65</v>
      </c>
    </row>
    <row r="111" spans="1:3" x14ac:dyDescent="0.2">
      <c r="A111" s="36" t="s">
        <v>187</v>
      </c>
      <c r="B111" s="34" t="s">
        <v>387</v>
      </c>
      <c r="C111" s="37">
        <v>581744.65</v>
      </c>
    </row>
    <row r="112" spans="1:3" x14ac:dyDescent="0.2">
      <c r="A112" s="36" t="s">
        <v>189</v>
      </c>
      <c r="B112" s="34" t="s">
        <v>389</v>
      </c>
      <c r="C112" s="37">
        <v>581744.65</v>
      </c>
    </row>
    <row r="113" spans="1:3" x14ac:dyDescent="0.2">
      <c r="A113" s="36">
        <v>6</v>
      </c>
      <c r="B113" s="34" t="s">
        <v>390</v>
      </c>
      <c r="C113" s="37">
        <v>128475.32</v>
      </c>
    </row>
    <row r="114" spans="1:3" x14ac:dyDescent="0.2">
      <c r="A114" s="38" t="s">
        <v>391</v>
      </c>
      <c r="B114" s="34" t="s">
        <v>390</v>
      </c>
      <c r="C114" s="37">
        <v>128475.32</v>
      </c>
    </row>
    <row r="115" spans="1:3" x14ac:dyDescent="0.2">
      <c r="A115" s="39" t="s">
        <v>392</v>
      </c>
      <c r="B115" s="34" t="s">
        <v>370</v>
      </c>
      <c r="C115" s="37">
        <v>121430.27</v>
      </c>
    </row>
    <row r="116" spans="1:3" x14ac:dyDescent="0.2">
      <c r="A116" s="36" t="s">
        <v>197</v>
      </c>
      <c r="B116" s="34" t="s">
        <v>390</v>
      </c>
      <c r="C116" s="37">
        <v>121430.27</v>
      </c>
    </row>
    <row r="117" spans="1:3" x14ac:dyDescent="0.2">
      <c r="A117" s="36" t="s">
        <v>199</v>
      </c>
      <c r="B117" s="34" t="s">
        <v>390</v>
      </c>
      <c r="C117" s="37">
        <v>121430.27</v>
      </c>
    </row>
    <row r="118" spans="1:3" x14ac:dyDescent="0.2">
      <c r="A118" s="36" t="s">
        <v>393</v>
      </c>
      <c r="B118" s="34" t="s">
        <v>394</v>
      </c>
      <c r="C118" s="37">
        <v>1394.26</v>
      </c>
    </row>
    <row r="119" spans="1:3" x14ac:dyDescent="0.2">
      <c r="A119" s="36" t="s">
        <v>201</v>
      </c>
      <c r="B119" s="34" t="s">
        <v>395</v>
      </c>
      <c r="C119" s="37">
        <v>849</v>
      </c>
    </row>
    <row r="120" spans="1:3" x14ac:dyDescent="0.2">
      <c r="A120" s="36" t="s">
        <v>396</v>
      </c>
      <c r="B120" s="34" t="s">
        <v>397</v>
      </c>
      <c r="C120" s="37">
        <v>2696.04</v>
      </c>
    </row>
    <row r="121" spans="1:3" x14ac:dyDescent="0.2">
      <c r="A121" s="36" t="s">
        <v>203</v>
      </c>
      <c r="B121" s="34" t="s">
        <v>398</v>
      </c>
      <c r="C121" s="37">
        <v>11750.04</v>
      </c>
    </row>
    <row r="122" spans="1:3" x14ac:dyDescent="0.2">
      <c r="A122" s="36" t="s">
        <v>205</v>
      </c>
      <c r="B122" s="34" t="s">
        <v>399</v>
      </c>
      <c r="C122" s="37">
        <v>361.08</v>
      </c>
    </row>
    <row r="123" spans="1:3" x14ac:dyDescent="0.2">
      <c r="A123" s="36" t="s">
        <v>207</v>
      </c>
      <c r="B123" s="34" t="s">
        <v>400</v>
      </c>
      <c r="C123" s="37">
        <v>0</v>
      </c>
    </row>
    <row r="124" spans="1:3" x14ac:dyDescent="0.2">
      <c r="A124" s="36" t="s">
        <v>209</v>
      </c>
      <c r="B124" s="34" t="s">
        <v>401</v>
      </c>
      <c r="C124" s="37">
        <v>71369.69</v>
      </c>
    </row>
    <row r="125" spans="1:3" x14ac:dyDescent="0.2">
      <c r="A125" s="36" t="s">
        <v>402</v>
      </c>
      <c r="B125" s="34" t="s">
        <v>403</v>
      </c>
      <c r="C125" s="37">
        <v>292.60000000000002</v>
      </c>
    </row>
    <row r="126" spans="1:3" x14ac:dyDescent="0.2">
      <c r="A126" s="36" t="s">
        <v>211</v>
      </c>
      <c r="B126" s="34" t="s">
        <v>404</v>
      </c>
      <c r="C126" s="37">
        <v>5432.95</v>
      </c>
    </row>
    <row r="127" spans="1:3" x14ac:dyDescent="0.2">
      <c r="A127" s="36" t="s">
        <v>213</v>
      </c>
      <c r="B127" s="34" t="s">
        <v>405</v>
      </c>
      <c r="C127" s="37">
        <v>27284.61</v>
      </c>
    </row>
    <row r="128" spans="1:3" x14ac:dyDescent="0.2">
      <c r="A128" s="39" t="s">
        <v>406</v>
      </c>
      <c r="B128" s="34" t="s">
        <v>407</v>
      </c>
      <c r="C128" s="37">
        <v>7045.05</v>
      </c>
    </row>
    <row r="129" spans="1:3" x14ac:dyDescent="0.2">
      <c r="A129" s="36" t="s">
        <v>216</v>
      </c>
      <c r="B129" s="34" t="s">
        <v>390</v>
      </c>
      <c r="C129" s="37">
        <v>7045.05</v>
      </c>
    </row>
    <row r="130" spans="1:3" x14ac:dyDescent="0.2">
      <c r="A130" s="36" t="s">
        <v>217</v>
      </c>
      <c r="B130" s="34" t="s">
        <v>390</v>
      </c>
      <c r="C130" s="37">
        <v>7045.05</v>
      </c>
    </row>
    <row r="131" spans="1:3" x14ac:dyDescent="0.2">
      <c r="A131" s="36" t="s">
        <v>219</v>
      </c>
      <c r="B131" s="34" t="s">
        <v>408</v>
      </c>
      <c r="C131" s="37">
        <v>4542.84</v>
      </c>
    </row>
    <row r="132" spans="1:3" x14ac:dyDescent="0.2">
      <c r="A132" s="36" t="s">
        <v>221</v>
      </c>
      <c r="B132" s="34" t="s">
        <v>409</v>
      </c>
      <c r="C132" s="37">
        <v>624.38</v>
      </c>
    </row>
    <row r="133" spans="1:3" x14ac:dyDescent="0.2">
      <c r="A133" s="36" t="s">
        <v>223</v>
      </c>
      <c r="B133" s="34" t="s">
        <v>410</v>
      </c>
      <c r="C133" s="37">
        <v>1877.83</v>
      </c>
    </row>
    <row r="134" spans="1:3" x14ac:dyDescent="0.2">
      <c r="A134" s="36">
        <v>7</v>
      </c>
      <c r="B134" s="34" t="s">
        <v>411</v>
      </c>
      <c r="C134" s="37">
        <v>-12515.61</v>
      </c>
    </row>
    <row r="135" spans="1:3" x14ac:dyDescent="0.2">
      <c r="A135" s="38" t="s">
        <v>412</v>
      </c>
      <c r="B135" s="34" t="s">
        <v>413</v>
      </c>
      <c r="C135" s="37">
        <v>-12515.61</v>
      </c>
    </row>
    <row r="136" spans="1:3" x14ac:dyDescent="0.2">
      <c r="A136" s="39" t="s">
        <v>414</v>
      </c>
      <c r="B136" s="34" t="s">
        <v>415</v>
      </c>
      <c r="C136" s="37">
        <v>-12515.61</v>
      </c>
    </row>
    <row r="137" spans="1:3" x14ac:dyDescent="0.2">
      <c r="A137" s="36" t="s">
        <v>416</v>
      </c>
      <c r="B137" s="34" t="s">
        <v>415</v>
      </c>
      <c r="C137" s="37">
        <v>-12515.61</v>
      </c>
    </row>
    <row r="138" spans="1:3" x14ac:dyDescent="0.2">
      <c r="A138" s="36" t="s">
        <v>417</v>
      </c>
      <c r="B138" s="34" t="s">
        <v>418</v>
      </c>
      <c r="C138" s="37">
        <v>-12515.61</v>
      </c>
    </row>
    <row r="139" spans="1:3" x14ac:dyDescent="0.2">
      <c r="A139" s="36" t="s">
        <v>419</v>
      </c>
      <c r="B139" s="34" t="s">
        <v>420</v>
      </c>
      <c r="C139" s="37">
        <v>-12515.61</v>
      </c>
    </row>
    <row r="140" spans="1:3" x14ac:dyDescent="0.2">
      <c r="A140" s="36"/>
      <c r="B14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</vt:lpstr>
      <vt:lpstr>ER</vt:lpstr>
      <vt:lpstr>BC 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2021-05-03T18:41:55Z</dcterms:modified>
</cp:coreProperties>
</file>