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data\Representaciones de la gerencia y otros asuntos\Estados financieros y mayor general\"/>
    </mc:Choice>
  </mc:AlternateContent>
  <xr:revisionPtr revIDLastSave="0" documentId="13_ncr:1_{DDD0D10B-2B97-422E-8385-3F631EB9B2C9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SF" sheetId="3" r:id="rId1"/>
    <sheet name="ERI" sheetId="4" r:id="rId2"/>
    <sheet name="ECP" sheetId="5" r:id="rId3"/>
    <sheet name="BC19 FINAL" sheetId="6" r:id="rId4"/>
    <sheet name="BC18" sheetId="2" r:id="rId5"/>
    <sheet name="BC19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4" l="1"/>
  <c r="D15" i="4" s="1"/>
  <c r="D13" i="4"/>
  <c r="C32" i="3"/>
  <c r="D18" i="4"/>
  <c r="D7" i="4"/>
  <c r="D6" i="4"/>
  <c r="D29" i="3"/>
  <c r="D27" i="3"/>
  <c r="D26" i="3"/>
  <c r="D25" i="3"/>
  <c r="D19" i="3"/>
  <c r="D21" i="3"/>
  <c r="D20" i="3"/>
  <c r="D18" i="3"/>
  <c r="D8" i="3"/>
  <c r="D11" i="3"/>
  <c r="D10" i="3"/>
  <c r="D9" i="3"/>
  <c r="D7" i="3"/>
  <c r="F42" i="5" l="1"/>
  <c r="E42" i="5"/>
  <c r="D42" i="5"/>
  <c r="C42" i="5"/>
  <c r="H40" i="5"/>
  <c r="H39" i="5"/>
  <c r="H38" i="5"/>
  <c r="H37" i="5"/>
  <c r="B42" i="5"/>
  <c r="H34" i="5"/>
  <c r="H32" i="5"/>
  <c r="H30" i="5"/>
  <c r="H28" i="5"/>
  <c r="H26" i="5"/>
  <c r="F24" i="5"/>
  <c r="E24" i="5"/>
  <c r="D24" i="5"/>
  <c r="C24" i="5"/>
  <c r="B24" i="5"/>
  <c r="H22" i="5"/>
  <c r="H20" i="5"/>
  <c r="G18" i="5"/>
  <c r="G24" i="5" s="1"/>
  <c r="H16" i="5"/>
  <c r="H14" i="5"/>
  <c r="H36" i="5" l="1"/>
  <c r="H18" i="5"/>
  <c r="H24" i="5" s="1"/>
  <c r="E18" i="4" l="1"/>
  <c r="F18" i="4" s="1"/>
  <c r="E17" i="4"/>
  <c r="E13" i="4"/>
  <c r="F13" i="4" s="1"/>
  <c r="C12" i="4"/>
  <c r="E11" i="4"/>
  <c r="F11" i="4" s="1"/>
  <c r="D12" i="4"/>
  <c r="E10" i="4"/>
  <c r="D8" i="4"/>
  <c r="C8" i="4"/>
  <c r="C9" i="4" s="1"/>
  <c r="E7" i="4"/>
  <c r="F7" i="4" s="1"/>
  <c r="E6" i="4"/>
  <c r="F6" i="4" s="1"/>
  <c r="E29" i="3"/>
  <c r="F29" i="3" s="1"/>
  <c r="E27" i="3"/>
  <c r="F27" i="3" s="1"/>
  <c r="E26" i="3"/>
  <c r="F26" i="3" s="1"/>
  <c r="D22" i="3"/>
  <c r="E21" i="3"/>
  <c r="F21" i="3" s="1"/>
  <c r="E20" i="3"/>
  <c r="F20" i="3" s="1"/>
  <c r="E19" i="3"/>
  <c r="F19" i="3" s="1"/>
  <c r="E13" i="3"/>
  <c r="D12" i="3"/>
  <c r="E11" i="3"/>
  <c r="F11" i="3" s="1"/>
  <c r="E10" i="3"/>
  <c r="F10" i="3" s="1"/>
  <c r="E9" i="3"/>
  <c r="F9" i="3" s="1"/>
  <c r="E8" i="3"/>
  <c r="F8" i="3" s="1"/>
  <c r="E7" i="3"/>
  <c r="F7" i="3" s="1"/>
  <c r="E8" i="4" l="1"/>
  <c r="F8" i="4" s="1"/>
  <c r="D33" i="3"/>
  <c r="C30" i="3"/>
  <c r="C22" i="3"/>
  <c r="D9" i="4"/>
  <c r="C15" i="4"/>
  <c r="E22" i="3"/>
  <c r="F22" i="3" s="1"/>
  <c r="C12" i="3"/>
  <c r="D14" i="3"/>
  <c r="E18" i="3"/>
  <c r="E25" i="3"/>
  <c r="F25" i="3" s="1"/>
  <c r="J127" i="1"/>
  <c r="J90" i="1" s="1"/>
  <c r="C34" i="3" l="1"/>
  <c r="C31" i="3"/>
  <c r="C35" i="3" s="1"/>
  <c r="C19" i="4"/>
  <c r="G41" i="5" s="1"/>
  <c r="C16" i="4"/>
  <c r="C33" i="3"/>
  <c r="E33" i="3" s="1"/>
  <c r="C14" i="3"/>
  <c r="E14" i="3" s="1"/>
  <c r="F14" i="3" s="1"/>
  <c r="E12" i="3"/>
  <c r="F12" i="3" s="1"/>
  <c r="H41" i="5" l="1"/>
  <c r="H42" i="5" s="1"/>
  <c r="G42" i="5"/>
  <c r="C20" i="4"/>
  <c r="E15" i="4"/>
  <c r="F15" i="4" s="1"/>
  <c r="D19" i="4"/>
  <c r="D20" i="4" s="1"/>
  <c r="D16" i="4"/>
  <c r="E19" i="4" l="1"/>
  <c r="F19" i="4" s="1"/>
  <c r="D28" i="3"/>
  <c r="D30" i="3" s="1"/>
  <c r="E30" i="3" s="1"/>
  <c r="F30" i="3" s="1"/>
  <c r="E28" i="3"/>
  <c r="F28" i="3" s="1"/>
  <c r="D34" i="3" l="1"/>
  <c r="E34" i="3" s="1"/>
  <c r="D31" i="3"/>
  <c r="D32" i="3" s="1"/>
  <c r="F32" i="3" s="1"/>
  <c r="D35" i="3" l="1"/>
  <c r="E35" i="3" s="1"/>
  <c r="E31" i="3"/>
  <c r="F31" i="3" s="1"/>
</calcChain>
</file>

<file path=xl/sharedStrings.xml><?xml version="1.0" encoding="utf-8"?>
<sst xmlns="http://schemas.openxmlformats.org/spreadsheetml/2006/main" count="821" uniqueCount="473">
  <si>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</si>
  <si>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</si>
  <si>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</si>
  <si>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</si>
  <si>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</si>
  <si>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</si>
  <si>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</si>
  <si>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</si>
  <si>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INSTITUCIONES FINANCIERAS</t>
  </si>
  <si>
    <t>1-1-1-01-03</t>
  </si>
  <si>
    <t xml:space="preserve">      BANCO MACHALA CTA.# 1070987135</t>
  </si>
  <si>
    <t>1-1-1-01-03-005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</si>
  <si>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</si>
  <si>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</si>
  <si>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</si>
  <si>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</si>
  <si>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LOCALES</t>
  </si>
  <si>
    <t>1-1-1-03-01-001</t>
  </si>
  <si>
    <t xml:space="preserve">     CUENTAS POR COBRAR RELACIONADAS</t>
  </si>
  <si>
    <t>1-1-1-03-02</t>
  </si>
  <si>
    <t xml:space="preserve">      TELCONET CUENTAS POR COBRAR</t>
  </si>
  <si>
    <t>1-1-1-03-02-001</t>
  </si>
  <si>
    <t xml:space="preserve">      TELSOTERRA  S.A.</t>
  </si>
  <si>
    <t>1-1-1-03-02-002</t>
  </si>
  <si>
    <t xml:space="preserve">    CREDITO TRIBUTARIO</t>
  </si>
  <si>
    <t>1-1-1-05</t>
  </si>
  <si>
    <t xml:space="preserve">     CREDITO TRIBUTARIO</t>
  </si>
  <si>
    <t>1-1-1-05-01</t>
  </si>
  <si>
    <t xml:space="preserve">      CREDITO TRIBUTARIO IVA</t>
  </si>
  <si>
    <t>1-1-1-05-01-001</t>
  </si>
  <si>
    <t xml:space="preserve">      CREDITO RETENCION SOBRE VENTAS</t>
  </si>
  <si>
    <t>1-1-1-05-01-002</t>
  </si>
  <si>
    <t xml:space="preserve">      1% RETENCION SOBRE VENTAS</t>
  </si>
  <si>
    <t>1-1-1-05-01-003</t>
  </si>
  <si>
    <t xml:space="preserve">      2% RETENCION SOBRE VENTAS</t>
  </si>
  <si>
    <t>1-1-1-05-01-004</t>
  </si>
  <si>
    <t xml:space="preserve">      12% IVA COMPRA BIENES</t>
  </si>
  <si>
    <t>1-1-1-05-01-006</t>
  </si>
  <si>
    <t xml:space="preserve">      12% IVA COMPRA SERVICIOS</t>
  </si>
  <si>
    <t>1-1-1-05-01-007</t>
  </si>
  <si>
    <t xml:space="preserve">      12% IVA IMPORTACIONES</t>
  </si>
  <si>
    <t>1-1-1-05-01-008</t>
  </si>
  <si>
    <t xml:space="preserve">      30% RET. IVA SOBRE VENTAS</t>
  </si>
  <si>
    <t>1-1-1-05-01-009</t>
  </si>
  <si>
    <t xml:space="preserve">      CREDITO POR ANTICIPO IMPUESTO RENTA</t>
  </si>
  <si>
    <t>1-1-1-05-01-015</t>
  </si>
  <si>
    <t xml:space="preserve">    CUENTAS POR COBRAR DIVERSAS</t>
  </si>
  <si>
    <t>1-1-1-06</t>
  </si>
  <si>
    <t xml:space="preserve">     CTA POR COBRAR DIVERSAS - TERCEROS</t>
  </si>
  <si>
    <t>1-1-1-06-01</t>
  </si>
  <si>
    <t xml:space="preserve">      JAN TOPIC FERAUD</t>
  </si>
  <si>
    <t>1-1-1-06-01-001</t>
  </si>
  <si>
    <t xml:space="preserve">      GAD MUNICIPIO DE QUITO</t>
  </si>
  <si>
    <t>1-1-1-06-01-002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</si>
  <si>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</si>
  <si>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</si>
  <si>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</si>
  <si>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</si>
  <si>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</si>
  <si>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</si>
  <si>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</si>
  <si>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</si>
  <si>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EN TRANSITO</t>
  </si>
  <si>
    <t>1-2-1-01-01-001</t>
  </si>
  <si>
    <t xml:space="preserve">      INVENTARIO GUAYAQUIL</t>
  </si>
  <si>
    <t>1-2-1-01-01-002</t>
  </si>
  <si>
    <t xml:space="preserve">    IMPORTACIONES</t>
  </si>
  <si>
    <t>1-2-1-02</t>
  </si>
  <si>
    <t xml:space="preserve">     IMPORTACIONES  EN  TRANSITO</t>
  </si>
  <si>
    <t>1-2-1-02-01</t>
  </si>
  <si>
    <t xml:space="preserve">      TRAMITES DESADUANIZACION</t>
  </si>
  <si>
    <t>1-2-1-02-01-001</t>
  </si>
  <si>
    <t xml:space="preserve">      EVERECEED</t>
  </si>
  <si>
    <t>1-2-1-02-01-002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</si>
  <si>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</si>
  <si>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</si>
  <si>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</si>
  <si>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</si>
  <si>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</si>
  <si>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</si>
  <si>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</si>
  <si>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</si>
  <si>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</si>
  <si>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</si>
  <si>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12% IVA VENTAS</t>
  </si>
  <si>
    <t>2-1-1-01-01-001</t>
  </si>
  <si>
    <t xml:space="preserve">      30% IVA RETENIDO PROVEEDORES</t>
  </si>
  <si>
    <t>2-1-1-01-01-002</t>
  </si>
  <si>
    <t xml:space="preserve">      70% IVA RETENIDO PROVEEDORES</t>
  </si>
  <si>
    <t>2-1-1-01-01-003</t>
  </si>
  <si>
    <t xml:space="preserve">      100% IVA RETENIDO PERSONA NATURAL</t>
  </si>
  <si>
    <t>2-1-1-01-01-004</t>
  </si>
  <si>
    <t xml:space="preserve">      IVA POR PAGAR</t>
  </si>
  <si>
    <t>2-1-1-01-01-005</t>
  </si>
  <si>
    <t xml:space="preserve">     RETENCIONES EN FUENTE X PAGAR</t>
  </si>
  <si>
    <t>2-1-1-01-02</t>
  </si>
  <si>
    <t xml:space="preserve">      2% RETENCION FUENTE</t>
  </si>
  <si>
    <t>2-1-1-01-02-002</t>
  </si>
  <si>
    <t xml:space="preserve">      8% RETENCION FUENTE</t>
  </si>
  <si>
    <t>2-1-1-01-02-003</t>
  </si>
  <si>
    <t xml:space="preserve">      10% RETENCION FUENTE</t>
  </si>
  <si>
    <t>2-1-1-01-02-004</t>
  </si>
  <si>
    <t xml:space="preserve">      RET. FUENTE POR PAGAR</t>
  </si>
  <si>
    <t>2-1-1-01-02-007</t>
  </si>
  <si>
    <t xml:space="preserve">     IMPUESTO A LA RENTA POR PAGAR</t>
  </si>
  <si>
    <t>2-1-1-01-03</t>
  </si>
  <si>
    <t xml:space="preserve">      IMPUESTO A LA RENTA POR  PAGAR</t>
  </si>
  <si>
    <t>2-1-1-01-03-001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</si>
  <si>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</si>
  <si>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</si>
  <si>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</si>
  <si>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</si>
  <si>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</si>
  <si>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</si>
  <si>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 CUENTAS POR  PAGAR EXTERIOR</t>
  </si>
  <si>
    <t>2-1-1-03-02</t>
  </si>
  <si>
    <t xml:space="preserve">      PROVEEDORES DEL EXTERIOR</t>
  </si>
  <si>
    <t>2-1-1-03-02-001</t>
  </si>
  <si>
    <t xml:space="preserve">    OBLIGACIONES FINANCIERAS CORTO PLZ</t>
  </si>
  <si>
    <t>2-1-1-06</t>
  </si>
  <si>
    <t xml:space="preserve">     OBLIGACIONES FINANCIERAS CORTO PLZ</t>
  </si>
  <si>
    <t>2-1-1-06-01</t>
  </si>
  <si>
    <t xml:space="preserve">      BANCO MACHALA   C/P</t>
  </si>
  <si>
    <t>2-1-1-06-01-002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</si>
  <si>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</si>
  <si>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</si>
  <si>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</si>
  <si>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</si>
  <si>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</si>
  <si>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</si>
  <si>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</si>
  <si>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</si>
  <si>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</si>
  <si>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</si>
  <si>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</si>
  <si>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</si>
  <si>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</si>
  <si>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</si>
  <si>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 PAGADO</t>
  </si>
  <si>
    <t>3-1-1-01-01</t>
  </si>
  <si>
    <t xml:space="preserve">      CAPITAL SUSCRITO</t>
  </si>
  <si>
    <t>3-1-1-01-01-001</t>
  </si>
  <si>
    <t xml:space="preserve">  RESERVAS</t>
  </si>
  <si>
    <t>3-2</t>
  </si>
  <si>
    <t xml:space="preserve">   RESERVAS</t>
  </si>
  <si>
    <t>3-2-1</t>
  </si>
  <si>
    <t xml:space="preserve">    RESERVAS</t>
  </si>
  <si>
    <t>3-2-1-01</t>
  </si>
  <si>
    <t xml:space="preserve">     RESERVAS</t>
  </si>
  <si>
    <t>3-2-1-01-01</t>
  </si>
  <si>
    <t xml:space="preserve">      RESERVA LEGAL</t>
  </si>
  <si>
    <t>3-2-1-01-01-001</t>
  </si>
  <si>
    <t xml:space="preserve">      RESERVA DE CAPITAL</t>
  </si>
  <si>
    <t>3-2-1-01-01-002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</si>
  <si>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</si>
  <si>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</si>
  <si>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</si>
  <si>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</si>
  <si>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</si>
  <si>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</si>
  <si>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</si>
  <si>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</si>
  <si>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EJERC. ANTERIOR</t>
  </si>
  <si>
    <t>3-3-1-01-01-001</t>
  </si>
  <si>
    <t xml:space="preserve">      UTILIDAD O PERDIDA DEL EJERCICIO</t>
  </si>
  <si>
    <t>3-3-1-01-01-002</t>
  </si>
  <si>
    <t xml:space="preserve"> INGRESOS</t>
  </si>
  <si>
    <t>4</t>
  </si>
  <si>
    <t xml:space="preserve">  VENTAS</t>
  </si>
  <si>
    <t>4-1</t>
  </si>
  <si>
    <t xml:space="preserve">   VENTAS LOCALES</t>
  </si>
  <si>
    <t>4-1-1</t>
  </si>
  <si>
    <t xml:space="preserve">    VENTAS EQUIPOS</t>
  </si>
  <si>
    <t>4-1-1-01</t>
  </si>
  <si>
    <t xml:space="preserve">     VENTA EQUIPOS GUAYAQUIL</t>
  </si>
  <si>
    <t>4-1-1-01-01</t>
  </si>
  <si>
    <t xml:space="preserve">      VENTAS EQUIPOS</t>
  </si>
  <si>
    <t>4-1-1-01-01-001</t>
  </si>
  <si>
    <t xml:space="preserve"> COSTOS</t>
  </si>
  <si>
    <t>5</t>
  </si>
  <si>
    <t xml:space="preserve">  OTROS OPERACIONALES</t>
  </si>
  <si>
    <t>5-4</t>
  </si>
  <si>
    <t xml:space="preserve">   OTROS OPERACIONALES</t>
  </si>
  <si>
    <t>5-4-1</t>
  </si>
  <si>
    <t xml:space="preserve">    OTROS OPERACIONALES</t>
  </si>
  <si>
    <t>5-4-1-01</t>
  </si>
  <si>
    <t xml:space="preserve">     OTROS OPERACIONALES</t>
  </si>
  <si>
    <t>5-4-1-01-01</t>
  </si>
  <si>
    <t xml:space="preserve">      COSTO DE EQUIPO PARA LA VENTA</t>
  </si>
  <si>
    <t>5-4-1-01-01-001</t>
  </si>
  <si>
    <t xml:space="preserve"> GASTOS GENERALES</t>
  </si>
  <si>
    <t>6</t>
  </si>
  <si>
    <t xml:space="preserve">  GASTOS GENERALES</t>
  </si>
  <si>
    <t>6-1</t>
  </si>
  <si>
    <t xml:space="preserve">   VENTAS</t>
  </si>
  <si>
    <t>6-1-1</t>
  </si>
  <si>
    <t xml:space="preserve">    GASTOS GENERALES</t>
  </si>
  <si>
    <t>6-1-1-02</t>
  </si>
  <si>
    <t xml:space="preserve">     GASTOS GENERALES</t>
  </si>
  <si>
    <t>6-1-1-02-01</t>
  </si>
  <si>
    <t xml:space="preserve">      SERVICIOS PROF. SOCIEDADES</t>
  </si>
  <si>
    <t>6-1-1-02-01-021</t>
  </si>
  <si>
    <t xml:space="preserve">      MOVILIZACIONES</t>
  </si>
  <si>
    <t>6-1-1-02-01-030</t>
  </si>
  <si>
    <t xml:space="preserve">      MULTAS E INTERESES S.R.I.</t>
  </si>
  <si>
    <t>6-1-1-02-01-031</t>
  </si>
  <si>
    <t xml:space="preserve">      SEGUROS CONTRATADOS</t>
  </si>
  <si>
    <t>6-1-1-02-01-036</t>
  </si>
  <si>
    <t xml:space="preserve">      SERVICIOS PROF. PERS. NATURAL</t>
  </si>
  <si>
    <t>6-1-1-02-01-037</t>
  </si>
  <si>
    <t xml:space="preserve">      TASA - CONTRIBUCION ORGAN - CONTROL</t>
  </si>
  <si>
    <t>6-1-1-02-01-042</t>
  </si>
  <si>
    <t xml:space="preserve">      GASTOS IMPUESTO A LA RENTA</t>
  </si>
  <si>
    <t>6-1-1-02-01-053</t>
  </si>
  <si>
    <t xml:space="preserve">   ADMINISTRATIVO - FINANCIERO</t>
  </si>
  <si>
    <t>6-1-2</t>
  </si>
  <si>
    <t>6-1-2-02</t>
  </si>
  <si>
    <t>6-1-2-02-01</t>
  </si>
  <si>
    <t xml:space="preserve">      GASTOS DE GESTIÓN</t>
  </si>
  <si>
    <t>6-1-2-02-01-001</t>
  </si>
  <si>
    <t xml:space="preserve">      COMISIONES Y SERVICIOS BANCARIOS</t>
  </si>
  <si>
    <t>6-1-2-02-01-012</t>
  </si>
  <si>
    <t xml:space="preserve">      INTERES FINANCIERO BANCARIA LOCALES</t>
  </si>
  <si>
    <t>6-1-2-02-01-048</t>
  </si>
  <si>
    <t xml:space="preserve">      OTROS NO DEDUCIBLES</t>
  </si>
  <si>
    <t>6-1-2-02-01-049</t>
  </si>
  <si>
    <t xml:space="preserve">ESTADO DE SITUACION </t>
  </si>
  <si>
    <t>CORTE AL 31 DICIEMBRE 2019</t>
  </si>
  <si>
    <t>SERVICIOS TELCODATA S.A.</t>
  </si>
  <si>
    <t>UTILIDAD DEL  EJERCICIO 2019 DESPUES DE PARTICIPACION E IMPUESTOS</t>
  </si>
  <si>
    <t>BALANCE DE COMPROBACION A DICIEMBRE 2018</t>
  </si>
  <si>
    <t>Código Contable</t>
  </si>
  <si>
    <t>Descripción</t>
  </si>
  <si>
    <t>Saldo Actual</t>
  </si>
  <si>
    <t>ACTIVOS</t>
  </si>
  <si>
    <t>1-1-</t>
  </si>
  <si>
    <t>ACTIVO CORRIENTE FINANCIERO</t>
  </si>
  <si>
    <t>1-1-1-</t>
  </si>
  <si>
    <t>ACTIVO DISPONIBLE - EXIGIBLE</t>
  </si>
  <si>
    <t>INSTITUCIONES FINANCIERAS</t>
  </si>
  <si>
    <t>1-1-1-01-03-001</t>
  </si>
  <si>
    <t>BANCO INTERNACIONAL</t>
  </si>
  <si>
    <t>Banco Machala Cta.# 1070987135</t>
  </si>
  <si>
    <t xml:space="preserve">CUENTAS POR COBRAR </t>
  </si>
  <si>
    <t>CUENTAS POR COBRAR NO RELACIONADAS</t>
  </si>
  <si>
    <t>Clientes Locales</t>
  </si>
  <si>
    <t>CUENTAS POR COBRAR RELACIONADAS</t>
  </si>
  <si>
    <t>TELCONET CUENTAS POR COBRAR</t>
  </si>
  <si>
    <t>CREDITO TRIBUTARIO</t>
  </si>
  <si>
    <t>CREDITO TRIBUTARIO IVA</t>
  </si>
  <si>
    <t>CREDITO RETENCION SOBRE VENTAS</t>
  </si>
  <si>
    <t>1% RETENCION SOBRE VENTAS</t>
  </si>
  <si>
    <t>2% RETENCION SOBRE VENTAS</t>
  </si>
  <si>
    <t>12% IVA COMPRA BIENES</t>
  </si>
  <si>
    <t>12% IVA COMPRA SERVICIOS</t>
  </si>
  <si>
    <t>1-1-1-05-01-010</t>
  </si>
  <si>
    <t>70% RET. IVA SOBRE VENTAS</t>
  </si>
  <si>
    <t>CREDITO POR ANTICIPO IMPUESTO RENTA</t>
  </si>
  <si>
    <t>CUENTAS POR COBRAR DIVERSAS</t>
  </si>
  <si>
    <t>CTA POR COBRAR DIVERSAS - TERCEROS</t>
  </si>
  <si>
    <t>Jan Topic Feraud</t>
  </si>
  <si>
    <t>1-1-1-07</t>
  </si>
  <si>
    <t>SERV Y OTROS CONTRATOS ANTIC.</t>
  </si>
  <si>
    <t>1-1-1-07-01</t>
  </si>
  <si>
    <t>ANTICIPO A PROVEEDORES</t>
  </si>
  <si>
    <t>1-1-1-07-01-007</t>
  </si>
  <si>
    <t>Santiago Andres Mora Cabezas</t>
  </si>
  <si>
    <t>1-2-</t>
  </si>
  <si>
    <t>ACTIVO CORRIENTE REALIZABLE</t>
  </si>
  <si>
    <t>1-2-1-</t>
  </si>
  <si>
    <t xml:space="preserve">INVENTARIO </t>
  </si>
  <si>
    <t>INVENTARIO BODEGA</t>
  </si>
  <si>
    <t>INVENTARIO EN TRANSITO</t>
  </si>
  <si>
    <t>INVENTARIO GUAYAQUIL</t>
  </si>
  <si>
    <t>IMPORTACIONES</t>
  </si>
  <si>
    <t>IMPORTACIONES  EN  TRANSITO</t>
  </si>
  <si>
    <t>TRAMITES DESADUANIZACION</t>
  </si>
  <si>
    <t>1-4-</t>
  </si>
  <si>
    <t xml:space="preserve">OTROS ACTIVOS   </t>
  </si>
  <si>
    <t>1-4-1-</t>
  </si>
  <si>
    <t>1-4-1-01</t>
  </si>
  <si>
    <t>1-4-1-01-03</t>
  </si>
  <si>
    <t>ACTIVOS  LARGO  PLAZO</t>
  </si>
  <si>
    <t>1-4-1-01-03-001</t>
  </si>
  <si>
    <t>Equipamiento proyecto Ductos</t>
  </si>
  <si>
    <t xml:space="preserve">PASIVOS </t>
  </si>
  <si>
    <t>2-1-</t>
  </si>
  <si>
    <t>PASIVO CORRIENTE</t>
  </si>
  <si>
    <t>2-1-1-</t>
  </si>
  <si>
    <t>OBLIGACIONES TRIBUTARIAS</t>
  </si>
  <si>
    <t>IVA POR PAGAR</t>
  </si>
  <si>
    <t>12% IVA VENTAS</t>
  </si>
  <si>
    <t>70% IVA RETENIDO PROVEEDORES</t>
  </si>
  <si>
    <t>100% IVA RETENIDO PERSONA NATURAL</t>
  </si>
  <si>
    <t>RETENCIONES EN FUENTE X PAGAR</t>
  </si>
  <si>
    <t>2-1-1-01-02-001</t>
  </si>
  <si>
    <t>1% RETENCION FUENTE</t>
  </si>
  <si>
    <t>2% RETENCION FUENTE</t>
  </si>
  <si>
    <t>10% RETENCION FUENTE</t>
  </si>
  <si>
    <t>RET. FUENTE POR PAGAR</t>
  </si>
  <si>
    <t>IMPUESTO A LA RENTA POR PAGAR</t>
  </si>
  <si>
    <t>Impuesto a la Renta por  Pagar</t>
  </si>
  <si>
    <t>CUENTAS POR  PAGAR</t>
  </si>
  <si>
    <t>CUENTAS POR  PAGAR LOCALES</t>
  </si>
  <si>
    <t>PROVEEDORES LOCALES</t>
  </si>
  <si>
    <t>CUENTAS POR  PAGAR EXTERIOR</t>
  </si>
  <si>
    <t>PROVEEDORES DEL EXTERIOR</t>
  </si>
  <si>
    <t>2-1-1-05</t>
  </si>
  <si>
    <t>CTA X PAGAR EMPLEADOS - ACCIONISTAS</t>
  </si>
  <si>
    <t>2-1-1-05-01</t>
  </si>
  <si>
    <t>CUENTAS POR PAGAR DEL PERSONAL</t>
  </si>
  <si>
    <t>2-1-1-05-01-001</t>
  </si>
  <si>
    <t>15% participacion empleados</t>
  </si>
  <si>
    <t>OBLIGACIONES FINANCIERAS CORTO PLZ</t>
  </si>
  <si>
    <t>Banco Machala   C/P</t>
  </si>
  <si>
    <t xml:space="preserve">CUENTAS POR PAGAR DIVERSAS </t>
  </si>
  <si>
    <t>2-1-1-07-01</t>
  </si>
  <si>
    <t>CUENTAS X PAGAR DIVERSAS - TERCEROS</t>
  </si>
  <si>
    <t>2-1-1-07-01-001</t>
  </si>
  <si>
    <t>KATHERINE LAPENTTY</t>
  </si>
  <si>
    <t>CTA X PAGAR DIVERSAS - RELACIONADAS</t>
  </si>
  <si>
    <t>TELCONET S.A.</t>
  </si>
  <si>
    <t xml:space="preserve">PATRIMONIO </t>
  </si>
  <si>
    <t>3-1-</t>
  </si>
  <si>
    <t>CAPITAL</t>
  </si>
  <si>
    <t>3-1-1-</t>
  </si>
  <si>
    <t>CAPITAL PAGADO</t>
  </si>
  <si>
    <t>CAPITAL SUSCRITO</t>
  </si>
  <si>
    <t>3-2-</t>
  </si>
  <si>
    <t>RESERVAS</t>
  </si>
  <si>
    <t>3-2-1-</t>
  </si>
  <si>
    <t>RESERVA LEGAL</t>
  </si>
  <si>
    <t>RESERVA DE CAPITAL</t>
  </si>
  <si>
    <t>3-3-</t>
  </si>
  <si>
    <t>RESULTADOS</t>
  </si>
  <si>
    <t>3-3-1-</t>
  </si>
  <si>
    <t>UTILIDAD O PERDIDA EJERC. ANTERIOR</t>
  </si>
  <si>
    <t>UTILIDAD O PERDIDA DEL EJERCICIO</t>
  </si>
  <si>
    <t>INGRESOS</t>
  </si>
  <si>
    <t>4-1-</t>
  </si>
  <si>
    <t>VENTAS</t>
  </si>
  <si>
    <t>4-1-1-</t>
  </si>
  <si>
    <t>VENTAS LOCALES</t>
  </si>
  <si>
    <t>VENTAS EQUIPOS</t>
  </si>
  <si>
    <t>VENTA EQUIPOS GUAYAQUIL</t>
  </si>
  <si>
    <t>COSTOS</t>
  </si>
  <si>
    <t>5-3-</t>
  </si>
  <si>
    <t>COSTOS OPERACIONALES</t>
  </si>
  <si>
    <t>5-3-1-</t>
  </si>
  <si>
    <t>COSTOS REGION # 1</t>
  </si>
  <si>
    <t>5-3-1-01</t>
  </si>
  <si>
    <t>R1-MANO DE  OBRA</t>
  </si>
  <si>
    <t>5-3-1-01-02</t>
  </si>
  <si>
    <t>R1-M.O. INSTALACIONES</t>
  </si>
  <si>
    <t>5-3-1-01-02-001</t>
  </si>
  <si>
    <t>Costo Instalaciones M.O.</t>
  </si>
  <si>
    <t>5-4-</t>
  </si>
  <si>
    <t>OTROS OPERACIONALES</t>
  </si>
  <si>
    <t>5-4-1-</t>
  </si>
  <si>
    <t>COSTO DE EQUIPO PARA LA VENTA</t>
  </si>
  <si>
    <t>GASTOS GENERALES</t>
  </si>
  <si>
    <t>6-1-</t>
  </si>
  <si>
    <t>6-1-1-</t>
  </si>
  <si>
    <t>6-1-1-02-01-013</t>
  </si>
  <si>
    <t>TELEFONO</t>
  </si>
  <si>
    <t>SERVICIOS PROF. SOCIEDADES</t>
  </si>
  <si>
    <t>6-1-1-02-01-022</t>
  </si>
  <si>
    <t>Gastos Legales</t>
  </si>
  <si>
    <t>MOVILIZACIONES</t>
  </si>
  <si>
    <t>Multas e Intereses S.R.I.</t>
  </si>
  <si>
    <t>SEGUROS CONTRATADOS</t>
  </si>
  <si>
    <t>SERVICIOS PROF. PERS. NATURAL</t>
  </si>
  <si>
    <t>6-1-1-02-01-039</t>
  </si>
  <si>
    <t>SUMINISTROS DE OFICINA</t>
  </si>
  <si>
    <t>TASA - CONTRIBUCION ORGAN - CONTROL</t>
  </si>
  <si>
    <t>Gastos Impuesto a la renta</t>
  </si>
  <si>
    <t>6-1-2-</t>
  </si>
  <si>
    <t>ADMINISTRATIVO - FINANCIERO</t>
  </si>
  <si>
    <t>Gastos de Gestión</t>
  </si>
  <si>
    <t>COMISIONES Y SERVICIOS BANCARIOS</t>
  </si>
  <si>
    <t>INTERES FINANCIERO BANCARIA LOCALES</t>
  </si>
  <si>
    <t>OTROS INGRESOS Y GASTOS</t>
  </si>
  <si>
    <t>7-1-</t>
  </si>
  <si>
    <t>INGRESOS NO OPERATIVOS</t>
  </si>
  <si>
    <t>7-1-1-</t>
  </si>
  <si>
    <t>OTROS INGRESOS</t>
  </si>
  <si>
    <t>7-1-1-01</t>
  </si>
  <si>
    <t>7-1-1-01-02</t>
  </si>
  <si>
    <t>OTROS NO OPERACIONALES</t>
  </si>
  <si>
    <t>7-1-1-01-02-001</t>
  </si>
  <si>
    <t>Otros Ingresos no Operacionales</t>
  </si>
  <si>
    <t>Al 31 de diciembre del 2019</t>
  </si>
  <si>
    <t>Variacion</t>
  </si>
  <si>
    <t>%</t>
  </si>
  <si>
    <t>Comentarios</t>
  </si>
  <si>
    <t>Activos corrientes:</t>
  </si>
  <si>
    <t>…Efectivos y equivalentes de efectivo</t>
  </si>
  <si>
    <t>...Cuentas por cobrar comerciales y otras</t>
  </si>
  <si>
    <t>…Cuentas por cobrar, partes relacionadas</t>
  </si>
  <si>
    <t>…Otros créditos tributarios</t>
  </si>
  <si>
    <t>…Inventarios</t>
  </si>
  <si>
    <t>Total Activos Corrientes</t>
  </si>
  <si>
    <t>Activos no corrientes</t>
  </si>
  <si>
    <t>TOTAL ACTIVOS</t>
  </si>
  <si>
    <t>PASIVOS Y PATRIMONIO</t>
  </si>
  <si>
    <t>Pasivos corrientes:</t>
  </si>
  <si>
    <t>…Obligaciones financieras, corto plazo</t>
  </si>
  <si>
    <t>…Proveedores y otras cuentas por pagar</t>
  </si>
  <si>
    <t>…Cuentas por pagar, partes relacionadas</t>
  </si>
  <si>
    <t>…Impuestos por pagar</t>
  </si>
  <si>
    <t>Total Pasivos Corrientes</t>
  </si>
  <si>
    <t>Patrimonio:</t>
  </si>
  <si>
    <t>Capital social</t>
  </si>
  <si>
    <t>Reserva legal</t>
  </si>
  <si>
    <t>Reserva de capital</t>
  </si>
  <si>
    <t>Resultado del ejercicio</t>
  </si>
  <si>
    <t>Resultados acumulados</t>
  </si>
  <si>
    <t>Total Patrimonio</t>
  </si>
  <si>
    <t>TOTAL PASIVOS Y PATRIMONIO</t>
  </si>
  <si>
    <t>Indice de liquidez</t>
  </si>
  <si>
    <t>Pasivos totales / Patrimonio</t>
  </si>
  <si>
    <t>Deuda financiera / Activos totales</t>
  </si>
  <si>
    <t>ESTADO DE RESULTADOS</t>
  </si>
  <si>
    <t>Ventas de equipos</t>
  </si>
  <si>
    <t>Costo de ventas</t>
  </si>
  <si>
    <t>Margen bruto</t>
  </si>
  <si>
    <t>Gastos de administracion y ventas</t>
  </si>
  <si>
    <t>Gastos financieros</t>
  </si>
  <si>
    <t>Otros egresos (ingresos)</t>
  </si>
  <si>
    <t>Utilidad antes de IR</t>
  </si>
  <si>
    <t>15% PT</t>
  </si>
  <si>
    <t>Impuesto a la renta</t>
  </si>
  <si>
    <t>Capital pagado</t>
  </si>
  <si>
    <t>Otros</t>
  </si>
  <si>
    <t>Reserva</t>
  </si>
  <si>
    <t xml:space="preserve">Reserva </t>
  </si>
  <si>
    <t xml:space="preserve"> resultados</t>
  </si>
  <si>
    <t>de</t>
  </si>
  <si>
    <t>Adopción de</t>
  </si>
  <si>
    <t xml:space="preserve">Resultados </t>
  </si>
  <si>
    <t>Legal</t>
  </si>
  <si>
    <t>integrales</t>
  </si>
  <si>
    <t>Capital</t>
  </si>
  <si>
    <t xml:space="preserve"> NIIF</t>
  </si>
  <si>
    <t>acumulados</t>
  </si>
  <si>
    <t>Total</t>
  </si>
  <si>
    <t>Saldos al 1 de enero del 2014</t>
  </si>
  <si>
    <t>Resultado integral del año</t>
  </si>
  <si>
    <t>Apropiación reserva legal</t>
  </si>
  <si>
    <t>Saldo al 1 de enero de 2017</t>
  </si>
  <si>
    <t>Aumento de capital según Acta de Junta de Accionistas del 14 de julio de 2017</t>
  </si>
  <si>
    <t>Otros ajustes menores</t>
  </si>
  <si>
    <t>Aplicación de aporte de accionistas a cuentas por cobrar según Acta de Junta de Accionistas del 29 de diciembre de 2017</t>
  </si>
  <si>
    <t>Utilidad neta y resultado integral del año</t>
  </si>
  <si>
    <t>Saldos al 31 de diciembre del 2017</t>
  </si>
  <si>
    <t>Efecto de implementación de NIIF 9</t>
  </si>
  <si>
    <t>Aumento de capital según Acta de Junta de Accionistas del 4 de septiembre de 2018</t>
  </si>
  <si>
    <t>Otros ajustes</t>
  </si>
  <si>
    <t>Saldos al 31 de diciembre del 2018</t>
  </si>
  <si>
    <t>Aumento de capital según Acta de Junta de Accionistas</t>
  </si>
  <si>
    <t>Saldos al 31 de diciembre del 2019</t>
  </si>
  <si>
    <t>Telsoterra  S.A.</t>
  </si>
  <si>
    <t>12% IVA IMPORTACIONES</t>
  </si>
  <si>
    <t>30% RET. IVA SOBRE VENTAS</t>
  </si>
  <si>
    <t>GAD Municipio de Quito</t>
  </si>
  <si>
    <t>EVERECEED</t>
  </si>
  <si>
    <t>30% IVA RETENIDO PROVEEDORES</t>
  </si>
  <si>
    <t>8% RETENCION FUENTE</t>
  </si>
  <si>
    <t>OTROS NO DEDUCIBLES</t>
  </si>
  <si>
    <t>ANTERIOR</t>
  </si>
  <si>
    <t>FINAL</t>
  </si>
  <si>
    <t>ESTADO DE SITUACION FINANCIERA</t>
  </si>
  <si>
    <t>PRELIM.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</si>
</sst>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_-* #,##0.00\ _€_-;\-* #,##0.00\ _€_-;_-* &quot;-&quot;??\ _€_-;_-@_-"/>
    <numFmt numFmtId="167" formatCode="_(* #,##0.00_);_(* \(#,##0.00\);_(* &quot;-&quot;??_);_(@_)"/>
    <numFmt numFmtId="168" formatCode="_ * #,##0_ ;\(* #,##0\);_ * &quot;-&quot;_ ;_ @_ "/>
    <numFmt numFmtId="169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9"/>
      <name val="Arial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3" fillId="0" borderId="0" applyFont="0" applyFill="0" applyBorder="0" applyAlignment="0" applyProtection="0"/>
  </cellStyleXfs>
  <cellXfs count="82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2" borderId="0" xfId="0" applyFont="1" applyFill="1"/>
    <xf numFmtId="4" fontId="1" fillId="2" borderId="0" xfId="0" applyNumberFormat="1" applyFont="1" applyFill="1"/>
    <xf numFmtId="49" fontId="1" fillId="2" borderId="0" xfId="0" applyNumberFormat="1" applyFont="1" applyFill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44" fontId="5" fillId="0" borderId="0" xfId="2" applyFont="1"/>
    <xf numFmtId="16" fontId="5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4" fontId="5" fillId="0" borderId="0" xfId="0" applyNumberFormat="1" applyFont="1"/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9" fontId="7" fillId="0" borderId="3" xfId="3" applyFont="1" applyBorder="1"/>
    <xf numFmtId="0" fontId="0" fillId="0" borderId="2" xfId="0" applyBorder="1"/>
    <xf numFmtId="164" fontId="0" fillId="0" borderId="2" xfId="1" applyNumberFormat="1" applyFont="1" applyBorder="1"/>
    <xf numFmtId="9" fontId="7" fillId="0" borderId="2" xfId="3" applyFont="1" applyBorder="1"/>
    <xf numFmtId="0" fontId="0" fillId="0" borderId="3" xfId="0" applyBorder="1" applyAlignment="1">
      <alignment horizontal="center"/>
    </xf>
    <xf numFmtId="0" fontId="0" fillId="0" borderId="4" xfId="0" applyBorder="1"/>
    <xf numFmtId="164" fontId="0" fillId="0" borderId="4" xfId="1" applyNumberFormat="1" applyFont="1" applyBorder="1"/>
    <xf numFmtId="9" fontId="7" fillId="0" borderId="4" xfId="3" applyFont="1" applyBorder="1"/>
    <xf numFmtId="164" fontId="0" fillId="0" borderId="0" xfId="1" applyNumberFormat="1" applyFont="1"/>
    <xf numFmtId="0" fontId="0" fillId="0" borderId="1" xfId="0" applyBorder="1"/>
    <xf numFmtId="43" fontId="0" fillId="0" borderId="1" xfId="1" applyFont="1" applyBorder="1"/>
    <xf numFmtId="43" fontId="0" fillId="0" borderId="3" xfId="1" applyFont="1" applyBorder="1"/>
    <xf numFmtId="165" fontId="0" fillId="0" borderId="4" xfId="3" applyNumberFormat="1" applyFont="1" applyBorder="1"/>
    <xf numFmtId="165" fontId="7" fillId="0" borderId="3" xfId="3" applyNumberFormat="1" applyFont="1" applyBorder="1"/>
    <xf numFmtId="164" fontId="0" fillId="0" borderId="1" xfId="1" applyNumberFormat="1" applyFont="1" applyBorder="1"/>
    <xf numFmtId="9" fontId="8" fillId="0" borderId="3" xfId="3" applyFont="1" applyBorder="1"/>
    <xf numFmtId="164" fontId="0" fillId="0" borderId="3" xfId="0" applyNumberFormat="1" applyBorder="1"/>
    <xf numFmtId="9" fontId="8" fillId="0" borderId="0" xfId="3" applyFont="1"/>
    <xf numFmtId="165" fontId="7" fillId="0" borderId="5" xfId="3" applyNumberFormat="1" applyFont="1" applyBorder="1"/>
    <xf numFmtId="0" fontId="0" fillId="0" borderId="0" xfId="0" applyAlignment="1">
      <alignment horizontal="center"/>
    </xf>
    <xf numFmtId="164" fontId="9" fillId="0" borderId="0" xfId="4" applyNumberFormat="1" applyFont="1" applyFill="1" applyBorder="1" applyAlignment="1">
      <alignment horizontal="center"/>
    </xf>
    <xf numFmtId="164" fontId="9" fillId="0" borderId="0" xfId="4" applyNumberFormat="1" applyFont="1" applyFill="1" applyBorder="1" applyAlignment="1">
      <alignment horizontal="center" wrapText="1"/>
    </xf>
    <xf numFmtId="164" fontId="9" fillId="0" borderId="0" xfId="4" applyNumberFormat="1" applyFont="1" applyFill="1" applyAlignment="1">
      <alignment horizontal="center"/>
    </xf>
    <xf numFmtId="164" fontId="9" fillId="0" borderId="6" xfId="4" applyNumberFormat="1" applyFont="1" applyFill="1" applyBorder="1" applyAlignment="1">
      <alignment horizontal="center" wrapText="1"/>
    </xf>
    <xf numFmtId="164" fontId="9" fillId="0" borderId="6" xfId="4" applyNumberFormat="1" applyFont="1" applyFill="1" applyBorder="1" applyAlignment="1">
      <alignment horizontal="center"/>
    </xf>
    <xf numFmtId="167" fontId="9" fillId="0" borderId="0" xfId="5" applyFont="1" applyFill="1" applyBorder="1"/>
    <xf numFmtId="0" fontId="9" fillId="0" borderId="0" xfId="0" applyFont="1"/>
    <xf numFmtId="168" fontId="9" fillId="0" borderId="0" xfId="6" applyNumberFormat="1" applyFont="1" applyFill="1" applyBorder="1"/>
    <xf numFmtId="169" fontId="9" fillId="0" borderId="0" xfId="5" applyNumberFormat="1" applyFont="1" applyFill="1" applyBorder="1"/>
    <xf numFmtId="0" fontId="9" fillId="0" borderId="7" xfId="0" applyFont="1" applyBorder="1"/>
    <xf numFmtId="164" fontId="9" fillId="0" borderId="0" xfId="4" applyNumberFormat="1" applyFont="1" applyFill="1" applyBorder="1"/>
    <xf numFmtId="167" fontId="9" fillId="0" borderId="0" xfId="6" applyNumberFormat="1" applyFont="1" applyFill="1" applyBorder="1"/>
    <xf numFmtId="168" fontId="0" fillId="0" borderId="0" xfId="0" applyNumberFormat="1"/>
    <xf numFmtId="164" fontId="9" fillId="0" borderId="0" xfId="4" applyNumberFormat="1" applyFont="1" applyFill="1"/>
    <xf numFmtId="167" fontId="9" fillId="0" borderId="0" xfId="4" applyNumberFormat="1" applyFont="1" applyFill="1" applyBorder="1"/>
    <xf numFmtId="0" fontId="9" fillId="0" borderId="0" xfId="0" applyFont="1" applyAlignment="1">
      <alignment vertical="center" wrapText="1"/>
    </xf>
    <xf numFmtId="167" fontId="9" fillId="0" borderId="0" xfId="5" applyFont="1" applyFill="1" applyBorder="1" applyAlignment="1">
      <alignment vertical="center"/>
    </xf>
    <xf numFmtId="167" fontId="0" fillId="0" borderId="0" xfId="7" applyFont="1" applyFill="1"/>
    <xf numFmtId="167" fontId="0" fillId="0" borderId="0" xfId="0" applyNumberFormat="1"/>
    <xf numFmtId="169" fontId="11" fillId="0" borderId="0" xfId="7" applyNumberFormat="1" applyFont="1" applyFill="1"/>
    <xf numFmtId="167" fontId="9" fillId="0" borderId="0" xfId="0" applyNumberFormat="1" applyFont="1"/>
    <xf numFmtId="169" fontId="9" fillId="0" borderId="0" xfId="6" applyNumberFormat="1" applyFont="1" applyFill="1" applyBorder="1"/>
    <xf numFmtId="169" fontId="12" fillId="0" borderId="0" xfId="7" applyNumberFormat="1" applyFont="1" applyFill="1"/>
    <xf numFmtId="169" fontId="0" fillId="0" borderId="0" xfId="0" applyNumberFormat="1"/>
    <xf numFmtId="169" fontId="9" fillId="0" borderId="8" xfId="5" applyNumberFormat="1" applyFont="1" applyFill="1" applyBorder="1"/>
    <xf numFmtId="43" fontId="0" fillId="0" borderId="0" xfId="0" applyNumberFormat="1"/>
    <xf numFmtId="0" fontId="13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left"/>
    </xf>
    <xf numFmtId="44" fontId="14" fillId="0" borderId="0" xfId="2" applyFont="1"/>
    <xf numFmtId="16" fontId="14" fillId="0" borderId="0" xfId="0" applyNumberFormat="1" applyFont="1" applyAlignment="1">
      <alignment horizontal="left"/>
    </xf>
    <xf numFmtId="14" fontId="14" fillId="0" borderId="0" xfId="0" applyNumberFormat="1" applyFont="1" applyAlignment="1">
      <alignment horizontal="left"/>
    </xf>
    <xf numFmtId="4" fontId="14" fillId="0" borderId="0" xfId="0" applyNumberFormat="1" applyFont="1"/>
    <xf numFmtId="164" fontId="15" fillId="0" borderId="0" xfId="1" applyNumberFormat="1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164" fontId="9" fillId="0" borderId="6" xfId="4" applyNumberFormat="1" applyFont="1" applyFill="1" applyBorder="1" applyAlignment="1">
      <alignment horizontal="center"/>
    </xf>
    <xf numFmtId="164" fontId="9" fillId="0" borderId="0" xfId="4" applyNumberFormat="1" applyFont="1" applyFill="1" applyAlignment="1">
      <alignment horizontal="center" wrapText="1"/>
    </xf>
    <xf numFmtId="164" fontId="9" fillId="0" borderId="6" xfId="4" applyNumberFormat="1" applyFont="1" applyFill="1" applyBorder="1" applyAlignment="1">
      <alignment horizontal="center" wrapText="1"/>
    </xf>
  </cellXfs>
  <cellStyles count="8">
    <cellStyle name="Comma" xfId="1" builtinId="3"/>
    <cellStyle name="Comma_Worksheet in D: Mis documentos Clientes 2003 Holanda Informes Brenntag-Informe2002-2001" xfId="6" xr:uid="{9FF73E2D-3467-475B-A2BF-D8B84BEC5C2D}"/>
    <cellStyle name="Currency" xfId="2" builtinId="4"/>
    <cellStyle name="Millares 10" xfId="7" xr:uid="{7A948893-E925-4FBA-AEF6-52241CC98652}"/>
    <cellStyle name="Millares 11" xfId="5" xr:uid="{3726D111-CB72-4A54-BB36-4C203E41F110}"/>
    <cellStyle name="Millares 2" xfId="4" xr:uid="{54C8B538-BB39-437B-A930-1A2FDF0EA400}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topLeftCell="A6" workbookViewId="0">
      <selection activeCell="D19" sqref="D19"/>
    </sheetView>
  </sheetViews>
  <sheetFormatPr defaultColWidth="11.42578125" defaultRowHeight="15" x14ac:dyDescent="0.25"/>
  <cols>
    <col min="1" max="1" width="3.140625" customWidth="1"/>
    <col min="2" max="2" width="38.140625" bestFit="1" customWidth="1"/>
    <col min="6" max="6" width="7.140625" bestFit="1" customWidth="1"/>
    <col min="7" max="7" width="58.7109375" customWidth="1"/>
  </cols>
  <sheetData>
    <row r="1" spans="1:7" x14ac:dyDescent="0.25">
      <c r="A1" s="18" t="s">
        <v>228</v>
      </c>
    </row>
    <row r="2" spans="1:7" x14ac:dyDescent="0.25">
      <c r="A2" s="3" t="s">
        <v>471</v>
      </c>
    </row>
    <row r="3" spans="1:7" x14ac:dyDescent="0.25">
      <c r="A3" s="3" t="s">
        <v>391</v>
      </c>
    </row>
    <row r="4" spans="1:7" x14ac:dyDescent="0.25">
      <c r="C4" s="42" t="s">
        <v>469</v>
      </c>
      <c r="D4" s="77" t="s">
        <v>470</v>
      </c>
    </row>
    <row r="5" spans="1:7" x14ac:dyDescent="0.25">
      <c r="B5" s="19" t="s">
        <v>234</v>
      </c>
      <c r="C5" s="20">
        <v>2019</v>
      </c>
      <c r="D5" s="78">
        <v>2019</v>
      </c>
      <c r="E5" s="20" t="s">
        <v>392</v>
      </c>
      <c r="F5" s="20" t="s">
        <v>393</v>
      </c>
      <c r="G5" s="20" t="s">
        <v>394</v>
      </c>
    </row>
    <row r="6" spans="1:7" x14ac:dyDescent="0.25">
      <c r="B6" s="21" t="s">
        <v>395</v>
      </c>
      <c r="C6" s="21"/>
      <c r="D6" s="21"/>
      <c r="E6" s="21"/>
      <c r="F6" s="21"/>
      <c r="G6" s="21"/>
    </row>
    <row r="7" spans="1:7" x14ac:dyDescent="0.25">
      <c r="B7" s="21" t="s">
        <v>396</v>
      </c>
      <c r="C7" s="22">
        <v>3671.75</v>
      </c>
      <c r="D7" s="22">
        <f>+'BC19 FINAL'!C6</f>
        <v>3671.75</v>
      </c>
      <c r="E7" s="22">
        <f>+C7-D7</f>
        <v>0</v>
      </c>
      <c r="F7" s="23">
        <f>+E7/D7</f>
        <v>0</v>
      </c>
      <c r="G7" s="21"/>
    </row>
    <row r="8" spans="1:7" x14ac:dyDescent="0.25">
      <c r="B8" s="21" t="s">
        <v>397</v>
      </c>
      <c r="C8" s="22">
        <v>190181.96</v>
      </c>
      <c r="D8" s="22">
        <f>+'BC19 FINAL'!C11+'BC19 FINAL'!C29</f>
        <v>190181.96</v>
      </c>
      <c r="E8" s="22">
        <f t="shared" ref="E8:E14" si="0">+C8-D8</f>
        <v>0</v>
      </c>
      <c r="F8" s="23">
        <f t="shared" ref="F8:F14" si="1">+E8/D8</f>
        <v>0</v>
      </c>
      <c r="G8" s="21"/>
    </row>
    <row r="9" spans="1:7" x14ac:dyDescent="0.25">
      <c r="B9" s="21" t="s">
        <v>398</v>
      </c>
      <c r="C9" s="22">
        <v>144647.10999999999</v>
      </c>
      <c r="D9" s="22">
        <f>+'BC19 FINAL'!C12+'BC19 FINAL'!C28</f>
        <v>144647.10999999999</v>
      </c>
      <c r="E9" s="22">
        <f t="shared" si="0"/>
        <v>0</v>
      </c>
      <c r="F9" s="23">
        <f t="shared" si="1"/>
        <v>0</v>
      </c>
      <c r="G9" s="21"/>
    </row>
    <row r="10" spans="1:7" x14ac:dyDescent="0.25">
      <c r="B10" s="21" t="s">
        <v>399</v>
      </c>
      <c r="C10" s="22">
        <v>173645.56</v>
      </c>
      <c r="D10" s="22">
        <f>+'BC19 FINAL'!C15</f>
        <v>137808.46</v>
      </c>
      <c r="E10" s="22">
        <f t="shared" si="0"/>
        <v>35837.100000000006</v>
      </c>
      <c r="F10" s="23">
        <f t="shared" si="1"/>
        <v>0.26005007239758726</v>
      </c>
      <c r="G10" s="21"/>
    </row>
    <row r="11" spans="1:7" x14ac:dyDescent="0.25">
      <c r="B11" s="21" t="s">
        <v>400</v>
      </c>
      <c r="C11" s="22">
        <v>81714.009999999995</v>
      </c>
      <c r="D11" s="22">
        <f>+'BC19 FINAL'!C30</f>
        <v>81714.009999999995</v>
      </c>
      <c r="E11" s="22">
        <f t="shared" si="0"/>
        <v>0</v>
      </c>
      <c r="F11" s="23">
        <f t="shared" si="1"/>
        <v>0</v>
      </c>
      <c r="G11" s="21"/>
    </row>
    <row r="12" spans="1:7" x14ac:dyDescent="0.25">
      <c r="B12" s="24" t="s">
        <v>401</v>
      </c>
      <c r="C12" s="25">
        <f>SUM(C7:C11)</f>
        <v>593860.3899999999</v>
      </c>
      <c r="D12" s="25">
        <f>SUM(D7:D11)</f>
        <v>558023.28999999992</v>
      </c>
      <c r="E12" s="25">
        <f t="shared" si="0"/>
        <v>35837.099999999977</v>
      </c>
      <c r="F12" s="26">
        <f t="shared" si="1"/>
        <v>6.4221513048317358E-2</v>
      </c>
      <c r="G12" s="21"/>
    </row>
    <row r="13" spans="1:7" x14ac:dyDescent="0.25">
      <c r="B13" s="24" t="s">
        <v>402</v>
      </c>
      <c r="C13" s="25">
        <v>0</v>
      </c>
      <c r="D13" s="25">
        <v>0</v>
      </c>
      <c r="E13" s="25">
        <f t="shared" si="0"/>
        <v>0</v>
      </c>
      <c r="F13" s="26"/>
      <c r="G13" s="21"/>
    </row>
    <row r="14" spans="1:7" x14ac:dyDescent="0.25">
      <c r="B14" s="24" t="s">
        <v>403</v>
      </c>
      <c r="C14" s="25">
        <f>+C12</f>
        <v>593860.3899999999</v>
      </c>
      <c r="D14" s="25">
        <f>+D12+D13</f>
        <v>558023.28999999992</v>
      </c>
      <c r="E14" s="25">
        <f t="shared" si="0"/>
        <v>35837.099999999977</v>
      </c>
      <c r="F14" s="26">
        <f t="shared" si="1"/>
        <v>6.4221513048317358E-2</v>
      </c>
      <c r="G14" s="21"/>
    </row>
    <row r="15" spans="1:7" x14ac:dyDescent="0.25">
      <c r="B15" s="21"/>
      <c r="C15" s="22"/>
      <c r="D15" s="22"/>
      <c r="E15" s="22"/>
      <c r="F15" s="22"/>
      <c r="G15" s="21"/>
    </row>
    <row r="16" spans="1:7" x14ac:dyDescent="0.25">
      <c r="B16" s="27" t="s">
        <v>404</v>
      </c>
      <c r="C16" s="22"/>
      <c r="D16" s="22"/>
      <c r="E16" s="22"/>
      <c r="F16" s="22"/>
      <c r="G16" s="21"/>
    </row>
    <row r="17" spans="2:7" x14ac:dyDescent="0.25">
      <c r="B17" s="21" t="s">
        <v>405</v>
      </c>
      <c r="C17" s="22"/>
      <c r="D17" s="22"/>
      <c r="E17" s="22"/>
      <c r="F17" s="22"/>
      <c r="G17" s="21"/>
    </row>
    <row r="18" spans="2:7" x14ac:dyDescent="0.25">
      <c r="B18" s="21" t="s">
        <v>406</v>
      </c>
      <c r="C18" s="22">
        <v>57027.839999999997</v>
      </c>
      <c r="D18" s="22">
        <f>+'BC19 FINAL'!C62</f>
        <v>0.03</v>
      </c>
      <c r="E18" s="22">
        <f>+C18-D18</f>
        <v>57027.81</v>
      </c>
      <c r="F18" s="23">
        <v>-1</v>
      </c>
      <c r="G18" s="21"/>
    </row>
    <row r="19" spans="2:7" x14ac:dyDescent="0.25">
      <c r="B19" s="21" t="s">
        <v>407</v>
      </c>
      <c r="C19" s="22">
        <v>22901.919999999998</v>
      </c>
      <c r="D19" s="22">
        <f>-'BC19 FINAL'!C57</f>
        <v>23852.06</v>
      </c>
      <c r="E19" s="22">
        <f t="shared" ref="E19:E22" si="2">+C19-D19</f>
        <v>-950.14000000000306</v>
      </c>
      <c r="F19" s="23">
        <f t="shared" ref="F19:F22" si="3">+E19/D19</f>
        <v>-3.9834714485876818E-2</v>
      </c>
      <c r="G19" s="21"/>
    </row>
    <row r="20" spans="2:7" x14ac:dyDescent="0.25">
      <c r="B20" s="21" t="s">
        <v>408</v>
      </c>
      <c r="C20" s="22">
        <v>48376.14</v>
      </c>
      <c r="D20" s="22">
        <f>-'BC19 FINAL'!C66</f>
        <v>104453.87</v>
      </c>
      <c r="E20" s="22">
        <f t="shared" si="2"/>
        <v>-56077.729999999996</v>
      </c>
      <c r="F20" s="23">
        <f t="shared" si="3"/>
        <v>-0.53686598687056786</v>
      </c>
      <c r="G20" s="21"/>
    </row>
    <row r="21" spans="2:7" x14ac:dyDescent="0.25">
      <c r="B21" s="21" t="s">
        <v>409</v>
      </c>
      <c r="C21" s="22">
        <v>42010.11</v>
      </c>
      <c r="D21" s="22">
        <f>-'BC19 FINAL'!C43</f>
        <v>1406</v>
      </c>
      <c r="E21" s="22">
        <f t="shared" si="2"/>
        <v>40604.11</v>
      </c>
      <c r="F21" s="23">
        <f t="shared" si="3"/>
        <v>28.87916785206259</v>
      </c>
      <c r="G21" s="21"/>
    </row>
    <row r="22" spans="2:7" x14ac:dyDescent="0.25">
      <c r="B22" s="24" t="s">
        <v>410</v>
      </c>
      <c r="C22" s="25">
        <f>SUM(C18:C21)</f>
        <v>170316.01</v>
      </c>
      <c r="D22" s="25">
        <f>SUM(D18:D21)</f>
        <v>129711.95999999999</v>
      </c>
      <c r="E22" s="25">
        <f t="shared" si="2"/>
        <v>40604.050000000017</v>
      </c>
      <c r="F22" s="26">
        <f t="shared" si="3"/>
        <v>0.31303242970039169</v>
      </c>
      <c r="G22" s="21"/>
    </row>
    <row r="23" spans="2:7" x14ac:dyDescent="0.25">
      <c r="B23" s="21"/>
      <c r="C23" s="22"/>
      <c r="D23" s="22"/>
      <c r="E23" s="22"/>
      <c r="F23" s="22"/>
      <c r="G23" s="21"/>
    </row>
    <row r="24" spans="2:7" x14ac:dyDescent="0.25">
      <c r="B24" s="21" t="s">
        <v>411</v>
      </c>
      <c r="C24" s="22"/>
      <c r="D24" s="22"/>
      <c r="E24" s="22"/>
      <c r="F24" s="22"/>
      <c r="G24" s="21"/>
    </row>
    <row r="25" spans="2:7" x14ac:dyDescent="0.25">
      <c r="B25" s="21" t="s">
        <v>412</v>
      </c>
      <c r="C25" s="22">
        <v>20000</v>
      </c>
      <c r="D25" s="22">
        <f>-'BC19 FINAL'!C69</f>
        <v>20000</v>
      </c>
      <c r="E25" s="22">
        <f>+C25-D25</f>
        <v>0</v>
      </c>
      <c r="F25" s="23">
        <f t="shared" ref="F25:F32" si="4">+E25/D25</f>
        <v>0</v>
      </c>
      <c r="G25" s="21"/>
    </row>
    <row r="26" spans="2:7" x14ac:dyDescent="0.25">
      <c r="B26" s="21" t="s">
        <v>413</v>
      </c>
      <c r="C26" s="22">
        <v>142203.51</v>
      </c>
      <c r="D26" s="22">
        <f>-'BC19 FINAL'!C78</f>
        <v>142203.51</v>
      </c>
      <c r="E26" s="22">
        <f t="shared" ref="E26:E31" si="5">+C26-D26</f>
        <v>0</v>
      </c>
      <c r="F26" s="23">
        <f t="shared" si="4"/>
        <v>0</v>
      </c>
      <c r="G26" s="21"/>
    </row>
    <row r="27" spans="2:7" x14ac:dyDescent="0.25">
      <c r="B27" s="21" t="s">
        <v>414</v>
      </c>
      <c r="C27" s="22">
        <v>204380.95</v>
      </c>
      <c r="D27" s="22">
        <f>-'BC19 FINAL'!C79</f>
        <v>204380.95</v>
      </c>
      <c r="E27" s="22">
        <f t="shared" si="5"/>
        <v>0</v>
      </c>
      <c r="F27" s="23">
        <f t="shared" si="4"/>
        <v>0</v>
      </c>
      <c r="G27" s="21"/>
    </row>
    <row r="28" spans="2:7" x14ac:dyDescent="0.25">
      <c r="B28" s="21" t="s">
        <v>415</v>
      </c>
      <c r="C28" s="22">
        <v>121812.33999999997</v>
      </c>
      <c r="D28" s="22">
        <f>+ERI!D19</f>
        <v>126579.34999999998</v>
      </c>
      <c r="E28" s="22">
        <f t="shared" si="5"/>
        <v>-4767.0100000000093</v>
      </c>
      <c r="F28" s="23">
        <f t="shared" si="4"/>
        <v>-3.7660250269890075E-2</v>
      </c>
      <c r="G28" s="21"/>
    </row>
    <row r="29" spans="2:7" x14ac:dyDescent="0.25">
      <c r="B29" s="21" t="s">
        <v>416</v>
      </c>
      <c r="C29" s="22">
        <v>-64852.42</v>
      </c>
      <c r="D29" s="22">
        <f>-'BC19 FINAL'!C84-'BC19 FINAL'!C85</f>
        <v>-64852.42</v>
      </c>
      <c r="E29" s="22">
        <f t="shared" si="5"/>
        <v>0</v>
      </c>
      <c r="F29" s="23">
        <f t="shared" si="4"/>
        <v>0</v>
      </c>
      <c r="G29" s="21"/>
    </row>
    <row r="30" spans="2:7" x14ac:dyDescent="0.25">
      <c r="B30" s="24" t="s">
        <v>417</v>
      </c>
      <c r="C30" s="25">
        <f>SUM(C25:C29)</f>
        <v>423544.38</v>
      </c>
      <c r="D30" s="25">
        <f>SUM(D25:D29)</f>
        <v>428311.39</v>
      </c>
      <c r="E30" s="25">
        <f t="shared" si="5"/>
        <v>-4767.0100000000093</v>
      </c>
      <c r="F30" s="26">
        <f t="shared" si="4"/>
        <v>-1.1129776399362176E-2</v>
      </c>
      <c r="G30" s="21"/>
    </row>
    <row r="31" spans="2:7" x14ac:dyDescent="0.25">
      <c r="B31" s="28" t="s">
        <v>418</v>
      </c>
      <c r="C31" s="29">
        <f>+C22+C30</f>
        <v>593860.39</v>
      </c>
      <c r="D31" s="29">
        <f>+D22+D30</f>
        <v>558023.35</v>
      </c>
      <c r="E31" s="25">
        <f t="shared" si="5"/>
        <v>35837.040000000037</v>
      </c>
      <c r="F31" s="30">
        <f t="shared" si="4"/>
        <v>6.422139862068503E-2</v>
      </c>
      <c r="G31" s="28"/>
    </row>
    <row r="32" spans="2:7" x14ac:dyDescent="0.25">
      <c r="C32" s="31">
        <f>+C14-C31</f>
        <v>0</v>
      </c>
      <c r="D32" s="76">
        <f>+D14-D31</f>
        <v>-6.0000000055879354E-2</v>
      </c>
      <c r="E32" s="31"/>
      <c r="F32" s="31">
        <f t="shared" si="4"/>
        <v>0</v>
      </c>
    </row>
    <row r="33" spans="2:6" x14ac:dyDescent="0.25">
      <c r="B33" s="32" t="s">
        <v>419</v>
      </c>
      <c r="C33" s="33">
        <f>+C12/C22</f>
        <v>3.4868148332032898</v>
      </c>
      <c r="D33" s="33">
        <f>+D12/D22</f>
        <v>4.3020187961079301</v>
      </c>
      <c r="E33" s="33">
        <f>+C33-D33</f>
        <v>-0.81520396290464037</v>
      </c>
      <c r="F33" s="31"/>
    </row>
    <row r="34" spans="2:6" x14ac:dyDescent="0.25">
      <c r="B34" s="21" t="s">
        <v>420</v>
      </c>
      <c r="C34" s="34">
        <f>+C22/C30</f>
        <v>0.40212081199141397</v>
      </c>
      <c r="D34" s="34">
        <f>+D22/D30</f>
        <v>0.30284499321860198</v>
      </c>
      <c r="E34" s="34">
        <f t="shared" ref="E34:E35" si="6">+C34-D34</f>
        <v>9.9275818772811997E-2</v>
      </c>
      <c r="F34" s="31"/>
    </row>
    <row r="35" spans="2:6" x14ac:dyDescent="0.25">
      <c r="B35" s="28" t="s">
        <v>421</v>
      </c>
      <c r="C35" s="35">
        <f>+C18/C31</f>
        <v>9.6029034702920651E-2</v>
      </c>
      <c r="D35" s="35">
        <f>+D18/D31</f>
        <v>5.3761191175960645E-8</v>
      </c>
      <c r="E35" s="35">
        <f t="shared" si="6"/>
        <v>9.6028980941729472E-2</v>
      </c>
      <c r="F35" s="31"/>
    </row>
    <row r="36" spans="2:6" x14ac:dyDescent="0.25">
      <c r="C36" s="31"/>
      <c r="D36" s="31"/>
      <c r="E36" s="31"/>
      <c r="F36" s="31"/>
    </row>
    <row r="37" spans="2:6" x14ac:dyDescent="0.25">
      <c r="C37" s="31"/>
      <c r="D37" s="31"/>
      <c r="E37" s="31"/>
      <c r="F37" s="31"/>
    </row>
    <row r="38" spans="2:6" x14ac:dyDescent="0.25">
      <c r="C38" s="31"/>
      <c r="D38" s="31"/>
      <c r="E38" s="31"/>
      <c r="F38" s="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CF81B-4F7B-45EC-82E3-6730DF1945D7}">
  <dimension ref="A1:G20"/>
  <sheetViews>
    <sheetView workbookViewId="0">
      <selection activeCell="B5" sqref="B5"/>
    </sheetView>
  </sheetViews>
  <sheetFormatPr defaultColWidth="11.42578125" defaultRowHeight="15" x14ac:dyDescent="0.25"/>
  <cols>
    <col min="1" max="1" width="3.140625" customWidth="1"/>
    <col min="2" max="2" width="31.5703125" bestFit="1" customWidth="1"/>
    <col min="3" max="3" width="8.42578125" bestFit="1" customWidth="1"/>
    <col min="4" max="4" width="9.140625" bestFit="1" customWidth="1"/>
    <col min="5" max="5" width="9.28515625" bestFit="1" customWidth="1"/>
    <col min="6" max="6" width="9.28515625" customWidth="1"/>
    <col min="7" max="7" width="47.5703125" customWidth="1"/>
  </cols>
  <sheetData>
    <row r="1" spans="1:7" x14ac:dyDescent="0.25">
      <c r="A1" s="18" t="s">
        <v>228</v>
      </c>
    </row>
    <row r="2" spans="1:7" x14ac:dyDescent="0.25">
      <c r="A2" s="3" t="s">
        <v>422</v>
      </c>
    </row>
    <row r="3" spans="1:7" x14ac:dyDescent="0.25">
      <c r="A3" s="3" t="s">
        <v>391</v>
      </c>
    </row>
    <row r="4" spans="1:7" x14ac:dyDescent="0.25">
      <c r="C4" t="s">
        <v>472</v>
      </c>
      <c r="D4" s="77" t="s">
        <v>470</v>
      </c>
    </row>
    <row r="5" spans="1:7" x14ac:dyDescent="0.25">
      <c r="B5" s="19" t="s">
        <v>422</v>
      </c>
      <c r="C5" s="20">
        <v>2019</v>
      </c>
      <c r="D5" s="78">
        <v>2019</v>
      </c>
      <c r="E5" s="20" t="s">
        <v>392</v>
      </c>
      <c r="F5" s="20" t="s">
        <v>393</v>
      </c>
      <c r="G5" s="20" t="s">
        <v>394</v>
      </c>
    </row>
    <row r="6" spans="1:7" x14ac:dyDescent="0.25">
      <c r="B6" s="21" t="s">
        <v>423</v>
      </c>
      <c r="C6" s="22">
        <v>565360</v>
      </c>
      <c r="D6" s="22">
        <f>-'BC19 FINAL'!C87</f>
        <v>565360</v>
      </c>
      <c r="E6" s="22">
        <f>+C6-D6</f>
        <v>0</v>
      </c>
      <c r="F6" s="36">
        <f>+E6/C6</f>
        <v>0</v>
      </c>
      <c r="G6" s="21"/>
    </row>
    <row r="7" spans="1:7" x14ac:dyDescent="0.25">
      <c r="B7" s="21" t="s">
        <v>424</v>
      </c>
      <c r="C7" s="22">
        <v>254206</v>
      </c>
      <c r="D7" s="22">
        <f>+'BC19 FINAL'!C92</f>
        <v>254206.53</v>
      </c>
      <c r="E7" s="22">
        <f>+C7-D7</f>
        <v>-0.52999999999883585</v>
      </c>
      <c r="F7" s="36">
        <f t="shared" ref="F7:F19" si="0">+E7/C7</f>
        <v>-2.0849232512168708E-6</v>
      </c>
      <c r="G7" s="21"/>
    </row>
    <row r="8" spans="1:7" x14ac:dyDescent="0.25">
      <c r="B8" s="21" t="s">
        <v>425</v>
      </c>
      <c r="C8" s="37">
        <f>+C6-C7</f>
        <v>311154</v>
      </c>
      <c r="D8" s="37">
        <f>+D6-D7</f>
        <v>311153.46999999997</v>
      </c>
      <c r="E8" s="37">
        <f t="shared" ref="E8:E19" si="1">+C8-D8</f>
        <v>0.53000000002793968</v>
      </c>
      <c r="F8" s="36">
        <f t="shared" si="0"/>
        <v>1.7033366115426434E-6</v>
      </c>
      <c r="G8" s="21"/>
    </row>
    <row r="9" spans="1:7" x14ac:dyDescent="0.25">
      <c r="B9" s="21"/>
      <c r="C9" s="38">
        <f>+C8/C6</f>
        <v>0.55036436960520729</v>
      </c>
      <c r="D9" s="38">
        <f>+D8/D6</f>
        <v>0.55036343214942685</v>
      </c>
      <c r="E9" s="22"/>
      <c r="F9" s="36"/>
      <c r="G9" s="21"/>
    </row>
    <row r="10" spans="1:7" x14ac:dyDescent="0.25">
      <c r="B10" s="21"/>
      <c r="C10" s="22"/>
      <c r="D10" s="22"/>
      <c r="E10" s="22">
        <f t="shared" si="1"/>
        <v>0</v>
      </c>
      <c r="F10" s="36"/>
      <c r="G10" s="21"/>
    </row>
    <row r="11" spans="1:7" x14ac:dyDescent="0.25">
      <c r="B11" s="21" t="s">
        <v>426</v>
      </c>
      <c r="C11" s="22">
        <v>148619</v>
      </c>
      <c r="D11" s="22">
        <f>+'BC19 FINAL'!C98-'BC19 FINAL'!C109-'BC19 FINAL'!C114-'BC19 FINAL'!C115</f>
        <v>148705.72</v>
      </c>
      <c r="E11" s="22">
        <f t="shared" si="1"/>
        <v>-86.720000000001164</v>
      </c>
      <c r="F11" s="36">
        <f t="shared" si="0"/>
        <v>-5.8350547372813138E-4</v>
      </c>
      <c r="G11" s="21"/>
    </row>
    <row r="12" spans="1:7" x14ac:dyDescent="0.25">
      <c r="B12" s="21"/>
      <c r="C12" s="38">
        <f>+C11/C6</f>
        <v>0.26287498231215511</v>
      </c>
      <c r="D12" s="38">
        <f>+D11/D6</f>
        <v>0.26302837130324042</v>
      </c>
      <c r="E12" s="22"/>
      <c r="F12" s="36"/>
      <c r="G12" s="21"/>
    </row>
    <row r="13" spans="1:7" x14ac:dyDescent="0.25">
      <c r="B13" s="21" t="s">
        <v>427</v>
      </c>
      <c r="C13" s="22">
        <v>119.5</v>
      </c>
      <c r="D13" s="22">
        <f>+'BC19 FINAL'!C114+'BC19 FINAL'!C115</f>
        <v>119.5</v>
      </c>
      <c r="E13" s="22">
        <f t="shared" si="1"/>
        <v>0</v>
      </c>
      <c r="F13" s="36">
        <f t="shared" si="0"/>
        <v>0</v>
      </c>
      <c r="G13" s="39"/>
    </row>
    <row r="14" spans="1:7" x14ac:dyDescent="0.25">
      <c r="B14" s="21" t="s">
        <v>428</v>
      </c>
      <c r="C14" s="22"/>
      <c r="D14" s="22"/>
      <c r="E14" s="22"/>
      <c r="F14" s="36"/>
      <c r="G14" s="21"/>
    </row>
    <row r="15" spans="1:7" x14ac:dyDescent="0.25">
      <c r="B15" s="21" t="s">
        <v>429</v>
      </c>
      <c r="C15" s="37">
        <f>+C8-C11-C13</f>
        <v>162415.5</v>
      </c>
      <c r="D15" s="37">
        <f>+D8-D11-D13</f>
        <v>162328.24999999997</v>
      </c>
      <c r="E15" s="37">
        <f t="shared" si="1"/>
        <v>87.250000000029104</v>
      </c>
      <c r="F15" s="36">
        <f t="shared" si="0"/>
        <v>5.3720242218279108E-4</v>
      </c>
      <c r="G15" s="21"/>
    </row>
    <row r="16" spans="1:7" x14ac:dyDescent="0.25">
      <c r="B16" s="21"/>
      <c r="C16" s="38">
        <f>+C15/C6</f>
        <v>0.28727801754634213</v>
      </c>
      <c r="D16" s="38">
        <f>+D15/D6</f>
        <v>0.28712369109947639</v>
      </c>
      <c r="E16" s="22"/>
      <c r="F16" s="36"/>
      <c r="G16" s="21"/>
    </row>
    <row r="17" spans="2:7" x14ac:dyDescent="0.25">
      <c r="B17" s="21" t="s">
        <v>430</v>
      </c>
      <c r="C17" s="22">
        <v>0</v>
      </c>
      <c r="D17" s="22">
        <v>0</v>
      </c>
      <c r="E17" s="22">
        <f t="shared" si="1"/>
        <v>0</v>
      </c>
      <c r="F17" s="36"/>
      <c r="G17" s="21"/>
    </row>
    <row r="18" spans="2:7" x14ac:dyDescent="0.25">
      <c r="B18" s="21" t="s">
        <v>431</v>
      </c>
      <c r="C18" s="22">
        <v>40604</v>
      </c>
      <c r="D18" s="22">
        <f>+'BC19 FINAL'!C109</f>
        <v>35748.9</v>
      </c>
      <c r="E18" s="22">
        <f t="shared" si="1"/>
        <v>4855.0999999999985</v>
      </c>
      <c r="F18" s="36">
        <f t="shared" si="0"/>
        <v>0.11957196335336416</v>
      </c>
      <c r="G18" s="21"/>
    </row>
    <row r="19" spans="2:7" x14ac:dyDescent="0.25">
      <c r="B19" s="28" t="s">
        <v>415</v>
      </c>
      <c r="C19" s="25">
        <f>+C15-C18</f>
        <v>121811.5</v>
      </c>
      <c r="D19" s="25">
        <f>+D15-D18</f>
        <v>126579.34999999998</v>
      </c>
      <c r="E19" s="25">
        <f t="shared" si="1"/>
        <v>-4767.8499999999767</v>
      </c>
      <c r="F19" s="36">
        <f t="shared" si="0"/>
        <v>-3.9141214088981552E-2</v>
      </c>
      <c r="G19" s="28"/>
    </row>
    <row r="20" spans="2:7" x14ac:dyDescent="0.25">
      <c r="C20" s="40">
        <f>+C19/C6</f>
        <v>0.2154582920616952</v>
      </c>
      <c r="D20" s="40">
        <f>+D19/D6</f>
        <v>0.22389159119852833</v>
      </c>
      <c r="F20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D392-CFF6-439D-A9C8-918732EF7B82}">
  <dimension ref="A1:K56"/>
  <sheetViews>
    <sheetView workbookViewId="0"/>
  </sheetViews>
  <sheetFormatPr defaultColWidth="11.42578125" defaultRowHeight="15" x14ac:dyDescent="0.25"/>
  <cols>
    <col min="1" max="1" width="36.7109375" customWidth="1"/>
    <col min="2" max="2" width="10" customWidth="1"/>
    <col min="3" max="4" width="11.140625" bestFit="1" customWidth="1"/>
    <col min="5" max="5" width="9.85546875" bestFit="1" customWidth="1"/>
    <col min="6" max="6" width="11.7109375" bestFit="1" customWidth="1"/>
    <col min="7" max="8" width="12" bestFit="1" customWidth="1"/>
    <col min="9" max="9" width="13.7109375" bestFit="1" customWidth="1"/>
  </cols>
  <sheetData>
    <row r="1" spans="1:10" s="42" customFormat="1" x14ac:dyDescent="0.25">
      <c r="C1" s="43"/>
      <c r="D1" s="43"/>
      <c r="E1" s="79" t="s">
        <v>416</v>
      </c>
      <c r="F1" s="79"/>
      <c r="G1" s="79"/>
    </row>
    <row r="2" spans="1:10" s="42" customFormat="1" ht="14.25" customHeight="1" x14ac:dyDescent="0.25">
      <c r="B2" s="80" t="s">
        <v>432</v>
      </c>
      <c r="D2" s="44" t="s">
        <v>433</v>
      </c>
      <c r="E2" s="44" t="s">
        <v>434</v>
      </c>
      <c r="H2" s="45"/>
    </row>
    <row r="3" spans="1:10" s="42" customFormat="1" ht="14.25" customHeight="1" x14ac:dyDescent="0.25">
      <c r="B3" s="80"/>
      <c r="C3" s="44" t="s">
        <v>435</v>
      </c>
      <c r="D3" s="44" t="s">
        <v>436</v>
      </c>
      <c r="E3" s="44" t="s">
        <v>437</v>
      </c>
      <c r="F3" s="44" t="s">
        <v>438</v>
      </c>
      <c r="G3" s="45" t="s">
        <v>439</v>
      </c>
      <c r="H3" s="45"/>
    </row>
    <row r="4" spans="1:10" s="42" customFormat="1" x14ac:dyDescent="0.25">
      <c r="B4" s="81"/>
      <c r="C4" s="46" t="s">
        <v>440</v>
      </c>
      <c r="D4" s="46" t="s">
        <v>441</v>
      </c>
      <c r="E4" s="46" t="s">
        <v>442</v>
      </c>
      <c r="F4" s="46" t="s">
        <v>443</v>
      </c>
      <c r="G4" s="47" t="s">
        <v>444</v>
      </c>
      <c r="H4" s="47" t="s">
        <v>445</v>
      </c>
    </row>
    <row r="5" spans="1:10" x14ac:dyDescent="0.25">
      <c r="B5" s="48"/>
      <c r="C5" s="48"/>
      <c r="D5" s="48"/>
      <c r="E5" s="48"/>
      <c r="F5" s="48"/>
      <c r="G5" s="48"/>
      <c r="H5" s="48"/>
    </row>
    <row r="6" spans="1:10" hidden="1" x14ac:dyDescent="0.25">
      <c r="A6" s="49" t="s">
        <v>446</v>
      </c>
      <c r="B6" s="50">
        <v>9830611</v>
      </c>
      <c r="C6" s="51">
        <v>2751278</v>
      </c>
      <c r="D6" s="51">
        <v>36350</v>
      </c>
      <c r="E6" s="51">
        <v>706749</v>
      </c>
      <c r="F6" s="51">
        <v>960263</v>
      </c>
      <c r="G6" s="51">
        <v>16280475</v>
      </c>
      <c r="H6" s="50">
        <v>31465726</v>
      </c>
    </row>
    <row r="7" spans="1:10" hidden="1" x14ac:dyDescent="0.25">
      <c r="B7" s="50"/>
      <c r="C7" s="48"/>
      <c r="D7" s="48"/>
      <c r="E7" s="50"/>
      <c r="F7" s="50"/>
      <c r="G7" s="50"/>
      <c r="H7" s="48"/>
    </row>
    <row r="8" spans="1:10" hidden="1" x14ac:dyDescent="0.25">
      <c r="A8" s="49" t="s">
        <v>447</v>
      </c>
      <c r="B8" s="48">
        <v>0</v>
      </c>
      <c r="C8" s="48">
        <v>0</v>
      </c>
      <c r="D8" s="48">
        <v>0</v>
      </c>
      <c r="E8" s="48">
        <v>0</v>
      </c>
      <c r="F8" s="48">
        <v>0</v>
      </c>
      <c r="G8" s="51">
        <v>3055040</v>
      </c>
      <c r="H8" s="51">
        <v>3055040</v>
      </c>
    </row>
    <row r="9" spans="1:10" hidden="1" x14ac:dyDescent="0.25">
      <c r="B9" s="50"/>
      <c r="C9" s="48"/>
      <c r="D9" s="48"/>
      <c r="E9" s="50"/>
      <c r="F9" s="50"/>
      <c r="G9" s="50"/>
      <c r="H9" s="48"/>
    </row>
    <row r="10" spans="1:10" hidden="1" x14ac:dyDescent="0.25">
      <c r="A10" s="52" t="s">
        <v>448</v>
      </c>
      <c r="B10" s="53">
        <v>0</v>
      </c>
      <c r="C10" s="53">
        <v>305504</v>
      </c>
      <c r="D10" s="53">
        <v>0</v>
      </c>
      <c r="E10" s="53">
        <v>0</v>
      </c>
      <c r="F10" s="53">
        <v>0</v>
      </c>
      <c r="G10" s="51">
        <v>-305504</v>
      </c>
      <c r="H10" s="51">
        <v>0</v>
      </c>
    </row>
    <row r="11" spans="1:10" hidden="1" x14ac:dyDescent="0.25">
      <c r="B11" s="53"/>
      <c r="C11" s="48"/>
      <c r="D11" s="48"/>
      <c r="E11" s="53"/>
      <c r="F11" s="53"/>
      <c r="G11" s="53"/>
      <c r="H11" s="53"/>
    </row>
    <row r="12" spans="1:10" hidden="1" x14ac:dyDescent="0.25">
      <c r="A12" s="49" t="s">
        <v>449</v>
      </c>
      <c r="B12" s="54">
        <v>23879352</v>
      </c>
      <c r="C12" s="54">
        <v>3982138</v>
      </c>
      <c r="D12" s="48">
        <v>-495802</v>
      </c>
      <c r="E12" s="54">
        <v>227072</v>
      </c>
      <c r="F12" s="48">
        <v>-3202431</v>
      </c>
      <c r="G12" s="54">
        <v>38523084</v>
      </c>
      <c r="H12" s="54">
        <v>63654146</v>
      </c>
      <c r="J12" s="55"/>
    </row>
    <row r="13" spans="1:10" ht="4.3499999999999996" hidden="1" customHeight="1" x14ac:dyDescent="0.25">
      <c r="A13" s="56"/>
      <c r="B13" s="57"/>
      <c r="C13" s="57"/>
      <c r="D13" s="57"/>
      <c r="E13" s="57"/>
      <c r="F13" s="57"/>
      <c r="G13" s="57"/>
      <c r="H13" s="57"/>
      <c r="I13" s="56"/>
      <c r="J13" s="56"/>
    </row>
    <row r="14" spans="1:10" ht="22.5" hidden="1" x14ac:dyDescent="0.25">
      <c r="A14" s="58" t="s">
        <v>450</v>
      </c>
      <c r="B14" s="48">
        <v>6127345</v>
      </c>
      <c r="C14" s="59"/>
      <c r="D14" s="59"/>
      <c r="E14" s="59"/>
      <c r="F14" s="59"/>
      <c r="G14" s="59">
        <v>-6127345</v>
      </c>
      <c r="H14" s="59">
        <f>SUM(B14:G14)</f>
        <v>0</v>
      </c>
      <c r="I14" s="56"/>
      <c r="J14" s="56"/>
    </row>
    <row r="15" spans="1:10" ht="5.0999999999999996" hidden="1" customHeight="1" x14ac:dyDescent="0.25">
      <c r="A15" s="56"/>
      <c r="B15" s="57"/>
      <c r="C15" s="57"/>
      <c r="D15" s="57"/>
      <c r="E15" s="57"/>
      <c r="F15" s="57"/>
      <c r="G15" s="57"/>
      <c r="H15" s="57"/>
      <c r="I15" s="56"/>
      <c r="J15" s="56"/>
    </row>
    <row r="16" spans="1:10" hidden="1" x14ac:dyDescent="0.25">
      <c r="A16" s="49" t="s">
        <v>448</v>
      </c>
      <c r="B16" s="48"/>
      <c r="C16" s="48">
        <v>680816</v>
      </c>
      <c r="D16" s="48"/>
      <c r="E16" s="48"/>
      <c r="F16" s="48"/>
      <c r="G16" s="48">
        <v>-680816</v>
      </c>
      <c r="H16" s="48">
        <f>SUM(B16:G16)</f>
        <v>0</v>
      </c>
      <c r="J16" s="51"/>
    </row>
    <row r="17" spans="1:10" ht="4.3499999999999996" hidden="1" customHeight="1" x14ac:dyDescent="0.25">
      <c r="B17" s="48"/>
      <c r="C17" s="48"/>
      <c r="D17" s="48"/>
      <c r="E17" s="48"/>
      <c r="F17" s="48"/>
      <c r="G17" s="48"/>
      <c r="H17" s="54"/>
    </row>
    <row r="18" spans="1:10" hidden="1" x14ac:dyDescent="0.25">
      <c r="A18" s="49" t="s">
        <v>451</v>
      </c>
      <c r="B18" s="48"/>
      <c r="C18" s="48"/>
      <c r="D18" s="48"/>
      <c r="E18" s="48"/>
      <c r="F18" s="48"/>
      <c r="G18" s="48">
        <f>476468-29500</f>
        <v>446968</v>
      </c>
      <c r="H18" s="48">
        <f>SUM(B18:G18)</f>
        <v>446968</v>
      </c>
      <c r="J18" s="51"/>
    </row>
    <row r="19" spans="1:10" ht="4.3499999999999996" hidden="1" customHeight="1" x14ac:dyDescent="0.25">
      <c r="B19" s="48"/>
      <c r="C19" s="48"/>
      <c r="D19" s="48"/>
      <c r="E19" s="48"/>
      <c r="F19" s="48"/>
      <c r="G19" s="48"/>
      <c r="H19" s="54"/>
    </row>
    <row r="20" spans="1:10" ht="33.75" hidden="1" x14ac:dyDescent="0.25">
      <c r="A20" s="58" t="s">
        <v>452</v>
      </c>
      <c r="B20" s="48"/>
      <c r="C20" s="48"/>
      <c r="D20" s="48"/>
      <c r="E20" s="48"/>
      <c r="F20" s="48"/>
      <c r="G20" s="48"/>
      <c r="H20" s="48">
        <f>SUM(B20:G20)</f>
        <v>0</v>
      </c>
      <c r="J20" s="51"/>
    </row>
    <row r="21" spans="1:10" ht="4.3499999999999996" hidden="1" customHeight="1" x14ac:dyDescent="0.25">
      <c r="B21" s="48"/>
      <c r="C21" s="48"/>
      <c r="D21" s="48"/>
      <c r="E21" s="48"/>
      <c r="F21" s="48"/>
      <c r="G21" s="48"/>
      <c r="H21" s="54"/>
    </row>
    <row r="22" spans="1:10" hidden="1" x14ac:dyDescent="0.25">
      <c r="A22" s="49" t="s">
        <v>453</v>
      </c>
      <c r="B22" s="48"/>
      <c r="C22" s="48"/>
      <c r="D22" s="48">
        <v>1849659</v>
      </c>
      <c r="E22" s="48"/>
      <c r="F22" s="48"/>
      <c r="G22" s="48">
        <v>5595545</v>
      </c>
      <c r="H22" s="48">
        <f>SUM(B22:G22)</f>
        <v>7445204</v>
      </c>
      <c r="I22" s="60"/>
      <c r="J22" s="51"/>
    </row>
    <row r="23" spans="1:10" ht="4.3499999999999996" hidden="1" customHeight="1" x14ac:dyDescent="0.25">
      <c r="B23" s="61"/>
      <c r="C23" s="61"/>
      <c r="D23" s="61"/>
      <c r="E23" s="61"/>
      <c r="F23" s="61"/>
      <c r="G23" s="61"/>
      <c r="H23" s="61"/>
    </row>
    <row r="24" spans="1:10" hidden="1" x14ac:dyDescent="0.25">
      <c r="A24" s="49" t="s">
        <v>454</v>
      </c>
      <c r="B24" s="48">
        <f t="shared" ref="B24:H24" si="0">SUM(B12:B22)</f>
        <v>30006697</v>
      </c>
      <c r="C24" s="48">
        <f t="shared" si="0"/>
        <v>4662954</v>
      </c>
      <c r="D24" s="48">
        <f t="shared" si="0"/>
        <v>1353857</v>
      </c>
      <c r="E24" s="48">
        <f t="shared" si="0"/>
        <v>227072</v>
      </c>
      <c r="F24" s="48">
        <f t="shared" si="0"/>
        <v>-3202431</v>
      </c>
      <c r="G24" s="54">
        <f t="shared" si="0"/>
        <v>37757436</v>
      </c>
      <c r="H24" s="54">
        <f t="shared" si="0"/>
        <v>71546318</v>
      </c>
      <c r="I24" s="62"/>
      <c r="J24" s="55"/>
    </row>
    <row r="25" spans="1:10" ht="4.9000000000000004" hidden="1" customHeight="1" x14ac:dyDescent="0.25">
      <c r="B25" s="63"/>
      <c r="C25" s="63"/>
      <c r="D25" s="63"/>
      <c r="E25" s="63"/>
      <c r="F25" s="63"/>
      <c r="G25" s="63"/>
      <c r="H25" s="63"/>
    </row>
    <row r="26" spans="1:10" hidden="1" x14ac:dyDescent="0.25">
      <c r="A26" s="58" t="s">
        <v>455</v>
      </c>
      <c r="B26" s="48"/>
      <c r="C26" s="48"/>
      <c r="D26" s="48"/>
      <c r="E26" s="48"/>
      <c r="F26" s="48"/>
      <c r="G26" s="48">
        <v>854455</v>
      </c>
      <c r="H26" s="48">
        <f>SUM(B26:G26)</f>
        <v>854455</v>
      </c>
    </row>
    <row r="27" spans="1:10" ht="4.9000000000000004" hidden="1" customHeight="1" x14ac:dyDescent="0.25">
      <c r="B27" s="63"/>
      <c r="C27" s="63"/>
      <c r="D27" s="63"/>
      <c r="E27" s="63"/>
      <c r="F27" s="63"/>
      <c r="G27" s="63"/>
      <c r="H27" s="63"/>
    </row>
    <row r="28" spans="1:10" ht="22.5" hidden="1" x14ac:dyDescent="0.25">
      <c r="A28" s="58" t="s">
        <v>456</v>
      </c>
      <c r="B28" s="48">
        <v>5035990</v>
      </c>
      <c r="C28" s="48"/>
      <c r="D28" s="48"/>
      <c r="E28" s="48"/>
      <c r="F28" s="48"/>
      <c r="G28" s="48">
        <v>-5035990</v>
      </c>
      <c r="H28" s="48">
        <f>SUM(B28:G28)</f>
        <v>0</v>
      </c>
    </row>
    <row r="29" spans="1:10" ht="4.9000000000000004" hidden="1" customHeight="1" x14ac:dyDescent="0.25">
      <c r="B29" s="48"/>
      <c r="C29" s="48"/>
      <c r="D29" s="48"/>
      <c r="E29" s="48"/>
      <c r="F29" s="48"/>
      <c r="G29" s="48"/>
      <c r="H29" s="48"/>
    </row>
    <row r="30" spans="1:10" hidden="1" x14ac:dyDescent="0.25">
      <c r="A30" s="49" t="s">
        <v>448</v>
      </c>
      <c r="B30" s="48"/>
      <c r="C30" s="48">
        <v>559555</v>
      </c>
      <c r="D30" s="48"/>
      <c r="E30" s="48"/>
      <c r="F30" s="48"/>
      <c r="G30" s="48">
        <v>-559555</v>
      </c>
      <c r="H30" s="48">
        <f>SUM(B30:G30)</f>
        <v>0</v>
      </c>
      <c r="J30" s="51"/>
    </row>
    <row r="31" spans="1:10" ht="4.9000000000000004" hidden="1" customHeight="1" x14ac:dyDescent="0.25">
      <c r="B31" s="48"/>
      <c r="C31" s="48"/>
      <c r="D31" s="48"/>
      <c r="E31" s="48"/>
      <c r="F31" s="48"/>
      <c r="G31" s="48"/>
      <c r="H31" s="48"/>
    </row>
    <row r="32" spans="1:10" hidden="1" x14ac:dyDescent="0.25">
      <c r="A32" s="49" t="s">
        <v>457</v>
      </c>
      <c r="B32" s="48"/>
      <c r="C32" s="48"/>
      <c r="D32" s="48"/>
      <c r="E32" s="48"/>
      <c r="F32" s="48"/>
      <c r="G32" s="48">
        <v>251108</v>
      </c>
      <c r="H32" s="48">
        <f>SUM(B32:G32)</f>
        <v>251108</v>
      </c>
    </row>
    <row r="33" spans="1:11" ht="4.9000000000000004" hidden="1" customHeight="1" x14ac:dyDescent="0.25">
      <c r="B33" s="48"/>
      <c r="C33" s="48"/>
      <c r="D33" s="48"/>
      <c r="E33" s="48"/>
      <c r="F33" s="48"/>
      <c r="G33" s="48"/>
      <c r="H33" s="48"/>
    </row>
    <row r="34" spans="1:11" hidden="1" x14ac:dyDescent="0.25">
      <c r="A34" s="49" t="s">
        <v>453</v>
      </c>
      <c r="B34" s="48"/>
      <c r="C34" s="48"/>
      <c r="D34" s="48">
        <v>70086</v>
      </c>
      <c r="E34" s="48"/>
      <c r="F34" s="48"/>
      <c r="G34" s="48">
        <v>9390028</v>
      </c>
      <c r="H34" s="48">
        <f>SUM(B34:G34)</f>
        <v>9460114</v>
      </c>
    </row>
    <row r="35" spans="1:11" ht="4.9000000000000004" hidden="1" customHeight="1" x14ac:dyDescent="0.25">
      <c r="B35" s="63"/>
      <c r="C35" s="63"/>
      <c r="D35" s="63"/>
      <c r="E35" s="63"/>
      <c r="F35" s="63"/>
      <c r="G35" s="63"/>
      <c r="H35" s="63"/>
      <c r="I35" s="62"/>
      <c r="J35" s="62"/>
      <c r="K35" s="62"/>
    </row>
    <row r="36" spans="1:11" ht="18.600000000000001" customHeight="1" x14ac:dyDescent="0.25">
      <c r="A36" s="49" t="s">
        <v>458</v>
      </c>
      <c r="B36" s="51">
        <v>20000</v>
      </c>
      <c r="C36" s="51">
        <v>142204</v>
      </c>
      <c r="D36" s="51"/>
      <c r="E36" s="51">
        <v>204380</v>
      </c>
      <c r="F36" s="51"/>
      <c r="G36" s="64">
        <v>-64852</v>
      </c>
      <c r="H36" s="64">
        <f t="shared" ref="H36:H41" si="1">SUM(B36:G36)</f>
        <v>301732</v>
      </c>
      <c r="I36" s="65"/>
      <c r="J36" s="55"/>
      <c r="K36" s="62"/>
    </row>
    <row r="37" spans="1:11" x14ac:dyDescent="0.25">
      <c r="A37" s="58" t="s">
        <v>455</v>
      </c>
      <c r="B37" s="51"/>
      <c r="C37" s="51"/>
      <c r="D37" s="51"/>
      <c r="E37" s="51"/>
      <c r="F37" s="51"/>
      <c r="G37" s="51"/>
      <c r="H37" s="51">
        <f t="shared" si="1"/>
        <v>0</v>
      </c>
    </row>
    <row r="38" spans="1:11" ht="22.5" x14ac:dyDescent="0.25">
      <c r="A38" s="58" t="s">
        <v>459</v>
      </c>
      <c r="B38" s="51"/>
      <c r="C38" s="51"/>
      <c r="D38" s="66"/>
      <c r="E38" s="51"/>
      <c r="F38" s="51"/>
      <c r="G38" s="51"/>
      <c r="H38" s="51">
        <f t="shared" si="1"/>
        <v>0</v>
      </c>
    </row>
    <row r="39" spans="1:11" x14ac:dyDescent="0.25">
      <c r="A39" s="49" t="s">
        <v>448</v>
      </c>
      <c r="B39" s="51"/>
      <c r="C39" s="51"/>
      <c r="D39" s="51"/>
      <c r="E39" s="51"/>
      <c r="F39" s="51"/>
      <c r="G39" s="51"/>
      <c r="H39" s="51">
        <f t="shared" si="1"/>
        <v>0</v>
      </c>
    </row>
    <row r="40" spans="1:11" x14ac:dyDescent="0.25">
      <c r="A40" s="49" t="s">
        <v>457</v>
      </c>
      <c r="B40" s="51"/>
      <c r="C40" s="51"/>
      <c r="D40" s="51"/>
      <c r="E40" s="51"/>
      <c r="F40" s="51"/>
      <c r="G40" s="51"/>
      <c r="H40" s="51">
        <f t="shared" si="1"/>
        <v>0</v>
      </c>
    </row>
    <row r="41" spans="1:11" x14ac:dyDescent="0.25">
      <c r="A41" s="49" t="s">
        <v>453</v>
      </c>
      <c r="B41" s="51"/>
      <c r="C41" s="51"/>
      <c r="D41" s="51"/>
      <c r="E41" s="51"/>
      <c r="F41" s="51"/>
      <c r="G41" s="51">
        <f>+ERI!C19</f>
        <v>121811.5</v>
      </c>
      <c r="H41" s="51">
        <f t="shared" si="1"/>
        <v>121811.5</v>
      </c>
    </row>
    <row r="42" spans="1:11" ht="15.75" thickBot="1" x14ac:dyDescent="0.3">
      <c r="A42" s="49" t="s">
        <v>460</v>
      </c>
      <c r="B42" s="67">
        <f t="shared" ref="B42:H42" si="2">SUM(B36:B41)</f>
        <v>20000</v>
      </c>
      <c r="C42" s="67">
        <f t="shared" si="2"/>
        <v>142204</v>
      </c>
      <c r="D42" s="67">
        <f t="shared" si="2"/>
        <v>0</v>
      </c>
      <c r="E42" s="67">
        <f t="shared" si="2"/>
        <v>204380</v>
      </c>
      <c r="F42" s="67">
        <f t="shared" si="2"/>
        <v>0</v>
      </c>
      <c r="G42" s="67">
        <f t="shared" si="2"/>
        <v>56959.5</v>
      </c>
      <c r="H42" s="67">
        <f t="shared" si="2"/>
        <v>423543.5</v>
      </c>
    </row>
    <row r="43" spans="1:11" ht="15.75" thickTop="1" x14ac:dyDescent="0.25">
      <c r="B43" s="49"/>
      <c r="C43" s="49"/>
      <c r="D43" s="49"/>
      <c r="E43" s="49"/>
      <c r="F43" s="49"/>
      <c r="G43" s="49"/>
      <c r="H43" s="49"/>
    </row>
    <row r="44" spans="1:11" x14ac:dyDescent="0.25">
      <c r="B44" s="68"/>
      <c r="H44" s="31"/>
    </row>
    <row r="47" spans="1:11" x14ac:dyDescent="0.25">
      <c r="C47" s="68"/>
    </row>
    <row r="48" spans="1:11" x14ac:dyDescent="0.25">
      <c r="C48" s="68"/>
    </row>
    <row r="49" spans="3:4" x14ac:dyDescent="0.25">
      <c r="C49" s="68"/>
      <c r="D49" s="68"/>
    </row>
    <row r="50" spans="3:4" x14ac:dyDescent="0.25">
      <c r="C50" s="2"/>
      <c r="D50" s="68"/>
    </row>
    <row r="51" spans="3:4" x14ac:dyDescent="0.25">
      <c r="C51" s="2"/>
      <c r="D51" s="68"/>
    </row>
    <row r="52" spans="3:4" x14ac:dyDescent="0.25">
      <c r="C52" s="3"/>
    </row>
    <row r="53" spans="3:4" x14ac:dyDescent="0.25">
      <c r="C53" s="3"/>
    </row>
    <row r="54" spans="3:4" x14ac:dyDescent="0.25">
      <c r="C54" s="3"/>
    </row>
    <row r="55" spans="3:4" x14ac:dyDescent="0.25">
      <c r="C55" s="3"/>
    </row>
    <row r="56" spans="3:4" x14ac:dyDescent="0.25">
      <c r="C56" s="2"/>
    </row>
  </sheetData>
  <mergeCells count="2">
    <mergeCell ref="E1:G1"/>
    <mergeCell ref="B2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EA74-9EDC-4823-B7E1-378432205F11}">
  <dimension ref="A2:C117"/>
  <sheetViews>
    <sheetView tabSelected="1" topLeftCell="A42" workbookViewId="0">
      <selection activeCell="D55" sqref="D55"/>
    </sheetView>
  </sheetViews>
  <sheetFormatPr defaultColWidth="11.42578125" defaultRowHeight="11.25" x14ac:dyDescent="0.15"/>
  <cols>
    <col min="1" max="1" width="18.5703125" style="70" customWidth="1"/>
    <col min="2" max="2" width="39" style="70" customWidth="1"/>
    <col min="3" max="3" width="14.85546875" style="70" customWidth="1"/>
    <col min="4" max="16384" width="11.42578125" style="70"/>
  </cols>
  <sheetData>
    <row r="2" spans="1:3" x14ac:dyDescent="0.15">
      <c r="A2" s="69" t="s">
        <v>231</v>
      </c>
      <c r="B2" s="69" t="s">
        <v>232</v>
      </c>
      <c r="C2" s="69" t="s">
        <v>233</v>
      </c>
    </row>
    <row r="3" spans="1:3" x14ac:dyDescent="0.15">
      <c r="A3" s="71">
        <v>1</v>
      </c>
      <c r="B3" s="70" t="s">
        <v>234</v>
      </c>
      <c r="C3" s="72">
        <v>558023.29</v>
      </c>
    </row>
    <row r="4" spans="1:3" x14ac:dyDescent="0.15">
      <c r="A4" s="73" t="s">
        <v>235</v>
      </c>
      <c r="B4" s="70" t="s">
        <v>236</v>
      </c>
      <c r="C4" s="72">
        <v>476309.28</v>
      </c>
    </row>
    <row r="5" spans="1:3" x14ac:dyDescent="0.15">
      <c r="A5" s="74" t="s">
        <v>237</v>
      </c>
      <c r="B5" s="70" t="s">
        <v>236</v>
      </c>
      <c r="C5" s="72">
        <v>476309.28</v>
      </c>
    </row>
    <row r="6" spans="1:3" x14ac:dyDescent="0.15">
      <c r="A6" s="71" t="s">
        <v>7</v>
      </c>
      <c r="B6" s="70" t="s">
        <v>238</v>
      </c>
      <c r="C6" s="72">
        <v>3671.75</v>
      </c>
    </row>
    <row r="7" spans="1:3" x14ac:dyDescent="0.15">
      <c r="A7" s="71" t="s">
        <v>9</v>
      </c>
      <c r="B7" s="70" t="s">
        <v>239</v>
      </c>
      <c r="C7" s="72">
        <v>3671.75</v>
      </c>
    </row>
    <row r="8" spans="1:3" x14ac:dyDescent="0.15">
      <c r="A8" s="71" t="s">
        <v>11</v>
      </c>
      <c r="B8" s="70" t="s">
        <v>242</v>
      </c>
      <c r="C8" s="72">
        <v>3671.75</v>
      </c>
    </row>
    <row r="9" spans="1:3" x14ac:dyDescent="0.15">
      <c r="A9" s="71" t="s">
        <v>13</v>
      </c>
      <c r="B9" s="70" t="s">
        <v>243</v>
      </c>
      <c r="C9" s="72">
        <v>273474.17</v>
      </c>
    </row>
    <row r="10" spans="1:3" x14ac:dyDescent="0.15">
      <c r="A10" s="71" t="s">
        <v>15</v>
      </c>
      <c r="B10" s="70" t="s">
        <v>244</v>
      </c>
      <c r="C10" s="72">
        <v>189984</v>
      </c>
    </row>
    <row r="11" spans="1:3" x14ac:dyDescent="0.15">
      <c r="A11" s="71" t="s">
        <v>17</v>
      </c>
      <c r="B11" s="70" t="s">
        <v>245</v>
      </c>
      <c r="C11" s="72">
        <v>189984</v>
      </c>
    </row>
    <row r="12" spans="1:3" x14ac:dyDescent="0.15">
      <c r="A12" s="71" t="s">
        <v>19</v>
      </c>
      <c r="B12" s="70" t="s">
        <v>246</v>
      </c>
      <c r="C12" s="72">
        <v>83490.17</v>
      </c>
    </row>
    <row r="13" spans="1:3" x14ac:dyDescent="0.15">
      <c r="A13" s="71" t="s">
        <v>21</v>
      </c>
      <c r="B13" s="70" t="s">
        <v>247</v>
      </c>
      <c r="C13" s="72">
        <v>78620.17</v>
      </c>
    </row>
    <row r="14" spans="1:3" x14ac:dyDescent="0.15">
      <c r="A14" s="71" t="s">
        <v>23</v>
      </c>
      <c r="B14" s="70" t="s">
        <v>461</v>
      </c>
      <c r="C14" s="72">
        <v>4870</v>
      </c>
    </row>
    <row r="15" spans="1:3" x14ac:dyDescent="0.15">
      <c r="A15" s="71" t="s">
        <v>25</v>
      </c>
      <c r="B15" s="70" t="s">
        <v>248</v>
      </c>
      <c r="C15" s="72">
        <v>137808.46</v>
      </c>
    </row>
    <row r="16" spans="1:3" x14ac:dyDescent="0.15">
      <c r="A16" s="71" t="s">
        <v>27</v>
      </c>
      <c r="B16" s="70" t="s">
        <v>248</v>
      </c>
      <c r="C16" s="72">
        <v>137808.46</v>
      </c>
    </row>
    <row r="17" spans="1:3" x14ac:dyDescent="0.15">
      <c r="A17" s="71" t="s">
        <v>29</v>
      </c>
      <c r="B17" s="70" t="s">
        <v>249</v>
      </c>
      <c r="C17" s="72">
        <v>74515.399999999994</v>
      </c>
    </row>
    <row r="18" spans="1:3" x14ac:dyDescent="0.15">
      <c r="A18" s="71" t="s">
        <v>31</v>
      </c>
      <c r="B18" s="70" t="s">
        <v>250</v>
      </c>
      <c r="C18" s="72">
        <v>63293.07</v>
      </c>
    </row>
    <row r="19" spans="1:3" x14ac:dyDescent="0.15">
      <c r="A19" s="71" t="s">
        <v>33</v>
      </c>
      <c r="B19" s="70" t="s">
        <v>251</v>
      </c>
      <c r="C19" s="72">
        <v>0</v>
      </c>
    </row>
    <row r="20" spans="1:3" x14ac:dyDescent="0.15">
      <c r="A20" s="71" t="s">
        <v>35</v>
      </c>
      <c r="B20" s="70" t="s">
        <v>252</v>
      </c>
      <c r="C20" s="72">
        <v>0</v>
      </c>
    </row>
    <row r="21" spans="1:3" x14ac:dyDescent="0.15">
      <c r="A21" s="71" t="s">
        <v>37</v>
      </c>
      <c r="B21" s="70" t="s">
        <v>253</v>
      </c>
      <c r="C21" s="72">
        <v>0</v>
      </c>
    </row>
    <row r="22" spans="1:3" x14ac:dyDescent="0.15">
      <c r="A22" s="71" t="s">
        <v>39</v>
      </c>
      <c r="B22" s="70" t="s">
        <v>254</v>
      </c>
      <c r="C22" s="72">
        <v>-0.01</v>
      </c>
    </row>
    <row r="23" spans="1:3" x14ac:dyDescent="0.15">
      <c r="A23" s="71" t="s">
        <v>41</v>
      </c>
      <c r="B23" s="70" t="s">
        <v>462</v>
      </c>
      <c r="C23" s="72">
        <v>0</v>
      </c>
    </row>
    <row r="24" spans="1:3" x14ac:dyDescent="0.15">
      <c r="A24" s="71" t="s">
        <v>43</v>
      </c>
      <c r="B24" s="70" t="s">
        <v>463</v>
      </c>
      <c r="C24" s="72">
        <v>0</v>
      </c>
    </row>
    <row r="25" spans="1:3" x14ac:dyDescent="0.15">
      <c r="A25" s="71" t="s">
        <v>45</v>
      </c>
      <c r="B25" s="70" t="s">
        <v>257</v>
      </c>
      <c r="C25" s="72">
        <v>0</v>
      </c>
    </row>
    <row r="26" spans="1:3" x14ac:dyDescent="0.15">
      <c r="A26" s="71" t="s">
        <v>47</v>
      </c>
      <c r="B26" s="70" t="s">
        <v>258</v>
      </c>
      <c r="C26" s="72">
        <v>61354.9</v>
      </c>
    </row>
    <row r="27" spans="1:3" x14ac:dyDescent="0.15">
      <c r="A27" s="71" t="s">
        <v>49</v>
      </c>
      <c r="B27" s="70" t="s">
        <v>259</v>
      </c>
      <c r="C27" s="72">
        <v>61354.9</v>
      </c>
    </row>
    <row r="28" spans="1:3" x14ac:dyDescent="0.15">
      <c r="A28" s="71" t="s">
        <v>51</v>
      </c>
      <c r="B28" s="70" t="s">
        <v>260</v>
      </c>
      <c r="C28" s="72">
        <v>61156.94</v>
      </c>
    </row>
    <row r="29" spans="1:3" x14ac:dyDescent="0.15">
      <c r="A29" s="71" t="s">
        <v>53</v>
      </c>
      <c r="B29" s="70" t="s">
        <v>464</v>
      </c>
      <c r="C29" s="72">
        <v>197.96</v>
      </c>
    </row>
    <row r="30" spans="1:3" x14ac:dyDescent="0.15">
      <c r="A30" s="73" t="s">
        <v>267</v>
      </c>
      <c r="B30" s="70" t="s">
        <v>268</v>
      </c>
      <c r="C30" s="72">
        <v>81714.009999999995</v>
      </c>
    </row>
    <row r="31" spans="1:3" x14ac:dyDescent="0.15">
      <c r="A31" s="74" t="s">
        <v>269</v>
      </c>
      <c r="B31" s="70" t="s">
        <v>268</v>
      </c>
      <c r="C31" s="72">
        <v>81714.009999999995</v>
      </c>
    </row>
    <row r="32" spans="1:3" x14ac:dyDescent="0.15">
      <c r="A32" s="71" t="s">
        <v>59</v>
      </c>
      <c r="B32" s="70" t="s">
        <v>270</v>
      </c>
      <c r="C32" s="72">
        <v>80964.009999999995</v>
      </c>
    </row>
    <row r="33" spans="1:3" x14ac:dyDescent="0.15">
      <c r="A33" s="71" t="s">
        <v>61</v>
      </c>
      <c r="B33" s="70" t="s">
        <v>271</v>
      </c>
      <c r="C33" s="72">
        <v>80964.009999999995</v>
      </c>
    </row>
    <row r="34" spans="1:3" x14ac:dyDescent="0.15">
      <c r="A34" s="71" t="s">
        <v>63</v>
      </c>
      <c r="B34" s="70" t="s">
        <v>272</v>
      </c>
      <c r="C34" s="72">
        <v>80964.009999999995</v>
      </c>
    </row>
    <row r="35" spans="1:3" x14ac:dyDescent="0.15">
      <c r="A35" s="71" t="s">
        <v>65</v>
      </c>
      <c r="B35" s="70" t="s">
        <v>273</v>
      </c>
      <c r="C35" s="72">
        <v>0</v>
      </c>
    </row>
    <row r="36" spans="1:3" x14ac:dyDescent="0.15">
      <c r="A36" s="71" t="s">
        <v>67</v>
      </c>
      <c r="B36" s="70" t="s">
        <v>274</v>
      </c>
      <c r="C36" s="72">
        <v>750</v>
      </c>
    </row>
    <row r="37" spans="1:3" x14ac:dyDescent="0.15">
      <c r="A37" s="71" t="s">
        <v>69</v>
      </c>
      <c r="B37" s="70" t="s">
        <v>275</v>
      </c>
      <c r="C37" s="72">
        <v>750</v>
      </c>
    </row>
    <row r="38" spans="1:3" x14ac:dyDescent="0.15">
      <c r="A38" s="71" t="s">
        <v>71</v>
      </c>
      <c r="B38" s="70" t="s">
        <v>276</v>
      </c>
      <c r="C38" s="72">
        <v>750</v>
      </c>
    </row>
    <row r="39" spans="1:3" x14ac:dyDescent="0.15">
      <c r="A39" s="71" t="s">
        <v>73</v>
      </c>
      <c r="B39" s="70" t="s">
        <v>465</v>
      </c>
      <c r="C39" s="72">
        <v>0</v>
      </c>
    </row>
    <row r="40" spans="1:3" x14ac:dyDescent="0.15">
      <c r="A40" s="71">
        <v>2</v>
      </c>
      <c r="B40" s="70" t="s">
        <v>285</v>
      </c>
      <c r="C40" s="72">
        <v>-129711.9</v>
      </c>
    </row>
    <row r="41" spans="1:3" x14ac:dyDescent="0.15">
      <c r="A41" s="73" t="s">
        <v>286</v>
      </c>
      <c r="B41" s="70" t="s">
        <v>287</v>
      </c>
      <c r="C41" s="72">
        <v>-129711.9</v>
      </c>
    </row>
    <row r="42" spans="1:3" x14ac:dyDescent="0.15">
      <c r="A42" s="74" t="s">
        <v>288</v>
      </c>
      <c r="B42" s="70" t="s">
        <v>287</v>
      </c>
      <c r="C42" s="72">
        <v>-129711.9</v>
      </c>
    </row>
    <row r="43" spans="1:3" x14ac:dyDescent="0.15">
      <c r="A43" s="71" t="s">
        <v>81</v>
      </c>
      <c r="B43" s="70" t="s">
        <v>289</v>
      </c>
      <c r="C43" s="72">
        <v>-1406</v>
      </c>
    </row>
    <row r="44" spans="1:3" x14ac:dyDescent="0.15">
      <c r="A44" s="71" t="s">
        <v>83</v>
      </c>
      <c r="B44" s="70" t="s">
        <v>290</v>
      </c>
      <c r="C44" s="72">
        <v>-799.19</v>
      </c>
    </row>
    <row r="45" spans="1:3" x14ac:dyDescent="0.15">
      <c r="A45" s="71" t="s">
        <v>85</v>
      </c>
      <c r="B45" s="70" t="s">
        <v>291</v>
      </c>
      <c r="C45" s="72">
        <v>0</v>
      </c>
    </row>
    <row r="46" spans="1:3" x14ac:dyDescent="0.15">
      <c r="A46" s="71" t="s">
        <v>87</v>
      </c>
      <c r="B46" s="70" t="s">
        <v>466</v>
      </c>
      <c r="C46" s="72">
        <v>0</v>
      </c>
    </row>
    <row r="47" spans="1:3" x14ac:dyDescent="0.15">
      <c r="A47" s="71" t="s">
        <v>89</v>
      </c>
      <c r="B47" s="70" t="s">
        <v>292</v>
      </c>
      <c r="C47" s="72">
        <v>0</v>
      </c>
    </row>
    <row r="48" spans="1:3" x14ac:dyDescent="0.15">
      <c r="A48" s="71" t="s">
        <v>91</v>
      </c>
      <c r="B48" s="70" t="s">
        <v>293</v>
      </c>
      <c r="C48" s="72">
        <v>0</v>
      </c>
    </row>
    <row r="49" spans="1:3" x14ac:dyDescent="0.15">
      <c r="A49" s="71" t="s">
        <v>93</v>
      </c>
      <c r="B49" s="70" t="s">
        <v>290</v>
      </c>
      <c r="C49" s="72">
        <v>-799.19</v>
      </c>
    </row>
    <row r="50" spans="1:3" x14ac:dyDescent="0.15">
      <c r="A50" s="71" t="s">
        <v>95</v>
      </c>
      <c r="B50" s="70" t="s">
        <v>294</v>
      </c>
      <c r="C50" s="72">
        <v>-606.80999999999995</v>
      </c>
    </row>
    <row r="51" spans="1:3" x14ac:dyDescent="0.15">
      <c r="A51" s="71" t="s">
        <v>97</v>
      </c>
      <c r="B51" s="70" t="s">
        <v>297</v>
      </c>
      <c r="C51" s="72">
        <v>0</v>
      </c>
    </row>
    <row r="52" spans="1:3" x14ac:dyDescent="0.15">
      <c r="A52" s="71" t="s">
        <v>99</v>
      </c>
      <c r="B52" s="70" t="s">
        <v>467</v>
      </c>
      <c r="C52" s="72">
        <v>0</v>
      </c>
    </row>
    <row r="53" spans="1:3" x14ac:dyDescent="0.15">
      <c r="A53" s="71" t="s">
        <v>101</v>
      </c>
      <c r="B53" s="70" t="s">
        <v>298</v>
      </c>
      <c r="C53" s="72">
        <v>0</v>
      </c>
    </row>
    <row r="54" spans="1:3" x14ac:dyDescent="0.15">
      <c r="A54" s="71" t="s">
        <v>103</v>
      </c>
      <c r="B54" s="70" t="s">
        <v>299</v>
      </c>
      <c r="C54" s="72">
        <v>-606.80999999999995</v>
      </c>
    </row>
    <row r="55" spans="1:3" x14ac:dyDescent="0.15">
      <c r="A55" s="71" t="s">
        <v>105</v>
      </c>
      <c r="B55" s="70" t="s">
        <v>300</v>
      </c>
      <c r="C55" s="72">
        <v>0</v>
      </c>
    </row>
    <row r="56" spans="1:3" x14ac:dyDescent="0.15">
      <c r="A56" s="71" t="s">
        <v>107</v>
      </c>
      <c r="B56" s="70" t="s">
        <v>301</v>
      </c>
      <c r="C56" s="72">
        <v>0</v>
      </c>
    </row>
    <row r="57" spans="1:3" x14ac:dyDescent="0.15">
      <c r="A57" s="71" t="s">
        <v>109</v>
      </c>
      <c r="B57" s="70" t="s">
        <v>302</v>
      </c>
      <c r="C57" s="72">
        <v>-23852.06</v>
      </c>
    </row>
    <row r="58" spans="1:3" x14ac:dyDescent="0.15">
      <c r="A58" s="71" t="s">
        <v>111</v>
      </c>
      <c r="B58" s="70" t="s">
        <v>303</v>
      </c>
      <c r="C58" s="72">
        <v>-1027.1300000000001</v>
      </c>
    </row>
    <row r="59" spans="1:3" x14ac:dyDescent="0.15">
      <c r="A59" s="71" t="s">
        <v>113</v>
      </c>
      <c r="B59" s="70" t="s">
        <v>304</v>
      </c>
      <c r="C59" s="72">
        <v>-1027.1300000000001</v>
      </c>
    </row>
    <row r="60" spans="1:3" x14ac:dyDescent="0.15">
      <c r="A60" s="71" t="s">
        <v>115</v>
      </c>
      <c r="B60" s="70" t="s">
        <v>305</v>
      </c>
      <c r="C60" s="72">
        <v>-22824.93</v>
      </c>
    </row>
    <row r="61" spans="1:3" x14ac:dyDescent="0.15">
      <c r="A61" s="71" t="s">
        <v>117</v>
      </c>
      <c r="B61" s="70" t="s">
        <v>306</v>
      </c>
      <c r="C61" s="72">
        <v>-22824.93</v>
      </c>
    </row>
    <row r="62" spans="1:3" x14ac:dyDescent="0.15">
      <c r="A62" s="71" t="s">
        <v>119</v>
      </c>
      <c r="B62" s="70" t="s">
        <v>313</v>
      </c>
      <c r="C62" s="72">
        <v>0.03</v>
      </c>
    </row>
    <row r="63" spans="1:3" x14ac:dyDescent="0.15">
      <c r="A63" s="71" t="s">
        <v>121</v>
      </c>
      <c r="B63" s="70" t="s">
        <v>313</v>
      </c>
      <c r="C63" s="72">
        <v>0.03</v>
      </c>
    </row>
    <row r="64" spans="1:3" x14ac:dyDescent="0.15">
      <c r="A64" s="71" t="s">
        <v>123</v>
      </c>
      <c r="B64" s="70" t="s">
        <v>314</v>
      </c>
      <c r="C64" s="72">
        <v>0.03</v>
      </c>
    </row>
    <row r="65" spans="1:3" x14ac:dyDescent="0.15">
      <c r="A65" s="71" t="s">
        <v>125</v>
      </c>
      <c r="B65" s="70" t="s">
        <v>315</v>
      </c>
      <c r="C65" s="72">
        <v>-104453.87</v>
      </c>
    </row>
    <row r="66" spans="1:3" x14ac:dyDescent="0.15">
      <c r="A66" s="71" t="s">
        <v>127</v>
      </c>
      <c r="B66" s="70" t="s">
        <v>320</v>
      </c>
      <c r="C66" s="72">
        <v>-104453.87</v>
      </c>
    </row>
    <row r="67" spans="1:3" x14ac:dyDescent="0.15">
      <c r="A67" s="71" t="s">
        <v>129</v>
      </c>
      <c r="B67" s="70" t="s">
        <v>321</v>
      </c>
      <c r="C67" s="72">
        <v>-104453.87</v>
      </c>
    </row>
    <row r="68" spans="1:3" x14ac:dyDescent="0.15">
      <c r="A68" s="71">
        <v>3</v>
      </c>
      <c r="B68" s="70" t="s">
        <v>322</v>
      </c>
      <c r="C68" s="72">
        <v>-301732.03999999998</v>
      </c>
    </row>
    <row r="69" spans="1:3" x14ac:dyDescent="0.15">
      <c r="A69" s="73" t="s">
        <v>323</v>
      </c>
      <c r="B69" s="70" t="s">
        <v>324</v>
      </c>
      <c r="C69" s="72">
        <v>-20000</v>
      </c>
    </row>
    <row r="70" spans="1:3" x14ac:dyDescent="0.15">
      <c r="A70" s="74" t="s">
        <v>325</v>
      </c>
      <c r="B70" s="70" t="s">
        <v>324</v>
      </c>
      <c r="C70" s="72">
        <v>-20000</v>
      </c>
    </row>
    <row r="71" spans="1:3" x14ac:dyDescent="0.15">
      <c r="A71" s="71" t="s">
        <v>137</v>
      </c>
      <c r="B71" s="70" t="s">
        <v>324</v>
      </c>
      <c r="C71" s="72">
        <v>-20000</v>
      </c>
    </row>
    <row r="72" spans="1:3" x14ac:dyDescent="0.15">
      <c r="A72" s="71" t="s">
        <v>139</v>
      </c>
      <c r="B72" s="70" t="s">
        <v>326</v>
      </c>
      <c r="C72" s="72">
        <v>-20000</v>
      </c>
    </row>
    <row r="73" spans="1:3" x14ac:dyDescent="0.15">
      <c r="A73" s="71" t="s">
        <v>141</v>
      </c>
      <c r="B73" s="70" t="s">
        <v>327</v>
      </c>
      <c r="C73" s="72">
        <v>-20000</v>
      </c>
    </row>
    <row r="74" spans="1:3" x14ac:dyDescent="0.15">
      <c r="A74" s="73" t="s">
        <v>328</v>
      </c>
      <c r="B74" s="70" t="s">
        <v>329</v>
      </c>
      <c r="C74" s="72">
        <v>-346584.46</v>
      </c>
    </row>
    <row r="75" spans="1:3" x14ac:dyDescent="0.15">
      <c r="A75" s="74" t="s">
        <v>330</v>
      </c>
      <c r="B75" s="70" t="s">
        <v>329</v>
      </c>
      <c r="C75" s="72">
        <v>-346584.46</v>
      </c>
    </row>
    <row r="76" spans="1:3" x14ac:dyDescent="0.15">
      <c r="A76" s="71" t="s">
        <v>147</v>
      </c>
      <c r="B76" s="70" t="s">
        <v>329</v>
      </c>
      <c r="C76" s="72">
        <v>-346584.46</v>
      </c>
    </row>
    <row r="77" spans="1:3" x14ac:dyDescent="0.15">
      <c r="A77" s="71" t="s">
        <v>149</v>
      </c>
      <c r="B77" s="70" t="s">
        <v>329</v>
      </c>
      <c r="C77" s="72">
        <v>-346584.46</v>
      </c>
    </row>
    <row r="78" spans="1:3" x14ac:dyDescent="0.15">
      <c r="A78" s="71" t="s">
        <v>151</v>
      </c>
      <c r="B78" s="70" t="s">
        <v>331</v>
      </c>
      <c r="C78" s="72">
        <v>-142203.51</v>
      </c>
    </row>
    <row r="79" spans="1:3" x14ac:dyDescent="0.15">
      <c r="A79" s="71" t="s">
        <v>153</v>
      </c>
      <c r="B79" s="70" t="s">
        <v>332</v>
      </c>
      <c r="C79" s="72">
        <v>-204380.95</v>
      </c>
    </row>
    <row r="80" spans="1:3" x14ac:dyDescent="0.15">
      <c r="A80" s="73" t="s">
        <v>333</v>
      </c>
      <c r="B80" s="70" t="s">
        <v>334</v>
      </c>
      <c r="C80" s="72">
        <v>64852.42</v>
      </c>
    </row>
    <row r="81" spans="1:3" x14ac:dyDescent="0.15">
      <c r="A81" s="74" t="s">
        <v>335</v>
      </c>
      <c r="B81" s="70" t="s">
        <v>334</v>
      </c>
      <c r="C81" s="72">
        <v>64852.42</v>
      </c>
    </row>
    <row r="82" spans="1:3" x14ac:dyDescent="0.15">
      <c r="A82" s="71" t="s">
        <v>159</v>
      </c>
      <c r="B82" s="70" t="s">
        <v>334</v>
      </c>
      <c r="C82" s="72">
        <v>64852.42</v>
      </c>
    </row>
    <row r="83" spans="1:3" x14ac:dyDescent="0.15">
      <c r="A83" s="71" t="s">
        <v>161</v>
      </c>
      <c r="B83" s="70" t="s">
        <v>334</v>
      </c>
      <c r="C83" s="72">
        <v>64852.42</v>
      </c>
    </row>
    <row r="84" spans="1:3" x14ac:dyDescent="0.15">
      <c r="A84" s="71" t="s">
        <v>163</v>
      </c>
      <c r="B84" s="70" t="s">
        <v>336</v>
      </c>
      <c r="C84" s="72">
        <v>126625.06</v>
      </c>
    </row>
    <row r="85" spans="1:3" x14ac:dyDescent="0.15">
      <c r="A85" s="71" t="s">
        <v>165</v>
      </c>
      <c r="B85" s="70" t="s">
        <v>337</v>
      </c>
      <c r="C85" s="72">
        <v>-61772.639999999999</v>
      </c>
    </row>
    <row r="86" spans="1:3" x14ac:dyDescent="0.15">
      <c r="A86" s="71">
        <v>4</v>
      </c>
      <c r="B86" s="70" t="s">
        <v>338</v>
      </c>
      <c r="C86" s="72">
        <v>-565360</v>
      </c>
    </row>
    <row r="87" spans="1:3" x14ac:dyDescent="0.15">
      <c r="A87" s="73" t="s">
        <v>339</v>
      </c>
      <c r="B87" s="70" t="s">
        <v>340</v>
      </c>
      <c r="C87" s="72">
        <v>-565360</v>
      </c>
    </row>
    <row r="88" spans="1:3" x14ac:dyDescent="0.15">
      <c r="A88" s="74" t="s">
        <v>341</v>
      </c>
      <c r="B88" s="70" t="s">
        <v>342</v>
      </c>
      <c r="C88" s="72">
        <v>-565360</v>
      </c>
    </row>
    <row r="89" spans="1:3" x14ac:dyDescent="0.15">
      <c r="A89" s="71" t="s">
        <v>173</v>
      </c>
      <c r="B89" s="70" t="s">
        <v>343</v>
      </c>
      <c r="C89" s="72">
        <v>-565360</v>
      </c>
    </row>
    <row r="90" spans="1:3" x14ac:dyDescent="0.15">
      <c r="A90" s="71" t="s">
        <v>175</v>
      </c>
      <c r="B90" s="70" t="s">
        <v>344</v>
      </c>
      <c r="C90" s="72">
        <v>-565360</v>
      </c>
    </row>
    <row r="91" spans="1:3" x14ac:dyDescent="0.15">
      <c r="A91" s="71" t="s">
        <v>177</v>
      </c>
      <c r="B91" s="70" t="s">
        <v>343</v>
      </c>
      <c r="C91" s="72">
        <v>-565360</v>
      </c>
    </row>
    <row r="92" spans="1:3" x14ac:dyDescent="0.15">
      <c r="A92" s="71">
        <v>5</v>
      </c>
      <c r="B92" s="70" t="s">
        <v>345</v>
      </c>
      <c r="C92" s="72">
        <v>254206.53</v>
      </c>
    </row>
    <row r="93" spans="1:3" x14ac:dyDescent="0.15">
      <c r="A93" s="73" t="s">
        <v>356</v>
      </c>
      <c r="B93" s="70" t="s">
        <v>357</v>
      </c>
      <c r="C93" s="72">
        <v>254206.53</v>
      </c>
    </row>
    <row r="94" spans="1:3" x14ac:dyDescent="0.15">
      <c r="A94" s="74" t="s">
        <v>358</v>
      </c>
      <c r="B94" s="70" t="s">
        <v>357</v>
      </c>
      <c r="C94" s="72">
        <v>254206.53</v>
      </c>
    </row>
    <row r="95" spans="1:3" x14ac:dyDescent="0.15">
      <c r="A95" s="71" t="s">
        <v>185</v>
      </c>
      <c r="B95" s="70" t="s">
        <v>357</v>
      </c>
      <c r="C95" s="72">
        <v>254206.53</v>
      </c>
    </row>
    <row r="96" spans="1:3" x14ac:dyDescent="0.15">
      <c r="A96" s="71" t="s">
        <v>187</v>
      </c>
      <c r="B96" s="70" t="s">
        <v>357</v>
      </c>
      <c r="C96" s="72">
        <v>254206.53</v>
      </c>
    </row>
    <row r="97" spans="1:3" x14ac:dyDescent="0.15">
      <c r="A97" s="71" t="s">
        <v>189</v>
      </c>
      <c r="B97" s="70" t="s">
        <v>359</v>
      </c>
      <c r="C97" s="72">
        <v>254206.53</v>
      </c>
    </row>
    <row r="98" spans="1:3" x14ac:dyDescent="0.15">
      <c r="A98" s="71">
        <v>6</v>
      </c>
      <c r="B98" s="70" t="s">
        <v>360</v>
      </c>
      <c r="C98" s="72">
        <v>184574.12</v>
      </c>
    </row>
    <row r="99" spans="1:3" x14ac:dyDescent="0.15">
      <c r="A99" s="73" t="s">
        <v>361</v>
      </c>
      <c r="B99" s="70" t="s">
        <v>360</v>
      </c>
      <c r="C99" s="72">
        <v>184574.12</v>
      </c>
    </row>
    <row r="100" spans="1:3" x14ac:dyDescent="0.15">
      <c r="A100" s="74" t="s">
        <v>362</v>
      </c>
      <c r="B100" s="70" t="s">
        <v>340</v>
      </c>
      <c r="C100" s="72">
        <v>183761.42</v>
      </c>
    </row>
    <row r="101" spans="1:3" x14ac:dyDescent="0.15">
      <c r="A101" s="71" t="s">
        <v>197</v>
      </c>
      <c r="B101" s="70" t="s">
        <v>360</v>
      </c>
      <c r="C101" s="72">
        <v>183761.42</v>
      </c>
    </row>
    <row r="102" spans="1:3" x14ac:dyDescent="0.15">
      <c r="A102" s="71" t="s">
        <v>199</v>
      </c>
      <c r="B102" s="70" t="s">
        <v>360</v>
      </c>
      <c r="C102" s="72">
        <v>183761.42</v>
      </c>
    </row>
    <row r="103" spans="1:3" x14ac:dyDescent="0.15">
      <c r="A103" s="71" t="s">
        <v>201</v>
      </c>
      <c r="B103" s="70" t="s">
        <v>365</v>
      </c>
      <c r="C103" s="72">
        <v>3002.96</v>
      </c>
    </row>
    <row r="104" spans="1:3" x14ac:dyDescent="0.15">
      <c r="A104" s="71" t="s">
        <v>203</v>
      </c>
      <c r="B104" s="70" t="s">
        <v>368</v>
      </c>
      <c r="C104" s="72">
        <v>30111.61</v>
      </c>
    </row>
    <row r="105" spans="1:3" x14ac:dyDescent="0.15">
      <c r="A105" s="71" t="s">
        <v>205</v>
      </c>
      <c r="B105" s="70" t="s">
        <v>369</v>
      </c>
      <c r="C105" s="72">
        <v>130.38999999999999</v>
      </c>
    </row>
    <row r="106" spans="1:3" x14ac:dyDescent="0.15">
      <c r="A106" s="71" t="s">
        <v>207</v>
      </c>
      <c r="B106" s="70" t="s">
        <v>370</v>
      </c>
      <c r="C106" s="72">
        <v>0.54</v>
      </c>
    </row>
    <row r="107" spans="1:3" x14ac:dyDescent="0.15">
      <c r="A107" s="71" t="s">
        <v>209</v>
      </c>
      <c r="B107" s="70" t="s">
        <v>371</v>
      </c>
      <c r="C107" s="72">
        <v>108881.12</v>
      </c>
    </row>
    <row r="108" spans="1:3" x14ac:dyDescent="0.15">
      <c r="A108" s="71" t="s">
        <v>211</v>
      </c>
      <c r="B108" s="70" t="s">
        <v>374</v>
      </c>
      <c r="C108" s="72">
        <v>5885.9</v>
      </c>
    </row>
    <row r="109" spans="1:3" x14ac:dyDescent="0.15">
      <c r="A109" s="71" t="s">
        <v>213</v>
      </c>
      <c r="B109" s="70" t="s">
        <v>375</v>
      </c>
      <c r="C109" s="72">
        <v>35748.9</v>
      </c>
    </row>
    <row r="110" spans="1:3" x14ac:dyDescent="0.15">
      <c r="A110" s="74" t="s">
        <v>376</v>
      </c>
      <c r="B110" s="70" t="s">
        <v>377</v>
      </c>
      <c r="C110" s="72">
        <v>812.7</v>
      </c>
    </row>
    <row r="111" spans="1:3" x14ac:dyDescent="0.15">
      <c r="A111" s="71" t="s">
        <v>216</v>
      </c>
      <c r="B111" s="70" t="s">
        <v>360</v>
      </c>
      <c r="C111" s="72">
        <v>812.7</v>
      </c>
    </row>
    <row r="112" spans="1:3" x14ac:dyDescent="0.15">
      <c r="A112" s="71" t="s">
        <v>217</v>
      </c>
      <c r="B112" s="70" t="s">
        <v>360</v>
      </c>
      <c r="C112" s="72">
        <v>812.7</v>
      </c>
    </row>
    <row r="113" spans="1:3" x14ac:dyDescent="0.15">
      <c r="A113" s="71" t="s">
        <v>219</v>
      </c>
      <c r="B113" s="70" t="s">
        <v>378</v>
      </c>
      <c r="C113" s="72">
        <v>656.84</v>
      </c>
    </row>
    <row r="114" spans="1:3" x14ac:dyDescent="0.15">
      <c r="A114" s="71" t="s">
        <v>221</v>
      </c>
      <c r="B114" s="70" t="s">
        <v>379</v>
      </c>
      <c r="C114" s="72">
        <v>106.09</v>
      </c>
    </row>
    <row r="115" spans="1:3" x14ac:dyDescent="0.15">
      <c r="A115" s="71" t="s">
        <v>223</v>
      </c>
      <c r="B115" s="70" t="s">
        <v>380</v>
      </c>
      <c r="C115" s="72">
        <v>13.41</v>
      </c>
    </row>
    <row r="116" spans="1:3" x14ac:dyDescent="0.15">
      <c r="A116" s="71" t="s">
        <v>225</v>
      </c>
      <c r="B116" s="70" t="s">
        <v>468</v>
      </c>
      <c r="C116" s="72">
        <v>36.36</v>
      </c>
    </row>
    <row r="117" spans="1:3" x14ac:dyDescent="0.15">
      <c r="B117" s="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40"/>
  <sheetViews>
    <sheetView topLeftCell="A10" workbookViewId="0">
      <selection activeCell="C13" sqref="C13"/>
    </sheetView>
  </sheetViews>
  <sheetFormatPr defaultColWidth="11.42578125" defaultRowHeight="12" x14ac:dyDescent="0.2"/>
  <cols>
    <col min="1" max="1" width="16.42578125" style="11" customWidth="1"/>
    <col min="2" max="2" width="42.140625" style="11" customWidth="1"/>
    <col min="3" max="3" width="15.7109375" style="11" customWidth="1"/>
    <col min="4" max="16384" width="11.42578125" style="11"/>
  </cols>
  <sheetData>
    <row r="2" spans="1:3" x14ac:dyDescent="0.2">
      <c r="A2" s="10" t="s">
        <v>230</v>
      </c>
    </row>
    <row r="3" spans="1:3" x14ac:dyDescent="0.2">
      <c r="A3" s="12" t="s">
        <v>231</v>
      </c>
      <c r="B3" s="12" t="s">
        <v>232</v>
      </c>
      <c r="C3" s="12" t="s">
        <v>233</v>
      </c>
    </row>
    <row r="4" spans="1:3" x14ac:dyDescent="0.2">
      <c r="A4" s="13">
        <v>1</v>
      </c>
      <c r="B4" s="11" t="s">
        <v>234</v>
      </c>
      <c r="C4" s="14">
        <v>6126291.1699999999</v>
      </c>
    </row>
    <row r="5" spans="1:3" x14ac:dyDescent="0.2">
      <c r="A5" s="15" t="s">
        <v>235</v>
      </c>
      <c r="B5" s="11" t="s">
        <v>236</v>
      </c>
      <c r="C5" s="14">
        <v>339278.36</v>
      </c>
    </row>
    <row r="6" spans="1:3" x14ac:dyDescent="0.2">
      <c r="A6" s="16" t="s">
        <v>237</v>
      </c>
      <c r="B6" s="11" t="s">
        <v>236</v>
      </c>
      <c r="C6" s="14">
        <v>339278.36</v>
      </c>
    </row>
    <row r="7" spans="1:3" x14ac:dyDescent="0.2">
      <c r="A7" s="13" t="s">
        <v>7</v>
      </c>
      <c r="B7" s="11" t="s">
        <v>238</v>
      </c>
      <c r="C7" s="14">
        <v>51822.17</v>
      </c>
    </row>
    <row r="8" spans="1:3" x14ac:dyDescent="0.2">
      <c r="A8" s="13" t="s">
        <v>9</v>
      </c>
      <c r="B8" s="11" t="s">
        <v>239</v>
      </c>
      <c r="C8" s="14">
        <v>51822.17</v>
      </c>
    </row>
    <row r="9" spans="1:3" x14ac:dyDescent="0.2">
      <c r="A9" s="13" t="s">
        <v>240</v>
      </c>
      <c r="B9" s="11" t="s">
        <v>241</v>
      </c>
      <c r="C9" s="14">
        <v>199.81</v>
      </c>
    </row>
    <row r="10" spans="1:3" x14ac:dyDescent="0.2">
      <c r="A10" s="13" t="s">
        <v>11</v>
      </c>
      <c r="B10" s="11" t="s">
        <v>242</v>
      </c>
      <c r="C10" s="14">
        <v>51622.36</v>
      </c>
    </row>
    <row r="11" spans="1:3" x14ac:dyDescent="0.2">
      <c r="A11" s="13" t="s">
        <v>13</v>
      </c>
      <c r="B11" s="11" t="s">
        <v>243</v>
      </c>
      <c r="C11" s="14">
        <v>72370.17</v>
      </c>
    </row>
    <row r="12" spans="1:3" x14ac:dyDescent="0.2">
      <c r="A12" s="13" t="s">
        <v>15</v>
      </c>
      <c r="B12" s="11" t="s">
        <v>244</v>
      </c>
      <c r="C12" s="14">
        <v>0</v>
      </c>
    </row>
    <row r="13" spans="1:3" x14ac:dyDescent="0.2">
      <c r="A13" s="13" t="s">
        <v>17</v>
      </c>
      <c r="B13" s="11" t="s">
        <v>245</v>
      </c>
      <c r="C13" s="14">
        <v>0</v>
      </c>
    </row>
    <row r="14" spans="1:3" x14ac:dyDescent="0.2">
      <c r="A14" s="13" t="s">
        <v>19</v>
      </c>
      <c r="B14" s="11" t="s">
        <v>246</v>
      </c>
      <c r="C14" s="14">
        <v>72370.17</v>
      </c>
    </row>
    <row r="15" spans="1:3" x14ac:dyDescent="0.2">
      <c r="A15" s="13" t="s">
        <v>21</v>
      </c>
      <c r="B15" s="11" t="s">
        <v>247</v>
      </c>
      <c r="C15" s="14">
        <v>72370.17</v>
      </c>
    </row>
    <row r="16" spans="1:3" x14ac:dyDescent="0.2">
      <c r="A16" s="13" t="s">
        <v>25</v>
      </c>
      <c r="B16" s="11" t="s">
        <v>248</v>
      </c>
      <c r="C16" s="14">
        <v>153179.07999999999</v>
      </c>
    </row>
    <row r="17" spans="1:3" x14ac:dyDescent="0.2">
      <c r="A17" s="13" t="s">
        <v>27</v>
      </c>
      <c r="B17" s="11" t="s">
        <v>248</v>
      </c>
      <c r="C17" s="14">
        <v>153179.07999999999</v>
      </c>
    </row>
    <row r="18" spans="1:3" x14ac:dyDescent="0.2">
      <c r="A18" s="13" t="s">
        <v>29</v>
      </c>
      <c r="B18" s="11" t="s">
        <v>249</v>
      </c>
      <c r="C18" s="14">
        <v>81134.34</v>
      </c>
    </row>
    <row r="19" spans="1:3" x14ac:dyDescent="0.2">
      <c r="A19" s="13" t="s">
        <v>31</v>
      </c>
      <c r="B19" s="11" t="s">
        <v>250</v>
      </c>
      <c r="C19" s="14">
        <v>72044.740000000005</v>
      </c>
    </row>
    <row r="20" spans="1:3" x14ac:dyDescent="0.2">
      <c r="A20" s="13" t="s">
        <v>33</v>
      </c>
      <c r="B20" s="11" t="s">
        <v>251</v>
      </c>
      <c r="C20" s="14">
        <v>0</v>
      </c>
    </row>
    <row r="21" spans="1:3" x14ac:dyDescent="0.2">
      <c r="A21" s="13" t="s">
        <v>35</v>
      </c>
      <c r="B21" s="11" t="s">
        <v>252</v>
      </c>
      <c r="C21" s="14">
        <v>0</v>
      </c>
    </row>
    <row r="22" spans="1:3" x14ac:dyDescent="0.2">
      <c r="A22" s="13" t="s">
        <v>37</v>
      </c>
      <c r="B22" s="11" t="s">
        <v>253</v>
      </c>
      <c r="C22" s="14">
        <v>0</v>
      </c>
    </row>
    <row r="23" spans="1:3" x14ac:dyDescent="0.2">
      <c r="A23" s="13" t="s">
        <v>39</v>
      </c>
      <c r="B23" s="11" t="s">
        <v>254</v>
      </c>
      <c r="C23" s="14">
        <v>0</v>
      </c>
    </row>
    <row r="24" spans="1:3" x14ac:dyDescent="0.2">
      <c r="A24" s="13" t="s">
        <v>255</v>
      </c>
      <c r="B24" s="11" t="s">
        <v>256</v>
      </c>
      <c r="C24" s="14">
        <v>0</v>
      </c>
    </row>
    <row r="25" spans="1:3" x14ac:dyDescent="0.2">
      <c r="A25" s="13" t="s">
        <v>45</v>
      </c>
      <c r="B25" s="11" t="s">
        <v>257</v>
      </c>
      <c r="C25" s="14">
        <v>0</v>
      </c>
    </row>
    <row r="26" spans="1:3" x14ac:dyDescent="0.2">
      <c r="A26" s="13" t="s">
        <v>47</v>
      </c>
      <c r="B26" s="11" t="s">
        <v>258</v>
      </c>
      <c r="C26" s="14">
        <v>61156.94</v>
      </c>
    </row>
    <row r="27" spans="1:3" x14ac:dyDescent="0.2">
      <c r="A27" s="13" t="s">
        <v>49</v>
      </c>
      <c r="B27" s="11" t="s">
        <v>259</v>
      </c>
      <c r="C27" s="14">
        <v>61156.94</v>
      </c>
    </row>
    <row r="28" spans="1:3" x14ac:dyDescent="0.2">
      <c r="A28" s="13" t="s">
        <v>51</v>
      </c>
      <c r="B28" s="11" t="s">
        <v>260</v>
      </c>
      <c r="C28" s="14">
        <v>61156.94</v>
      </c>
    </row>
    <row r="29" spans="1:3" x14ac:dyDescent="0.2">
      <c r="A29" s="13" t="s">
        <v>261</v>
      </c>
      <c r="B29" s="11" t="s">
        <v>262</v>
      </c>
      <c r="C29" s="14">
        <v>750</v>
      </c>
    </row>
    <row r="30" spans="1:3" x14ac:dyDescent="0.2">
      <c r="A30" s="13" t="s">
        <v>263</v>
      </c>
      <c r="B30" s="11" t="s">
        <v>264</v>
      </c>
      <c r="C30" s="14">
        <v>750</v>
      </c>
    </row>
    <row r="31" spans="1:3" x14ac:dyDescent="0.2">
      <c r="A31" s="13" t="s">
        <v>265</v>
      </c>
      <c r="B31" s="11" t="s">
        <v>266</v>
      </c>
      <c r="C31" s="14">
        <v>750</v>
      </c>
    </row>
    <row r="32" spans="1:3" x14ac:dyDescent="0.2">
      <c r="A32" s="15" t="s">
        <v>267</v>
      </c>
      <c r="B32" s="11" t="s">
        <v>268</v>
      </c>
      <c r="C32" s="14">
        <v>199832.32000000001</v>
      </c>
    </row>
    <row r="33" spans="1:3" x14ac:dyDescent="0.2">
      <c r="A33" s="16" t="s">
        <v>269</v>
      </c>
      <c r="B33" s="11" t="s">
        <v>268</v>
      </c>
      <c r="C33" s="14">
        <v>199832.32000000001</v>
      </c>
    </row>
    <row r="34" spans="1:3" x14ac:dyDescent="0.2">
      <c r="A34" s="13" t="s">
        <v>59</v>
      </c>
      <c r="B34" s="11" t="s">
        <v>270</v>
      </c>
      <c r="C34" s="14">
        <v>199832.32000000001</v>
      </c>
    </row>
    <row r="35" spans="1:3" x14ac:dyDescent="0.2">
      <c r="A35" s="13" t="s">
        <v>61</v>
      </c>
      <c r="B35" s="11" t="s">
        <v>271</v>
      </c>
      <c r="C35" s="14">
        <v>199832.32000000001</v>
      </c>
    </row>
    <row r="36" spans="1:3" x14ac:dyDescent="0.2">
      <c r="A36" s="13" t="s">
        <v>63</v>
      </c>
      <c r="B36" s="11" t="s">
        <v>272</v>
      </c>
      <c r="C36" s="14">
        <v>155556.31</v>
      </c>
    </row>
    <row r="37" spans="1:3" x14ac:dyDescent="0.2">
      <c r="A37" s="13" t="s">
        <v>65</v>
      </c>
      <c r="B37" s="11" t="s">
        <v>273</v>
      </c>
      <c r="C37" s="14">
        <v>44276.01</v>
      </c>
    </row>
    <row r="38" spans="1:3" x14ac:dyDescent="0.2">
      <c r="A38" s="13" t="s">
        <v>67</v>
      </c>
      <c r="B38" s="11" t="s">
        <v>274</v>
      </c>
      <c r="C38" s="14">
        <v>0</v>
      </c>
    </row>
    <row r="39" spans="1:3" x14ac:dyDescent="0.2">
      <c r="A39" s="13" t="s">
        <v>69</v>
      </c>
      <c r="B39" s="11" t="s">
        <v>275</v>
      </c>
      <c r="C39" s="14">
        <v>0</v>
      </c>
    </row>
    <row r="40" spans="1:3" x14ac:dyDescent="0.2">
      <c r="A40" s="13" t="s">
        <v>71</v>
      </c>
      <c r="B40" s="11" t="s">
        <v>276</v>
      </c>
      <c r="C40" s="14">
        <v>0</v>
      </c>
    </row>
    <row r="41" spans="1:3" x14ac:dyDescent="0.2">
      <c r="A41" s="15" t="s">
        <v>277</v>
      </c>
      <c r="B41" s="11" t="s">
        <v>278</v>
      </c>
      <c r="C41" s="14">
        <v>5587180.4900000002</v>
      </c>
    </row>
    <row r="42" spans="1:3" x14ac:dyDescent="0.2">
      <c r="A42" s="16" t="s">
        <v>279</v>
      </c>
      <c r="B42" s="11" t="s">
        <v>278</v>
      </c>
      <c r="C42" s="14">
        <v>5587180.4900000002</v>
      </c>
    </row>
    <row r="43" spans="1:3" x14ac:dyDescent="0.2">
      <c r="A43" s="13" t="s">
        <v>280</v>
      </c>
      <c r="B43" s="11" t="s">
        <v>278</v>
      </c>
      <c r="C43" s="14">
        <v>5587180.4900000002</v>
      </c>
    </row>
    <row r="44" spans="1:3" x14ac:dyDescent="0.2">
      <c r="A44" s="13" t="s">
        <v>281</v>
      </c>
      <c r="B44" s="11" t="s">
        <v>282</v>
      </c>
      <c r="C44" s="14">
        <v>5587180.4900000002</v>
      </c>
    </row>
    <row r="45" spans="1:3" x14ac:dyDescent="0.2">
      <c r="A45" s="13" t="s">
        <v>283</v>
      </c>
      <c r="B45" s="11" t="s">
        <v>284</v>
      </c>
      <c r="C45" s="14">
        <v>5587180.4900000002</v>
      </c>
    </row>
    <row r="46" spans="1:3" x14ac:dyDescent="0.2">
      <c r="A46" s="13">
        <v>2</v>
      </c>
      <c r="B46" s="11" t="s">
        <v>285</v>
      </c>
      <c r="C46" s="14">
        <v>-5824559.1299999999</v>
      </c>
    </row>
    <row r="47" spans="1:3" x14ac:dyDescent="0.2">
      <c r="A47" s="15" t="s">
        <v>286</v>
      </c>
      <c r="B47" s="11" t="s">
        <v>287</v>
      </c>
      <c r="C47" s="14">
        <v>-5824559.1299999999</v>
      </c>
    </row>
    <row r="48" spans="1:3" x14ac:dyDescent="0.2">
      <c r="A48" s="16" t="s">
        <v>288</v>
      </c>
      <c r="B48" s="11" t="s">
        <v>287</v>
      </c>
      <c r="C48" s="14">
        <v>-5824559.1299999999</v>
      </c>
    </row>
    <row r="49" spans="1:3" x14ac:dyDescent="0.2">
      <c r="A49" s="13" t="s">
        <v>81</v>
      </c>
      <c r="B49" s="11" t="s">
        <v>289</v>
      </c>
      <c r="C49" s="14">
        <v>-1162.17</v>
      </c>
    </row>
    <row r="50" spans="1:3" x14ac:dyDescent="0.2">
      <c r="A50" s="13" t="s">
        <v>83</v>
      </c>
      <c r="B50" s="11" t="s">
        <v>290</v>
      </c>
      <c r="C50" s="14">
        <v>-624.79</v>
      </c>
    </row>
    <row r="51" spans="1:3" x14ac:dyDescent="0.2">
      <c r="A51" s="13" t="s">
        <v>85</v>
      </c>
      <c r="B51" s="11" t="s">
        <v>291</v>
      </c>
      <c r="C51" s="14">
        <v>0</v>
      </c>
    </row>
    <row r="52" spans="1:3" x14ac:dyDescent="0.2">
      <c r="A52" s="13" t="s">
        <v>89</v>
      </c>
      <c r="B52" s="11" t="s">
        <v>292</v>
      </c>
      <c r="C52" s="14">
        <v>0</v>
      </c>
    </row>
    <row r="53" spans="1:3" x14ac:dyDescent="0.2">
      <c r="A53" s="13" t="s">
        <v>91</v>
      </c>
      <c r="B53" s="11" t="s">
        <v>293</v>
      </c>
      <c r="C53" s="14">
        <v>0</v>
      </c>
    </row>
    <row r="54" spans="1:3" x14ac:dyDescent="0.2">
      <c r="A54" s="13" t="s">
        <v>93</v>
      </c>
      <c r="B54" s="11" t="s">
        <v>290</v>
      </c>
      <c r="C54" s="14">
        <v>-624.79</v>
      </c>
    </row>
    <row r="55" spans="1:3" x14ac:dyDescent="0.2">
      <c r="A55" s="13" t="s">
        <v>95</v>
      </c>
      <c r="B55" s="11" t="s">
        <v>294</v>
      </c>
      <c r="C55" s="14">
        <v>-537.38</v>
      </c>
    </row>
    <row r="56" spans="1:3" x14ac:dyDescent="0.2">
      <c r="A56" s="13" t="s">
        <v>295</v>
      </c>
      <c r="B56" s="11" t="s">
        <v>296</v>
      </c>
      <c r="C56" s="14">
        <v>0</v>
      </c>
    </row>
    <row r="57" spans="1:3" x14ac:dyDescent="0.2">
      <c r="A57" s="13" t="s">
        <v>97</v>
      </c>
      <c r="B57" s="11" t="s">
        <v>297</v>
      </c>
      <c r="C57" s="14">
        <v>0</v>
      </c>
    </row>
    <row r="58" spans="1:3" x14ac:dyDescent="0.2">
      <c r="A58" s="13" t="s">
        <v>101</v>
      </c>
      <c r="B58" s="11" t="s">
        <v>298</v>
      </c>
      <c r="C58" s="14">
        <v>0</v>
      </c>
    </row>
    <row r="59" spans="1:3" x14ac:dyDescent="0.2">
      <c r="A59" s="13" t="s">
        <v>103</v>
      </c>
      <c r="B59" s="11" t="s">
        <v>299</v>
      </c>
      <c r="C59" s="14">
        <v>-537.38</v>
      </c>
    </row>
    <row r="60" spans="1:3" x14ac:dyDescent="0.2">
      <c r="A60" s="13" t="s">
        <v>105</v>
      </c>
      <c r="B60" s="11" t="s">
        <v>300</v>
      </c>
      <c r="C60" s="14">
        <v>0</v>
      </c>
    </row>
    <row r="61" spans="1:3" x14ac:dyDescent="0.2">
      <c r="A61" s="13" t="s">
        <v>107</v>
      </c>
      <c r="B61" s="11" t="s">
        <v>301</v>
      </c>
      <c r="C61" s="14">
        <v>0</v>
      </c>
    </row>
    <row r="62" spans="1:3" x14ac:dyDescent="0.2">
      <c r="A62" s="13" t="s">
        <v>109</v>
      </c>
      <c r="B62" s="11" t="s">
        <v>302</v>
      </c>
      <c r="C62" s="14">
        <v>-149771.10999999999</v>
      </c>
    </row>
    <row r="63" spans="1:3" x14ac:dyDescent="0.2">
      <c r="A63" s="13" t="s">
        <v>111</v>
      </c>
      <c r="B63" s="11" t="s">
        <v>303</v>
      </c>
      <c r="C63" s="14">
        <v>-3851.11</v>
      </c>
    </row>
    <row r="64" spans="1:3" x14ac:dyDescent="0.2">
      <c r="A64" s="13" t="s">
        <v>113</v>
      </c>
      <c r="B64" s="11" t="s">
        <v>304</v>
      </c>
      <c r="C64" s="14">
        <v>-3851.11</v>
      </c>
    </row>
    <row r="65" spans="1:3" x14ac:dyDescent="0.2">
      <c r="A65" s="13" t="s">
        <v>115</v>
      </c>
      <c r="B65" s="11" t="s">
        <v>305</v>
      </c>
      <c r="C65" s="14">
        <v>-145920</v>
      </c>
    </row>
    <row r="66" spans="1:3" x14ac:dyDescent="0.2">
      <c r="A66" s="13" t="s">
        <v>117</v>
      </c>
      <c r="B66" s="11" t="s">
        <v>306</v>
      </c>
      <c r="C66" s="14">
        <v>-145920</v>
      </c>
    </row>
    <row r="67" spans="1:3" x14ac:dyDescent="0.2">
      <c r="A67" s="13" t="s">
        <v>307</v>
      </c>
      <c r="B67" s="11" t="s">
        <v>308</v>
      </c>
      <c r="C67" s="14">
        <v>0</v>
      </c>
    </row>
    <row r="68" spans="1:3" x14ac:dyDescent="0.2">
      <c r="A68" s="13" t="s">
        <v>309</v>
      </c>
      <c r="B68" s="11" t="s">
        <v>310</v>
      </c>
      <c r="C68" s="14">
        <v>0</v>
      </c>
    </row>
    <row r="69" spans="1:3" x14ac:dyDescent="0.2">
      <c r="A69" s="13" t="s">
        <v>311</v>
      </c>
      <c r="B69" s="11" t="s">
        <v>312</v>
      </c>
      <c r="C69" s="14">
        <v>0</v>
      </c>
    </row>
    <row r="70" spans="1:3" x14ac:dyDescent="0.2">
      <c r="A70" s="13" t="s">
        <v>119</v>
      </c>
      <c r="B70" s="11" t="s">
        <v>313</v>
      </c>
      <c r="C70" s="14">
        <v>-57027.839999999997</v>
      </c>
    </row>
    <row r="71" spans="1:3" x14ac:dyDescent="0.2">
      <c r="A71" s="13" t="s">
        <v>121</v>
      </c>
      <c r="B71" s="11" t="s">
        <v>313</v>
      </c>
      <c r="C71" s="14">
        <v>-57027.839999999997</v>
      </c>
    </row>
    <row r="72" spans="1:3" x14ac:dyDescent="0.2">
      <c r="A72" s="13" t="s">
        <v>123</v>
      </c>
      <c r="B72" s="11" t="s">
        <v>314</v>
      </c>
      <c r="C72" s="14">
        <v>-57027.839999999997</v>
      </c>
    </row>
    <row r="73" spans="1:3" x14ac:dyDescent="0.2">
      <c r="A73" s="13" t="s">
        <v>125</v>
      </c>
      <c r="B73" s="11" t="s">
        <v>315</v>
      </c>
      <c r="C73" s="14">
        <v>-5616598.0099999998</v>
      </c>
    </row>
    <row r="74" spans="1:3" x14ac:dyDescent="0.2">
      <c r="A74" s="13" t="s">
        <v>316</v>
      </c>
      <c r="B74" s="11" t="s">
        <v>317</v>
      </c>
      <c r="C74" s="14">
        <v>-18610.169999999998</v>
      </c>
    </row>
    <row r="75" spans="1:3" x14ac:dyDescent="0.2">
      <c r="A75" s="13" t="s">
        <v>318</v>
      </c>
      <c r="B75" s="11" t="s">
        <v>319</v>
      </c>
      <c r="C75" s="14">
        <v>-18610.169999999998</v>
      </c>
    </row>
    <row r="76" spans="1:3" x14ac:dyDescent="0.2">
      <c r="A76" s="13" t="s">
        <v>127</v>
      </c>
      <c r="B76" s="11" t="s">
        <v>320</v>
      </c>
      <c r="C76" s="14">
        <v>-5597987.8399999999</v>
      </c>
    </row>
    <row r="77" spans="1:3" x14ac:dyDescent="0.2">
      <c r="A77" s="13" t="s">
        <v>129</v>
      </c>
      <c r="B77" s="11" t="s">
        <v>321</v>
      </c>
      <c r="C77" s="14">
        <v>-5597987.8399999999</v>
      </c>
    </row>
    <row r="78" spans="1:3" x14ac:dyDescent="0.2">
      <c r="A78" s="13">
        <v>3</v>
      </c>
      <c r="B78" s="11" t="s">
        <v>322</v>
      </c>
      <c r="C78" s="14">
        <v>-239959.4</v>
      </c>
    </row>
    <row r="79" spans="1:3" x14ac:dyDescent="0.2">
      <c r="A79" s="15" t="s">
        <v>323</v>
      </c>
      <c r="B79" s="11" t="s">
        <v>324</v>
      </c>
      <c r="C79" s="14">
        <v>-20000</v>
      </c>
    </row>
    <row r="80" spans="1:3" x14ac:dyDescent="0.2">
      <c r="A80" s="16" t="s">
        <v>325</v>
      </c>
      <c r="B80" s="11" t="s">
        <v>324</v>
      </c>
      <c r="C80" s="14">
        <v>-20000</v>
      </c>
    </row>
    <row r="81" spans="1:3" x14ac:dyDescent="0.2">
      <c r="A81" s="13" t="s">
        <v>137</v>
      </c>
      <c r="B81" s="11" t="s">
        <v>324</v>
      </c>
      <c r="C81" s="14">
        <v>-20000</v>
      </c>
    </row>
    <row r="82" spans="1:3" x14ac:dyDescent="0.2">
      <c r="A82" s="13" t="s">
        <v>139</v>
      </c>
      <c r="B82" s="11" t="s">
        <v>326</v>
      </c>
      <c r="C82" s="14">
        <v>-20000</v>
      </c>
    </row>
    <row r="83" spans="1:3" x14ac:dyDescent="0.2">
      <c r="A83" s="13" t="s">
        <v>141</v>
      </c>
      <c r="B83" s="11" t="s">
        <v>327</v>
      </c>
      <c r="C83" s="14">
        <v>-20000</v>
      </c>
    </row>
    <row r="84" spans="1:3" x14ac:dyDescent="0.2">
      <c r="A84" s="15" t="s">
        <v>328</v>
      </c>
      <c r="B84" s="11" t="s">
        <v>329</v>
      </c>
      <c r="C84" s="14">
        <v>-346584.46</v>
      </c>
    </row>
    <row r="85" spans="1:3" x14ac:dyDescent="0.2">
      <c r="A85" s="16" t="s">
        <v>330</v>
      </c>
      <c r="B85" s="11" t="s">
        <v>329</v>
      </c>
      <c r="C85" s="14">
        <v>-346584.46</v>
      </c>
    </row>
    <row r="86" spans="1:3" x14ac:dyDescent="0.2">
      <c r="A86" s="13" t="s">
        <v>147</v>
      </c>
      <c r="B86" s="11" t="s">
        <v>329</v>
      </c>
      <c r="C86" s="14">
        <v>-346584.46</v>
      </c>
    </row>
    <row r="87" spans="1:3" x14ac:dyDescent="0.2">
      <c r="A87" s="13" t="s">
        <v>149</v>
      </c>
      <c r="B87" s="11" t="s">
        <v>329</v>
      </c>
      <c r="C87" s="14">
        <v>-346584.46</v>
      </c>
    </row>
    <row r="88" spans="1:3" x14ac:dyDescent="0.2">
      <c r="A88" s="13" t="s">
        <v>151</v>
      </c>
      <c r="B88" s="11" t="s">
        <v>331</v>
      </c>
      <c r="C88" s="14">
        <v>-142203.51</v>
      </c>
    </row>
    <row r="89" spans="1:3" x14ac:dyDescent="0.2">
      <c r="A89" s="13" t="s">
        <v>153</v>
      </c>
      <c r="B89" s="11" t="s">
        <v>332</v>
      </c>
      <c r="C89" s="14">
        <v>-204380.95</v>
      </c>
    </row>
    <row r="90" spans="1:3" x14ac:dyDescent="0.2">
      <c r="A90" s="15" t="s">
        <v>333</v>
      </c>
      <c r="B90" s="11" t="s">
        <v>334</v>
      </c>
      <c r="C90" s="14">
        <v>126625.06</v>
      </c>
    </row>
    <row r="91" spans="1:3" x14ac:dyDescent="0.2">
      <c r="A91" s="16" t="s">
        <v>335</v>
      </c>
      <c r="B91" s="11" t="s">
        <v>334</v>
      </c>
      <c r="C91" s="14">
        <v>126625.06</v>
      </c>
    </row>
    <row r="92" spans="1:3" x14ac:dyDescent="0.2">
      <c r="A92" s="13" t="s">
        <v>159</v>
      </c>
      <c r="B92" s="11" t="s">
        <v>334</v>
      </c>
      <c r="C92" s="14">
        <v>126625.06</v>
      </c>
    </row>
    <row r="93" spans="1:3" x14ac:dyDescent="0.2">
      <c r="A93" s="13" t="s">
        <v>161</v>
      </c>
      <c r="B93" s="11" t="s">
        <v>334</v>
      </c>
      <c r="C93" s="14">
        <v>126625.06</v>
      </c>
    </row>
    <row r="94" spans="1:3" x14ac:dyDescent="0.2">
      <c r="A94" s="13" t="s">
        <v>163</v>
      </c>
      <c r="B94" s="11" t="s">
        <v>336</v>
      </c>
      <c r="C94" s="14">
        <v>126625.06</v>
      </c>
    </row>
    <row r="95" spans="1:3" x14ac:dyDescent="0.2">
      <c r="A95" s="13" t="s">
        <v>165</v>
      </c>
      <c r="B95" s="11" t="s">
        <v>337</v>
      </c>
      <c r="C95" s="14">
        <v>0</v>
      </c>
    </row>
    <row r="96" spans="1:3" x14ac:dyDescent="0.2">
      <c r="A96" s="13">
        <v>4</v>
      </c>
      <c r="B96" s="11" t="s">
        <v>338</v>
      </c>
      <c r="C96" s="14">
        <v>-773977</v>
      </c>
    </row>
    <row r="97" spans="1:3" x14ac:dyDescent="0.2">
      <c r="A97" s="15" t="s">
        <v>339</v>
      </c>
      <c r="B97" s="11" t="s">
        <v>340</v>
      </c>
      <c r="C97" s="14">
        <v>-773977</v>
      </c>
    </row>
    <row r="98" spans="1:3" x14ac:dyDescent="0.2">
      <c r="A98" s="16" t="s">
        <v>341</v>
      </c>
      <c r="B98" s="11" t="s">
        <v>342</v>
      </c>
      <c r="C98" s="14">
        <v>-773977</v>
      </c>
    </row>
    <row r="99" spans="1:3" x14ac:dyDescent="0.2">
      <c r="A99" s="13" t="s">
        <v>173</v>
      </c>
      <c r="B99" s="11" t="s">
        <v>343</v>
      </c>
      <c r="C99" s="14">
        <v>-773977</v>
      </c>
    </row>
    <row r="100" spans="1:3" x14ac:dyDescent="0.2">
      <c r="A100" s="13" t="s">
        <v>175</v>
      </c>
      <c r="B100" s="11" t="s">
        <v>344</v>
      </c>
      <c r="C100" s="14">
        <v>-773977</v>
      </c>
    </row>
    <row r="101" spans="1:3" x14ac:dyDescent="0.2">
      <c r="A101" s="13" t="s">
        <v>177</v>
      </c>
      <c r="B101" s="11" t="s">
        <v>343</v>
      </c>
      <c r="C101" s="14">
        <v>-773977</v>
      </c>
    </row>
    <row r="102" spans="1:3" x14ac:dyDescent="0.2">
      <c r="A102" s="13">
        <v>5</v>
      </c>
      <c r="B102" s="11" t="s">
        <v>345</v>
      </c>
      <c r="C102" s="14">
        <v>596244.65</v>
      </c>
    </row>
    <row r="103" spans="1:3" x14ac:dyDescent="0.2">
      <c r="A103" s="15" t="s">
        <v>346</v>
      </c>
      <c r="B103" s="11" t="s">
        <v>347</v>
      </c>
      <c r="C103" s="14">
        <v>14500</v>
      </c>
    </row>
    <row r="104" spans="1:3" x14ac:dyDescent="0.2">
      <c r="A104" s="16" t="s">
        <v>348</v>
      </c>
      <c r="B104" s="11" t="s">
        <v>349</v>
      </c>
      <c r="C104" s="14">
        <v>14500</v>
      </c>
    </row>
    <row r="105" spans="1:3" x14ac:dyDescent="0.2">
      <c r="A105" s="13" t="s">
        <v>350</v>
      </c>
      <c r="B105" s="11" t="s">
        <v>351</v>
      </c>
      <c r="C105" s="14">
        <v>14500</v>
      </c>
    </row>
    <row r="106" spans="1:3" x14ac:dyDescent="0.2">
      <c r="A106" s="13" t="s">
        <v>352</v>
      </c>
      <c r="B106" s="11" t="s">
        <v>353</v>
      </c>
      <c r="C106" s="14">
        <v>14500</v>
      </c>
    </row>
    <row r="107" spans="1:3" x14ac:dyDescent="0.2">
      <c r="A107" s="13" t="s">
        <v>354</v>
      </c>
      <c r="B107" s="11" t="s">
        <v>355</v>
      </c>
      <c r="C107" s="14">
        <v>14500</v>
      </c>
    </row>
    <row r="108" spans="1:3" x14ac:dyDescent="0.2">
      <c r="A108" s="15" t="s">
        <v>356</v>
      </c>
      <c r="B108" s="11" t="s">
        <v>357</v>
      </c>
      <c r="C108" s="14">
        <v>581744.65</v>
      </c>
    </row>
    <row r="109" spans="1:3" x14ac:dyDescent="0.2">
      <c r="A109" s="16" t="s">
        <v>358</v>
      </c>
      <c r="B109" s="11" t="s">
        <v>357</v>
      </c>
      <c r="C109" s="14">
        <v>581744.65</v>
      </c>
    </row>
    <row r="110" spans="1:3" x14ac:dyDescent="0.2">
      <c r="A110" s="13" t="s">
        <v>185</v>
      </c>
      <c r="B110" s="11" t="s">
        <v>357</v>
      </c>
      <c r="C110" s="14">
        <v>581744.65</v>
      </c>
    </row>
    <row r="111" spans="1:3" x14ac:dyDescent="0.2">
      <c r="A111" s="13" t="s">
        <v>187</v>
      </c>
      <c r="B111" s="11" t="s">
        <v>357</v>
      </c>
      <c r="C111" s="14">
        <v>581744.65</v>
      </c>
    </row>
    <row r="112" spans="1:3" x14ac:dyDescent="0.2">
      <c r="A112" s="13" t="s">
        <v>189</v>
      </c>
      <c r="B112" s="11" t="s">
        <v>359</v>
      </c>
      <c r="C112" s="14">
        <v>581744.65</v>
      </c>
    </row>
    <row r="113" spans="1:3" x14ac:dyDescent="0.2">
      <c r="A113" s="13">
        <v>6</v>
      </c>
      <c r="B113" s="11" t="s">
        <v>360</v>
      </c>
      <c r="C113" s="14">
        <v>128475.32</v>
      </c>
    </row>
    <row r="114" spans="1:3" x14ac:dyDescent="0.2">
      <c r="A114" s="15" t="s">
        <v>361</v>
      </c>
      <c r="B114" s="11" t="s">
        <v>360</v>
      </c>
      <c r="C114" s="14">
        <v>128475.32</v>
      </c>
    </row>
    <row r="115" spans="1:3" x14ac:dyDescent="0.2">
      <c r="A115" s="16" t="s">
        <v>362</v>
      </c>
      <c r="B115" s="11" t="s">
        <v>340</v>
      </c>
      <c r="C115" s="14">
        <v>121430.27</v>
      </c>
    </row>
    <row r="116" spans="1:3" x14ac:dyDescent="0.2">
      <c r="A116" s="13" t="s">
        <v>197</v>
      </c>
      <c r="B116" s="11" t="s">
        <v>360</v>
      </c>
      <c r="C116" s="14">
        <v>121430.27</v>
      </c>
    </row>
    <row r="117" spans="1:3" x14ac:dyDescent="0.2">
      <c r="A117" s="13" t="s">
        <v>199</v>
      </c>
      <c r="B117" s="11" t="s">
        <v>360</v>
      </c>
      <c r="C117" s="14">
        <v>121430.27</v>
      </c>
    </row>
    <row r="118" spans="1:3" x14ac:dyDescent="0.2">
      <c r="A118" s="13" t="s">
        <v>363</v>
      </c>
      <c r="B118" s="11" t="s">
        <v>364</v>
      </c>
      <c r="C118" s="14">
        <v>1394.26</v>
      </c>
    </row>
    <row r="119" spans="1:3" x14ac:dyDescent="0.2">
      <c r="A119" s="13" t="s">
        <v>201</v>
      </c>
      <c r="B119" s="11" t="s">
        <v>365</v>
      </c>
      <c r="C119" s="14">
        <v>849</v>
      </c>
    </row>
    <row r="120" spans="1:3" x14ac:dyDescent="0.2">
      <c r="A120" s="13" t="s">
        <v>366</v>
      </c>
      <c r="B120" s="11" t="s">
        <v>367</v>
      </c>
      <c r="C120" s="14">
        <v>2696.04</v>
      </c>
    </row>
    <row r="121" spans="1:3" x14ac:dyDescent="0.2">
      <c r="A121" s="13" t="s">
        <v>203</v>
      </c>
      <c r="B121" s="11" t="s">
        <v>368</v>
      </c>
      <c r="C121" s="14">
        <v>11750.04</v>
      </c>
    </row>
    <row r="122" spans="1:3" x14ac:dyDescent="0.2">
      <c r="A122" s="13" t="s">
        <v>205</v>
      </c>
      <c r="B122" s="11" t="s">
        <v>369</v>
      </c>
      <c r="C122" s="14">
        <v>361.08</v>
      </c>
    </row>
    <row r="123" spans="1:3" x14ac:dyDescent="0.2">
      <c r="A123" s="13" t="s">
        <v>207</v>
      </c>
      <c r="B123" s="11" t="s">
        <v>370</v>
      </c>
      <c r="C123" s="14">
        <v>0</v>
      </c>
    </row>
    <row r="124" spans="1:3" x14ac:dyDescent="0.2">
      <c r="A124" s="13" t="s">
        <v>209</v>
      </c>
      <c r="B124" s="11" t="s">
        <v>371</v>
      </c>
      <c r="C124" s="14">
        <v>71369.69</v>
      </c>
    </row>
    <row r="125" spans="1:3" x14ac:dyDescent="0.2">
      <c r="A125" s="13" t="s">
        <v>372</v>
      </c>
      <c r="B125" s="11" t="s">
        <v>373</v>
      </c>
      <c r="C125" s="14">
        <v>292.60000000000002</v>
      </c>
    </row>
    <row r="126" spans="1:3" x14ac:dyDescent="0.2">
      <c r="A126" s="13" t="s">
        <v>211</v>
      </c>
      <c r="B126" s="11" t="s">
        <v>374</v>
      </c>
      <c r="C126" s="14">
        <v>5432.95</v>
      </c>
    </row>
    <row r="127" spans="1:3" x14ac:dyDescent="0.2">
      <c r="A127" s="13" t="s">
        <v>213</v>
      </c>
      <c r="B127" s="11" t="s">
        <v>375</v>
      </c>
      <c r="C127" s="14">
        <v>27284.61</v>
      </c>
    </row>
    <row r="128" spans="1:3" x14ac:dyDescent="0.2">
      <c r="A128" s="16" t="s">
        <v>376</v>
      </c>
      <c r="B128" s="11" t="s">
        <v>377</v>
      </c>
      <c r="C128" s="14">
        <v>7045.05</v>
      </c>
    </row>
    <row r="129" spans="1:3" x14ac:dyDescent="0.2">
      <c r="A129" s="13" t="s">
        <v>216</v>
      </c>
      <c r="B129" s="11" t="s">
        <v>360</v>
      </c>
      <c r="C129" s="14">
        <v>7045.05</v>
      </c>
    </row>
    <row r="130" spans="1:3" x14ac:dyDescent="0.2">
      <c r="A130" s="13" t="s">
        <v>217</v>
      </c>
      <c r="B130" s="11" t="s">
        <v>360</v>
      </c>
      <c r="C130" s="14">
        <v>7045.05</v>
      </c>
    </row>
    <row r="131" spans="1:3" x14ac:dyDescent="0.2">
      <c r="A131" s="13" t="s">
        <v>219</v>
      </c>
      <c r="B131" s="11" t="s">
        <v>378</v>
      </c>
      <c r="C131" s="14">
        <v>4542.84</v>
      </c>
    </row>
    <row r="132" spans="1:3" x14ac:dyDescent="0.2">
      <c r="A132" s="13" t="s">
        <v>221</v>
      </c>
      <c r="B132" s="11" t="s">
        <v>379</v>
      </c>
      <c r="C132" s="14">
        <v>624.38</v>
      </c>
    </row>
    <row r="133" spans="1:3" x14ac:dyDescent="0.2">
      <c r="A133" s="13" t="s">
        <v>223</v>
      </c>
      <c r="B133" s="11" t="s">
        <v>380</v>
      </c>
      <c r="C133" s="14">
        <v>1877.83</v>
      </c>
    </row>
    <row r="134" spans="1:3" x14ac:dyDescent="0.2">
      <c r="A134" s="13">
        <v>7</v>
      </c>
      <c r="B134" s="11" t="s">
        <v>381</v>
      </c>
      <c r="C134" s="14">
        <v>-12515.61</v>
      </c>
    </row>
    <row r="135" spans="1:3" x14ac:dyDescent="0.2">
      <c r="A135" s="15" t="s">
        <v>382</v>
      </c>
      <c r="B135" s="11" t="s">
        <v>383</v>
      </c>
      <c r="C135" s="14">
        <v>-12515.61</v>
      </c>
    </row>
    <row r="136" spans="1:3" x14ac:dyDescent="0.2">
      <c r="A136" s="16" t="s">
        <v>384</v>
      </c>
      <c r="B136" s="11" t="s">
        <v>385</v>
      </c>
      <c r="C136" s="14">
        <v>-12515.61</v>
      </c>
    </row>
    <row r="137" spans="1:3" x14ac:dyDescent="0.2">
      <c r="A137" s="13" t="s">
        <v>386</v>
      </c>
      <c r="B137" s="11" t="s">
        <v>385</v>
      </c>
      <c r="C137" s="14">
        <v>-12515.61</v>
      </c>
    </row>
    <row r="138" spans="1:3" x14ac:dyDescent="0.2">
      <c r="A138" s="13" t="s">
        <v>387</v>
      </c>
      <c r="B138" s="11" t="s">
        <v>388</v>
      </c>
      <c r="C138" s="14">
        <v>-12515.61</v>
      </c>
    </row>
    <row r="139" spans="1:3" x14ac:dyDescent="0.2">
      <c r="A139" s="13" t="s">
        <v>389</v>
      </c>
      <c r="B139" s="11" t="s">
        <v>390</v>
      </c>
      <c r="C139" s="14">
        <v>-12515.61</v>
      </c>
    </row>
    <row r="140" spans="1:3" x14ac:dyDescent="0.2">
      <c r="A140" s="13"/>
      <c r="B140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27"/>
  <sheetViews>
    <sheetView topLeftCell="A101" workbookViewId="0">
      <selection activeCell="B120" sqref="B120"/>
    </sheetView>
  </sheetViews>
  <sheetFormatPr defaultColWidth="11.42578125" defaultRowHeight="15" x14ac:dyDescent="0.25"/>
  <cols>
    <col min="1" max="1" width="4" bestFit="1" customWidth="1"/>
    <col min="2" max="2" width="41.42578125" bestFit="1" customWidth="1"/>
    <col min="3" max="3" width="14.5703125" bestFit="1" customWidth="1"/>
    <col min="4" max="4" width="2" bestFit="1" customWidth="1"/>
    <col min="5" max="10" width="10.85546875" bestFit="1" customWidth="1"/>
  </cols>
  <sheetData>
    <row r="2" spans="1:10" ht="26.25" x14ac:dyDescent="0.4">
      <c r="B2" s="6" t="s">
        <v>228</v>
      </c>
    </row>
    <row r="3" spans="1:10" x14ac:dyDescent="0.25">
      <c r="B3" s="3" t="s">
        <v>226</v>
      </c>
    </row>
    <row r="4" spans="1:10" x14ac:dyDescent="0.25">
      <c r="B4" t="s">
        <v>227</v>
      </c>
    </row>
    <row r="6" spans="1:10" s="3" customFormat="1" x14ac:dyDescent="0.25">
      <c r="A6" s="3">
        <v>1</v>
      </c>
      <c r="B6" s="3" t="s">
        <v>0</v>
      </c>
      <c r="C6" s="4" t="s">
        <v>1</v>
      </c>
      <c r="D6" s="3">
        <v>1</v>
      </c>
      <c r="J6" s="5">
        <v>593860.39</v>
      </c>
    </row>
    <row r="7" spans="1:10" s="3" customFormat="1" x14ac:dyDescent="0.25">
      <c r="A7" s="3">
        <v>2</v>
      </c>
      <c r="B7" s="3" t="s">
        <v>2</v>
      </c>
      <c r="C7" s="4" t="s">
        <v>3</v>
      </c>
      <c r="D7" s="3">
        <v>2</v>
      </c>
      <c r="I7" s="5">
        <v>512146.38</v>
      </c>
    </row>
    <row r="8" spans="1:10" s="3" customFormat="1" x14ac:dyDescent="0.25">
      <c r="A8" s="3">
        <v>3</v>
      </c>
      <c r="B8" s="3" t="s">
        <v>4</v>
      </c>
      <c r="C8" s="4" t="s">
        <v>5</v>
      </c>
      <c r="D8" s="3">
        <v>3</v>
      </c>
      <c r="H8" s="5">
        <v>512146.38</v>
      </c>
    </row>
    <row r="9" spans="1:10" s="3" customFormat="1" x14ac:dyDescent="0.25">
      <c r="A9" s="3">
        <v>4</v>
      </c>
      <c r="B9" s="3" t="s">
        <v>6</v>
      </c>
      <c r="C9" s="4" t="s">
        <v>7</v>
      </c>
      <c r="D9" s="3">
        <v>4</v>
      </c>
      <c r="G9" s="5">
        <v>3671.75</v>
      </c>
    </row>
    <row r="10" spans="1:10" s="3" customFormat="1" x14ac:dyDescent="0.25">
      <c r="A10" s="3">
        <v>5</v>
      </c>
      <c r="B10" s="3" t="s">
        <v>8</v>
      </c>
      <c r="C10" s="4" t="s">
        <v>9</v>
      </c>
      <c r="D10" s="3">
        <v>5</v>
      </c>
      <c r="F10" s="5">
        <v>3671.75</v>
      </c>
    </row>
    <row r="11" spans="1:10" s="3" customFormat="1" x14ac:dyDescent="0.25">
      <c r="A11">
        <v>6</v>
      </c>
      <c r="B11" t="s">
        <v>10</v>
      </c>
      <c r="C11" s="1" t="s">
        <v>11</v>
      </c>
      <c r="D11">
        <v>6</v>
      </c>
      <c r="E11" s="2">
        <v>3671.75</v>
      </c>
      <c r="F11"/>
      <c r="G11"/>
      <c r="H11"/>
      <c r="I11"/>
      <c r="J11"/>
    </row>
    <row r="12" spans="1:10" s="3" customFormat="1" x14ac:dyDescent="0.25">
      <c r="A12" s="3">
        <v>8</v>
      </c>
      <c r="B12" s="3" t="s">
        <v>12</v>
      </c>
      <c r="C12" s="4" t="s">
        <v>13</v>
      </c>
      <c r="D12" s="3">
        <v>4</v>
      </c>
      <c r="G12" s="5">
        <v>273474.17</v>
      </c>
    </row>
    <row r="13" spans="1:10" s="3" customFormat="1" x14ac:dyDescent="0.25">
      <c r="A13" s="3">
        <v>9</v>
      </c>
      <c r="B13" s="3" t="s">
        <v>14</v>
      </c>
      <c r="C13" s="4" t="s">
        <v>15</v>
      </c>
      <c r="D13" s="3">
        <v>5</v>
      </c>
      <c r="F13" s="5">
        <v>189984</v>
      </c>
    </row>
    <row r="14" spans="1:10" s="3" customFormat="1" x14ac:dyDescent="0.25">
      <c r="A14">
        <v>10</v>
      </c>
      <c r="B14" t="s">
        <v>16</v>
      </c>
      <c r="C14" s="1" t="s">
        <v>17</v>
      </c>
      <c r="D14">
        <v>6</v>
      </c>
      <c r="E14" s="2">
        <v>189984</v>
      </c>
      <c r="F14"/>
      <c r="G14"/>
      <c r="H14"/>
      <c r="I14"/>
      <c r="J14"/>
    </row>
    <row r="15" spans="1:10" s="3" customFormat="1" x14ac:dyDescent="0.25">
      <c r="A15" s="3">
        <v>12</v>
      </c>
      <c r="B15" s="3" t="s">
        <v>18</v>
      </c>
      <c r="C15" s="4" t="s">
        <v>19</v>
      </c>
      <c r="D15" s="3">
        <v>5</v>
      </c>
      <c r="F15" s="5">
        <v>83490.17</v>
      </c>
    </row>
    <row r="16" spans="1:10" s="3" customFormat="1" x14ac:dyDescent="0.25">
      <c r="A16">
        <v>13</v>
      </c>
      <c r="B16" t="s">
        <v>20</v>
      </c>
      <c r="C16" s="1" t="s">
        <v>21</v>
      </c>
      <c r="D16">
        <v>6</v>
      </c>
      <c r="E16" s="2">
        <v>78620.17</v>
      </c>
      <c r="F16"/>
      <c r="G16"/>
      <c r="H16"/>
      <c r="I16"/>
      <c r="J16"/>
    </row>
    <row r="17" spans="1:10" s="3" customFormat="1" x14ac:dyDescent="0.25">
      <c r="A17">
        <v>15</v>
      </c>
      <c r="B17" t="s">
        <v>22</v>
      </c>
      <c r="C17" s="1" t="s">
        <v>23</v>
      </c>
      <c r="D17">
        <v>6</v>
      </c>
      <c r="E17" s="2">
        <v>4870</v>
      </c>
      <c r="F17"/>
      <c r="G17"/>
      <c r="H17"/>
      <c r="I17"/>
      <c r="J17"/>
    </row>
    <row r="18" spans="1:10" s="3" customFormat="1" x14ac:dyDescent="0.25">
      <c r="A18" s="3">
        <v>17</v>
      </c>
      <c r="B18" s="3" t="s">
        <v>24</v>
      </c>
      <c r="C18" s="4" t="s">
        <v>25</v>
      </c>
      <c r="D18" s="3">
        <v>4</v>
      </c>
      <c r="G18" s="5">
        <v>173645.56</v>
      </c>
    </row>
    <row r="19" spans="1:10" s="3" customFormat="1" x14ac:dyDescent="0.25">
      <c r="A19" s="3">
        <v>18</v>
      </c>
      <c r="B19" s="3" t="s">
        <v>26</v>
      </c>
      <c r="C19" s="4" t="s">
        <v>27</v>
      </c>
      <c r="D19" s="3">
        <v>5</v>
      </c>
      <c r="F19" s="5">
        <v>173645.56</v>
      </c>
    </row>
    <row r="20" spans="1:10" s="3" customFormat="1" x14ac:dyDescent="0.25">
      <c r="A20">
        <v>19</v>
      </c>
      <c r="B20" t="s">
        <v>28</v>
      </c>
      <c r="C20" s="1" t="s">
        <v>29</v>
      </c>
      <c r="D20">
        <v>6</v>
      </c>
      <c r="E20" s="2">
        <v>74515.399999999994</v>
      </c>
      <c r="F20"/>
      <c r="G20"/>
      <c r="H20"/>
      <c r="I20"/>
      <c r="J20"/>
    </row>
    <row r="21" spans="1:10" s="3" customFormat="1" x14ac:dyDescent="0.25">
      <c r="A21">
        <v>21</v>
      </c>
      <c r="B21" t="s">
        <v>30</v>
      </c>
      <c r="C21" s="1" t="s">
        <v>31</v>
      </c>
      <c r="D21">
        <v>6</v>
      </c>
      <c r="E21" s="2">
        <v>72044.740000000005</v>
      </c>
      <c r="F21"/>
      <c r="G21"/>
      <c r="H21"/>
      <c r="I21"/>
      <c r="J21"/>
    </row>
    <row r="22" spans="1:10" s="3" customFormat="1" x14ac:dyDescent="0.25">
      <c r="A22">
        <v>23</v>
      </c>
      <c r="B22" t="s">
        <v>32</v>
      </c>
      <c r="C22" s="1" t="s">
        <v>33</v>
      </c>
      <c r="D22">
        <v>6</v>
      </c>
      <c r="E22" s="2">
        <v>5211.1000000000004</v>
      </c>
      <c r="F22"/>
      <c r="G22"/>
      <c r="H22"/>
      <c r="I22"/>
      <c r="J22"/>
    </row>
    <row r="23" spans="1:10" s="3" customFormat="1" x14ac:dyDescent="0.25">
      <c r="A23">
        <v>25</v>
      </c>
      <c r="B23" t="s">
        <v>34</v>
      </c>
      <c r="C23" s="1" t="s">
        <v>35</v>
      </c>
      <c r="D23">
        <v>6</v>
      </c>
      <c r="E23">
        <v>885</v>
      </c>
      <c r="F23"/>
      <c r="G23"/>
      <c r="H23"/>
      <c r="I23"/>
      <c r="J23"/>
    </row>
    <row r="24" spans="1:10" s="3" customFormat="1" x14ac:dyDescent="0.25">
      <c r="A24">
        <v>27</v>
      </c>
      <c r="B24" t="s">
        <v>36</v>
      </c>
      <c r="C24" s="1" t="s">
        <v>37</v>
      </c>
      <c r="D24">
        <v>6</v>
      </c>
      <c r="E24">
        <v>0</v>
      </c>
      <c r="F24"/>
      <c r="G24"/>
      <c r="H24"/>
      <c r="I24"/>
      <c r="J24"/>
    </row>
    <row r="25" spans="1:10" s="3" customFormat="1" x14ac:dyDescent="0.25">
      <c r="A25">
        <v>29</v>
      </c>
      <c r="B25" t="s">
        <v>38</v>
      </c>
      <c r="C25" s="1" t="s">
        <v>39</v>
      </c>
      <c r="D25">
        <v>6</v>
      </c>
      <c r="E25">
        <v>-0.01</v>
      </c>
      <c r="F25"/>
      <c r="G25"/>
      <c r="H25"/>
      <c r="I25"/>
      <c r="J25"/>
    </row>
    <row r="26" spans="1:10" s="3" customFormat="1" x14ac:dyDescent="0.25">
      <c r="A26">
        <v>31</v>
      </c>
      <c r="B26" t="s">
        <v>40</v>
      </c>
      <c r="C26" s="1" t="s">
        <v>41</v>
      </c>
      <c r="D26">
        <v>6</v>
      </c>
      <c r="E26">
        <v>0</v>
      </c>
      <c r="F26"/>
      <c r="G26"/>
      <c r="H26"/>
      <c r="I26"/>
      <c r="J26"/>
    </row>
    <row r="27" spans="1:10" s="3" customFormat="1" x14ac:dyDescent="0.25">
      <c r="A27">
        <v>33</v>
      </c>
      <c r="B27" t="s">
        <v>42</v>
      </c>
      <c r="C27" s="1" t="s">
        <v>43</v>
      </c>
      <c r="D27">
        <v>6</v>
      </c>
      <c r="E27">
        <v>0</v>
      </c>
      <c r="F27"/>
      <c r="G27"/>
      <c r="H27"/>
      <c r="I27"/>
      <c r="J27"/>
    </row>
    <row r="28" spans="1:10" s="3" customFormat="1" x14ac:dyDescent="0.25">
      <c r="A28">
        <v>35</v>
      </c>
      <c r="B28" t="s">
        <v>44</v>
      </c>
      <c r="C28" s="1" t="s">
        <v>45</v>
      </c>
      <c r="D28">
        <v>6</v>
      </c>
      <c r="E28" s="2">
        <v>20989.33</v>
      </c>
      <c r="F28"/>
      <c r="G28"/>
      <c r="H28"/>
      <c r="I28"/>
      <c r="J28"/>
    </row>
    <row r="29" spans="1:10" s="3" customFormat="1" x14ac:dyDescent="0.25">
      <c r="A29" s="3">
        <v>37</v>
      </c>
      <c r="B29" s="3" t="s">
        <v>46</v>
      </c>
      <c r="C29" s="4" t="s">
        <v>47</v>
      </c>
      <c r="D29" s="3">
        <v>4</v>
      </c>
      <c r="G29" s="5">
        <v>61354.9</v>
      </c>
    </row>
    <row r="30" spans="1:10" s="3" customFormat="1" x14ac:dyDescent="0.25">
      <c r="A30" s="3">
        <v>38</v>
      </c>
      <c r="B30" s="3" t="s">
        <v>48</v>
      </c>
      <c r="C30" s="4" t="s">
        <v>49</v>
      </c>
      <c r="D30" s="3">
        <v>5</v>
      </c>
      <c r="F30" s="5">
        <v>61354.9</v>
      </c>
    </row>
    <row r="31" spans="1:10" s="3" customFormat="1" x14ac:dyDescent="0.25">
      <c r="A31">
        <v>39</v>
      </c>
      <c r="B31" t="s">
        <v>50</v>
      </c>
      <c r="C31" s="1" t="s">
        <v>51</v>
      </c>
      <c r="D31">
        <v>6</v>
      </c>
      <c r="E31" s="2">
        <v>61156.94</v>
      </c>
      <c r="F31"/>
      <c r="G31"/>
      <c r="H31"/>
      <c r="I31"/>
      <c r="J31"/>
    </row>
    <row r="32" spans="1:10" s="3" customFormat="1" x14ac:dyDescent="0.25">
      <c r="A32">
        <v>41</v>
      </c>
      <c r="B32" t="s">
        <v>52</v>
      </c>
      <c r="C32" s="1" t="s">
        <v>53</v>
      </c>
      <c r="D32">
        <v>6</v>
      </c>
      <c r="E32">
        <v>197.96</v>
      </c>
      <c r="F32"/>
      <c r="G32"/>
      <c r="H32"/>
      <c r="I32"/>
      <c r="J32"/>
    </row>
    <row r="33" spans="1:10" s="3" customFormat="1" x14ac:dyDescent="0.25">
      <c r="A33" s="3">
        <v>43</v>
      </c>
      <c r="B33" s="3" t="s">
        <v>54</v>
      </c>
      <c r="C33" s="4" t="s">
        <v>55</v>
      </c>
      <c r="D33" s="3">
        <v>2</v>
      </c>
      <c r="I33" s="5">
        <v>81714.009999999995</v>
      </c>
    </row>
    <row r="34" spans="1:10" s="3" customFormat="1" x14ac:dyDescent="0.25">
      <c r="A34" s="3">
        <v>44</v>
      </c>
      <c r="B34" s="3" t="s">
        <v>56</v>
      </c>
      <c r="C34" s="4" t="s">
        <v>57</v>
      </c>
      <c r="D34" s="3">
        <v>3</v>
      </c>
      <c r="H34" s="5">
        <v>81714.009999999995</v>
      </c>
    </row>
    <row r="35" spans="1:10" s="3" customFormat="1" x14ac:dyDescent="0.25">
      <c r="A35" s="3">
        <v>45</v>
      </c>
      <c r="B35" s="3" t="s">
        <v>58</v>
      </c>
      <c r="C35" s="4" t="s">
        <v>59</v>
      </c>
      <c r="D35" s="3">
        <v>4</v>
      </c>
      <c r="G35" s="5">
        <v>80964.009999999995</v>
      </c>
    </row>
    <row r="36" spans="1:10" s="3" customFormat="1" x14ac:dyDescent="0.25">
      <c r="A36" s="3">
        <v>46</v>
      </c>
      <c r="B36" s="3" t="s">
        <v>60</v>
      </c>
      <c r="C36" s="4" t="s">
        <v>61</v>
      </c>
      <c r="D36" s="3">
        <v>5</v>
      </c>
      <c r="F36" s="5">
        <v>80964.009999999995</v>
      </c>
    </row>
    <row r="37" spans="1:10" s="3" customFormat="1" x14ac:dyDescent="0.25">
      <c r="A37">
        <v>47</v>
      </c>
      <c r="B37" t="s">
        <v>62</v>
      </c>
      <c r="C37" s="1" t="s">
        <v>63</v>
      </c>
      <c r="D37">
        <v>6</v>
      </c>
      <c r="E37" s="2">
        <v>80964.009999999995</v>
      </c>
      <c r="F37"/>
      <c r="G37"/>
      <c r="H37"/>
      <c r="I37"/>
      <c r="J37"/>
    </row>
    <row r="38" spans="1:10" s="3" customFormat="1" x14ac:dyDescent="0.25">
      <c r="A38">
        <v>49</v>
      </c>
      <c r="B38" t="s">
        <v>64</v>
      </c>
      <c r="C38" s="1" t="s">
        <v>65</v>
      </c>
      <c r="D38">
        <v>6</v>
      </c>
      <c r="E38">
        <v>0</v>
      </c>
      <c r="F38"/>
      <c r="G38"/>
      <c r="H38"/>
      <c r="I38"/>
      <c r="J38"/>
    </row>
    <row r="39" spans="1:10" s="3" customFormat="1" x14ac:dyDescent="0.25">
      <c r="A39" s="3">
        <v>51</v>
      </c>
      <c r="B39" s="3" t="s">
        <v>66</v>
      </c>
      <c r="C39" s="4" t="s">
        <v>67</v>
      </c>
      <c r="D39" s="3">
        <v>4</v>
      </c>
      <c r="G39" s="3">
        <v>750</v>
      </c>
    </row>
    <row r="40" spans="1:10" s="3" customFormat="1" x14ac:dyDescent="0.25">
      <c r="A40" s="3">
        <v>52</v>
      </c>
      <c r="B40" s="3" t="s">
        <v>68</v>
      </c>
      <c r="C40" s="4" t="s">
        <v>69</v>
      </c>
      <c r="D40" s="3">
        <v>5</v>
      </c>
      <c r="F40" s="3">
        <v>750</v>
      </c>
    </row>
    <row r="41" spans="1:10" s="3" customFormat="1" x14ac:dyDescent="0.25">
      <c r="A41">
        <v>53</v>
      </c>
      <c r="B41" t="s">
        <v>70</v>
      </c>
      <c r="C41" s="1" t="s">
        <v>71</v>
      </c>
      <c r="D41">
        <v>6</v>
      </c>
      <c r="E41">
        <v>750</v>
      </c>
      <c r="F41"/>
      <c r="G41"/>
      <c r="H41"/>
      <c r="I41"/>
      <c r="J41"/>
    </row>
    <row r="42" spans="1:10" s="3" customFormat="1" x14ac:dyDescent="0.25">
      <c r="A42">
        <v>55</v>
      </c>
      <c r="B42" t="s">
        <v>72</v>
      </c>
      <c r="C42" s="1" t="s">
        <v>73</v>
      </c>
      <c r="D42">
        <v>6</v>
      </c>
      <c r="E42">
        <v>0</v>
      </c>
      <c r="F42"/>
      <c r="G42"/>
      <c r="H42"/>
      <c r="I42"/>
      <c r="J42"/>
    </row>
    <row r="43" spans="1:10" s="3" customFormat="1" x14ac:dyDescent="0.25">
      <c r="A43" s="3">
        <v>57</v>
      </c>
      <c r="B43" s="3" t="s">
        <v>74</v>
      </c>
      <c r="C43" s="4" t="s">
        <v>75</v>
      </c>
      <c r="D43" s="3">
        <v>1</v>
      </c>
      <c r="J43" s="5">
        <v>-170316.01</v>
      </c>
    </row>
    <row r="44" spans="1:10" s="3" customFormat="1" x14ac:dyDescent="0.25">
      <c r="A44" s="3">
        <v>58</v>
      </c>
      <c r="B44" s="3" t="s">
        <v>76</v>
      </c>
      <c r="C44" s="4" t="s">
        <v>77</v>
      </c>
      <c r="D44" s="3">
        <v>2</v>
      </c>
      <c r="I44" s="5">
        <v>-170316.01</v>
      </c>
    </row>
    <row r="45" spans="1:10" s="3" customFormat="1" x14ac:dyDescent="0.25">
      <c r="A45" s="3">
        <v>59</v>
      </c>
      <c r="B45" s="3" t="s">
        <v>78</v>
      </c>
      <c r="C45" s="4" t="s">
        <v>79</v>
      </c>
      <c r="D45" s="3">
        <v>3</v>
      </c>
      <c r="H45" s="5">
        <v>-170316.01</v>
      </c>
    </row>
    <row r="46" spans="1:10" s="3" customFormat="1" x14ac:dyDescent="0.25">
      <c r="A46" s="3">
        <v>60</v>
      </c>
      <c r="B46" s="3" t="s">
        <v>80</v>
      </c>
      <c r="C46" s="4" t="s">
        <v>81</v>
      </c>
      <c r="D46" s="3">
        <v>4</v>
      </c>
      <c r="G46" s="5">
        <v>-42010.11</v>
      </c>
    </row>
    <row r="47" spans="1:10" s="3" customFormat="1" x14ac:dyDescent="0.25">
      <c r="A47" s="3">
        <v>61</v>
      </c>
      <c r="B47" s="3" t="s">
        <v>82</v>
      </c>
      <c r="C47" s="4" t="s">
        <v>83</v>
      </c>
      <c r="D47" s="3">
        <v>5</v>
      </c>
      <c r="F47" s="3">
        <v>-799.19</v>
      </c>
    </row>
    <row r="48" spans="1:10" s="3" customFormat="1" x14ac:dyDescent="0.25">
      <c r="A48">
        <v>62</v>
      </c>
      <c r="B48" t="s">
        <v>84</v>
      </c>
      <c r="C48" s="1" t="s">
        <v>85</v>
      </c>
      <c r="D48">
        <v>6</v>
      </c>
      <c r="E48">
        <v>0</v>
      </c>
      <c r="F48"/>
      <c r="G48"/>
      <c r="H48"/>
      <c r="I48"/>
      <c r="J48"/>
    </row>
    <row r="49" spans="1:10" s="3" customFormat="1" x14ac:dyDescent="0.25">
      <c r="A49">
        <v>64</v>
      </c>
      <c r="B49" t="s">
        <v>86</v>
      </c>
      <c r="C49" s="1" t="s">
        <v>87</v>
      </c>
      <c r="D49">
        <v>6</v>
      </c>
      <c r="E49">
        <v>0</v>
      </c>
      <c r="F49"/>
      <c r="G49"/>
      <c r="H49"/>
      <c r="I49"/>
      <c r="J49"/>
    </row>
    <row r="50" spans="1:10" s="3" customFormat="1" x14ac:dyDescent="0.25">
      <c r="A50">
        <v>66</v>
      </c>
      <c r="B50" t="s">
        <v>88</v>
      </c>
      <c r="C50" s="1" t="s">
        <v>89</v>
      </c>
      <c r="D50">
        <v>6</v>
      </c>
      <c r="E50">
        <v>0</v>
      </c>
      <c r="F50"/>
      <c r="G50"/>
      <c r="H50"/>
      <c r="I50"/>
      <c r="J50"/>
    </row>
    <row r="51" spans="1:10" s="3" customFormat="1" x14ac:dyDescent="0.25">
      <c r="A51">
        <v>68</v>
      </c>
      <c r="B51" t="s">
        <v>90</v>
      </c>
      <c r="C51" s="1" t="s">
        <v>91</v>
      </c>
      <c r="D51">
        <v>6</v>
      </c>
      <c r="E51">
        <v>0</v>
      </c>
      <c r="F51"/>
      <c r="G51"/>
      <c r="H51"/>
      <c r="I51"/>
      <c r="J51"/>
    </row>
    <row r="52" spans="1:10" s="3" customFormat="1" x14ac:dyDescent="0.25">
      <c r="A52">
        <v>70</v>
      </c>
      <c r="B52" t="s">
        <v>92</v>
      </c>
      <c r="C52" s="1" t="s">
        <v>93</v>
      </c>
      <c r="D52">
        <v>6</v>
      </c>
      <c r="E52">
        <v>-799.19</v>
      </c>
      <c r="F52"/>
      <c r="G52"/>
      <c r="H52"/>
      <c r="I52"/>
      <c r="J52"/>
    </row>
    <row r="53" spans="1:10" s="3" customFormat="1" x14ac:dyDescent="0.25">
      <c r="A53" s="3">
        <v>72</v>
      </c>
      <c r="B53" s="3" t="s">
        <v>94</v>
      </c>
      <c r="C53" s="4" t="s">
        <v>95</v>
      </c>
      <c r="D53" s="3">
        <v>5</v>
      </c>
      <c r="F53" s="3">
        <v>-606.80999999999995</v>
      </c>
    </row>
    <row r="54" spans="1:10" s="3" customFormat="1" x14ac:dyDescent="0.25">
      <c r="A54">
        <v>73</v>
      </c>
      <c r="B54" t="s">
        <v>96</v>
      </c>
      <c r="C54" s="1" t="s">
        <v>97</v>
      </c>
      <c r="D54">
        <v>6</v>
      </c>
      <c r="E54">
        <v>0</v>
      </c>
      <c r="F54"/>
      <c r="G54"/>
      <c r="H54"/>
      <c r="I54"/>
      <c r="J54"/>
    </row>
    <row r="55" spans="1:10" s="3" customFormat="1" x14ac:dyDescent="0.25">
      <c r="A55">
        <v>75</v>
      </c>
      <c r="B55" t="s">
        <v>98</v>
      </c>
      <c r="C55" s="1" t="s">
        <v>99</v>
      </c>
      <c r="D55">
        <v>6</v>
      </c>
      <c r="E55">
        <v>0</v>
      </c>
      <c r="F55"/>
      <c r="G55"/>
      <c r="H55"/>
      <c r="I55"/>
      <c r="J55"/>
    </row>
    <row r="56" spans="1:10" s="3" customFormat="1" x14ac:dyDescent="0.25">
      <c r="A56">
        <v>77</v>
      </c>
      <c r="B56" t="s">
        <v>100</v>
      </c>
      <c r="C56" s="1" t="s">
        <v>101</v>
      </c>
      <c r="D56">
        <v>6</v>
      </c>
      <c r="E56">
        <v>0</v>
      </c>
      <c r="F56"/>
      <c r="G56"/>
      <c r="H56"/>
      <c r="I56"/>
      <c r="J56"/>
    </row>
    <row r="57" spans="1:10" s="3" customFormat="1" x14ac:dyDescent="0.25">
      <c r="A57">
        <v>79</v>
      </c>
      <c r="B57" t="s">
        <v>102</v>
      </c>
      <c r="C57" s="1" t="s">
        <v>103</v>
      </c>
      <c r="D57">
        <v>6</v>
      </c>
      <c r="E57">
        <v>-606.80999999999995</v>
      </c>
      <c r="F57"/>
      <c r="G57"/>
      <c r="H57"/>
      <c r="I57"/>
      <c r="J57"/>
    </row>
    <row r="58" spans="1:10" s="3" customFormat="1" x14ac:dyDescent="0.25">
      <c r="A58" s="3">
        <v>81</v>
      </c>
      <c r="B58" s="3" t="s">
        <v>104</v>
      </c>
      <c r="C58" s="4" t="s">
        <v>105</v>
      </c>
      <c r="D58" s="3">
        <v>5</v>
      </c>
      <c r="F58" s="5">
        <v>-40604.11</v>
      </c>
    </row>
    <row r="59" spans="1:10" s="3" customFormat="1" x14ac:dyDescent="0.25">
      <c r="A59">
        <v>82</v>
      </c>
      <c r="B59" t="s">
        <v>106</v>
      </c>
      <c r="C59" s="1" t="s">
        <v>107</v>
      </c>
      <c r="D59">
        <v>6</v>
      </c>
      <c r="E59" s="2">
        <v>-40604.11</v>
      </c>
      <c r="F59"/>
      <c r="G59"/>
      <c r="H59"/>
      <c r="I59"/>
      <c r="J59"/>
    </row>
    <row r="60" spans="1:10" s="3" customFormat="1" x14ac:dyDescent="0.25">
      <c r="A60" s="3">
        <v>84</v>
      </c>
      <c r="B60" s="3" t="s">
        <v>108</v>
      </c>
      <c r="C60" s="4" t="s">
        <v>109</v>
      </c>
      <c r="D60" s="3">
        <v>4</v>
      </c>
      <c r="G60" s="5">
        <v>-22901.919999999998</v>
      </c>
    </row>
    <row r="61" spans="1:10" s="3" customFormat="1" x14ac:dyDescent="0.25">
      <c r="A61" s="3">
        <v>85</v>
      </c>
      <c r="B61" s="3" t="s">
        <v>110</v>
      </c>
      <c r="C61" s="4" t="s">
        <v>111</v>
      </c>
      <c r="D61" s="3">
        <v>5</v>
      </c>
      <c r="F61" s="3">
        <v>-76.989999999999995</v>
      </c>
    </row>
    <row r="62" spans="1:10" s="3" customFormat="1" x14ac:dyDescent="0.25">
      <c r="A62">
        <v>86</v>
      </c>
      <c r="B62" t="s">
        <v>112</v>
      </c>
      <c r="C62" s="1" t="s">
        <v>113</v>
      </c>
      <c r="D62">
        <v>6</v>
      </c>
      <c r="E62">
        <v>-76.989999999999995</v>
      </c>
      <c r="F62"/>
      <c r="G62"/>
      <c r="H62"/>
      <c r="I62"/>
      <c r="J62"/>
    </row>
    <row r="63" spans="1:10" s="3" customFormat="1" x14ac:dyDescent="0.25">
      <c r="A63" s="3">
        <v>88</v>
      </c>
      <c r="B63" s="3" t="s">
        <v>114</v>
      </c>
      <c r="C63" s="4" t="s">
        <v>115</v>
      </c>
      <c r="D63" s="3">
        <v>5</v>
      </c>
      <c r="F63" s="5">
        <v>-22824.93</v>
      </c>
    </row>
    <row r="64" spans="1:10" s="3" customFormat="1" x14ac:dyDescent="0.25">
      <c r="A64">
        <v>89</v>
      </c>
      <c r="B64" t="s">
        <v>116</v>
      </c>
      <c r="C64" s="1" t="s">
        <v>117</v>
      </c>
      <c r="D64">
        <v>6</v>
      </c>
      <c r="E64" s="2">
        <v>-22824.93</v>
      </c>
      <c r="F64"/>
      <c r="G64"/>
      <c r="H64"/>
      <c r="I64"/>
      <c r="J64"/>
    </row>
    <row r="65" spans="1:10" s="3" customFormat="1" x14ac:dyDescent="0.25">
      <c r="A65" s="3">
        <v>91</v>
      </c>
      <c r="B65" s="3" t="s">
        <v>118</v>
      </c>
      <c r="C65" s="4" t="s">
        <v>119</v>
      </c>
      <c r="D65" s="3">
        <v>4</v>
      </c>
      <c r="G65" s="5">
        <v>-57027.839999999997</v>
      </c>
    </row>
    <row r="66" spans="1:10" s="3" customFormat="1" x14ac:dyDescent="0.25">
      <c r="A66" s="3">
        <v>92</v>
      </c>
      <c r="B66" s="3" t="s">
        <v>120</v>
      </c>
      <c r="C66" s="4" t="s">
        <v>121</v>
      </c>
      <c r="D66" s="3">
        <v>5</v>
      </c>
      <c r="F66" s="5">
        <v>-57027.839999999997</v>
      </c>
    </row>
    <row r="67" spans="1:10" s="3" customFormat="1" x14ac:dyDescent="0.25">
      <c r="A67">
        <v>93</v>
      </c>
      <c r="B67" t="s">
        <v>122</v>
      </c>
      <c r="C67" s="1" t="s">
        <v>123</v>
      </c>
      <c r="D67">
        <v>6</v>
      </c>
      <c r="E67" s="2">
        <v>-57027.839999999997</v>
      </c>
      <c r="F67"/>
      <c r="G67"/>
      <c r="H67"/>
      <c r="I67"/>
      <c r="J67"/>
    </row>
    <row r="68" spans="1:10" s="3" customFormat="1" x14ac:dyDescent="0.25">
      <c r="A68" s="3">
        <v>95</v>
      </c>
      <c r="B68" s="3" t="s">
        <v>124</v>
      </c>
      <c r="C68" s="4" t="s">
        <v>125</v>
      </c>
      <c r="D68" s="3">
        <v>4</v>
      </c>
      <c r="G68" s="5">
        <v>-48376.14</v>
      </c>
    </row>
    <row r="69" spans="1:10" x14ac:dyDescent="0.25">
      <c r="A69" s="3">
        <v>96</v>
      </c>
      <c r="B69" s="3" t="s">
        <v>126</v>
      </c>
      <c r="C69" s="4" t="s">
        <v>127</v>
      </c>
      <c r="D69" s="3">
        <v>5</v>
      </c>
      <c r="E69" s="3"/>
      <c r="F69" s="5">
        <v>-48376.14</v>
      </c>
      <c r="G69" s="3"/>
      <c r="H69" s="3"/>
      <c r="I69" s="3"/>
      <c r="J69" s="3"/>
    </row>
    <row r="70" spans="1:10" x14ac:dyDescent="0.25">
      <c r="A70">
        <v>97</v>
      </c>
      <c r="B70" t="s">
        <v>128</v>
      </c>
      <c r="C70" s="1" t="s">
        <v>129</v>
      </c>
      <c r="D70">
        <v>6</v>
      </c>
      <c r="E70" s="2">
        <v>-48376.14</v>
      </c>
    </row>
    <row r="71" spans="1:10" x14ac:dyDescent="0.25">
      <c r="A71" s="3">
        <v>99</v>
      </c>
      <c r="B71" s="3" t="s">
        <v>130</v>
      </c>
      <c r="C71" s="4" t="s">
        <v>131</v>
      </c>
      <c r="D71" s="3">
        <v>1</v>
      </c>
      <c r="E71" s="3"/>
      <c r="F71" s="3"/>
      <c r="G71" s="3"/>
      <c r="H71" s="3"/>
      <c r="I71" s="3"/>
      <c r="J71" s="5">
        <v>-301732.03999999998</v>
      </c>
    </row>
    <row r="72" spans="1:10" x14ac:dyDescent="0.25">
      <c r="A72" s="3">
        <v>100</v>
      </c>
      <c r="B72" s="3" t="s">
        <v>132</v>
      </c>
      <c r="C72" s="4" t="s">
        <v>133</v>
      </c>
      <c r="D72" s="3">
        <v>2</v>
      </c>
      <c r="E72" s="3"/>
      <c r="F72" s="3"/>
      <c r="G72" s="3"/>
      <c r="H72" s="3"/>
      <c r="I72" s="5">
        <v>-20000</v>
      </c>
      <c r="J72" s="3"/>
    </row>
    <row r="73" spans="1:10" x14ac:dyDescent="0.25">
      <c r="A73" s="3">
        <v>101</v>
      </c>
      <c r="B73" s="3" t="s">
        <v>134</v>
      </c>
      <c r="C73" s="4" t="s">
        <v>135</v>
      </c>
      <c r="D73" s="3">
        <v>3</v>
      </c>
      <c r="E73" s="3"/>
      <c r="F73" s="3"/>
      <c r="G73" s="3"/>
      <c r="H73" s="5">
        <v>-20000</v>
      </c>
      <c r="I73" s="3"/>
      <c r="J73" s="3"/>
    </row>
    <row r="74" spans="1:10" x14ac:dyDescent="0.25">
      <c r="A74" s="3">
        <v>102</v>
      </c>
      <c r="B74" s="3" t="s">
        <v>136</v>
      </c>
      <c r="C74" s="4" t="s">
        <v>137</v>
      </c>
      <c r="D74" s="3">
        <v>4</v>
      </c>
      <c r="E74" s="3"/>
      <c r="F74" s="3"/>
      <c r="G74" s="5">
        <v>-20000</v>
      </c>
      <c r="H74" s="3"/>
      <c r="I74" s="3"/>
      <c r="J74" s="3"/>
    </row>
    <row r="75" spans="1:10" x14ac:dyDescent="0.25">
      <c r="A75" s="3">
        <v>103</v>
      </c>
      <c r="B75" s="3" t="s">
        <v>138</v>
      </c>
      <c r="C75" s="4" t="s">
        <v>139</v>
      </c>
      <c r="D75" s="3">
        <v>5</v>
      </c>
      <c r="E75" s="3"/>
      <c r="F75" s="5">
        <v>-20000</v>
      </c>
      <c r="G75" s="3"/>
      <c r="H75" s="3"/>
      <c r="I75" s="3"/>
      <c r="J75" s="3"/>
    </row>
    <row r="76" spans="1:10" x14ac:dyDescent="0.25">
      <c r="A76">
        <v>104</v>
      </c>
      <c r="B76" t="s">
        <v>140</v>
      </c>
      <c r="C76" s="1" t="s">
        <v>141</v>
      </c>
      <c r="D76">
        <v>6</v>
      </c>
      <c r="E76" s="2">
        <v>-20000</v>
      </c>
    </row>
    <row r="77" spans="1:10" x14ac:dyDescent="0.25">
      <c r="A77" s="3">
        <v>106</v>
      </c>
      <c r="B77" s="3" t="s">
        <v>142</v>
      </c>
      <c r="C77" s="4" t="s">
        <v>143</v>
      </c>
      <c r="D77" s="3">
        <v>2</v>
      </c>
      <c r="E77" s="3"/>
      <c r="F77" s="3"/>
      <c r="G77" s="3"/>
      <c r="H77" s="3"/>
      <c r="I77" s="5">
        <v>-346584.46</v>
      </c>
      <c r="J77" s="3"/>
    </row>
    <row r="78" spans="1:10" x14ac:dyDescent="0.25">
      <c r="A78" s="3">
        <v>107</v>
      </c>
      <c r="B78" s="3" t="s">
        <v>144</v>
      </c>
      <c r="C78" s="4" t="s">
        <v>145</v>
      </c>
      <c r="D78" s="3">
        <v>3</v>
      </c>
      <c r="E78" s="3"/>
      <c r="F78" s="3"/>
      <c r="G78" s="3"/>
      <c r="H78" s="5">
        <v>-346584.46</v>
      </c>
      <c r="I78" s="3"/>
      <c r="J78" s="3"/>
    </row>
    <row r="79" spans="1:10" x14ac:dyDescent="0.25">
      <c r="A79" s="3">
        <v>108</v>
      </c>
      <c r="B79" s="3" t="s">
        <v>146</v>
      </c>
      <c r="C79" s="4" t="s">
        <v>147</v>
      </c>
      <c r="D79" s="3">
        <v>4</v>
      </c>
      <c r="E79" s="3"/>
      <c r="F79" s="3"/>
      <c r="G79" s="5">
        <v>-346584.46</v>
      </c>
      <c r="H79" s="3"/>
      <c r="I79" s="3"/>
      <c r="J79" s="3"/>
    </row>
    <row r="80" spans="1:10" x14ac:dyDescent="0.25">
      <c r="A80" s="3">
        <v>109</v>
      </c>
      <c r="B80" s="3" t="s">
        <v>148</v>
      </c>
      <c r="C80" s="4" t="s">
        <v>149</v>
      </c>
      <c r="D80" s="3">
        <v>5</v>
      </c>
      <c r="E80" s="3"/>
      <c r="F80" s="5">
        <v>-346584.46</v>
      </c>
      <c r="G80" s="3"/>
      <c r="H80" s="3"/>
      <c r="I80" s="3"/>
      <c r="J80" s="3"/>
    </row>
    <row r="81" spans="1:10" x14ac:dyDescent="0.25">
      <c r="A81">
        <v>110</v>
      </c>
      <c r="B81" t="s">
        <v>150</v>
      </c>
      <c r="C81" s="1" t="s">
        <v>151</v>
      </c>
      <c r="D81">
        <v>6</v>
      </c>
      <c r="E81" s="2">
        <v>-142203.51</v>
      </c>
    </row>
    <row r="82" spans="1:10" x14ac:dyDescent="0.25">
      <c r="A82">
        <v>112</v>
      </c>
      <c r="B82" t="s">
        <v>152</v>
      </c>
      <c r="C82" s="1" t="s">
        <v>153</v>
      </c>
      <c r="D82">
        <v>6</v>
      </c>
      <c r="E82" s="2">
        <v>-204380.95</v>
      </c>
    </row>
    <row r="83" spans="1:10" x14ac:dyDescent="0.25">
      <c r="A83" s="3">
        <v>114</v>
      </c>
      <c r="B83" s="3" t="s">
        <v>154</v>
      </c>
      <c r="C83" s="4" t="s">
        <v>155</v>
      </c>
      <c r="D83" s="3">
        <v>2</v>
      </c>
      <c r="E83" s="3"/>
      <c r="F83" s="3"/>
      <c r="G83" s="3"/>
      <c r="H83" s="3"/>
      <c r="I83" s="5">
        <v>64852.42</v>
      </c>
      <c r="J83" s="3"/>
    </row>
    <row r="84" spans="1:10" x14ac:dyDescent="0.25">
      <c r="A84" s="3">
        <v>115</v>
      </c>
      <c r="B84" s="3" t="s">
        <v>156</v>
      </c>
      <c r="C84" s="4" t="s">
        <v>157</v>
      </c>
      <c r="D84" s="3">
        <v>3</v>
      </c>
      <c r="E84" s="3"/>
      <c r="F84" s="3"/>
      <c r="G84" s="3"/>
      <c r="H84" s="5">
        <v>64852.42</v>
      </c>
      <c r="I84" s="3"/>
      <c r="J84" s="3"/>
    </row>
    <row r="85" spans="1:10" x14ac:dyDescent="0.25">
      <c r="A85" s="3">
        <v>116</v>
      </c>
      <c r="B85" s="3" t="s">
        <v>158</v>
      </c>
      <c r="C85" s="4" t="s">
        <v>159</v>
      </c>
      <c r="D85" s="3">
        <v>4</v>
      </c>
      <c r="E85" s="3"/>
      <c r="F85" s="3"/>
      <c r="G85" s="5">
        <v>64852.42</v>
      </c>
      <c r="H85" s="3"/>
      <c r="I85" s="3"/>
      <c r="J85" s="3"/>
    </row>
    <row r="86" spans="1:10" x14ac:dyDescent="0.25">
      <c r="A86" s="3">
        <v>117</v>
      </c>
      <c r="B86" s="3" t="s">
        <v>160</v>
      </c>
      <c r="C86" s="4" t="s">
        <v>161</v>
      </c>
      <c r="D86" s="3">
        <v>5</v>
      </c>
      <c r="E86" s="3"/>
      <c r="F86" s="5">
        <v>64852.42</v>
      </c>
      <c r="G86" s="3"/>
      <c r="H86" s="3"/>
      <c r="I86" s="3"/>
      <c r="J86" s="3"/>
    </row>
    <row r="87" spans="1:10" x14ac:dyDescent="0.25">
      <c r="A87">
        <v>118</v>
      </c>
      <c r="B87" t="s">
        <v>162</v>
      </c>
      <c r="C87" s="1" t="s">
        <v>163</v>
      </c>
      <c r="D87">
        <v>6</v>
      </c>
      <c r="E87" s="2">
        <v>126625.06</v>
      </c>
    </row>
    <row r="88" spans="1:10" x14ac:dyDescent="0.25">
      <c r="A88">
        <v>120</v>
      </c>
      <c r="B88" t="s">
        <v>164</v>
      </c>
      <c r="C88" s="1" t="s">
        <v>165</v>
      </c>
      <c r="D88">
        <v>6</v>
      </c>
      <c r="E88" s="2">
        <v>-61772.639999999999</v>
      </c>
    </row>
    <row r="89" spans="1:10" x14ac:dyDescent="0.25">
      <c r="C89" s="1"/>
      <c r="E89" s="2"/>
    </row>
    <row r="90" spans="1:10" x14ac:dyDescent="0.25">
      <c r="B90" s="7" t="s">
        <v>229</v>
      </c>
      <c r="C90" s="9"/>
      <c r="D90" s="7"/>
      <c r="E90" s="8"/>
      <c r="F90" s="7"/>
      <c r="G90" s="7"/>
      <c r="H90" s="7"/>
      <c r="I90" s="7"/>
      <c r="J90" s="8">
        <f>+J127</f>
        <v>-121812.33999999997</v>
      </c>
    </row>
    <row r="91" spans="1:10" x14ac:dyDescent="0.25">
      <c r="C91" s="1"/>
      <c r="E91" s="2"/>
    </row>
    <row r="92" spans="1:10" x14ac:dyDescent="0.25">
      <c r="B92" s="3" t="s">
        <v>226</v>
      </c>
    </row>
    <row r="93" spans="1:10" x14ac:dyDescent="0.25">
      <c r="B93" t="s">
        <v>227</v>
      </c>
    </row>
    <row r="95" spans="1:10" x14ac:dyDescent="0.25">
      <c r="A95" s="3">
        <v>122</v>
      </c>
      <c r="B95" s="3" t="s">
        <v>166</v>
      </c>
      <c r="C95" s="4" t="s">
        <v>167</v>
      </c>
      <c r="D95" s="3">
        <v>1</v>
      </c>
      <c r="E95" s="3"/>
      <c r="F95" s="3"/>
      <c r="G95" s="3"/>
      <c r="H95" s="3"/>
      <c r="I95" s="3"/>
      <c r="J95" s="5">
        <v>-565360</v>
      </c>
    </row>
    <row r="96" spans="1:10" x14ac:dyDescent="0.25">
      <c r="A96" s="3">
        <v>123</v>
      </c>
      <c r="B96" s="3" t="s">
        <v>168</v>
      </c>
      <c r="C96" s="4" t="s">
        <v>169</v>
      </c>
      <c r="D96" s="3">
        <v>2</v>
      </c>
      <c r="E96" s="3"/>
      <c r="F96" s="3"/>
      <c r="G96" s="3"/>
      <c r="H96" s="3"/>
      <c r="I96" s="5">
        <v>-565360</v>
      </c>
      <c r="J96" s="3"/>
    </row>
    <row r="97" spans="1:10" x14ac:dyDescent="0.25">
      <c r="A97" s="3">
        <v>124</v>
      </c>
      <c r="B97" s="3" t="s">
        <v>170</v>
      </c>
      <c r="C97" s="4" t="s">
        <v>171</v>
      </c>
      <c r="D97" s="3">
        <v>3</v>
      </c>
      <c r="E97" s="3"/>
      <c r="F97" s="3"/>
      <c r="G97" s="3"/>
      <c r="H97" s="5">
        <v>-565360</v>
      </c>
      <c r="I97" s="3"/>
      <c r="J97" s="3"/>
    </row>
    <row r="98" spans="1:10" x14ac:dyDescent="0.25">
      <c r="A98" s="3">
        <v>125</v>
      </c>
      <c r="B98" s="3" t="s">
        <v>172</v>
      </c>
      <c r="C98" s="4" t="s">
        <v>173</v>
      </c>
      <c r="D98" s="3">
        <v>4</v>
      </c>
      <c r="E98" s="3"/>
      <c r="F98" s="3"/>
      <c r="G98" s="5">
        <v>-565360</v>
      </c>
      <c r="H98" s="3"/>
      <c r="I98" s="3"/>
      <c r="J98" s="3"/>
    </row>
    <row r="99" spans="1:10" x14ac:dyDescent="0.25">
      <c r="A99" s="3">
        <v>126</v>
      </c>
      <c r="B99" s="3" t="s">
        <v>174</v>
      </c>
      <c r="C99" s="4" t="s">
        <v>175</v>
      </c>
      <c r="D99" s="3">
        <v>5</v>
      </c>
      <c r="E99" s="3"/>
      <c r="F99" s="5">
        <v>-565360</v>
      </c>
      <c r="G99" s="3"/>
      <c r="H99" s="3"/>
      <c r="I99" s="3"/>
      <c r="J99" s="3"/>
    </row>
    <row r="100" spans="1:10" x14ac:dyDescent="0.25">
      <c r="A100">
        <v>127</v>
      </c>
      <c r="B100" t="s">
        <v>176</v>
      </c>
      <c r="C100" s="1" t="s">
        <v>177</v>
      </c>
      <c r="D100">
        <v>6</v>
      </c>
      <c r="E100" s="2">
        <v>-565360</v>
      </c>
    </row>
    <row r="101" spans="1:10" x14ac:dyDescent="0.25">
      <c r="A101" s="3">
        <v>129</v>
      </c>
      <c r="B101" s="3" t="s">
        <v>178</v>
      </c>
      <c r="C101" s="4" t="s">
        <v>179</v>
      </c>
      <c r="D101" s="3">
        <v>1</v>
      </c>
      <c r="E101" s="3"/>
      <c r="F101" s="3"/>
      <c r="G101" s="3"/>
      <c r="H101" s="3"/>
      <c r="I101" s="3"/>
      <c r="J101" s="5">
        <v>254206.53</v>
      </c>
    </row>
    <row r="102" spans="1:10" x14ac:dyDescent="0.25">
      <c r="A102" s="3">
        <v>130</v>
      </c>
      <c r="B102" s="3" t="s">
        <v>180</v>
      </c>
      <c r="C102" s="4" t="s">
        <v>181</v>
      </c>
      <c r="D102" s="3">
        <v>2</v>
      </c>
      <c r="E102" s="3"/>
      <c r="F102" s="3"/>
      <c r="G102" s="3"/>
      <c r="H102" s="3"/>
      <c r="I102" s="5">
        <v>254206.53</v>
      </c>
      <c r="J102" s="3"/>
    </row>
    <row r="103" spans="1:10" x14ac:dyDescent="0.25">
      <c r="A103" s="3">
        <v>131</v>
      </c>
      <c r="B103" s="3" t="s">
        <v>182</v>
      </c>
      <c r="C103" s="4" t="s">
        <v>183</v>
      </c>
      <c r="D103" s="3">
        <v>3</v>
      </c>
      <c r="E103" s="3"/>
      <c r="F103" s="3"/>
      <c r="G103" s="3"/>
      <c r="H103" s="5">
        <v>254206.53</v>
      </c>
      <c r="I103" s="3"/>
      <c r="J103" s="3"/>
    </row>
    <row r="104" spans="1:10" x14ac:dyDescent="0.25">
      <c r="A104" s="3">
        <v>132</v>
      </c>
      <c r="B104" s="3" t="s">
        <v>184</v>
      </c>
      <c r="C104" s="4" t="s">
        <v>185</v>
      </c>
      <c r="D104" s="3">
        <v>4</v>
      </c>
      <c r="E104" s="3"/>
      <c r="F104" s="3"/>
      <c r="G104" s="5">
        <v>254206.53</v>
      </c>
      <c r="H104" s="3"/>
      <c r="I104" s="3"/>
      <c r="J104" s="3"/>
    </row>
    <row r="105" spans="1:10" x14ac:dyDescent="0.25">
      <c r="A105" s="3">
        <v>133</v>
      </c>
      <c r="B105" s="3" t="s">
        <v>186</v>
      </c>
      <c r="C105" s="4" t="s">
        <v>187</v>
      </c>
      <c r="D105" s="3">
        <v>5</v>
      </c>
      <c r="E105" s="3"/>
      <c r="F105" s="5">
        <v>254206.53</v>
      </c>
      <c r="G105" s="3"/>
      <c r="H105" s="3"/>
      <c r="I105" s="3"/>
      <c r="J105" s="3"/>
    </row>
    <row r="106" spans="1:10" x14ac:dyDescent="0.25">
      <c r="A106">
        <v>134</v>
      </c>
      <c r="B106" t="s">
        <v>188</v>
      </c>
      <c r="C106" s="1" t="s">
        <v>189</v>
      </c>
      <c r="D106">
        <v>6</v>
      </c>
      <c r="E106" s="2">
        <v>254206.53</v>
      </c>
    </row>
    <row r="107" spans="1:10" x14ac:dyDescent="0.25">
      <c r="A107" s="3">
        <v>136</v>
      </c>
      <c r="B107" s="3" t="s">
        <v>190</v>
      </c>
      <c r="C107" s="4" t="s">
        <v>191</v>
      </c>
      <c r="D107" s="3">
        <v>1</v>
      </c>
      <c r="E107" s="3"/>
      <c r="F107" s="3"/>
      <c r="G107" s="3"/>
      <c r="H107" s="3"/>
      <c r="I107" s="3"/>
      <c r="J107" s="5">
        <v>189341.13</v>
      </c>
    </row>
    <row r="108" spans="1:10" x14ac:dyDescent="0.25">
      <c r="A108" s="3">
        <v>137</v>
      </c>
      <c r="B108" s="3" t="s">
        <v>192</v>
      </c>
      <c r="C108" s="4" t="s">
        <v>193</v>
      </c>
      <c r="D108" s="3">
        <v>2</v>
      </c>
      <c r="E108" s="3"/>
      <c r="F108" s="3"/>
      <c r="G108" s="3"/>
      <c r="H108" s="3"/>
      <c r="I108" s="5">
        <v>189341.13</v>
      </c>
      <c r="J108" s="3"/>
    </row>
    <row r="109" spans="1:10" x14ac:dyDescent="0.25">
      <c r="A109" s="3">
        <v>138</v>
      </c>
      <c r="B109" s="3" t="s">
        <v>194</v>
      </c>
      <c r="C109" s="4" t="s">
        <v>195</v>
      </c>
      <c r="D109" s="3">
        <v>3</v>
      </c>
      <c r="E109" s="3"/>
      <c r="F109" s="3"/>
      <c r="G109" s="3"/>
      <c r="H109" s="5">
        <v>188528.43</v>
      </c>
      <c r="I109" s="3"/>
      <c r="J109" s="3"/>
    </row>
    <row r="110" spans="1:10" x14ac:dyDescent="0.25">
      <c r="A110" s="3">
        <v>139</v>
      </c>
      <c r="B110" s="3" t="s">
        <v>196</v>
      </c>
      <c r="C110" s="4" t="s">
        <v>197</v>
      </c>
      <c r="D110" s="3">
        <v>4</v>
      </c>
      <c r="E110" s="3"/>
      <c r="F110" s="3"/>
      <c r="G110" s="5">
        <v>188528.43</v>
      </c>
      <c r="H110" s="3"/>
      <c r="I110" s="3"/>
      <c r="J110" s="3"/>
    </row>
    <row r="111" spans="1:10" x14ac:dyDescent="0.25">
      <c r="A111" s="3">
        <v>140</v>
      </c>
      <c r="B111" s="3" t="s">
        <v>198</v>
      </c>
      <c r="C111" s="4" t="s">
        <v>199</v>
      </c>
      <c r="D111" s="3">
        <v>5</v>
      </c>
      <c r="E111" s="3"/>
      <c r="F111" s="5">
        <v>188528.43</v>
      </c>
      <c r="G111" s="3"/>
      <c r="H111" s="3"/>
      <c r="I111" s="3"/>
      <c r="J111" s="3"/>
    </row>
    <row r="112" spans="1:10" x14ac:dyDescent="0.25">
      <c r="A112">
        <v>141</v>
      </c>
      <c r="B112" t="s">
        <v>200</v>
      </c>
      <c r="C112" s="1" t="s">
        <v>201</v>
      </c>
      <c r="D112">
        <v>6</v>
      </c>
      <c r="E112" s="2">
        <v>3002.96</v>
      </c>
    </row>
    <row r="113" spans="1:10" x14ac:dyDescent="0.25">
      <c r="A113">
        <v>143</v>
      </c>
      <c r="B113" t="s">
        <v>202</v>
      </c>
      <c r="C113" s="1" t="s">
        <v>203</v>
      </c>
      <c r="D113">
        <v>6</v>
      </c>
      <c r="E113" s="2">
        <v>30111.61</v>
      </c>
    </row>
    <row r="114" spans="1:10" x14ac:dyDescent="0.25">
      <c r="A114">
        <v>145</v>
      </c>
      <c r="B114" t="s">
        <v>204</v>
      </c>
      <c r="C114" s="1" t="s">
        <v>205</v>
      </c>
      <c r="D114">
        <v>6</v>
      </c>
      <c r="E114">
        <v>42.19</v>
      </c>
    </row>
    <row r="115" spans="1:10" x14ac:dyDescent="0.25">
      <c r="A115">
        <v>147</v>
      </c>
      <c r="B115" t="s">
        <v>206</v>
      </c>
      <c r="C115" s="1" t="s">
        <v>207</v>
      </c>
      <c r="D115">
        <v>6</v>
      </c>
      <c r="E115">
        <v>0.54</v>
      </c>
    </row>
    <row r="116" spans="1:10" x14ac:dyDescent="0.25">
      <c r="A116">
        <v>149</v>
      </c>
      <c r="B116" t="s">
        <v>208</v>
      </c>
      <c r="C116" s="1" t="s">
        <v>209</v>
      </c>
      <c r="D116">
        <v>6</v>
      </c>
      <c r="E116" s="2">
        <v>108881.12</v>
      </c>
    </row>
    <row r="117" spans="1:10" x14ac:dyDescent="0.25">
      <c r="A117">
        <v>151</v>
      </c>
      <c r="B117" t="s">
        <v>210</v>
      </c>
      <c r="C117" s="1" t="s">
        <v>211</v>
      </c>
      <c r="D117">
        <v>6</v>
      </c>
      <c r="E117" s="2">
        <v>5885.9</v>
      </c>
    </row>
    <row r="118" spans="1:10" x14ac:dyDescent="0.25">
      <c r="A118">
        <v>153</v>
      </c>
      <c r="B118" t="s">
        <v>212</v>
      </c>
      <c r="C118" s="1" t="s">
        <v>213</v>
      </c>
      <c r="D118">
        <v>6</v>
      </c>
      <c r="E118" s="2">
        <v>40604.11</v>
      </c>
    </row>
    <row r="119" spans="1:10" x14ac:dyDescent="0.25">
      <c r="A119" s="3">
        <v>155</v>
      </c>
      <c r="B119" s="3" t="s">
        <v>214</v>
      </c>
      <c r="C119" s="4" t="s">
        <v>215</v>
      </c>
      <c r="D119" s="3">
        <v>3</v>
      </c>
      <c r="E119" s="3"/>
      <c r="F119" s="3"/>
      <c r="G119" s="3"/>
      <c r="H119" s="3">
        <v>812.7</v>
      </c>
      <c r="I119" s="3"/>
      <c r="J119" s="3"/>
    </row>
    <row r="120" spans="1:10" x14ac:dyDescent="0.25">
      <c r="A120" s="3">
        <v>156</v>
      </c>
      <c r="B120" s="3" t="s">
        <v>196</v>
      </c>
      <c r="C120" s="4" t="s">
        <v>216</v>
      </c>
      <c r="D120" s="3">
        <v>4</v>
      </c>
      <c r="E120" s="3"/>
      <c r="F120" s="3"/>
      <c r="G120" s="3">
        <v>812.7</v>
      </c>
      <c r="H120" s="3"/>
      <c r="I120" s="3"/>
      <c r="J120" s="3"/>
    </row>
    <row r="121" spans="1:10" x14ac:dyDescent="0.25">
      <c r="A121" s="3">
        <v>157</v>
      </c>
      <c r="B121" s="3" t="s">
        <v>198</v>
      </c>
      <c r="C121" s="4" t="s">
        <v>217</v>
      </c>
      <c r="D121" s="3">
        <v>5</v>
      </c>
      <c r="E121" s="3"/>
      <c r="F121" s="3">
        <v>812.7</v>
      </c>
      <c r="G121" s="3"/>
      <c r="H121" s="3"/>
      <c r="I121" s="3"/>
      <c r="J121" s="3"/>
    </row>
    <row r="122" spans="1:10" x14ac:dyDescent="0.25">
      <c r="A122">
        <v>158</v>
      </c>
      <c r="B122" t="s">
        <v>218</v>
      </c>
      <c r="C122" s="1" t="s">
        <v>219</v>
      </c>
      <c r="D122">
        <v>6</v>
      </c>
      <c r="E122">
        <v>656.84</v>
      </c>
    </row>
    <row r="123" spans="1:10" x14ac:dyDescent="0.25">
      <c r="A123">
        <v>160</v>
      </c>
      <c r="B123" t="s">
        <v>220</v>
      </c>
      <c r="C123" s="1" t="s">
        <v>221</v>
      </c>
      <c r="D123">
        <v>6</v>
      </c>
      <c r="E123">
        <v>106.09</v>
      </c>
    </row>
    <row r="124" spans="1:10" x14ac:dyDescent="0.25">
      <c r="A124">
        <v>162</v>
      </c>
      <c r="B124" t="s">
        <v>222</v>
      </c>
      <c r="C124" s="1" t="s">
        <v>223</v>
      </c>
      <c r="D124">
        <v>6</v>
      </c>
      <c r="E124">
        <v>13.41</v>
      </c>
    </row>
    <row r="125" spans="1:10" x14ac:dyDescent="0.25">
      <c r="A125">
        <v>164</v>
      </c>
      <c r="B125" t="s">
        <v>224</v>
      </c>
      <c r="C125" s="1" t="s">
        <v>225</v>
      </c>
      <c r="D125">
        <v>6</v>
      </c>
      <c r="E125">
        <v>36.36</v>
      </c>
    </row>
    <row r="127" spans="1:10" x14ac:dyDescent="0.25">
      <c r="B127" s="7" t="s">
        <v>229</v>
      </c>
      <c r="C127" s="7"/>
      <c r="D127" s="7"/>
      <c r="E127" s="7"/>
      <c r="F127" s="7"/>
      <c r="G127" s="7"/>
      <c r="H127" s="7"/>
      <c r="I127" s="7"/>
      <c r="J127" s="8">
        <f>SUM(J95:J126)</f>
        <v>-121812.33999999997</v>
      </c>
    </row>
  </sheetData>
  <sortState xmlns:xlrd2="http://schemas.microsoft.com/office/spreadsheetml/2017/richdata2" ref="A1:J166">
    <sortCondition ref="A1:A1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ESF</vt:lpstr>
      <vt:lpstr>ERI</vt:lpstr>
      <vt:lpstr>ECP</vt:lpstr>
      <vt:lpstr>BC19 FINAL</vt:lpstr>
      <vt:lpstr>BC18</vt:lpstr>
      <vt:lpstr>BC19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2020-03-12T20:33:46Z</dcterms:created>
  <dcterms:modified xsi:type="dcterms:W3CDTF">2020-06-19T00:04:43Z</dcterms:modified>
</cp:coreProperties>
</file>