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I Ejecucion\8500 Pruebas de cumplimiento tributario\101 Impuesto a la renta\"/>
    </mc:Choice>
  </mc:AlternateContent>
  <xr:revisionPtr revIDLastSave="0" documentId="8_{D040529E-B997-430B-A7AF-020DCCD77CFD}" xr6:coauthVersionLast="45" xr6:coauthVersionMax="45" xr10:uidLastSave="{00000000-0000-0000-0000-000000000000}"/>
  <bookViews>
    <workbookView xWindow="-120" yWindow="-120" windowWidth="20730" windowHeight="11160" xr2:uid="{E6690052-8B11-4EF7-B652-0BED3D8FC41E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2" l="1"/>
  <c r="F24" i="2"/>
  <c r="G23" i="2"/>
  <c r="G19" i="2"/>
  <c r="G18" i="2"/>
  <c r="F18" i="2" s="1"/>
  <c r="E16" i="2"/>
  <c r="D16" i="2"/>
  <c r="G15" i="2"/>
  <c r="F15" i="2" s="1"/>
  <c r="E12" i="2"/>
  <c r="E13" i="2" s="1"/>
  <c r="D12" i="2"/>
  <c r="G12" i="2" s="1"/>
  <c r="F12" i="2" s="1"/>
  <c r="G11" i="2"/>
  <c r="F11" i="2" s="1"/>
  <c r="G10" i="2"/>
  <c r="F10" i="2"/>
  <c r="F40" i="1"/>
  <c r="E40" i="1"/>
  <c r="H39" i="1"/>
  <c r="G39" i="1" s="1"/>
  <c r="H38" i="1"/>
  <c r="G38" i="1" s="1"/>
  <c r="H37" i="1"/>
  <c r="G37" i="1" s="1"/>
  <c r="H36" i="1"/>
  <c r="G36" i="1" s="1"/>
  <c r="H35" i="1"/>
  <c r="G35" i="1" s="1"/>
  <c r="F31" i="1"/>
  <c r="H30" i="1"/>
  <c r="G30" i="1" s="1"/>
  <c r="F28" i="1"/>
  <c r="F32" i="1" s="1"/>
  <c r="F42" i="1" s="1"/>
  <c r="H42" i="1" s="1"/>
  <c r="G42" i="1" s="1"/>
  <c r="H27" i="1"/>
  <c r="G27" i="1"/>
  <c r="F26" i="1"/>
  <c r="H26" i="1" s="1"/>
  <c r="G26" i="1" s="1"/>
  <c r="H25" i="1"/>
  <c r="G25" i="1" s="1"/>
  <c r="F20" i="1"/>
  <c r="H19" i="1"/>
  <c r="H18" i="1"/>
  <c r="H15" i="1"/>
  <c r="G15" i="1"/>
  <c r="H14" i="1"/>
  <c r="G14" i="1"/>
  <c r="F14" i="1"/>
  <c r="H13" i="1"/>
  <c r="G13" i="1" s="1"/>
  <c r="F12" i="1"/>
  <c r="F16" i="1" s="1"/>
  <c r="F21" i="1" s="1"/>
  <c r="H21" i="1" s="1"/>
  <c r="G21" i="1" s="1"/>
  <c r="H11" i="1"/>
  <c r="G11" i="1"/>
  <c r="D20" i="2" l="1"/>
  <c r="E20" i="2"/>
  <c r="D13" i="2"/>
  <c r="H12" i="1"/>
  <c r="G12" i="1" s="1"/>
  <c r="E25" i="2" l="1"/>
  <c r="E26" i="2" s="1"/>
  <c r="E21" i="2"/>
  <c r="G20" i="2"/>
  <c r="F20" i="2" s="1"/>
  <c r="D25" i="2"/>
  <c r="D21" i="2"/>
  <c r="D26" i="2" l="1"/>
  <c r="G25" i="2"/>
  <c r="F25" i="2" s="1"/>
</calcChain>
</file>

<file path=xl/sharedStrings.xml><?xml version="1.0" encoding="utf-8"?>
<sst xmlns="http://schemas.openxmlformats.org/spreadsheetml/2006/main" count="70" uniqueCount="54">
  <si>
    <t>SERVICIOS TELCODATA S.A.</t>
  </si>
  <si>
    <t>Comparativa entre el Balance General y los datos presentados en el Formulario 101</t>
  </si>
  <si>
    <t>Al 31 de diciembre del 2019</t>
  </si>
  <si>
    <t>Cuentas</t>
  </si>
  <si>
    <t>Según</t>
  </si>
  <si>
    <t>Variacion</t>
  </si>
  <si>
    <t>Codigo</t>
  </si>
  <si>
    <t>Nombres</t>
  </si>
  <si>
    <t>REF TP</t>
  </si>
  <si>
    <t>Balance</t>
  </si>
  <si>
    <t>Formulario 101</t>
  </si>
  <si>
    <t>%</t>
  </si>
  <si>
    <t>US $</t>
  </si>
  <si>
    <t>Comentarios</t>
  </si>
  <si>
    <t>ACTIVOS</t>
  </si>
  <si>
    <t>ACTIVOS CORRIENTES</t>
  </si>
  <si>
    <t>Efectivos y equivalentes de efectivo</t>
  </si>
  <si>
    <t>Cuentas por cobrar comerciales y otras</t>
  </si>
  <si>
    <t>Cuentas por cobrar, partes relacionadas</t>
  </si>
  <si>
    <t>Otros créditos tributarios</t>
  </si>
  <si>
    <t>Inventarios</t>
  </si>
  <si>
    <t>TOTAL ACTIVOS CORRIENTES</t>
  </si>
  <si>
    <t>Proiedad, planta y equipo</t>
  </si>
  <si>
    <t>Otros activos no corrientes</t>
  </si>
  <si>
    <t>TOTAL ACTIVOS NO CORRIENTES</t>
  </si>
  <si>
    <t>TOTAL ACTIVOS</t>
  </si>
  <si>
    <t>PASIVOS</t>
  </si>
  <si>
    <t>PASIVOS CORRIENTES</t>
  </si>
  <si>
    <t>Prestamos bancarios</t>
  </si>
  <si>
    <t>Proveedores y otras cuentas por pagar</t>
  </si>
  <si>
    <t>Impuestos por pagar</t>
  </si>
  <si>
    <t>TOTAL PASIVOS CORRIENTES</t>
  </si>
  <si>
    <t>Cuentas por pagar a partes relacionadas</t>
  </si>
  <si>
    <t>TOTAL PASIVOS NO CORRIENTES</t>
  </si>
  <si>
    <t>TOTAL PASIVOS</t>
  </si>
  <si>
    <t>PATRIMONIO</t>
  </si>
  <si>
    <t>Capital social</t>
  </si>
  <si>
    <t>Aportes para futura capitalizacion</t>
  </si>
  <si>
    <t>Reserva de Capital</t>
  </si>
  <si>
    <t>Resultado del ejercicio</t>
  </si>
  <si>
    <t>Resultados acumulados</t>
  </si>
  <si>
    <t>TOTAL PATRIMONIO</t>
  </si>
  <si>
    <t>TOTAL PASIVO &amp; PATRIMONIO</t>
  </si>
  <si>
    <t>Comparativa entre el Estado de Resultado y los datos presentados en el Formulario 101</t>
  </si>
  <si>
    <t>según</t>
  </si>
  <si>
    <t>Ventas de equipos</t>
  </si>
  <si>
    <t>Costo de ventas</t>
  </si>
  <si>
    <t>Margen bruto</t>
  </si>
  <si>
    <t>Gastos de administracion y ventas</t>
  </si>
  <si>
    <t>Gastos financieros</t>
  </si>
  <si>
    <t>Otros ingresos (egresos)</t>
  </si>
  <si>
    <t>Utilidad antes de IR</t>
  </si>
  <si>
    <t>15% PT</t>
  </si>
  <si>
    <t>Impuesto a la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</si>
</sst>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933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1" xfId="3" applyFont="1" applyBorder="1" applyAlignment="1" applyProtection="1">
      <alignment horizontal="center"/>
    </xf>
    <xf numFmtId="43" fontId="0" fillId="3" borderId="1" xfId="1" applyFont="1" applyFill="1" applyBorder="1" applyAlignment="1" applyProtection="1">
      <alignment horizontal="center"/>
    </xf>
    <xf numFmtId="0" fontId="0" fillId="0" borderId="1" xfId="3" applyFont="1" applyBorder="1" applyAlignment="1" applyProtection="1">
      <alignment horizontal="center" vertical="center"/>
    </xf>
    <xf numFmtId="43" fontId="0" fillId="3" borderId="1" xfId="1" applyFont="1" applyFill="1" applyBorder="1" applyAlignment="1" applyProtection="1">
      <alignment horizontal="center" vertical="center" wrapText="1"/>
    </xf>
    <xf numFmtId="166" fontId="0" fillId="3" borderId="1" xfId="2" applyNumberFormat="1" applyFont="1" applyFill="1" applyBorder="1" applyAlignment="1" applyProtection="1">
      <alignment horizontal="center" vertical="center"/>
    </xf>
    <xf numFmtId="43" fontId="0" fillId="3" borderId="1" xfId="1" applyFont="1" applyFill="1" applyBorder="1" applyAlignment="1" applyProtection="1">
      <alignment horizontal="center" vertical="center"/>
    </xf>
    <xf numFmtId="0" fontId="0" fillId="0" borderId="2" xfId="0" applyBorder="1"/>
    <xf numFmtId="43" fontId="0" fillId="0" borderId="2" xfId="1" applyFont="1" applyBorder="1" applyAlignment="1" applyProtection="1"/>
    <xf numFmtId="166" fontId="0" fillId="0" borderId="2" xfId="2" applyNumberFormat="1" applyFont="1" applyBorder="1" applyAlignment="1" applyProtection="1"/>
    <xf numFmtId="0" fontId="0" fillId="0" borderId="3" xfId="0" applyBorder="1"/>
    <xf numFmtId="0" fontId="4" fillId="0" borderId="3" xfId="0" applyFont="1" applyBorder="1"/>
    <xf numFmtId="43" fontId="0" fillId="0" borderId="3" xfId="1" applyFont="1" applyBorder="1" applyAlignment="1" applyProtection="1"/>
    <xf numFmtId="166" fontId="0" fillId="0" borderId="3" xfId="2" applyNumberFormat="1" applyFont="1" applyBorder="1" applyAlignment="1" applyProtection="1"/>
    <xf numFmtId="43" fontId="0" fillId="4" borderId="3" xfId="1" applyFont="1" applyFill="1" applyBorder="1" applyAlignment="1" applyProtection="1"/>
    <xf numFmtId="166" fontId="0" fillId="4" borderId="3" xfId="2" applyNumberFormat="1" applyFont="1" applyFill="1" applyBorder="1" applyAlignment="1" applyProtection="1"/>
    <xf numFmtId="0" fontId="0" fillId="0" borderId="4" xfId="0" applyBorder="1"/>
    <xf numFmtId="43" fontId="0" fillId="0" borderId="4" xfId="1" applyFont="1" applyBorder="1" applyAlignment="1" applyProtection="1"/>
    <xf numFmtId="166" fontId="0" fillId="0" borderId="4" xfId="2" applyNumberFormat="1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9" xfId="0" applyFont="1" applyBorder="1"/>
    <xf numFmtId="43" fontId="0" fillId="0" borderId="8" xfId="1" applyFont="1" applyBorder="1" applyAlignment="1" applyProtection="1"/>
    <xf numFmtId="166" fontId="0" fillId="0" borderId="8" xfId="2" applyNumberFormat="1" applyFont="1" applyBorder="1" applyAlignment="1" applyProtection="1"/>
    <xf numFmtId="0" fontId="4" fillId="0" borderId="6" xfId="0" applyFont="1" applyBorder="1"/>
    <xf numFmtId="0" fontId="4" fillId="0" borderId="5" xfId="0" applyFont="1" applyBorder="1"/>
    <xf numFmtId="43" fontId="0" fillId="0" borderId="5" xfId="1" applyFont="1" applyBorder="1" applyAlignment="1" applyProtection="1"/>
    <xf numFmtId="166" fontId="0" fillId="0" borderId="6" xfId="2" applyNumberFormat="1" applyFont="1" applyBorder="1" applyAlignment="1" applyProtection="1"/>
    <xf numFmtId="43" fontId="0" fillId="0" borderId="6" xfId="1" applyFont="1" applyBorder="1" applyAlignment="1" applyProtection="1"/>
    <xf numFmtId="43" fontId="0" fillId="4" borderId="6" xfId="1" applyFont="1" applyFill="1" applyBorder="1" applyAlignment="1" applyProtection="1"/>
    <xf numFmtId="166" fontId="0" fillId="4" borderId="6" xfId="2" applyNumberFormat="1" applyFont="1" applyFill="1" applyBorder="1" applyAlignment="1" applyProtection="1"/>
    <xf numFmtId="0" fontId="0" fillId="0" borderId="10" xfId="0" applyBorder="1"/>
    <xf numFmtId="43" fontId="0" fillId="4" borderId="7" xfId="1" applyFont="1" applyFill="1" applyBorder="1" applyAlignment="1" applyProtection="1"/>
    <xf numFmtId="166" fontId="0" fillId="4" borderId="7" xfId="2" applyNumberFormat="1" applyFont="1" applyFill="1" applyBorder="1" applyAlignment="1" applyProtection="1"/>
    <xf numFmtId="43" fontId="0" fillId="0" borderId="7" xfId="1" applyFont="1" applyBorder="1" applyAlignment="1" applyProtection="1"/>
    <xf numFmtId="0" fontId="0" fillId="0" borderId="11" xfId="0" applyBorder="1"/>
    <xf numFmtId="0" fontId="0" fillId="0" borderId="12" xfId="0" applyBorder="1"/>
    <xf numFmtId="43" fontId="0" fillId="0" borderId="11" xfId="1" applyFont="1" applyBorder="1" applyAlignment="1" applyProtection="1"/>
    <xf numFmtId="43" fontId="0" fillId="0" borderId="13" xfId="1" applyFont="1" applyBorder="1" applyAlignment="1" applyProtection="1"/>
    <xf numFmtId="166" fontId="0" fillId="0" borderId="11" xfId="2" applyNumberFormat="1" applyFont="1" applyBorder="1" applyAlignment="1" applyProtection="1"/>
    <xf numFmtId="9" fontId="0" fillId="3" borderId="1" xfId="2" applyFont="1" applyFill="1" applyBorder="1" applyAlignment="1" applyProtection="1">
      <alignment horizontal="center" vertical="center"/>
    </xf>
    <xf numFmtId="9" fontId="0" fillId="0" borderId="2" xfId="2" applyFont="1" applyBorder="1" applyAlignment="1" applyProtection="1"/>
    <xf numFmtId="9" fontId="0" fillId="0" borderId="3" xfId="2" applyFont="1" applyBorder="1" applyAlignment="1" applyProtection="1"/>
    <xf numFmtId="9" fontId="0" fillId="0" borderId="11" xfId="2" applyFont="1" applyBorder="1" applyAlignment="1" applyProtection="1"/>
    <xf numFmtId="0" fontId="5" fillId="0" borderId="3" xfId="0" applyFont="1" applyBorder="1" applyAlignment="1">
      <alignment horizontal="right"/>
    </xf>
    <xf numFmtId="9" fontId="0" fillId="0" borderId="5" xfId="2" applyFont="1" applyBorder="1" applyAlignment="1" applyProtection="1"/>
    <xf numFmtId="43" fontId="0" fillId="4" borderId="11" xfId="1" applyFont="1" applyFill="1" applyBorder="1" applyAlignment="1" applyProtection="1"/>
    <xf numFmtId="9" fontId="0" fillId="4" borderId="11" xfId="2" applyFont="1" applyFill="1" applyBorder="1" applyAlignment="1" applyProtection="1"/>
    <xf numFmtId="0" fontId="5" fillId="0" borderId="4" xfId="0" applyFont="1" applyBorder="1" applyAlignment="1">
      <alignment horizontal="right"/>
    </xf>
    <xf numFmtId="9" fontId="0" fillId="0" borderId="4" xfId="2" applyFont="1" applyBorder="1" applyAlignment="1" applyProtection="1"/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0EEC-0882-4101-8B83-F1F5995B9069}">
  <dimension ref="A1:I43"/>
  <sheetViews>
    <sheetView tabSelected="1" workbookViewId="0">
      <selection activeCell="C10" sqref="C10"/>
    </sheetView>
  </sheetViews>
  <sheetFormatPr defaultRowHeight="15" x14ac:dyDescent="0.25"/>
  <cols>
    <col min="1" max="1" width="10.5703125" customWidth="1"/>
    <col min="2" max="2" width="7.140625" customWidth="1"/>
    <col min="3" max="3" width="36.42578125" customWidth="1"/>
    <col min="4" max="4" width="6.7109375" customWidth="1"/>
    <col min="5" max="6" width="15.7109375" customWidth="1"/>
    <col min="7" max="8" width="15.140625" customWidth="1"/>
    <col min="9" max="9" width="12.28515625" customWidth="1"/>
    <col min="10" max="1025" width="10.5703125" customWidth="1"/>
  </cols>
  <sheetData>
    <row r="1" spans="1:9" s="2" customFormat="1" x14ac:dyDescent="0.25">
      <c r="A1" s="1" t="s">
        <v>0</v>
      </c>
    </row>
    <row r="2" spans="1:9" s="2" customFormat="1" x14ac:dyDescent="0.25">
      <c r="A2" s="3" t="s">
        <v>1</v>
      </c>
    </row>
    <row r="3" spans="1:9" s="2" customFormat="1" x14ac:dyDescent="0.25">
      <c r="A3" s="3" t="s">
        <v>2</v>
      </c>
    </row>
    <row r="6" spans="1:9" x14ac:dyDescent="0.25">
      <c r="B6" s="4" t="s">
        <v>3</v>
      </c>
      <c r="C6" s="4"/>
      <c r="D6" s="4"/>
      <c r="E6" s="5" t="s">
        <v>4</v>
      </c>
      <c r="F6" s="5"/>
      <c r="G6" s="4" t="s">
        <v>5</v>
      </c>
      <c r="H6" s="4"/>
    </row>
    <row r="7" spans="1:9" x14ac:dyDescent="0.25">
      <c r="B7" s="6" t="s">
        <v>6</v>
      </c>
      <c r="C7" s="6" t="s">
        <v>7</v>
      </c>
      <c r="D7" s="6" t="s">
        <v>8</v>
      </c>
      <c r="E7" s="7" t="s">
        <v>9</v>
      </c>
      <c r="F7" s="7" t="s">
        <v>10</v>
      </c>
      <c r="G7" s="8" t="s">
        <v>11</v>
      </c>
      <c r="H7" s="9" t="s">
        <v>12</v>
      </c>
      <c r="I7" s="6" t="s">
        <v>13</v>
      </c>
    </row>
    <row r="8" spans="1:9" x14ac:dyDescent="0.25">
      <c r="B8" s="10"/>
      <c r="C8" s="10"/>
      <c r="D8" s="10"/>
      <c r="E8" s="11"/>
      <c r="F8" s="11"/>
      <c r="G8" s="12"/>
      <c r="H8" s="11"/>
      <c r="I8" s="10"/>
    </row>
    <row r="9" spans="1:9" x14ac:dyDescent="0.25">
      <c r="B9" s="13"/>
      <c r="C9" s="14" t="s">
        <v>14</v>
      </c>
      <c r="D9" s="14"/>
      <c r="E9" s="15"/>
      <c r="F9" s="15"/>
      <c r="G9" s="16"/>
      <c r="H9" s="15"/>
      <c r="I9" s="13"/>
    </row>
    <row r="10" spans="1:9" x14ac:dyDescent="0.25">
      <c r="B10" s="13"/>
      <c r="C10" s="14" t="s">
        <v>15</v>
      </c>
      <c r="D10" s="14"/>
      <c r="E10" s="15"/>
      <c r="F10" s="15"/>
      <c r="G10" s="16"/>
      <c r="H10" s="15"/>
      <c r="I10" s="13"/>
    </row>
    <row r="11" spans="1:9" x14ac:dyDescent="0.25">
      <c r="B11" s="13"/>
      <c r="C11" s="13" t="s">
        <v>16</v>
      </c>
      <c r="D11" s="13"/>
      <c r="E11" s="15">
        <v>3671.75</v>
      </c>
      <c r="F11" s="15">
        <v>3671.75</v>
      </c>
      <c r="G11" s="16">
        <f>H11/F11</f>
        <v>0</v>
      </c>
      <c r="H11" s="15">
        <f>E11-F11</f>
        <v>0</v>
      </c>
      <c r="I11" s="13"/>
    </row>
    <row r="12" spans="1:9" x14ac:dyDescent="0.25">
      <c r="B12" s="13"/>
      <c r="C12" s="13" t="s">
        <v>17</v>
      </c>
      <c r="D12" s="13"/>
      <c r="E12" s="15">
        <v>190181.96</v>
      </c>
      <c r="F12" s="15">
        <f>189984+197.96</f>
        <v>190181.96</v>
      </c>
      <c r="G12" s="16">
        <f>H12/F12</f>
        <v>0</v>
      </c>
      <c r="H12" s="15">
        <f>E12-F12</f>
        <v>0</v>
      </c>
      <c r="I12" s="13"/>
    </row>
    <row r="13" spans="1:9" x14ac:dyDescent="0.25">
      <c r="B13" s="13"/>
      <c r="C13" s="13" t="s">
        <v>18</v>
      </c>
      <c r="D13" s="13"/>
      <c r="E13" s="15">
        <v>144647.10999999999</v>
      </c>
      <c r="F13" s="15">
        <v>144647.10999999999</v>
      </c>
      <c r="G13" s="16">
        <f>H13/1</f>
        <v>0</v>
      </c>
      <c r="H13" s="15">
        <f>E13-F13</f>
        <v>0</v>
      </c>
      <c r="I13" s="13"/>
    </row>
    <row r="14" spans="1:9" x14ac:dyDescent="0.25">
      <c r="B14" s="13"/>
      <c r="C14" s="13" t="s">
        <v>19</v>
      </c>
      <c r="D14" s="13"/>
      <c r="E14" s="17">
        <v>173645.56</v>
      </c>
      <c r="F14" s="17">
        <f>74515.39+63293.07</f>
        <v>137808.46</v>
      </c>
      <c r="G14" s="18">
        <f>H14/F14</f>
        <v>0.26005007239758726</v>
      </c>
      <c r="H14" s="17">
        <f>E14-F14</f>
        <v>35837.100000000006</v>
      </c>
      <c r="I14" s="13"/>
    </row>
    <row r="15" spans="1:9" x14ac:dyDescent="0.25">
      <c r="B15" s="13"/>
      <c r="C15" s="19" t="s">
        <v>20</v>
      </c>
      <c r="D15" s="19"/>
      <c r="E15" s="20">
        <v>81714.009999999995</v>
      </c>
      <c r="F15" s="20">
        <v>81714.009999999995</v>
      </c>
      <c r="G15" s="21">
        <f>H15/F15</f>
        <v>0</v>
      </c>
      <c r="H15" s="20">
        <f>E15-F15</f>
        <v>0</v>
      </c>
      <c r="I15" s="13"/>
    </row>
    <row r="16" spans="1:9" x14ac:dyDescent="0.25">
      <c r="B16" s="13"/>
      <c r="C16" s="14" t="s">
        <v>21</v>
      </c>
      <c r="D16" s="14"/>
      <c r="E16" s="15">
        <v>593860.39</v>
      </c>
      <c r="F16" s="15">
        <f>SUM(F11:F15)</f>
        <v>558023.28999999992</v>
      </c>
      <c r="G16" s="16"/>
      <c r="H16" s="15"/>
      <c r="I16" s="13"/>
    </row>
    <row r="17" spans="2:9" x14ac:dyDescent="0.25">
      <c r="B17" s="22"/>
      <c r="C17" s="13"/>
      <c r="D17" s="23"/>
      <c r="E17" s="15"/>
      <c r="F17" s="15"/>
      <c r="G17" s="16"/>
      <c r="H17" s="15"/>
      <c r="I17" s="13"/>
    </row>
    <row r="18" spans="2:9" x14ac:dyDescent="0.25">
      <c r="B18" s="22"/>
      <c r="C18" s="13" t="s">
        <v>22</v>
      </c>
      <c r="D18" s="23"/>
      <c r="E18" s="15">
        <v>0</v>
      </c>
      <c r="F18" s="15">
        <v>0</v>
      </c>
      <c r="G18" s="16">
        <v>0</v>
      </c>
      <c r="H18" s="15">
        <f>E18-F18</f>
        <v>0</v>
      </c>
      <c r="I18" s="13"/>
    </row>
    <row r="19" spans="2:9" x14ac:dyDescent="0.25">
      <c r="B19" s="22"/>
      <c r="C19" s="19" t="s">
        <v>23</v>
      </c>
      <c r="D19" s="24"/>
      <c r="E19" s="20">
        <v>0</v>
      </c>
      <c r="F19" s="20">
        <v>0</v>
      </c>
      <c r="G19" s="21">
        <v>0</v>
      </c>
      <c r="H19" s="20">
        <f>E19-F19</f>
        <v>0</v>
      </c>
      <c r="I19" s="13"/>
    </row>
    <row r="20" spans="2:9" ht="15.75" thickBot="1" x14ac:dyDescent="0.3">
      <c r="B20" s="22"/>
      <c r="C20" s="25" t="s">
        <v>24</v>
      </c>
      <c r="D20" s="26"/>
      <c r="E20" s="27">
        <v>0</v>
      </c>
      <c r="F20" s="27">
        <f>SUM(F18:F19)</f>
        <v>0</v>
      </c>
      <c r="G20" s="28"/>
      <c r="H20" s="27"/>
      <c r="I20" s="13"/>
    </row>
    <row r="21" spans="2:9" ht="15.75" thickTop="1" x14ac:dyDescent="0.25">
      <c r="B21" s="22"/>
      <c r="C21" s="14" t="s">
        <v>25</v>
      </c>
      <c r="D21" s="29"/>
      <c r="E21" s="15">
        <v>593860.39</v>
      </c>
      <c r="F21" s="15">
        <f>F16+F20</f>
        <v>558023.28999999992</v>
      </c>
      <c r="G21" s="16">
        <f>H21/F21</f>
        <v>6.4221513048317566E-2</v>
      </c>
      <c r="H21" s="15">
        <f>E21-F21</f>
        <v>35837.100000000093</v>
      </c>
      <c r="I21" s="13"/>
    </row>
    <row r="22" spans="2:9" x14ac:dyDescent="0.25">
      <c r="B22" s="13"/>
      <c r="C22" s="13"/>
      <c r="D22" s="13"/>
      <c r="E22" s="15"/>
      <c r="F22" s="15"/>
      <c r="G22" s="16"/>
      <c r="H22" s="15"/>
      <c r="I22" s="13"/>
    </row>
    <row r="23" spans="2:9" x14ac:dyDescent="0.25">
      <c r="B23" s="13"/>
      <c r="C23" s="14" t="s">
        <v>26</v>
      </c>
      <c r="D23" s="14"/>
      <c r="E23" s="15"/>
      <c r="F23" s="15"/>
      <c r="G23" s="16"/>
      <c r="H23" s="15"/>
      <c r="I23" s="13"/>
    </row>
    <row r="24" spans="2:9" x14ac:dyDescent="0.25">
      <c r="B24" s="13"/>
      <c r="C24" s="14" t="s">
        <v>27</v>
      </c>
      <c r="D24" s="30"/>
      <c r="E24" s="31"/>
      <c r="F24" s="15"/>
      <c r="G24" s="32"/>
      <c r="H24" s="15"/>
      <c r="I24" s="13"/>
    </row>
    <row r="25" spans="2:9" x14ac:dyDescent="0.25">
      <c r="B25" s="13"/>
      <c r="C25" s="13" t="s">
        <v>28</v>
      </c>
      <c r="D25" s="22"/>
      <c r="E25" s="15">
        <v>57027.839999999997</v>
      </c>
      <c r="F25" s="33">
        <v>57027.839999999997</v>
      </c>
      <c r="G25" s="32">
        <f>H25/F25</f>
        <v>0</v>
      </c>
      <c r="H25" s="15">
        <f>E25-F25</f>
        <v>0</v>
      </c>
      <c r="I25" s="13"/>
    </row>
    <row r="26" spans="2:9" x14ac:dyDescent="0.25">
      <c r="B26" s="13"/>
      <c r="C26" s="13" t="s">
        <v>29</v>
      </c>
      <c r="D26" s="22"/>
      <c r="E26" s="15">
        <v>22901.919999999998</v>
      </c>
      <c r="F26" s="34">
        <f>76.99+22824.93+1406</f>
        <v>24307.920000000002</v>
      </c>
      <c r="G26" s="35">
        <f>H26/F26</f>
        <v>-5.7841230347969036E-2</v>
      </c>
      <c r="H26" s="17">
        <f>E26-F26</f>
        <v>-1406.0000000000036</v>
      </c>
      <c r="I26" s="13"/>
    </row>
    <row r="27" spans="2:9" x14ac:dyDescent="0.25">
      <c r="B27" s="13"/>
      <c r="C27" s="19" t="s">
        <v>30</v>
      </c>
      <c r="D27" s="36"/>
      <c r="E27" s="20">
        <v>42010.11</v>
      </c>
      <c r="F27" s="37"/>
      <c r="G27" s="38" t="e">
        <f>H27/F27</f>
        <v>#DIV/0!</v>
      </c>
      <c r="H27" s="17">
        <f>E27-F27</f>
        <v>42010.11</v>
      </c>
      <c r="I27" s="13"/>
    </row>
    <row r="28" spans="2:9" x14ac:dyDescent="0.25">
      <c r="B28" s="13"/>
      <c r="C28" s="14" t="s">
        <v>31</v>
      </c>
      <c r="D28" s="30"/>
      <c r="E28" s="15">
        <v>121939.87</v>
      </c>
      <c r="F28" s="33">
        <f>SUM(F25:F27)</f>
        <v>81335.759999999995</v>
      </c>
      <c r="G28" s="16"/>
      <c r="H28" s="15"/>
      <c r="I28" s="13"/>
    </row>
    <row r="29" spans="2:9" x14ac:dyDescent="0.25">
      <c r="B29" s="13"/>
      <c r="C29" s="13"/>
      <c r="D29" s="22"/>
      <c r="E29" s="15"/>
      <c r="F29" s="33"/>
      <c r="G29" s="16"/>
      <c r="H29" s="15"/>
      <c r="I29" s="13"/>
    </row>
    <row r="30" spans="2:9" x14ac:dyDescent="0.25">
      <c r="B30" s="13"/>
      <c r="C30" s="19" t="s">
        <v>32</v>
      </c>
      <c r="D30" s="19"/>
      <c r="E30" s="20">
        <v>48376.14</v>
      </c>
      <c r="F30" s="39">
        <v>48376.14</v>
      </c>
      <c r="G30" s="21">
        <f>H30/F30</f>
        <v>0</v>
      </c>
      <c r="H30" s="20">
        <f>E30-F30</f>
        <v>0</v>
      </c>
      <c r="I30" s="13"/>
    </row>
    <row r="31" spans="2:9" ht="15.75" thickBot="1" x14ac:dyDescent="0.3">
      <c r="B31" s="13"/>
      <c r="C31" s="25" t="s">
        <v>33</v>
      </c>
      <c r="D31" s="25"/>
      <c r="E31" s="27">
        <v>48376.14</v>
      </c>
      <c r="F31" s="27">
        <f>F30</f>
        <v>48376.14</v>
      </c>
      <c r="G31" s="28"/>
      <c r="H31" s="27"/>
      <c r="I31" s="13"/>
    </row>
    <row r="32" spans="2:9" ht="15.75" thickTop="1" x14ac:dyDescent="0.25">
      <c r="B32" s="13"/>
      <c r="C32" s="14" t="s">
        <v>34</v>
      </c>
      <c r="D32" s="14"/>
      <c r="E32" s="15">
        <v>170316.01</v>
      </c>
      <c r="F32" s="15">
        <f>F28+F31</f>
        <v>129711.9</v>
      </c>
      <c r="G32" s="21"/>
      <c r="H32" s="20"/>
      <c r="I32" s="13"/>
    </row>
    <row r="33" spans="2:9" x14ac:dyDescent="0.25">
      <c r="B33" s="13"/>
      <c r="C33" s="13"/>
      <c r="D33" s="13"/>
      <c r="E33" s="15"/>
      <c r="F33" s="15"/>
      <c r="G33" s="16"/>
      <c r="H33" s="15"/>
      <c r="I33" s="13"/>
    </row>
    <row r="34" spans="2:9" x14ac:dyDescent="0.25">
      <c r="B34" s="13"/>
      <c r="C34" s="14" t="s">
        <v>35</v>
      </c>
      <c r="D34" s="14"/>
      <c r="E34" s="15"/>
      <c r="F34" s="15"/>
      <c r="G34" s="16"/>
      <c r="H34" s="15"/>
      <c r="I34" s="13"/>
    </row>
    <row r="35" spans="2:9" x14ac:dyDescent="0.25">
      <c r="B35" s="13"/>
      <c r="C35" s="13" t="s">
        <v>36</v>
      </c>
      <c r="D35" s="13"/>
      <c r="E35" s="15">
        <v>20000</v>
      </c>
      <c r="F35" s="15">
        <v>20000</v>
      </c>
      <c r="G35" s="16">
        <f>H35/F35</f>
        <v>0</v>
      </c>
      <c r="H35" s="15">
        <f>E35-F35</f>
        <v>0</v>
      </c>
      <c r="I35" s="13"/>
    </row>
    <row r="36" spans="2:9" x14ac:dyDescent="0.25">
      <c r="B36" s="13"/>
      <c r="C36" s="13" t="s">
        <v>37</v>
      </c>
      <c r="D36" s="13"/>
      <c r="E36" s="15">
        <v>142203.51</v>
      </c>
      <c r="F36" s="15">
        <v>142203.51</v>
      </c>
      <c r="G36" s="16">
        <f>H36/F36</f>
        <v>0</v>
      </c>
      <c r="H36" s="15">
        <f>E36-F36</f>
        <v>0</v>
      </c>
      <c r="I36" s="13"/>
    </row>
    <row r="37" spans="2:9" x14ac:dyDescent="0.25">
      <c r="B37" s="13"/>
      <c r="C37" s="13" t="s">
        <v>38</v>
      </c>
      <c r="D37" s="22"/>
      <c r="E37" s="15">
        <v>204380.95</v>
      </c>
      <c r="F37" s="33">
        <v>204380.95</v>
      </c>
      <c r="G37" s="16">
        <f>H37/F37</f>
        <v>0</v>
      </c>
      <c r="H37" s="15">
        <f>E37-F37</f>
        <v>0</v>
      </c>
      <c r="I37" s="13"/>
    </row>
    <row r="38" spans="2:9" x14ac:dyDescent="0.25">
      <c r="B38" s="13"/>
      <c r="C38" s="13" t="s">
        <v>39</v>
      </c>
      <c r="D38" s="22"/>
      <c r="E38" s="15">
        <v>121812.34</v>
      </c>
      <c r="F38" s="34">
        <v>126579.35</v>
      </c>
      <c r="G38" s="18">
        <f>H38/F38</f>
        <v>-3.7660250269890068E-2</v>
      </c>
      <c r="H38" s="17">
        <f>E38-F38</f>
        <v>-4767.0100000000093</v>
      </c>
      <c r="I38" s="13"/>
    </row>
    <row r="39" spans="2:9" ht="15.75" thickBot="1" x14ac:dyDescent="0.3">
      <c r="B39" s="13"/>
      <c r="C39" s="40" t="s">
        <v>40</v>
      </c>
      <c r="D39" s="41"/>
      <c r="E39" s="42">
        <v>-64852.42</v>
      </c>
      <c r="F39" s="43">
        <v>-64852.42</v>
      </c>
      <c r="G39" s="16">
        <f>H39/F39</f>
        <v>0</v>
      </c>
      <c r="H39" s="15">
        <f>E39-F39</f>
        <v>0</v>
      </c>
      <c r="I39" s="13"/>
    </row>
    <row r="40" spans="2:9" ht="15.75" thickTop="1" x14ac:dyDescent="0.25">
      <c r="B40" s="13"/>
      <c r="C40" s="14" t="s">
        <v>41</v>
      </c>
      <c r="D40" s="30"/>
      <c r="E40" s="15">
        <f>SUM(E35:E39)</f>
        <v>423544.38000000006</v>
      </c>
      <c r="F40" s="33">
        <f>SUM(F35:F39)</f>
        <v>428311.39000000007</v>
      </c>
      <c r="G40" s="16"/>
      <c r="H40" s="15"/>
      <c r="I40" s="13"/>
    </row>
    <row r="41" spans="2:9" ht="15.75" thickBot="1" x14ac:dyDescent="0.3">
      <c r="B41" s="13"/>
      <c r="C41" s="40"/>
      <c r="D41" s="40"/>
      <c r="E41" s="42"/>
      <c r="F41" s="42"/>
      <c r="G41" s="44"/>
      <c r="H41" s="42"/>
      <c r="I41" s="13"/>
    </row>
    <row r="42" spans="2:9" ht="15.75" thickTop="1" x14ac:dyDescent="0.25">
      <c r="B42" s="13"/>
      <c r="C42" s="14" t="s">
        <v>42</v>
      </c>
      <c r="D42" s="14"/>
      <c r="E42" s="15"/>
      <c r="F42" s="15">
        <f>F32+F40</f>
        <v>558023.29</v>
      </c>
      <c r="G42" s="16">
        <f>H42/F42</f>
        <v>-1</v>
      </c>
      <c r="H42" s="15">
        <f>E42-F42</f>
        <v>-558023.29</v>
      </c>
      <c r="I42" s="13"/>
    </row>
    <row r="43" spans="2:9" x14ac:dyDescent="0.25">
      <c r="B43" s="19"/>
      <c r="C43" s="19"/>
      <c r="D43" s="19"/>
      <c r="E43" s="20">
        <v>593860.39</v>
      </c>
      <c r="F43" s="20"/>
      <c r="G43" s="21"/>
      <c r="H43" s="20"/>
      <c r="I43" s="19"/>
    </row>
  </sheetData>
  <mergeCells count="3">
    <mergeCell ref="B6:D6"/>
    <mergeCell ref="E6:F6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97CB-F2D0-4456-B518-32C3753BAA65}">
  <dimension ref="A1:H26"/>
  <sheetViews>
    <sheetView workbookViewId="0">
      <selection activeCell="C8" sqref="C8"/>
    </sheetView>
  </sheetViews>
  <sheetFormatPr defaultRowHeight="15" x14ac:dyDescent="0.25"/>
  <cols>
    <col min="1" max="1" width="10.5703125" customWidth="1"/>
    <col min="2" max="2" width="7.140625" customWidth="1"/>
    <col min="3" max="3" width="35" customWidth="1"/>
    <col min="4" max="4" width="13.28515625" customWidth="1"/>
    <col min="5" max="5" width="12.5703125" customWidth="1"/>
    <col min="6" max="6" width="11.5703125" customWidth="1"/>
    <col min="7" max="7" width="12.5703125" customWidth="1"/>
    <col min="8" max="8" width="12.28515625" customWidth="1"/>
    <col min="9" max="1025" width="10.5703125" customWidth="1"/>
  </cols>
  <sheetData>
    <row r="1" spans="1:8" s="2" customFormat="1" x14ac:dyDescent="0.25">
      <c r="A1" s="1" t="s">
        <v>0</v>
      </c>
    </row>
    <row r="2" spans="1:8" s="2" customFormat="1" x14ac:dyDescent="0.25">
      <c r="A2" s="3" t="s">
        <v>43</v>
      </c>
    </row>
    <row r="3" spans="1:8" s="2" customFormat="1" x14ac:dyDescent="0.25">
      <c r="A3" s="3" t="s">
        <v>2</v>
      </c>
    </row>
    <row r="7" spans="1:8" x14ac:dyDescent="0.25">
      <c r="B7" s="4" t="s">
        <v>3</v>
      </c>
      <c r="C7" s="4"/>
      <c r="D7" s="5" t="s">
        <v>44</v>
      </c>
      <c r="E7" s="5"/>
      <c r="F7" s="4" t="s">
        <v>5</v>
      </c>
      <c r="G7" s="4"/>
    </row>
    <row r="8" spans="1:8" ht="30" x14ac:dyDescent="0.25">
      <c r="B8" s="6" t="s">
        <v>6</v>
      </c>
      <c r="C8" s="6" t="s">
        <v>7</v>
      </c>
      <c r="D8" s="7" t="s">
        <v>9</v>
      </c>
      <c r="E8" s="7" t="s">
        <v>10</v>
      </c>
      <c r="F8" s="45" t="s">
        <v>11</v>
      </c>
      <c r="G8" s="9" t="s">
        <v>12</v>
      </c>
      <c r="H8" s="6" t="s">
        <v>13</v>
      </c>
    </row>
    <row r="9" spans="1:8" x14ac:dyDescent="0.25">
      <c r="B9" s="10"/>
      <c r="C9" s="10"/>
      <c r="D9" s="11"/>
      <c r="E9" s="11"/>
      <c r="F9" s="46"/>
      <c r="G9" s="11"/>
      <c r="H9" s="10"/>
    </row>
    <row r="10" spans="1:8" x14ac:dyDescent="0.25">
      <c r="B10" s="13"/>
      <c r="C10" s="13" t="s">
        <v>45</v>
      </c>
      <c r="D10" s="15">
        <v>565360</v>
      </c>
      <c r="E10" s="15">
        <v>565360</v>
      </c>
      <c r="F10" s="47">
        <f>G10/E10</f>
        <v>0</v>
      </c>
      <c r="G10" s="15">
        <f>D10-E10</f>
        <v>0</v>
      </c>
      <c r="H10" s="13"/>
    </row>
    <row r="11" spans="1:8" ht="15.75" thickBot="1" x14ac:dyDescent="0.3">
      <c r="B11" s="13"/>
      <c r="C11" s="40" t="s">
        <v>46</v>
      </c>
      <c r="D11" s="42">
        <v>-254206.53</v>
      </c>
      <c r="E11" s="42">
        <v>-254206.53</v>
      </c>
      <c r="F11" s="48">
        <f>G11/E11</f>
        <v>0</v>
      </c>
      <c r="G11" s="42">
        <f>D11-E11</f>
        <v>0</v>
      </c>
      <c r="H11" s="13"/>
    </row>
    <row r="12" spans="1:8" ht="15.75" thickTop="1" x14ac:dyDescent="0.25">
      <c r="B12" s="13"/>
      <c r="C12" s="13" t="s">
        <v>47</v>
      </c>
      <c r="D12" s="15">
        <f>SUM(D10:D11)</f>
        <v>311153.46999999997</v>
      </c>
      <c r="E12" s="15">
        <f>SUM(E10:E11)</f>
        <v>311153.46999999997</v>
      </c>
      <c r="F12" s="47">
        <f>G12/E12</f>
        <v>0</v>
      </c>
      <c r="G12" s="15">
        <f>D12-E12</f>
        <v>0</v>
      </c>
      <c r="H12" s="13"/>
    </row>
    <row r="13" spans="1:8" x14ac:dyDescent="0.25">
      <c r="B13" s="13"/>
      <c r="C13" s="49" t="s">
        <v>11</v>
      </c>
      <c r="D13" s="47">
        <f>D12/D10</f>
        <v>0.55036343214942685</v>
      </c>
      <c r="E13" s="47">
        <f>E12/E10</f>
        <v>0.55036343214942685</v>
      </c>
      <c r="F13" s="47"/>
      <c r="G13" s="15"/>
      <c r="H13" s="13"/>
    </row>
    <row r="14" spans="1:8" x14ac:dyDescent="0.25">
      <c r="B14" s="13"/>
      <c r="C14" s="13"/>
      <c r="D14" s="15"/>
      <c r="E14" s="15"/>
      <c r="F14" s="47"/>
      <c r="G14" s="15"/>
      <c r="H14" s="13"/>
    </row>
    <row r="15" spans="1:8" x14ac:dyDescent="0.25">
      <c r="B15" s="13"/>
      <c r="C15" s="13" t="s">
        <v>48</v>
      </c>
      <c r="D15" s="15">
        <v>-148617.51999999999</v>
      </c>
      <c r="E15" s="15">
        <v>-148705.72</v>
      </c>
      <c r="F15" s="47">
        <f>G15/E15</f>
        <v>-5.9311773615710033E-4</v>
      </c>
      <c r="G15" s="15">
        <f>D15-E15</f>
        <v>88.200000000011642</v>
      </c>
      <c r="H15" s="13"/>
    </row>
    <row r="16" spans="1:8" x14ac:dyDescent="0.25">
      <c r="B16" s="13"/>
      <c r="C16" s="49" t="s">
        <v>11</v>
      </c>
      <c r="D16" s="47">
        <f>D15/D10</f>
        <v>-0.26287236451110796</v>
      </c>
      <c r="E16" s="47">
        <f>E15/E10</f>
        <v>-0.26302837130324042</v>
      </c>
      <c r="F16" s="47"/>
      <c r="G16" s="15"/>
      <c r="H16" s="13"/>
    </row>
    <row r="17" spans="2:8" x14ac:dyDescent="0.25">
      <c r="B17" s="13"/>
      <c r="C17" s="49"/>
      <c r="D17" s="15"/>
      <c r="E17" s="15"/>
      <c r="F17" s="47"/>
      <c r="G17" s="15"/>
      <c r="H17" s="13"/>
    </row>
    <row r="18" spans="2:8" x14ac:dyDescent="0.25">
      <c r="B18" s="13"/>
      <c r="C18" s="13" t="s">
        <v>49</v>
      </c>
      <c r="D18" s="15">
        <v>-119.5</v>
      </c>
      <c r="E18" s="15">
        <v>-119.5</v>
      </c>
      <c r="F18" s="47">
        <f>G18/E18</f>
        <v>0</v>
      </c>
      <c r="G18" s="15">
        <f>D18-E18</f>
        <v>0</v>
      </c>
      <c r="H18" s="13"/>
    </row>
    <row r="19" spans="2:8" ht="15.75" thickBot="1" x14ac:dyDescent="0.3">
      <c r="B19" s="13"/>
      <c r="C19" s="40" t="s">
        <v>50</v>
      </c>
      <c r="D19" s="42">
        <v>0</v>
      </c>
      <c r="E19" s="42">
        <v>0</v>
      </c>
      <c r="F19" s="47">
        <v>0</v>
      </c>
      <c r="G19" s="15">
        <f>D19-E19</f>
        <v>0</v>
      </c>
      <c r="H19" s="13"/>
    </row>
    <row r="20" spans="2:8" ht="15.75" thickTop="1" x14ac:dyDescent="0.25">
      <c r="B20" s="13"/>
      <c r="C20" s="13" t="s">
        <v>51</v>
      </c>
      <c r="D20" s="15">
        <f>D12+D15+D18+D19</f>
        <v>162416.44999999998</v>
      </c>
      <c r="E20" s="15">
        <f>E12+E15+E18+E19</f>
        <v>162328.24999999997</v>
      </c>
      <c r="F20" s="47">
        <f>G20/E20</f>
        <v>5.4334350305637906E-4</v>
      </c>
      <c r="G20" s="15">
        <f>D20-E20</f>
        <v>88.200000000011642</v>
      </c>
      <c r="H20" s="13"/>
    </row>
    <row r="21" spans="2:8" x14ac:dyDescent="0.25">
      <c r="B21" s="13"/>
      <c r="C21" s="49" t="s">
        <v>11</v>
      </c>
      <c r="D21" s="47">
        <f>D20/D10</f>
        <v>0.28727969789160884</v>
      </c>
      <c r="E21" s="47">
        <f>E20/E10</f>
        <v>0.28712369109947639</v>
      </c>
      <c r="F21" s="47"/>
      <c r="G21" s="15"/>
      <c r="H21" s="13"/>
    </row>
    <row r="22" spans="2:8" x14ac:dyDescent="0.25">
      <c r="B22" s="13"/>
      <c r="C22" s="49"/>
      <c r="D22" s="47"/>
      <c r="E22" s="47"/>
      <c r="F22" s="47"/>
      <c r="G22" s="15"/>
      <c r="H22" s="13"/>
    </row>
    <row r="23" spans="2:8" x14ac:dyDescent="0.25">
      <c r="B23" s="13"/>
      <c r="C23" s="22" t="s">
        <v>52</v>
      </c>
      <c r="D23" s="31">
        <v>0</v>
      </c>
      <c r="E23" s="31">
        <v>0</v>
      </c>
      <c r="F23" s="50">
        <v>0</v>
      </c>
      <c r="G23" s="31">
        <f>D23-E23</f>
        <v>0</v>
      </c>
      <c r="H23" s="13"/>
    </row>
    <row r="24" spans="2:8" ht="15.75" thickBot="1" x14ac:dyDescent="0.3">
      <c r="B24" s="13"/>
      <c r="C24" s="40" t="s">
        <v>53</v>
      </c>
      <c r="D24" s="51">
        <v>-40604.11</v>
      </c>
      <c r="E24" s="51">
        <v>35748.9</v>
      </c>
      <c r="F24" s="52">
        <f>G24/E24</f>
        <v>-2.1358142488300342</v>
      </c>
      <c r="G24" s="51">
        <f>D24-E24</f>
        <v>-76353.010000000009</v>
      </c>
      <c r="H24" s="13"/>
    </row>
    <row r="25" spans="2:8" ht="15.75" thickTop="1" x14ac:dyDescent="0.25">
      <c r="B25" s="13"/>
      <c r="C25" s="13" t="s">
        <v>39</v>
      </c>
      <c r="D25" s="15">
        <f>D20+D23+D24</f>
        <v>121812.33999999998</v>
      </c>
      <c r="E25" s="15">
        <f>E20+E23+E24</f>
        <v>198077.14999999997</v>
      </c>
      <c r="F25" s="47">
        <f>G25/E25</f>
        <v>-0.38502578414521815</v>
      </c>
      <c r="G25" s="15">
        <f>D25-E25</f>
        <v>-76264.809999999983</v>
      </c>
      <c r="H25" s="13"/>
    </row>
    <row r="26" spans="2:8" x14ac:dyDescent="0.25">
      <c r="B26" s="19"/>
      <c r="C26" s="53" t="s">
        <v>11</v>
      </c>
      <c r="D26" s="54">
        <f>D25/D10</f>
        <v>0.21545977784066786</v>
      </c>
      <c r="E26" s="54">
        <f>E25/E10</f>
        <v>0.35035579100042447</v>
      </c>
      <c r="F26" s="54"/>
      <c r="G26" s="20"/>
      <c r="H26" s="19"/>
    </row>
  </sheetData>
  <mergeCells count="3">
    <mergeCell ref="B7:C7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2020-07-07T15:39:49Z</dcterms:created>
  <dcterms:modified xsi:type="dcterms:W3CDTF">2020-07-07T15:41:02Z</dcterms:modified>
</cp:coreProperties>
</file>