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data\FASE I Planeacion y Riesgos\"/>
    </mc:Choice>
  </mc:AlternateContent>
  <xr:revisionPtr revIDLastSave="0" documentId="13_ncr:1_{3269499C-9A39-4E23-8EC6-53E22376D1F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BG" sheetId="3" r:id="rId1"/>
    <sheet name="ER" sheetId="2" r:id="rId2"/>
    <sheet name="BC19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3" l="1"/>
  <c r="E35" i="3"/>
  <c r="E33" i="3"/>
  <c r="D35" i="3"/>
  <c r="C35" i="3"/>
  <c r="D34" i="3"/>
  <c r="C34" i="3"/>
  <c r="D33" i="3"/>
  <c r="C33" i="3"/>
  <c r="F26" i="3" l="1"/>
  <c r="F27" i="3"/>
  <c r="F28" i="3"/>
  <c r="F29" i="3"/>
  <c r="F30" i="3"/>
  <c r="F31" i="3"/>
  <c r="F25" i="3"/>
  <c r="F22" i="3"/>
  <c r="F19" i="3"/>
  <c r="F20" i="3"/>
  <c r="F21" i="3"/>
  <c r="F18" i="3"/>
  <c r="F8" i="3"/>
  <c r="F9" i="3"/>
  <c r="F10" i="3"/>
  <c r="F11" i="3"/>
  <c r="F12" i="3"/>
  <c r="F13" i="3"/>
  <c r="F14" i="3"/>
  <c r="F7" i="3"/>
  <c r="F7" i="2"/>
  <c r="F8" i="2"/>
  <c r="F11" i="2"/>
  <c r="F13" i="2"/>
  <c r="F15" i="2"/>
  <c r="F18" i="2"/>
  <c r="F19" i="2"/>
  <c r="F6" i="2"/>
  <c r="D16" i="2"/>
  <c r="D20" i="2"/>
  <c r="D12" i="2"/>
  <c r="C12" i="2"/>
  <c r="D9" i="2"/>
  <c r="C9" i="2"/>
  <c r="D11" i="2" l="1"/>
  <c r="D9" i="3"/>
  <c r="E17" i="2" l="1"/>
  <c r="E18" i="2"/>
  <c r="E6" i="2"/>
  <c r="E11" i="2"/>
  <c r="C13" i="2"/>
  <c r="C15" i="2" s="1"/>
  <c r="C16" i="2" s="1"/>
  <c r="D15" i="2"/>
  <c r="C8" i="2"/>
  <c r="D8" i="2"/>
  <c r="E10" i="2"/>
  <c r="E8" i="2"/>
  <c r="E7" i="2"/>
  <c r="D29" i="3"/>
  <c r="D30" i="3"/>
  <c r="D31" i="3" s="1"/>
  <c r="D22" i="3"/>
  <c r="E13" i="3"/>
  <c r="D12" i="3"/>
  <c r="C19" i="2" l="1"/>
  <c r="E15" i="2"/>
  <c r="E13" i="2"/>
  <c r="D14" i="3"/>
  <c r="C29" i="3"/>
  <c r="E29" i="3" s="1"/>
  <c r="C28" i="3"/>
  <c r="E28" i="3" s="1"/>
  <c r="C27" i="3"/>
  <c r="E27" i="3" s="1"/>
  <c r="C26" i="3"/>
  <c r="E26" i="3" s="1"/>
  <c r="C25" i="3"/>
  <c r="E25" i="3" s="1"/>
  <c r="C21" i="3"/>
  <c r="E21" i="3" s="1"/>
  <c r="C20" i="3"/>
  <c r="E20" i="3" s="1"/>
  <c r="C18" i="3"/>
  <c r="E18" i="3" s="1"/>
  <c r="C19" i="3"/>
  <c r="C10" i="3"/>
  <c r="E10" i="3" s="1"/>
  <c r="C11" i="3"/>
  <c r="E11" i="3" s="1"/>
  <c r="C9" i="3"/>
  <c r="E9" i="3" s="1"/>
  <c r="C8" i="3"/>
  <c r="E8" i="3" s="1"/>
  <c r="C7" i="3"/>
  <c r="E7" i="3" s="1"/>
  <c r="C22" i="3" l="1"/>
  <c r="E22" i="3" s="1"/>
  <c r="E19" i="3"/>
  <c r="E19" i="2"/>
  <c r="C20" i="2"/>
  <c r="C30" i="3"/>
  <c r="C12" i="3"/>
  <c r="J127" i="1"/>
  <c r="J90" i="1" s="1"/>
  <c r="C14" i="3" l="1"/>
  <c r="E14" i="3" s="1"/>
  <c r="E12" i="3"/>
  <c r="C31" i="3"/>
  <c r="E31" i="3" s="1"/>
  <c r="E30" i="3"/>
</calcChain>
</file>

<file path=xl/sharedStrings.xml><?xml version="1.0" encoding="utf-8"?>
<sst xmlns="http://schemas.openxmlformats.org/spreadsheetml/2006/main" count="286" uniqueCount="273">
  <si>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</si>
  <si>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</si>
  <si>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</si>
  <si>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</si>
  <si>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</si>
  <si>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</si>
  <si>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</si>
  <si>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</si>
  <si>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</si>
  <si>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</si>
  <si>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</si>
  <si>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</si>
  <si>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</si>
  <si>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</si>
  <si>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</si>
  <si>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</si>
  <si>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</si>
  <si>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</si>
  <si>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</si>
  <si>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</si>
  <si>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</si>
  <si>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</si>
  <si>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</si>
  <si>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</si>
  <si>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</si>
  <si>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</si>
  <si>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</si>
  <si>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</si>
  <si>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</si>
  <si>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</si>
  <si>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</si>
  <si>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</si>
  <si>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</si>
  <si>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</si>
  <si>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2% RETENCION SOBRE VENTAS</t>
  </si>
  <si>
    <t>1-1-1-05-01-004</t>
  </si>
  <si>
    <t xml:space="preserve">      12% IVA COMPRA BIENES</t>
  </si>
  <si>
    <t>1-1-1-05-01-006</t>
  </si>
  <si>
    <t xml:space="preserve">      12% IVA COMPRA SERVICIOS</t>
  </si>
  <si>
    <t>1-1-1-05-01-007</t>
  </si>
  <si>
    <t xml:space="preserve">      12% IVA IMPORTACIONES</t>
  </si>
  <si>
    <t>1-1-1-05-01-008</t>
  </si>
  <si>
    <t xml:space="preserve">      30% RET. IVA SOBRE VENTAS</t>
  </si>
  <si>
    <t>1-1-1-05-01-009</t>
  </si>
  <si>
    <t xml:space="preserve">      CREDITO POR ANTICIPO IMPUESTO RENTA</t>
  </si>
  <si>
    <t>1-1-1-05-01-015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</si>
  <si>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</si>
  <si>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</si>
  <si>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</si>
  <si>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</si>
  <si>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</si>
  <si>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</si>
  <si>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</si>
  <si>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</si>
  <si>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</si>
  <si>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</si>
  <si>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</si>
  <si>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</si>
  <si>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</si>
  <si>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</si>
  <si>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</si>
  <si>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</si>
  <si>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</si>
  <si>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</si>
  <si>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  INVENTARIO GUAYAQUIL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</si>
  <si>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</si>
  <si>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</si>
  <si>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</si>
  <si>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</si>
  <si>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</si>
  <si>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</si>
  <si>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</si>
  <si>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</si>
  <si>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</si>
  <si>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</si>
  <si>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</si>
  <si>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</si>
  <si>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</si>
  <si>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</si>
  <si>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</si>
  <si>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</si>
  <si>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</si>
  <si>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</si>
  <si>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</si>
  <si>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</si>
  <si>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</si>
  <si>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</si>
  <si>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</si>
  <si>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</si>
  <si>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</si>
  <si>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</si>
  <si>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</si>
  <si>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</si>
  <si>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</si>
  <si>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</si>
  <si>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</si>
  <si>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2% RETENCION FUENTE</t>
  </si>
  <si>
    <t>2-1-1-01-02-002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</si>
  <si>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</si>
  <si>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</si>
  <si>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</si>
  <si>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</si>
  <si>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</si>
  <si>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</si>
  <si>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 IMPUESTO A LA RENTA POR PAGAR</t>
  </si>
  <si>
    <t>2-1-1-01-03</t>
  </si>
  <si>
    <t xml:space="preserve">      IMPUESTO A LA RENTA POR  PAGAR</t>
  </si>
  <si>
    <t>2-1-1-01-03-001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</si>
  <si>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</si>
  <si>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</si>
  <si>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</si>
  <si>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</si>
  <si>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</si>
  <si>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</si>
  <si>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</si>
  <si>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</si>
  <si>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</si>
  <si>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</si>
  <si>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</si>
  <si>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</si>
  <si>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</si>
  <si>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</si>
  <si>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</si>
  <si>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</si>
  <si>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</si>
  <si>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</si>
  <si>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</si>
  <si>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</si>
  <si>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</si>
  <si>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</si>
  <si>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</si>
  <si>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</si>
  <si>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</si>
  <si>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</si>
  <si>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</si>
  <si>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</si>
  <si>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</si>
  <si>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</si>
  <si>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</si>
  <si>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</si>
  <si>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</si>
  <si>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</si>
  <si>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</si>
  <si>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</si>
  <si>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</si>
  <si>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</si>
  <si>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</si>
  <si>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</si>
  <si>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</si>
  <si>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</si>
  <si>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</si>
  <si>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</si>
  <si>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</si>
  <si>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</si>
  <si>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</si>
  <si>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</si>
  <si>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</si>
  <si>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</si>
  <si>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</si>
  <si>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</si>
  <si>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</si>
  <si>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</si>
  <si>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</si>
  <si>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</si>
  <si>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</si>
  <si>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</si>
  <si>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</si>
  <si>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</si>
  <si>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</si>
  <si>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</si>
  <si>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</si>
  <si>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</si>
  <si>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</si>
  <si>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</si>
  <si>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</si>
  <si>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</si>
  <si>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</si>
  <si>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</si>
  <si>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</si>
  <si>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</si>
  <si>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</si>
  <si>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</si>
  <si>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</si>
  <si>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</si>
  <si>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</si>
  <si>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</si>
  <si>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</si>
  <si>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</si>
  <si>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</si>
  <si>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</si>
  <si>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</si>
  <si>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</si>
  <si>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</si>
  <si>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</si>
  <si>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</si>
  <si>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</si>
  <si>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</si>
  <si>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</si>
  <si>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</si>
  <si>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</si>
  <si>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SERVICIOS PROF. SOCIEDADES</t>
  </si>
  <si>
    <t>6-1-1-02-01-021</t>
  </si>
  <si>
    <t xml:space="preserve">      MOVILIZACIONES</t>
  </si>
  <si>
    <t>6-1-1-02-01-030</t>
  </si>
  <si>
    <t xml:space="preserve">      MULTAS E INTERESES S.R.I.</t>
  </si>
  <si>
    <t>6-1-1-02-01-031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</si>
  <si>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</si>
  <si>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</si>
  <si>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</si>
  <si>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</si>
  <si>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TASA - CONTRIBUCION ORGAN - CONTROL</t>
  </si>
  <si>
    <t>6-1-1-02-01-042</t>
  </si>
  <si>
    <t xml:space="preserve">      GASTOS IMPUESTO A LA RENTA</t>
  </si>
  <si>
    <t>6-1-1-02-01-053</t>
  </si>
  <si>
    <t xml:space="preserve">   ADMINISTRATIVO - FINANCIERO</t>
  </si>
  <si>
    <t>6-1-2</t>
  </si>
  <si>
    <t>6-1-2-02</t>
  </si>
  <si>
    <t>6-1-2-02-01</t>
  </si>
  <si>
    <t xml:space="preserve">      GASTOS DE GESTIÓN</t>
  </si>
  <si>
    <t>6-1-2-02-01-001</t>
  </si>
  <si>
    <t xml:space="preserve">      COMISIONES Y SERVICIOS BANCARIOS</t>
  </si>
  <si>
    <t>6-1-2-02-01-012</t>
  </si>
  <si>
    <t xml:space="preserve">      INTERES FINANCIERO BANCARIA LOCALES</t>
  </si>
  <si>
    <t>6-1-2-02-01-048</t>
  </si>
  <si>
    <t xml:space="preserve">      OTROS NO DEDUCIBLES</t>
  </si>
  <si>
    <t>6-1-2-02-01-049</t>
  </si>
  <si>
    <t xml:space="preserve">ESTADO DE SITUACION </t>
  </si>
  <si>
    <t>CORTE AL 31 DICIEMBRE 2019</t>
  </si>
  <si>
    <t>SERVICIOS TELCODATA S.A.</t>
  </si>
  <si>
    <t>UTILIDAD DEL  EJERCICIO 2019 DESPUES DE PARTICIPACION E IMPUESTOS</t>
  </si>
  <si>
    <t>ACTIVOS</t>
  </si>
  <si>
    <t>…Efectivos y equivalentes de efectivo</t>
  </si>
  <si>
    <t>Variacion</t>
  </si>
  <si>
    <t>REVISION ANALITICA</t>
  </si>
  <si>
    <t>Al 31 de diciembre del 2019</t>
  </si>
  <si>
    <t>...Cuentas por cobrar comerciales y otras</t>
  </si>
  <si>
    <t>…Inventarios</t>
  </si>
  <si>
    <t>…Otros créditos tributarios</t>
  </si>
  <si>
    <t>TOTAL ACTIVOS</t>
  </si>
  <si>
    <t>PASIVOS Y PATRIMONIO</t>
  </si>
  <si>
    <t>…Obligaciones financieras, corto plazo</t>
  </si>
  <si>
    <t>…Cuentas por pagar, partes relacionadas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</si>
  <si>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</si>
  <si>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</si>
  <si>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</si>
  <si>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</si>
  <si>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</si>
  <si>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</si>
  <si>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</si>
  <si>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</si>
  <si>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Reserva legal</t>
  </si>
  <si>
    <t>Reserva de capital</t>
  </si>
  <si>
    <t>Resultado del ejercicio</t>
  </si>
  <si>
    <t>Resultados acumulados</t>
  </si>
  <si>
    <t>Total Patrimonio</t>
  </si>
  <si>
    <t>TOTAL PASIVOS Y PATRIMONIO</t>
  </si>
  <si>
    <t>Comentarios</t>
  </si>
  <si>
    <t>Activos no corrientes</t>
  </si>
  <si>
    <t>ESTADO DE RESULTADOS</t>
  </si>
  <si>
    <t>Costo de ventas</t>
  </si>
  <si>
    <t>Margen bruto</t>
  </si>
  <si>
    <t>Gastos de administracion y ventas</t>
  </si>
  <si>
    <t>Gastos financieros</t>
  </si>
  <si>
    <t>Otros egresos (ingresos)</t>
  </si>
  <si>
    <t>Utilidad antes de IR</t>
  </si>
  <si>
    <t>15% PT</t>
  </si>
  <si>
    <t>Impuesto a la renta</t>
  </si>
  <si>
    <t>…Proveedores y otras cuentas por pagar</t>
  </si>
  <si>
    <t>Ventas de equipos</t>
  </si>
  <si>
    <t>%</t>
  </si>
  <si>
    <t>Indice de liquidez</t>
  </si>
  <si>
    <t>Pasivos totales / Patrimonio</t>
  </si>
  <si>
    <t>Deuda financiera / Activos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</si>
</sst>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9" fontId="1" fillId="2" borderId="0" xfId="0" applyNumberFormat="1" applyFont="1" applyFill="1"/>
    <xf numFmtId="164" fontId="0" fillId="0" borderId="0" xfId="1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/>
    <xf numFmtId="9" fontId="5" fillId="0" borderId="3" xfId="2" applyFont="1" applyBorder="1"/>
    <xf numFmtId="9" fontId="5" fillId="0" borderId="0" xfId="2" applyFont="1"/>
    <xf numFmtId="165" fontId="6" fillId="0" borderId="3" xfId="2" applyNumberFormat="1" applyFont="1" applyBorder="1"/>
    <xf numFmtId="165" fontId="6" fillId="0" borderId="5" xfId="2" applyNumberFormat="1" applyFont="1" applyBorder="1"/>
    <xf numFmtId="9" fontId="6" fillId="0" borderId="3" xfId="2" applyFont="1" applyBorder="1"/>
    <xf numFmtId="9" fontId="6" fillId="0" borderId="4" xfId="2" applyFont="1" applyBorder="1"/>
    <xf numFmtId="9" fontId="6" fillId="0" borderId="1" xfId="2" applyFont="1" applyBorder="1"/>
    <xf numFmtId="0" fontId="0" fillId="0" borderId="2" xfId="0" applyBorder="1"/>
    <xf numFmtId="43" fontId="0" fillId="0" borderId="2" xfId="1" applyFont="1" applyBorder="1"/>
    <xf numFmtId="43" fontId="0" fillId="0" borderId="3" xfId="1" applyFont="1" applyBorder="1"/>
    <xf numFmtId="165" fontId="0" fillId="0" borderId="4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opLeftCell="A5" workbookViewId="0">
      <pane xSplit="2" ySplit="1" topLeftCell="C18" activePane="bottomRight" state="frozen"/>
      <selection activeCell="A5" sqref="A5"/>
      <selection pane="topRight" activeCell="C5" sqref="C5"/>
      <selection pane="bottomLeft" activeCell="A6" sqref="A6"/>
      <selection pane="bottomRight" activeCell="C18" sqref="C18"/>
    </sheetView>
  </sheetViews>
  <sheetFormatPr defaultColWidth="11.42578125" defaultRowHeight="15" x14ac:dyDescent="0.25"/>
  <cols>
    <col min="1" max="1" width="3.140625" customWidth="1"/>
    <col min="2" max="2" width="38.140625" bestFit="1" customWidth="1"/>
    <col min="6" max="6" width="7.140625" bestFit="1" customWidth="1"/>
    <col min="7" max="7" width="58.7109375" customWidth="1"/>
  </cols>
  <sheetData>
    <row r="1" spans="1:7" x14ac:dyDescent="0.25">
      <c r="A1" s="11" t="s">
        <v>228</v>
      </c>
    </row>
    <row r="2" spans="1:7" x14ac:dyDescent="0.25">
      <c r="A2" s="3" t="s">
        <v>233</v>
      </c>
    </row>
    <row r="3" spans="1:7" x14ac:dyDescent="0.25">
      <c r="A3" s="3" t="s">
        <v>234</v>
      </c>
    </row>
    <row r="5" spans="1:7" x14ac:dyDescent="0.25">
      <c r="B5" s="15" t="s">
        <v>230</v>
      </c>
      <c r="C5" s="12">
        <v>2019</v>
      </c>
      <c r="D5" s="12">
        <v>2018</v>
      </c>
      <c r="E5" s="12" t="s">
        <v>232</v>
      </c>
      <c r="F5" s="12" t="s">
        <v>269</v>
      </c>
      <c r="G5" s="12" t="s">
        <v>256</v>
      </c>
    </row>
    <row r="6" spans="1:7" x14ac:dyDescent="0.25">
      <c r="B6" s="16" t="s">
        <v>248</v>
      </c>
      <c r="C6" s="16"/>
      <c r="D6" s="16"/>
      <c r="E6" s="16"/>
      <c r="F6" s="16"/>
      <c r="G6" s="16"/>
    </row>
    <row r="7" spans="1:7" x14ac:dyDescent="0.25">
      <c r="B7" s="16" t="s">
        <v>231</v>
      </c>
      <c r="C7" s="17">
        <f>+'BC19'!G9</f>
        <v>3671.75</v>
      </c>
      <c r="D7" s="17">
        <v>51822</v>
      </c>
      <c r="E7" s="17">
        <f>+C7-D7</f>
        <v>-48150.25</v>
      </c>
      <c r="F7" s="28">
        <f>+E7/D7</f>
        <v>-0.92914688742233031</v>
      </c>
      <c r="G7" s="16"/>
    </row>
    <row r="8" spans="1:7" x14ac:dyDescent="0.25">
      <c r="B8" s="16" t="s">
        <v>235</v>
      </c>
      <c r="C8" s="17">
        <f>+'BC19'!F13+'BC19'!E32</f>
        <v>190181.96</v>
      </c>
      <c r="D8" s="17">
        <v>750</v>
      </c>
      <c r="E8" s="17">
        <f t="shared" ref="E8:E14" si="0">+C8-D8</f>
        <v>189431.96</v>
      </c>
      <c r="F8" s="28">
        <f t="shared" ref="F8:F14" si="1">+E8/D8</f>
        <v>252.57594666666665</v>
      </c>
      <c r="G8" s="16"/>
    </row>
    <row r="9" spans="1:7" x14ac:dyDescent="0.25">
      <c r="B9" s="16" t="s">
        <v>242</v>
      </c>
      <c r="C9" s="17">
        <f>+'BC19'!F15+'BC19'!E31</f>
        <v>144647.10999999999</v>
      </c>
      <c r="D9" s="17">
        <f>134277-750</f>
        <v>133527</v>
      </c>
      <c r="E9" s="17">
        <f t="shared" si="0"/>
        <v>11120.109999999986</v>
      </c>
      <c r="F9" s="28">
        <f t="shared" si="1"/>
        <v>8.3279861001894648E-2</v>
      </c>
      <c r="G9" s="16"/>
    </row>
    <row r="10" spans="1:7" x14ac:dyDescent="0.25">
      <c r="B10" s="16" t="s">
        <v>237</v>
      </c>
      <c r="C10" s="17">
        <f>+'BC19'!G18</f>
        <v>173645.56</v>
      </c>
      <c r="D10" s="17">
        <v>153179</v>
      </c>
      <c r="E10" s="17">
        <f t="shared" si="0"/>
        <v>20466.559999999998</v>
      </c>
      <c r="F10" s="28">
        <f t="shared" si="1"/>
        <v>0.13361204864896623</v>
      </c>
      <c r="G10" s="16"/>
    </row>
    <row r="11" spans="1:7" x14ac:dyDescent="0.25">
      <c r="B11" s="16" t="s">
        <v>236</v>
      </c>
      <c r="C11" s="17">
        <f>+'BC19'!H34</f>
        <v>81714.009999999995</v>
      </c>
      <c r="D11" s="17">
        <v>199832</v>
      </c>
      <c r="E11" s="17">
        <f t="shared" si="0"/>
        <v>-118117.99</v>
      </c>
      <c r="F11" s="28">
        <f t="shared" si="1"/>
        <v>-0.59108646262860809</v>
      </c>
      <c r="G11" s="16"/>
    </row>
    <row r="12" spans="1:7" x14ac:dyDescent="0.25">
      <c r="B12" s="13" t="s">
        <v>245</v>
      </c>
      <c r="C12" s="14">
        <f>SUM(C7:C11)</f>
        <v>593860.3899999999</v>
      </c>
      <c r="D12" s="14">
        <f>SUM(D7:D11)</f>
        <v>539110</v>
      </c>
      <c r="E12" s="14">
        <f t="shared" si="0"/>
        <v>54750.389999999898</v>
      </c>
      <c r="F12" s="30">
        <f t="shared" si="1"/>
        <v>0.10155699207953831</v>
      </c>
      <c r="G12" s="16"/>
    </row>
    <row r="13" spans="1:7" x14ac:dyDescent="0.25">
      <c r="B13" s="13" t="s">
        <v>257</v>
      </c>
      <c r="C13" s="14">
        <v>0</v>
      </c>
      <c r="D13" s="14">
        <v>5587181</v>
      </c>
      <c r="E13" s="14">
        <f t="shared" si="0"/>
        <v>-5587181</v>
      </c>
      <c r="F13" s="30">
        <f t="shared" si="1"/>
        <v>-1</v>
      </c>
      <c r="G13" s="16"/>
    </row>
    <row r="14" spans="1:7" x14ac:dyDescent="0.25">
      <c r="B14" s="13" t="s">
        <v>238</v>
      </c>
      <c r="C14" s="14">
        <f>+C12</f>
        <v>593860.3899999999</v>
      </c>
      <c r="D14" s="14">
        <f>+D12+D13</f>
        <v>6126291</v>
      </c>
      <c r="E14" s="14">
        <f t="shared" si="0"/>
        <v>-5532430.6100000003</v>
      </c>
      <c r="F14" s="30">
        <f t="shared" si="1"/>
        <v>-0.90306363344477114</v>
      </c>
      <c r="G14" s="16"/>
    </row>
    <row r="15" spans="1:7" x14ac:dyDescent="0.25">
      <c r="B15" s="16"/>
      <c r="C15" s="17"/>
      <c r="D15" s="17"/>
      <c r="E15" s="17"/>
      <c r="F15" s="17"/>
      <c r="G15" s="16"/>
    </row>
    <row r="16" spans="1:7" x14ac:dyDescent="0.25">
      <c r="B16" s="21" t="s">
        <v>239</v>
      </c>
      <c r="C16" s="17"/>
      <c r="D16" s="17"/>
      <c r="E16" s="17"/>
      <c r="F16" s="17"/>
      <c r="G16" s="16"/>
    </row>
    <row r="17" spans="2:7" x14ac:dyDescent="0.25">
      <c r="B17" s="16" t="s">
        <v>247</v>
      </c>
      <c r="C17" s="17"/>
      <c r="D17" s="17"/>
      <c r="E17" s="17"/>
      <c r="F17" s="17"/>
      <c r="G17" s="16"/>
    </row>
    <row r="18" spans="2:7" x14ac:dyDescent="0.25">
      <c r="B18" s="16" t="s">
        <v>240</v>
      </c>
      <c r="C18" s="17">
        <f>-'BC19'!G65</f>
        <v>57027.839999999997</v>
      </c>
      <c r="D18" s="17">
        <v>57028</v>
      </c>
      <c r="E18" s="17">
        <f>+C18-D18</f>
        <v>-0.16000000000349246</v>
      </c>
      <c r="F18" s="28">
        <f t="shared" ref="F18:F22" si="2">+E18/D18</f>
        <v>-2.8056393351247188E-6</v>
      </c>
      <c r="G18" s="16"/>
    </row>
    <row r="19" spans="2:7" x14ac:dyDescent="0.25">
      <c r="B19" s="16" t="s">
        <v>267</v>
      </c>
      <c r="C19" s="17">
        <f>-'BC19'!G60</f>
        <v>22901.919999999998</v>
      </c>
      <c r="D19" s="17">
        <v>168381</v>
      </c>
      <c r="E19" s="17">
        <f t="shared" ref="E19:E22" si="3">+C19-D19</f>
        <v>-145479.08000000002</v>
      </c>
      <c r="F19" s="28">
        <f t="shared" si="2"/>
        <v>-0.86398750452842077</v>
      </c>
      <c r="G19" s="16"/>
    </row>
    <row r="20" spans="2:7" x14ac:dyDescent="0.25">
      <c r="B20" s="16" t="s">
        <v>241</v>
      </c>
      <c r="C20" s="17">
        <f>-'BC19'!G68</f>
        <v>48376.14</v>
      </c>
      <c r="D20" s="17">
        <v>5597988</v>
      </c>
      <c r="E20" s="17">
        <f t="shared" si="3"/>
        <v>-5549611.8600000003</v>
      </c>
      <c r="F20" s="28">
        <f t="shared" si="2"/>
        <v>-0.99135829873161574</v>
      </c>
      <c r="G20" s="16"/>
    </row>
    <row r="21" spans="2:7" x14ac:dyDescent="0.25">
      <c r="B21" s="16" t="s">
        <v>243</v>
      </c>
      <c r="C21" s="17">
        <f>-'BC19'!G46</f>
        <v>42010.11</v>
      </c>
      <c r="D21" s="17">
        <v>1162</v>
      </c>
      <c r="E21" s="17">
        <f t="shared" si="3"/>
        <v>40848.11</v>
      </c>
      <c r="F21" s="28">
        <f t="shared" si="2"/>
        <v>35.153278829604133</v>
      </c>
      <c r="G21" s="16"/>
    </row>
    <row r="22" spans="2:7" x14ac:dyDescent="0.25">
      <c r="B22" s="13" t="s">
        <v>244</v>
      </c>
      <c r="C22" s="14">
        <f>SUM(C18:C21)</f>
        <v>170316.01</v>
      </c>
      <c r="D22" s="14">
        <f>SUM(D18:D21)</f>
        <v>5824559</v>
      </c>
      <c r="E22" s="14">
        <f t="shared" si="3"/>
        <v>-5654242.9900000002</v>
      </c>
      <c r="F22" s="30">
        <f t="shared" si="2"/>
        <v>-0.97075898621681067</v>
      </c>
      <c r="G22" s="16"/>
    </row>
    <row r="23" spans="2:7" x14ac:dyDescent="0.25">
      <c r="B23" s="16"/>
      <c r="C23" s="17"/>
      <c r="D23" s="17"/>
      <c r="E23" s="17"/>
      <c r="F23" s="17"/>
      <c r="G23" s="16"/>
    </row>
    <row r="24" spans="2:7" x14ac:dyDescent="0.25">
      <c r="B24" s="16" t="s">
        <v>246</v>
      </c>
      <c r="C24" s="17"/>
      <c r="D24" s="17"/>
      <c r="E24" s="17"/>
      <c r="F24" s="17"/>
      <c r="G24" s="16"/>
    </row>
    <row r="25" spans="2:7" x14ac:dyDescent="0.25">
      <c r="B25" s="16" t="s">
        <v>249</v>
      </c>
      <c r="C25" s="17">
        <f>-'BC19'!E76</f>
        <v>20000</v>
      </c>
      <c r="D25" s="17">
        <v>20000</v>
      </c>
      <c r="E25" s="17">
        <f>+C25-D25</f>
        <v>0</v>
      </c>
      <c r="F25" s="28">
        <f t="shared" ref="F25:F31" si="4">+E25/D25</f>
        <v>0</v>
      </c>
      <c r="G25" s="16"/>
    </row>
    <row r="26" spans="2:7" x14ac:dyDescent="0.25">
      <c r="B26" s="16" t="s">
        <v>250</v>
      </c>
      <c r="C26" s="17">
        <f>-'BC19'!E81</f>
        <v>142203.51</v>
      </c>
      <c r="D26" s="17">
        <v>142204</v>
      </c>
      <c r="E26" s="17">
        <f t="shared" ref="E26:E31" si="5">+C26-D26</f>
        <v>-0.48999999999068677</v>
      </c>
      <c r="F26" s="28">
        <f t="shared" si="4"/>
        <v>-3.4457539871641217E-6</v>
      </c>
      <c r="G26" s="16"/>
    </row>
    <row r="27" spans="2:7" x14ac:dyDescent="0.25">
      <c r="B27" s="16" t="s">
        <v>251</v>
      </c>
      <c r="C27" s="17">
        <f>-'BC19'!E82</f>
        <v>204380.95</v>
      </c>
      <c r="D27" s="17">
        <v>204381</v>
      </c>
      <c r="E27" s="17">
        <f t="shared" si="5"/>
        <v>-4.9999999988358468E-2</v>
      </c>
      <c r="F27" s="28">
        <f t="shared" si="4"/>
        <v>-2.4464113586076233E-7</v>
      </c>
      <c r="G27" s="16"/>
    </row>
    <row r="28" spans="2:7" x14ac:dyDescent="0.25">
      <c r="B28" s="16" t="s">
        <v>252</v>
      </c>
      <c r="C28" s="17">
        <f>-'BC19'!J90</f>
        <v>121812.33999999997</v>
      </c>
      <c r="D28" s="17">
        <v>61773</v>
      </c>
      <c r="E28" s="17">
        <f t="shared" si="5"/>
        <v>60039.339999999967</v>
      </c>
      <c r="F28" s="28">
        <f t="shared" si="4"/>
        <v>0.97193498777783116</v>
      </c>
      <c r="G28" s="16"/>
    </row>
    <row r="29" spans="2:7" x14ac:dyDescent="0.25">
      <c r="B29" s="16" t="s">
        <v>253</v>
      </c>
      <c r="C29" s="17">
        <f>-'BC19'!F86</f>
        <v>-64852.42</v>
      </c>
      <c r="D29" s="17">
        <f>-428358+301732</f>
        <v>-126626</v>
      </c>
      <c r="E29" s="17">
        <f t="shared" si="5"/>
        <v>61773.58</v>
      </c>
      <c r="F29" s="28">
        <f t="shared" si="4"/>
        <v>-0.4878427811034069</v>
      </c>
      <c r="G29" s="16"/>
    </row>
    <row r="30" spans="2:7" x14ac:dyDescent="0.25">
      <c r="B30" s="13" t="s">
        <v>254</v>
      </c>
      <c r="C30" s="14">
        <f>SUM(C25:C29)</f>
        <v>423544.38</v>
      </c>
      <c r="D30" s="14">
        <f>SUM(D25:D29)</f>
        <v>301732</v>
      </c>
      <c r="E30" s="14">
        <f t="shared" si="5"/>
        <v>121812.38</v>
      </c>
      <c r="F30" s="30">
        <f t="shared" si="4"/>
        <v>0.40371051131467661</v>
      </c>
      <c r="G30" s="16"/>
    </row>
    <row r="31" spans="2:7" x14ac:dyDescent="0.25">
      <c r="B31" s="19" t="s">
        <v>255</v>
      </c>
      <c r="C31" s="18">
        <f>+C22+C30</f>
        <v>593860.39</v>
      </c>
      <c r="D31" s="18">
        <f>+D22+D30</f>
        <v>6126291</v>
      </c>
      <c r="E31" s="14">
        <f t="shared" si="5"/>
        <v>-5532430.6100000003</v>
      </c>
      <c r="F31" s="29">
        <f t="shared" si="4"/>
        <v>-0.90306363344477114</v>
      </c>
      <c r="G31" s="19"/>
    </row>
    <row r="32" spans="2:7" x14ac:dyDescent="0.25">
      <c r="C32" s="10"/>
      <c r="D32" s="10"/>
      <c r="E32" s="10"/>
      <c r="F32" s="10"/>
    </row>
    <row r="33" spans="2:6" x14ac:dyDescent="0.25">
      <c r="B33" s="31" t="s">
        <v>270</v>
      </c>
      <c r="C33" s="32">
        <f>+C12/C22</f>
        <v>3.4868148332032898</v>
      </c>
      <c r="D33" s="32">
        <f>+D12/D22</f>
        <v>9.2558080362822315E-2</v>
      </c>
      <c r="E33" s="32">
        <f>+C33-D33</f>
        <v>3.3942567528404677</v>
      </c>
      <c r="F33" s="10"/>
    </row>
    <row r="34" spans="2:6" x14ac:dyDescent="0.25">
      <c r="B34" s="16" t="s">
        <v>271</v>
      </c>
      <c r="C34" s="33">
        <f>+C22/C30</f>
        <v>0.40212081199141397</v>
      </c>
      <c r="D34" s="33">
        <f>+D22/D30</f>
        <v>19.303749685151061</v>
      </c>
      <c r="E34" s="33">
        <f t="shared" ref="E34:E35" si="6">+C34-D34</f>
        <v>-18.901628873159648</v>
      </c>
      <c r="F34" s="10"/>
    </row>
    <row r="35" spans="2:6" x14ac:dyDescent="0.25">
      <c r="B35" s="19" t="s">
        <v>272</v>
      </c>
      <c r="C35" s="34">
        <f>+C18/C31</f>
        <v>9.6029034702920651E-2</v>
      </c>
      <c r="D35" s="34">
        <f>+D18/D31</f>
        <v>9.3087318248512851E-3</v>
      </c>
      <c r="E35" s="34">
        <f t="shared" si="6"/>
        <v>8.6720302878069366E-2</v>
      </c>
      <c r="F35" s="10"/>
    </row>
    <row r="36" spans="2:6" x14ac:dyDescent="0.25">
      <c r="C36" s="10"/>
      <c r="D36" s="10"/>
      <c r="E36" s="10"/>
      <c r="F36" s="10"/>
    </row>
    <row r="37" spans="2:6" x14ac:dyDescent="0.25">
      <c r="C37" s="10"/>
      <c r="D37" s="10"/>
      <c r="E37" s="10"/>
      <c r="F37" s="10"/>
    </row>
    <row r="38" spans="2:6" x14ac:dyDescent="0.25">
      <c r="C38" s="10"/>
      <c r="D38" s="10"/>
      <c r="E38" s="10"/>
      <c r="F3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workbookViewId="0">
      <selection activeCell="C12" sqref="C12"/>
    </sheetView>
  </sheetViews>
  <sheetFormatPr defaultColWidth="11.42578125" defaultRowHeight="15" x14ac:dyDescent="0.25"/>
  <cols>
    <col min="1" max="1" width="3.140625" customWidth="1"/>
    <col min="2" max="2" width="31.5703125" bestFit="1" customWidth="1"/>
    <col min="3" max="3" width="8.42578125" bestFit="1" customWidth="1"/>
    <col min="4" max="4" width="9.140625" bestFit="1" customWidth="1"/>
    <col min="5" max="5" width="9.28515625" bestFit="1" customWidth="1"/>
    <col min="6" max="6" width="9.28515625" customWidth="1"/>
    <col min="7" max="7" width="47.5703125" customWidth="1"/>
  </cols>
  <sheetData>
    <row r="1" spans="1:7" x14ac:dyDescent="0.25">
      <c r="A1" s="11" t="s">
        <v>228</v>
      </c>
    </row>
    <row r="2" spans="1:7" x14ac:dyDescent="0.25">
      <c r="A2" s="3" t="s">
        <v>233</v>
      </c>
    </row>
    <row r="3" spans="1:7" x14ac:dyDescent="0.25">
      <c r="A3" s="3" t="s">
        <v>234</v>
      </c>
    </row>
    <row r="5" spans="1:7" x14ac:dyDescent="0.25">
      <c r="B5" s="15" t="s">
        <v>258</v>
      </c>
      <c r="C5" s="12">
        <v>2019</v>
      </c>
      <c r="D5" s="12">
        <v>2018</v>
      </c>
      <c r="E5" s="12" t="s">
        <v>232</v>
      </c>
      <c r="F5" s="12" t="s">
        <v>269</v>
      </c>
      <c r="G5" s="12" t="s">
        <v>256</v>
      </c>
    </row>
    <row r="6" spans="1:7" x14ac:dyDescent="0.25">
      <c r="B6" s="16" t="s">
        <v>268</v>
      </c>
      <c r="C6" s="17">
        <v>565360</v>
      </c>
      <c r="D6" s="17">
        <v>786493</v>
      </c>
      <c r="E6" s="17">
        <f>+C6-D6</f>
        <v>-221133</v>
      </c>
      <c r="F6" s="26">
        <f>+E6/C6</f>
        <v>-0.39113662091410784</v>
      </c>
      <c r="G6" s="16"/>
    </row>
    <row r="7" spans="1:7" x14ac:dyDescent="0.25">
      <c r="B7" s="16" t="s">
        <v>259</v>
      </c>
      <c r="C7" s="17">
        <v>254206</v>
      </c>
      <c r="D7" s="17">
        <v>596245</v>
      </c>
      <c r="E7" s="17">
        <f>+C7-D7</f>
        <v>-342039</v>
      </c>
      <c r="F7" s="26">
        <f t="shared" ref="F7:F19" si="0">+E7/C7</f>
        <v>-1.3455189885368559</v>
      </c>
      <c r="G7" s="16"/>
    </row>
    <row r="8" spans="1:7" x14ac:dyDescent="0.25">
      <c r="B8" s="16" t="s">
        <v>260</v>
      </c>
      <c r="C8" s="20">
        <f>+C6-C7</f>
        <v>311154</v>
      </c>
      <c r="D8" s="20">
        <f>+D6-D7</f>
        <v>190248</v>
      </c>
      <c r="E8" s="20">
        <f t="shared" ref="E8:E17" si="1">+C8-D8</f>
        <v>120906</v>
      </c>
      <c r="F8" s="26">
        <f t="shared" si="0"/>
        <v>0.38857286102701555</v>
      </c>
      <c r="G8" s="16"/>
    </row>
    <row r="9" spans="1:7" x14ac:dyDescent="0.25">
      <c r="B9" s="16"/>
      <c r="C9" s="24">
        <f>+C8/C6</f>
        <v>0.55036436960520729</v>
      </c>
      <c r="D9" s="24">
        <f>+D8/D6</f>
        <v>0.24189407915900077</v>
      </c>
      <c r="E9" s="17"/>
      <c r="F9" s="26"/>
      <c r="G9" s="16"/>
    </row>
    <row r="10" spans="1:7" x14ac:dyDescent="0.25">
      <c r="B10" s="16"/>
      <c r="C10" s="17"/>
      <c r="D10" s="17"/>
      <c r="E10" s="17">
        <f t="shared" si="1"/>
        <v>0</v>
      </c>
      <c r="F10" s="26"/>
      <c r="G10" s="16"/>
    </row>
    <row r="11" spans="1:7" x14ac:dyDescent="0.25">
      <c r="B11" s="16" t="s">
        <v>261</v>
      </c>
      <c r="C11" s="17">
        <v>148619</v>
      </c>
      <c r="D11" s="17">
        <f>125973-19672</f>
        <v>106301</v>
      </c>
      <c r="E11" s="17">
        <f t="shared" si="1"/>
        <v>42318</v>
      </c>
      <c r="F11" s="26">
        <f t="shared" si="0"/>
        <v>0.28474152026322341</v>
      </c>
      <c r="G11" s="16"/>
    </row>
    <row r="12" spans="1:7" x14ac:dyDescent="0.25">
      <c r="B12" s="16"/>
      <c r="C12" s="24">
        <f>+C11/C6</f>
        <v>0.26287498231215511</v>
      </c>
      <c r="D12" s="24">
        <f>+D11/D6</f>
        <v>0.13515822772739236</v>
      </c>
      <c r="E12" s="17"/>
      <c r="F12" s="26"/>
      <c r="G12" s="16"/>
    </row>
    <row r="13" spans="1:7" x14ac:dyDescent="0.25">
      <c r="B13" s="22" t="s">
        <v>262</v>
      </c>
      <c r="C13" s="17">
        <f>+'BC19'!E123+'BC19'!E124</f>
        <v>119.5</v>
      </c>
      <c r="D13" s="17">
        <v>2502</v>
      </c>
      <c r="E13" s="17">
        <f t="shared" si="1"/>
        <v>-2382.5</v>
      </c>
      <c r="F13" s="26">
        <f t="shared" si="0"/>
        <v>-19.93723849372385</v>
      </c>
      <c r="G13" s="23"/>
    </row>
    <row r="14" spans="1:7" x14ac:dyDescent="0.25">
      <c r="B14" s="22" t="s">
        <v>263</v>
      </c>
      <c r="C14" s="17"/>
      <c r="D14" s="17"/>
      <c r="E14" s="17"/>
      <c r="F14" s="26"/>
      <c r="G14" s="16"/>
    </row>
    <row r="15" spans="1:7" x14ac:dyDescent="0.25">
      <c r="B15" s="22" t="s">
        <v>264</v>
      </c>
      <c r="C15" s="20">
        <f>+C8-C11-C13</f>
        <v>162415.5</v>
      </c>
      <c r="D15" s="20">
        <f>+D19+D18</f>
        <v>81445</v>
      </c>
      <c r="E15" s="20">
        <f t="shared" si="1"/>
        <v>80970.5</v>
      </c>
      <c r="F15" s="26">
        <f t="shared" si="0"/>
        <v>0.49853924040501063</v>
      </c>
      <c r="G15" s="16"/>
    </row>
    <row r="16" spans="1:7" x14ac:dyDescent="0.25">
      <c r="B16" s="16"/>
      <c r="C16" s="24">
        <f>+C15/C6</f>
        <v>0.28727801754634213</v>
      </c>
      <c r="D16" s="24">
        <f>+D15/D6</f>
        <v>0.10355464066431615</v>
      </c>
      <c r="E16" s="17"/>
      <c r="F16" s="26"/>
      <c r="G16" s="16"/>
    </row>
    <row r="17" spans="2:7" x14ac:dyDescent="0.25">
      <c r="B17" s="16" t="s">
        <v>265</v>
      </c>
      <c r="C17" s="17">
        <v>0</v>
      </c>
      <c r="D17" s="17">
        <v>0</v>
      </c>
      <c r="E17" s="17">
        <f t="shared" si="1"/>
        <v>0</v>
      </c>
      <c r="F17" s="26"/>
      <c r="G17" s="16"/>
    </row>
    <row r="18" spans="2:7" x14ac:dyDescent="0.25">
      <c r="B18" s="16" t="s">
        <v>266</v>
      </c>
      <c r="C18" s="17">
        <v>40604</v>
      </c>
      <c r="D18" s="17">
        <v>19672</v>
      </c>
      <c r="E18" s="17">
        <f t="shared" ref="E18:E19" si="2">+C18-D18</f>
        <v>20932</v>
      </c>
      <c r="F18" s="26">
        <f t="shared" si="0"/>
        <v>0.51551571273766128</v>
      </c>
      <c r="G18" s="16"/>
    </row>
    <row r="19" spans="2:7" x14ac:dyDescent="0.25">
      <c r="B19" s="19" t="s">
        <v>252</v>
      </c>
      <c r="C19" s="14">
        <f>+C15-C18</f>
        <v>121811.5</v>
      </c>
      <c r="D19" s="14">
        <v>61773</v>
      </c>
      <c r="E19" s="14">
        <f t="shared" si="2"/>
        <v>60038.5</v>
      </c>
      <c r="F19" s="26">
        <f t="shared" si="0"/>
        <v>0.49288039306633608</v>
      </c>
      <c r="G19" s="19"/>
    </row>
    <row r="20" spans="2:7" x14ac:dyDescent="0.25">
      <c r="C20" s="25">
        <f>+C19/C6</f>
        <v>0.2154582920616952</v>
      </c>
      <c r="D20" s="25">
        <f>+D19/D6</f>
        <v>7.8542339219802332E-2</v>
      </c>
      <c r="F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7"/>
  <sheetViews>
    <sheetView topLeftCell="A108" workbookViewId="0">
      <selection activeCell="B127" sqref="B127"/>
    </sheetView>
  </sheetViews>
  <sheetFormatPr defaultColWidth="11.42578125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2" spans="1:10" ht="26.25" x14ac:dyDescent="0.4">
      <c r="B2" s="6" t="s">
        <v>228</v>
      </c>
    </row>
    <row r="3" spans="1:10" x14ac:dyDescent="0.25">
      <c r="B3" s="3" t="s">
        <v>226</v>
      </c>
    </row>
    <row r="4" spans="1:10" x14ac:dyDescent="0.25">
      <c r="B4" t="s">
        <v>227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593860.39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512146.38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512146.38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3671.75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5">
        <v>3671.75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 s="2">
        <v>3671.75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273474.17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189984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189984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83490.17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78620.17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173645.56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173645.56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74515.399999999994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72044.740000000005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5211.1000000000004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34</v>
      </c>
      <c r="C23" s="1" t="s">
        <v>35</v>
      </c>
      <c r="D23">
        <v>6</v>
      </c>
      <c r="E23">
        <v>885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36</v>
      </c>
      <c r="C24" s="1" t="s">
        <v>37</v>
      </c>
      <c r="D24">
        <v>6</v>
      </c>
      <c r="E24">
        <v>0</v>
      </c>
      <c r="F24"/>
      <c r="G24"/>
      <c r="H24"/>
      <c r="I24"/>
      <c r="J24"/>
    </row>
    <row r="25" spans="1:10" s="3" customFormat="1" x14ac:dyDescent="0.25">
      <c r="A25">
        <v>29</v>
      </c>
      <c r="B25" t="s">
        <v>38</v>
      </c>
      <c r="C25" s="1" t="s">
        <v>39</v>
      </c>
      <c r="D25">
        <v>6</v>
      </c>
      <c r="E25">
        <v>-0.01</v>
      </c>
      <c r="F25"/>
      <c r="G25"/>
      <c r="H25"/>
      <c r="I25"/>
      <c r="J25"/>
    </row>
    <row r="26" spans="1:10" s="3" customFormat="1" x14ac:dyDescent="0.25">
      <c r="A26">
        <v>31</v>
      </c>
      <c r="B26" t="s">
        <v>40</v>
      </c>
      <c r="C26" s="1" t="s">
        <v>41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33</v>
      </c>
      <c r="B27" t="s">
        <v>42</v>
      </c>
      <c r="C27" s="1" t="s">
        <v>43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35</v>
      </c>
      <c r="B28" t="s">
        <v>44</v>
      </c>
      <c r="C28" s="1" t="s">
        <v>45</v>
      </c>
      <c r="D28">
        <v>6</v>
      </c>
      <c r="E28" s="2">
        <v>20989.33</v>
      </c>
      <c r="F28"/>
      <c r="G28"/>
      <c r="H28"/>
      <c r="I28"/>
      <c r="J28"/>
    </row>
    <row r="29" spans="1:10" s="3" customFormat="1" x14ac:dyDescent="0.25">
      <c r="A29" s="3">
        <v>37</v>
      </c>
      <c r="B29" s="3" t="s">
        <v>46</v>
      </c>
      <c r="C29" s="4" t="s">
        <v>47</v>
      </c>
      <c r="D29" s="3">
        <v>4</v>
      </c>
      <c r="G29" s="5">
        <v>61354.9</v>
      </c>
    </row>
    <row r="30" spans="1:10" s="3" customFormat="1" x14ac:dyDescent="0.25">
      <c r="A30" s="3">
        <v>38</v>
      </c>
      <c r="B30" s="3" t="s">
        <v>48</v>
      </c>
      <c r="C30" s="4" t="s">
        <v>49</v>
      </c>
      <c r="D30" s="3">
        <v>5</v>
      </c>
      <c r="F30" s="5">
        <v>61354.9</v>
      </c>
    </row>
    <row r="31" spans="1:10" s="3" customFormat="1" x14ac:dyDescent="0.25">
      <c r="A31">
        <v>39</v>
      </c>
      <c r="B31" t="s">
        <v>50</v>
      </c>
      <c r="C31" s="1" t="s">
        <v>51</v>
      </c>
      <c r="D31">
        <v>6</v>
      </c>
      <c r="E31" s="2">
        <v>61156.94</v>
      </c>
      <c r="F31"/>
      <c r="G31"/>
      <c r="H31"/>
      <c r="I31"/>
      <c r="J31"/>
    </row>
    <row r="32" spans="1:10" s="3" customFormat="1" x14ac:dyDescent="0.25">
      <c r="A32">
        <v>41</v>
      </c>
      <c r="B32" t="s">
        <v>52</v>
      </c>
      <c r="C32" s="1" t="s">
        <v>53</v>
      </c>
      <c r="D32">
        <v>6</v>
      </c>
      <c r="E32">
        <v>197.96</v>
      </c>
      <c r="F32"/>
      <c r="G32"/>
      <c r="H32"/>
      <c r="I32"/>
      <c r="J32"/>
    </row>
    <row r="33" spans="1:10" s="3" customFormat="1" x14ac:dyDescent="0.25">
      <c r="A33" s="3">
        <v>43</v>
      </c>
      <c r="B33" s="3" t="s">
        <v>54</v>
      </c>
      <c r="C33" s="4" t="s">
        <v>55</v>
      </c>
      <c r="D33" s="3">
        <v>2</v>
      </c>
      <c r="I33" s="5">
        <v>81714.009999999995</v>
      </c>
    </row>
    <row r="34" spans="1:10" s="3" customFormat="1" x14ac:dyDescent="0.25">
      <c r="A34" s="3">
        <v>44</v>
      </c>
      <c r="B34" s="3" t="s">
        <v>56</v>
      </c>
      <c r="C34" s="4" t="s">
        <v>57</v>
      </c>
      <c r="D34" s="3">
        <v>3</v>
      </c>
      <c r="H34" s="5">
        <v>81714.009999999995</v>
      </c>
    </row>
    <row r="35" spans="1:10" s="3" customFormat="1" x14ac:dyDescent="0.25">
      <c r="A35" s="3">
        <v>45</v>
      </c>
      <c r="B35" s="3" t="s">
        <v>58</v>
      </c>
      <c r="C35" s="4" t="s">
        <v>59</v>
      </c>
      <c r="D35" s="3">
        <v>4</v>
      </c>
      <c r="G35" s="5">
        <v>80964.009999999995</v>
      </c>
    </row>
    <row r="36" spans="1:10" s="3" customFormat="1" x14ac:dyDescent="0.25">
      <c r="A36" s="3">
        <v>46</v>
      </c>
      <c r="B36" s="3" t="s">
        <v>60</v>
      </c>
      <c r="C36" s="4" t="s">
        <v>61</v>
      </c>
      <c r="D36" s="3">
        <v>5</v>
      </c>
      <c r="F36" s="5">
        <v>80964.009999999995</v>
      </c>
    </row>
    <row r="37" spans="1:10" s="3" customFormat="1" x14ac:dyDescent="0.25">
      <c r="A37">
        <v>47</v>
      </c>
      <c r="B37" t="s">
        <v>62</v>
      </c>
      <c r="C37" s="1" t="s">
        <v>63</v>
      </c>
      <c r="D37">
        <v>6</v>
      </c>
      <c r="E37" s="2">
        <v>80964.009999999995</v>
      </c>
      <c r="F37"/>
      <c r="G37"/>
      <c r="H37"/>
      <c r="I37"/>
      <c r="J37"/>
    </row>
    <row r="38" spans="1:10" s="3" customFormat="1" x14ac:dyDescent="0.25">
      <c r="A38">
        <v>49</v>
      </c>
      <c r="B38" t="s">
        <v>64</v>
      </c>
      <c r="C38" s="1" t="s">
        <v>65</v>
      </c>
      <c r="D38">
        <v>6</v>
      </c>
      <c r="E38">
        <v>0</v>
      </c>
      <c r="F38"/>
      <c r="G38"/>
      <c r="H38"/>
      <c r="I38"/>
      <c r="J38"/>
    </row>
    <row r="39" spans="1:10" s="3" customFormat="1" x14ac:dyDescent="0.25">
      <c r="A39" s="3">
        <v>51</v>
      </c>
      <c r="B39" s="3" t="s">
        <v>66</v>
      </c>
      <c r="C39" s="4" t="s">
        <v>67</v>
      </c>
      <c r="D39" s="3">
        <v>4</v>
      </c>
      <c r="G39" s="3">
        <v>750</v>
      </c>
    </row>
    <row r="40" spans="1:10" s="3" customFormat="1" x14ac:dyDescent="0.25">
      <c r="A40" s="3">
        <v>52</v>
      </c>
      <c r="B40" s="3" t="s">
        <v>68</v>
      </c>
      <c r="C40" s="4" t="s">
        <v>69</v>
      </c>
      <c r="D40" s="3">
        <v>5</v>
      </c>
      <c r="F40" s="3">
        <v>750</v>
      </c>
    </row>
    <row r="41" spans="1:10" s="3" customFormat="1" x14ac:dyDescent="0.25">
      <c r="A41">
        <v>53</v>
      </c>
      <c r="B41" t="s">
        <v>70</v>
      </c>
      <c r="C41" s="1" t="s">
        <v>71</v>
      </c>
      <c r="D41">
        <v>6</v>
      </c>
      <c r="E41">
        <v>750</v>
      </c>
      <c r="F41"/>
      <c r="G41"/>
      <c r="H41"/>
      <c r="I41"/>
      <c r="J41"/>
    </row>
    <row r="42" spans="1:10" s="3" customFormat="1" x14ac:dyDescent="0.25">
      <c r="A42">
        <v>55</v>
      </c>
      <c r="B42" t="s">
        <v>72</v>
      </c>
      <c r="C42" s="1" t="s">
        <v>73</v>
      </c>
      <c r="D42">
        <v>6</v>
      </c>
      <c r="E42">
        <v>0</v>
      </c>
      <c r="F42"/>
      <c r="G42"/>
      <c r="H42"/>
      <c r="I42"/>
      <c r="J42"/>
    </row>
    <row r="43" spans="1:10" s="3" customFormat="1" x14ac:dyDescent="0.25">
      <c r="A43" s="3">
        <v>57</v>
      </c>
      <c r="B43" s="3" t="s">
        <v>74</v>
      </c>
      <c r="C43" s="4" t="s">
        <v>75</v>
      </c>
      <c r="D43" s="3">
        <v>1</v>
      </c>
      <c r="J43" s="5">
        <v>-170316.01</v>
      </c>
    </row>
    <row r="44" spans="1:10" s="3" customFormat="1" x14ac:dyDescent="0.25">
      <c r="A44" s="3">
        <v>58</v>
      </c>
      <c r="B44" s="3" t="s">
        <v>76</v>
      </c>
      <c r="C44" s="4" t="s">
        <v>77</v>
      </c>
      <c r="D44" s="3">
        <v>2</v>
      </c>
      <c r="I44" s="5">
        <v>-170316.01</v>
      </c>
    </row>
    <row r="45" spans="1:10" s="3" customFormat="1" x14ac:dyDescent="0.25">
      <c r="A45" s="3">
        <v>59</v>
      </c>
      <c r="B45" s="3" t="s">
        <v>78</v>
      </c>
      <c r="C45" s="4" t="s">
        <v>79</v>
      </c>
      <c r="D45" s="3">
        <v>3</v>
      </c>
      <c r="H45" s="5">
        <v>-170316.01</v>
      </c>
    </row>
    <row r="46" spans="1:10" s="3" customFormat="1" x14ac:dyDescent="0.25">
      <c r="A46" s="3">
        <v>60</v>
      </c>
      <c r="B46" s="3" t="s">
        <v>80</v>
      </c>
      <c r="C46" s="4" t="s">
        <v>81</v>
      </c>
      <c r="D46" s="3">
        <v>4</v>
      </c>
      <c r="G46" s="5">
        <v>-42010.11</v>
      </c>
    </row>
    <row r="47" spans="1:10" s="3" customFormat="1" x14ac:dyDescent="0.25">
      <c r="A47" s="3">
        <v>61</v>
      </c>
      <c r="B47" s="3" t="s">
        <v>82</v>
      </c>
      <c r="C47" s="4" t="s">
        <v>83</v>
      </c>
      <c r="D47" s="3">
        <v>5</v>
      </c>
      <c r="F47" s="3">
        <v>-799.19</v>
      </c>
    </row>
    <row r="48" spans="1:10" s="3" customFormat="1" x14ac:dyDescent="0.25">
      <c r="A48">
        <v>62</v>
      </c>
      <c r="B48" t="s">
        <v>84</v>
      </c>
      <c r="C48" s="1" t="s">
        <v>85</v>
      </c>
      <c r="D48">
        <v>6</v>
      </c>
      <c r="E48">
        <v>0</v>
      </c>
      <c r="F48"/>
      <c r="G48"/>
      <c r="H48"/>
      <c r="I48"/>
      <c r="J48"/>
    </row>
    <row r="49" spans="1:10" s="3" customFormat="1" x14ac:dyDescent="0.25">
      <c r="A49">
        <v>64</v>
      </c>
      <c r="B49" t="s">
        <v>86</v>
      </c>
      <c r="C49" s="1" t="s">
        <v>87</v>
      </c>
      <c r="D49">
        <v>6</v>
      </c>
      <c r="E49">
        <v>0</v>
      </c>
      <c r="F49"/>
      <c r="G49"/>
      <c r="H49"/>
      <c r="I49"/>
      <c r="J49"/>
    </row>
    <row r="50" spans="1:10" s="3" customFormat="1" x14ac:dyDescent="0.25">
      <c r="A50">
        <v>66</v>
      </c>
      <c r="B50" t="s">
        <v>88</v>
      </c>
      <c r="C50" s="1" t="s">
        <v>89</v>
      </c>
      <c r="D50">
        <v>6</v>
      </c>
      <c r="E50">
        <v>0</v>
      </c>
      <c r="F50"/>
      <c r="G50"/>
      <c r="H50"/>
      <c r="I50"/>
      <c r="J50"/>
    </row>
    <row r="51" spans="1:10" s="3" customFormat="1" x14ac:dyDescent="0.25">
      <c r="A51">
        <v>68</v>
      </c>
      <c r="B51" t="s">
        <v>90</v>
      </c>
      <c r="C51" s="1" t="s">
        <v>91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>
        <v>70</v>
      </c>
      <c r="B52" t="s">
        <v>92</v>
      </c>
      <c r="C52" s="1" t="s">
        <v>93</v>
      </c>
      <c r="D52">
        <v>6</v>
      </c>
      <c r="E52">
        <v>-799.19</v>
      </c>
      <c r="F52"/>
      <c r="G52"/>
      <c r="H52"/>
      <c r="I52"/>
      <c r="J52"/>
    </row>
    <row r="53" spans="1:10" s="3" customFormat="1" x14ac:dyDescent="0.25">
      <c r="A53" s="3">
        <v>72</v>
      </c>
      <c r="B53" s="3" t="s">
        <v>94</v>
      </c>
      <c r="C53" s="4" t="s">
        <v>95</v>
      </c>
      <c r="D53" s="3">
        <v>5</v>
      </c>
      <c r="F53" s="3">
        <v>-606.80999999999995</v>
      </c>
    </row>
    <row r="54" spans="1:10" s="3" customFormat="1" x14ac:dyDescent="0.25">
      <c r="A54">
        <v>73</v>
      </c>
      <c r="B54" t="s">
        <v>96</v>
      </c>
      <c r="C54" s="1" t="s">
        <v>97</v>
      </c>
      <c r="D54">
        <v>6</v>
      </c>
      <c r="E54">
        <v>0</v>
      </c>
      <c r="F54"/>
      <c r="G54"/>
      <c r="H54"/>
      <c r="I54"/>
      <c r="J54"/>
    </row>
    <row r="55" spans="1:10" s="3" customFormat="1" x14ac:dyDescent="0.25">
      <c r="A55">
        <v>75</v>
      </c>
      <c r="B55" t="s">
        <v>98</v>
      </c>
      <c r="C55" s="1" t="s">
        <v>99</v>
      </c>
      <c r="D55">
        <v>6</v>
      </c>
      <c r="E55">
        <v>0</v>
      </c>
      <c r="F55"/>
      <c r="G55"/>
      <c r="H55"/>
      <c r="I55"/>
      <c r="J55"/>
    </row>
    <row r="56" spans="1:10" s="3" customFormat="1" x14ac:dyDescent="0.25">
      <c r="A56">
        <v>77</v>
      </c>
      <c r="B56" t="s">
        <v>100</v>
      </c>
      <c r="C56" s="1" t="s">
        <v>101</v>
      </c>
      <c r="D56">
        <v>6</v>
      </c>
      <c r="E56">
        <v>0</v>
      </c>
      <c r="F56"/>
      <c r="G56"/>
      <c r="H56"/>
      <c r="I56"/>
      <c r="J56"/>
    </row>
    <row r="57" spans="1:10" s="3" customFormat="1" x14ac:dyDescent="0.25">
      <c r="A57">
        <v>79</v>
      </c>
      <c r="B57" t="s">
        <v>102</v>
      </c>
      <c r="C57" s="1" t="s">
        <v>103</v>
      </c>
      <c r="D57">
        <v>6</v>
      </c>
      <c r="E57">
        <v>-606.80999999999995</v>
      </c>
      <c r="F57"/>
      <c r="G57"/>
      <c r="H57"/>
      <c r="I57"/>
      <c r="J57"/>
    </row>
    <row r="58" spans="1:10" s="3" customFormat="1" x14ac:dyDescent="0.25">
      <c r="A58" s="3">
        <v>81</v>
      </c>
      <c r="B58" s="3" t="s">
        <v>104</v>
      </c>
      <c r="C58" s="4" t="s">
        <v>105</v>
      </c>
      <c r="D58" s="3">
        <v>5</v>
      </c>
      <c r="F58" s="5">
        <v>-40604.11</v>
      </c>
    </row>
    <row r="59" spans="1:10" s="3" customFormat="1" x14ac:dyDescent="0.25">
      <c r="A59">
        <v>82</v>
      </c>
      <c r="B59" t="s">
        <v>106</v>
      </c>
      <c r="C59" s="1" t="s">
        <v>107</v>
      </c>
      <c r="D59">
        <v>6</v>
      </c>
      <c r="E59" s="2">
        <v>-40604.11</v>
      </c>
      <c r="F59"/>
      <c r="G59"/>
      <c r="H59"/>
      <c r="I59"/>
      <c r="J59"/>
    </row>
    <row r="60" spans="1:10" s="3" customFormat="1" x14ac:dyDescent="0.25">
      <c r="A60" s="3">
        <v>84</v>
      </c>
      <c r="B60" s="3" t="s">
        <v>108</v>
      </c>
      <c r="C60" s="4" t="s">
        <v>109</v>
      </c>
      <c r="D60" s="3">
        <v>4</v>
      </c>
      <c r="G60" s="5">
        <v>-22901.919999999998</v>
      </c>
    </row>
    <row r="61" spans="1:10" s="3" customFormat="1" x14ac:dyDescent="0.25">
      <c r="A61" s="3">
        <v>85</v>
      </c>
      <c r="B61" s="3" t="s">
        <v>110</v>
      </c>
      <c r="C61" s="4" t="s">
        <v>111</v>
      </c>
      <c r="D61" s="3">
        <v>5</v>
      </c>
      <c r="F61" s="3">
        <v>-76.989999999999995</v>
      </c>
    </row>
    <row r="62" spans="1:10" s="3" customFormat="1" x14ac:dyDescent="0.25">
      <c r="A62">
        <v>86</v>
      </c>
      <c r="B62" t="s">
        <v>112</v>
      </c>
      <c r="C62" s="1" t="s">
        <v>113</v>
      </c>
      <c r="D62">
        <v>6</v>
      </c>
      <c r="E62">
        <v>-76.989999999999995</v>
      </c>
      <c r="F62"/>
      <c r="G62"/>
      <c r="H62"/>
      <c r="I62"/>
      <c r="J62"/>
    </row>
    <row r="63" spans="1:10" s="3" customFormat="1" x14ac:dyDescent="0.25">
      <c r="A63" s="3">
        <v>88</v>
      </c>
      <c r="B63" s="3" t="s">
        <v>114</v>
      </c>
      <c r="C63" s="4" t="s">
        <v>115</v>
      </c>
      <c r="D63" s="3">
        <v>5</v>
      </c>
      <c r="F63" s="5">
        <v>-22824.93</v>
      </c>
    </row>
    <row r="64" spans="1:10" s="3" customFormat="1" x14ac:dyDescent="0.25">
      <c r="A64">
        <v>89</v>
      </c>
      <c r="B64" t="s">
        <v>116</v>
      </c>
      <c r="C64" s="1" t="s">
        <v>117</v>
      </c>
      <c r="D64">
        <v>6</v>
      </c>
      <c r="E64" s="2">
        <v>-22824.93</v>
      </c>
      <c r="F64"/>
      <c r="G64"/>
      <c r="H64"/>
      <c r="I64"/>
      <c r="J64"/>
    </row>
    <row r="65" spans="1:10" s="3" customFormat="1" x14ac:dyDescent="0.25">
      <c r="A65" s="3">
        <v>91</v>
      </c>
      <c r="B65" s="3" t="s">
        <v>118</v>
      </c>
      <c r="C65" s="4" t="s">
        <v>119</v>
      </c>
      <c r="D65" s="3">
        <v>4</v>
      </c>
      <c r="G65" s="5">
        <v>-57027.839999999997</v>
      </c>
    </row>
    <row r="66" spans="1:10" s="3" customFormat="1" x14ac:dyDescent="0.25">
      <c r="A66" s="3">
        <v>92</v>
      </c>
      <c r="B66" s="3" t="s">
        <v>120</v>
      </c>
      <c r="C66" s="4" t="s">
        <v>121</v>
      </c>
      <c r="D66" s="3">
        <v>5</v>
      </c>
      <c r="F66" s="5">
        <v>-57027.839999999997</v>
      </c>
    </row>
    <row r="67" spans="1:10" s="3" customFormat="1" x14ac:dyDescent="0.25">
      <c r="A67">
        <v>93</v>
      </c>
      <c r="B67" t="s">
        <v>122</v>
      </c>
      <c r="C67" s="1" t="s">
        <v>123</v>
      </c>
      <c r="D67">
        <v>6</v>
      </c>
      <c r="E67" s="2">
        <v>-57027.839999999997</v>
      </c>
      <c r="F67"/>
      <c r="G67"/>
      <c r="H67"/>
      <c r="I67"/>
      <c r="J67"/>
    </row>
    <row r="68" spans="1:10" s="3" customFormat="1" x14ac:dyDescent="0.25">
      <c r="A68" s="3">
        <v>95</v>
      </c>
      <c r="B68" s="3" t="s">
        <v>124</v>
      </c>
      <c r="C68" s="4" t="s">
        <v>125</v>
      </c>
      <c r="D68" s="3">
        <v>4</v>
      </c>
      <c r="G68" s="5">
        <v>-48376.14</v>
      </c>
    </row>
    <row r="69" spans="1:10" x14ac:dyDescent="0.25">
      <c r="A69" s="3">
        <v>96</v>
      </c>
      <c r="B69" s="3" t="s">
        <v>126</v>
      </c>
      <c r="C69" s="4" t="s">
        <v>127</v>
      </c>
      <c r="D69" s="3">
        <v>5</v>
      </c>
      <c r="E69" s="3"/>
      <c r="F69" s="5">
        <v>-48376.14</v>
      </c>
      <c r="G69" s="3"/>
      <c r="H69" s="3"/>
      <c r="I69" s="3"/>
      <c r="J69" s="3"/>
    </row>
    <row r="70" spans="1:10" x14ac:dyDescent="0.25">
      <c r="A70">
        <v>97</v>
      </c>
      <c r="B70" t="s">
        <v>128</v>
      </c>
      <c r="C70" s="1" t="s">
        <v>129</v>
      </c>
      <c r="D70">
        <v>6</v>
      </c>
      <c r="E70" s="2">
        <v>-48376.14</v>
      </c>
    </row>
    <row r="71" spans="1:10" x14ac:dyDescent="0.25">
      <c r="A71" s="3">
        <v>99</v>
      </c>
      <c r="B71" s="3" t="s">
        <v>130</v>
      </c>
      <c r="C71" s="4" t="s">
        <v>131</v>
      </c>
      <c r="D71" s="3">
        <v>1</v>
      </c>
      <c r="E71" s="3"/>
      <c r="F71" s="3"/>
      <c r="G71" s="3"/>
      <c r="H71" s="3"/>
      <c r="I71" s="3"/>
      <c r="J71" s="5">
        <v>-301732.03999999998</v>
      </c>
    </row>
    <row r="72" spans="1:10" x14ac:dyDescent="0.25">
      <c r="A72" s="3">
        <v>100</v>
      </c>
      <c r="B72" s="3" t="s">
        <v>132</v>
      </c>
      <c r="C72" s="4" t="s">
        <v>133</v>
      </c>
      <c r="D72" s="3">
        <v>2</v>
      </c>
      <c r="E72" s="3"/>
      <c r="F72" s="3"/>
      <c r="G72" s="3"/>
      <c r="H72" s="3"/>
      <c r="I72" s="5">
        <v>-20000</v>
      </c>
      <c r="J72" s="3"/>
    </row>
    <row r="73" spans="1:10" x14ac:dyDescent="0.25">
      <c r="A73" s="3">
        <v>101</v>
      </c>
      <c r="B73" s="3" t="s">
        <v>134</v>
      </c>
      <c r="C73" s="4" t="s">
        <v>135</v>
      </c>
      <c r="D73" s="3">
        <v>3</v>
      </c>
      <c r="E73" s="3"/>
      <c r="F73" s="3"/>
      <c r="G73" s="3"/>
      <c r="H73" s="5">
        <v>-20000</v>
      </c>
      <c r="I73" s="3"/>
      <c r="J73" s="3"/>
    </row>
    <row r="74" spans="1:10" x14ac:dyDescent="0.25">
      <c r="A74" s="3">
        <v>102</v>
      </c>
      <c r="B74" s="3" t="s">
        <v>136</v>
      </c>
      <c r="C74" s="4" t="s">
        <v>137</v>
      </c>
      <c r="D74" s="3">
        <v>4</v>
      </c>
      <c r="E74" s="3"/>
      <c r="F74" s="3"/>
      <c r="G74" s="5">
        <v>-20000</v>
      </c>
      <c r="H74" s="3"/>
      <c r="I74" s="3"/>
      <c r="J74" s="3"/>
    </row>
    <row r="75" spans="1:10" x14ac:dyDescent="0.25">
      <c r="A75" s="3">
        <v>103</v>
      </c>
      <c r="B75" s="3" t="s">
        <v>138</v>
      </c>
      <c r="C75" s="4" t="s">
        <v>139</v>
      </c>
      <c r="D75" s="3">
        <v>5</v>
      </c>
      <c r="E75" s="3"/>
      <c r="F75" s="5">
        <v>-20000</v>
      </c>
      <c r="G75" s="3"/>
      <c r="H75" s="3"/>
      <c r="I75" s="3"/>
      <c r="J75" s="3"/>
    </row>
    <row r="76" spans="1:10" x14ac:dyDescent="0.25">
      <c r="A76">
        <v>104</v>
      </c>
      <c r="B76" t="s">
        <v>140</v>
      </c>
      <c r="C76" s="1" t="s">
        <v>141</v>
      </c>
      <c r="D76">
        <v>6</v>
      </c>
      <c r="E76" s="2">
        <v>-20000</v>
      </c>
    </row>
    <row r="77" spans="1:10" x14ac:dyDescent="0.25">
      <c r="A77" s="3">
        <v>106</v>
      </c>
      <c r="B77" s="3" t="s">
        <v>142</v>
      </c>
      <c r="C77" s="4" t="s">
        <v>143</v>
      </c>
      <c r="D77" s="3">
        <v>2</v>
      </c>
      <c r="E77" s="3"/>
      <c r="F77" s="3"/>
      <c r="G77" s="3"/>
      <c r="H77" s="3"/>
      <c r="I77" s="5">
        <v>-346584.46</v>
      </c>
      <c r="J77" s="3"/>
    </row>
    <row r="78" spans="1:10" x14ac:dyDescent="0.25">
      <c r="A78" s="3">
        <v>107</v>
      </c>
      <c r="B78" s="3" t="s">
        <v>144</v>
      </c>
      <c r="C78" s="4" t="s">
        <v>145</v>
      </c>
      <c r="D78" s="3">
        <v>3</v>
      </c>
      <c r="E78" s="3"/>
      <c r="F78" s="3"/>
      <c r="G78" s="3"/>
      <c r="H78" s="5">
        <v>-346584.46</v>
      </c>
      <c r="I78" s="3"/>
      <c r="J78" s="3"/>
    </row>
    <row r="79" spans="1:10" x14ac:dyDescent="0.25">
      <c r="A79" s="3">
        <v>108</v>
      </c>
      <c r="B79" s="3" t="s">
        <v>146</v>
      </c>
      <c r="C79" s="4" t="s">
        <v>147</v>
      </c>
      <c r="D79" s="3">
        <v>4</v>
      </c>
      <c r="E79" s="3"/>
      <c r="F79" s="3"/>
      <c r="G79" s="5">
        <v>-346584.46</v>
      </c>
      <c r="H79" s="3"/>
      <c r="I79" s="3"/>
      <c r="J79" s="3"/>
    </row>
    <row r="80" spans="1:10" x14ac:dyDescent="0.25">
      <c r="A80" s="3">
        <v>109</v>
      </c>
      <c r="B80" s="3" t="s">
        <v>148</v>
      </c>
      <c r="C80" s="4" t="s">
        <v>149</v>
      </c>
      <c r="D80" s="3">
        <v>5</v>
      </c>
      <c r="E80" s="3"/>
      <c r="F80" s="5">
        <v>-346584.46</v>
      </c>
      <c r="G80" s="3"/>
      <c r="H80" s="3"/>
      <c r="I80" s="3"/>
      <c r="J80" s="3"/>
    </row>
    <row r="81" spans="1:10" x14ac:dyDescent="0.25">
      <c r="A81">
        <v>110</v>
      </c>
      <c r="B81" t="s">
        <v>150</v>
      </c>
      <c r="C81" s="1" t="s">
        <v>151</v>
      </c>
      <c r="D81">
        <v>6</v>
      </c>
      <c r="E81" s="2">
        <v>-142203.51</v>
      </c>
    </row>
    <row r="82" spans="1:10" x14ac:dyDescent="0.25">
      <c r="A82">
        <v>112</v>
      </c>
      <c r="B82" t="s">
        <v>152</v>
      </c>
      <c r="C82" s="1" t="s">
        <v>153</v>
      </c>
      <c r="D82">
        <v>6</v>
      </c>
      <c r="E82" s="2">
        <v>-204380.95</v>
      </c>
    </row>
    <row r="83" spans="1:10" x14ac:dyDescent="0.25">
      <c r="A83" s="3">
        <v>114</v>
      </c>
      <c r="B83" s="3" t="s">
        <v>154</v>
      </c>
      <c r="C83" s="4" t="s">
        <v>155</v>
      </c>
      <c r="D83" s="3">
        <v>2</v>
      </c>
      <c r="E83" s="3"/>
      <c r="F83" s="3"/>
      <c r="G83" s="3"/>
      <c r="H83" s="3"/>
      <c r="I83" s="5">
        <v>64852.42</v>
      </c>
      <c r="J83" s="3"/>
    </row>
    <row r="84" spans="1:10" x14ac:dyDescent="0.25">
      <c r="A84" s="3">
        <v>115</v>
      </c>
      <c r="B84" s="3" t="s">
        <v>156</v>
      </c>
      <c r="C84" s="4" t="s">
        <v>157</v>
      </c>
      <c r="D84" s="3">
        <v>3</v>
      </c>
      <c r="E84" s="3"/>
      <c r="F84" s="3"/>
      <c r="G84" s="3"/>
      <c r="H84" s="5">
        <v>64852.42</v>
      </c>
      <c r="I84" s="3"/>
      <c r="J84" s="3"/>
    </row>
    <row r="85" spans="1:10" x14ac:dyDescent="0.25">
      <c r="A85" s="3">
        <v>116</v>
      </c>
      <c r="B85" s="3" t="s">
        <v>158</v>
      </c>
      <c r="C85" s="4" t="s">
        <v>159</v>
      </c>
      <c r="D85" s="3">
        <v>4</v>
      </c>
      <c r="E85" s="3"/>
      <c r="F85" s="3"/>
      <c r="G85" s="5">
        <v>64852.42</v>
      </c>
      <c r="H85" s="3"/>
      <c r="I85" s="3"/>
      <c r="J85" s="3"/>
    </row>
    <row r="86" spans="1:10" x14ac:dyDescent="0.25">
      <c r="A86" s="3">
        <v>117</v>
      </c>
      <c r="B86" s="3" t="s">
        <v>160</v>
      </c>
      <c r="C86" s="4" t="s">
        <v>161</v>
      </c>
      <c r="D86" s="3">
        <v>5</v>
      </c>
      <c r="E86" s="3"/>
      <c r="F86" s="5">
        <v>64852.42</v>
      </c>
      <c r="G86" s="3"/>
      <c r="H86" s="3"/>
      <c r="I86" s="3"/>
      <c r="J86" s="3"/>
    </row>
    <row r="87" spans="1:10" x14ac:dyDescent="0.25">
      <c r="A87">
        <v>118</v>
      </c>
      <c r="B87" t="s">
        <v>162</v>
      </c>
      <c r="C87" s="1" t="s">
        <v>163</v>
      </c>
      <c r="D87">
        <v>6</v>
      </c>
      <c r="E87" s="2">
        <v>126625.06</v>
      </c>
    </row>
    <row r="88" spans="1:10" x14ac:dyDescent="0.25">
      <c r="A88">
        <v>120</v>
      </c>
      <c r="B88" t="s">
        <v>164</v>
      </c>
      <c r="C88" s="1" t="s">
        <v>165</v>
      </c>
      <c r="D88">
        <v>6</v>
      </c>
      <c r="E88" s="2">
        <v>-61772.639999999999</v>
      </c>
    </row>
    <row r="89" spans="1:10" x14ac:dyDescent="0.25">
      <c r="C89" s="1"/>
      <c r="E89" s="2"/>
    </row>
    <row r="90" spans="1:10" x14ac:dyDescent="0.25">
      <c r="B90" s="7" t="s">
        <v>229</v>
      </c>
      <c r="C90" s="9"/>
      <c r="D90" s="7"/>
      <c r="E90" s="8"/>
      <c r="F90" s="7"/>
      <c r="G90" s="7"/>
      <c r="H90" s="7"/>
      <c r="I90" s="7"/>
      <c r="J90" s="8">
        <f>+J127</f>
        <v>-121812.33999999997</v>
      </c>
    </row>
    <row r="91" spans="1:10" x14ac:dyDescent="0.25">
      <c r="C91" s="1"/>
      <c r="E91" s="2"/>
    </row>
    <row r="92" spans="1:10" x14ac:dyDescent="0.25">
      <c r="B92" s="3" t="s">
        <v>226</v>
      </c>
    </row>
    <row r="93" spans="1:10" x14ac:dyDescent="0.25">
      <c r="B93" t="s">
        <v>227</v>
      </c>
    </row>
    <row r="95" spans="1:10" x14ac:dyDescent="0.25">
      <c r="A95" s="3">
        <v>122</v>
      </c>
      <c r="B95" s="3" t="s">
        <v>166</v>
      </c>
      <c r="C95" s="4" t="s">
        <v>167</v>
      </c>
      <c r="D95" s="3">
        <v>1</v>
      </c>
      <c r="E95" s="3"/>
      <c r="F95" s="3"/>
      <c r="G95" s="3"/>
      <c r="H95" s="3"/>
      <c r="I95" s="3"/>
      <c r="J95" s="5">
        <v>-565360</v>
      </c>
    </row>
    <row r="96" spans="1:10" x14ac:dyDescent="0.25">
      <c r="A96" s="3">
        <v>123</v>
      </c>
      <c r="B96" s="3" t="s">
        <v>168</v>
      </c>
      <c r="C96" s="4" t="s">
        <v>169</v>
      </c>
      <c r="D96" s="3">
        <v>2</v>
      </c>
      <c r="E96" s="3"/>
      <c r="F96" s="3"/>
      <c r="G96" s="3"/>
      <c r="H96" s="3"/>
      <c r="I96" s="5">
        <v>-565360</v>
      </c>
      <c r="J96" s="3"/>
    </row>
    <row r="97" spans="1:10" x14ac:dyDescent="0.25">
      <c r="A97" s="3">
        <v>124</v>
      </c>
      <c r="B97" s="3" t="s">
        <v>170</v>
      </c>
      <c r="C97" s="4" t="s">
        <v>171</v>
      </c>
      <c r="D97" s="3">
        <v>3</v>
      </c>
      <c r="E97" s="3"/>
      <c r="F97" s="3"/>
      <c r="G97" s="3"/>
      <c r="H97" s="5">
        <v>-565360</v>
      </c>
      <c r="I97" s="3"/>
      <c r="J97" s="3"/>
    </row>
    <row r="98" spans="1:10" x14ac:dyDescent="0.25">
      <c r="A98" s="3">
        <v>125</v>
      </c>
      <c r="B98" s="3" t="s">
        <v>172</v>
      </c>
      <c r="C98" s="4" t="s">
        <v>173</v>
      </c>
      <c r="D98" s="3">
        <v>4</v>
      </c>
      <c r="E98" s="3"/>
      <c r="F98" s="3"/>
      <c r="G98" s="5">
        <v>-565360</v>
      </c>
      <c r="H98" s="3"/>
      <c r="I98" s="3"/>
      <c r="J98" s="3"/>
    </row>
    <row r="99" spans="1:10" x14ac:dyDescent="0.25">
      <c r="A99" s="3">
        <v>126</v>
      </c>
      <c r="B99" s="3" t="s">
        <v>174</v>
      </c>
      <c r="C99" s="4" t="s">
        <v>175</v>
      </c>
      <c r="D99" s="3">
        <v>5</v>
      </c>
      <c r="E99" s="3"/>
      <c r="F99" s="5">
        <v>-565360</v>
      </c>
      <c r="G99" s="3"/>
      <c r="H99" s="3"/>
      <c r="I99" s="3"/>
      <c r="J99" s="3"/>
    </row>
    <row r="100" spans="1:10" x14ac:dyDescent="0.25">
      <c r="A100">
        <v>127</v>
      </c>
      <c r="B100" t="s">
        <v>176</v>
      </c>
      <c r="C100" s="1" t="s">
        <v>177</v>
      </c>
      <c r="D100">
        <v>6</v>
      </c>
      <c r="E100" s="2">
        <v>-565360</v>
      </c>
    </row>
    <row r="101" spans="1:10" x14ac:dyDescent="0.25">
      <c r="A101" s="3">
        <v>129</v>
      </c>
      <c r="B101" s="3" t="s">
        <v>178</v>
      </c>
      <c r="C101" s="4" t="s">
        <v>179</v>
      </c>
      <c r="D101" s="3">
        <v>1</v>
      </c>
      <c r="E101" s="3"/>
      <c r="F101" s="3"/>
      <c r="G101" s="3"/>
      <c r="H101" s="3"/>
      <c r="I101" s="3"/>
      <c r="J101" s="5">
        <v>254206.53</v>
      </c>
    </row>
    <row r="102" spans="1:10" x14ac:dyDescent="0.25">
      <c r="A102" s="3">
        <v>130</v>
      </c>
      <c r="B102" s="3" t="s">
        <v>180</v>
      </c>
      <c r="C102" s="4" t="s">
        <v>181</v>
      </c>
      <c r="D102" s="3">
        <v>2</v>
      </c>
      <c r="E102" s="3"/>
      <c r="F102" s="3"/>
      <c r="G102" s="3"/>
      <c r="H102" s="3"/>
      <c r="I102" s="5">
        <v>254206.53</v>
      </c>
      <c r="J102" s="3"/>
    </row>
    <row r="103" spans="1:10" x14ac:dyDescent="0.25">
      <c r="A103" s="3">
        <v>131</v>
      </c>
      <c r="B103" s="3" t="s">
        <v>182</v>
      </c>
      <c r="C103" s="4" t="s">
        <v>183</v>
      </c>
      <c r="D103" s="3">
        <v>3</v>
      </c>
      <c r="E103" s="3"/>
      <c r="F103" s="3"/>
      <c r="G103" s="3"/>
      <c r="H103" s="5">
        <v>254206.53</v>
      </c>
      <c r="I103" s="3"/>
      <c r="J103" s="3"/>
    </row>
    <row r="104" spans="1:10" x14ac:dyDescent="0.25">
      <c r="A104" s="3">
        <v>132</v>
      </c>
      <c r="B104" s="3" t="s">
        <v>184</v>
      </c>
      <c r="C104" s="4" t="s">
        <v>185</v>
      </c>
      <c r="D104" s="3">
        <v>4</v>
      </c>
      <c r="E104" s="3"/>
      <c r="F104" s="3"/>
      <c r="G104" s="5">
        <v>254206.53</v>
      </c>
      <c r="H104" s="3"/>
      <c r="I104" s="3"/>
      <c r="J104" s="3"/>
    </row>
    <row r="105" spans="1:10" x14ac:dyDescent="0.25">
      <c r="A105" s="3">
        <v>133</v>
      </c>
      <c r="B105" s="3" t="s">
        <v>186</v>
      </c>
      <c r="C105" s="4" t="s">
        <v>187</v>
      </c>
      <c r="D105" s="3">
        <v>5</v>
      </c>
      <c r="E105" s="3"/>
      <c r="F105" s="5">
        <v>254206.53</v>
      </c>
      <c r="G105" s="3"/>
      <c r="H105" s="3"/>
      <c r="I105" s="3"/>
      <c r="J105" s="3"/>
    </row>
    <row r="106" spans="1:10" x14ac:dyDescent="0.25">
      <c r="A106">
        <v>134</v>
      </c>
      <c r="B106" t="s">
        <v>188</v>
      </c>
      <c r="C106" s="1" t="s">
        <v>189</v>
      </c>
      <c r="D106">
        <v>6</v>
      </c>
      <c r="E106" s="2">
        <v>254206.53</v>
      </c>
    </row>
    <row r="107" spans="1:10" x14ac:dyDescent="0.25">
      <c r="A107" s="3">
        <v>136</v>
      </c>
      <c r="B107" s="3" t="s">
        <v>190</v>
      </c>
      <c r="C107" s="4" t="s">
        <v>191</v>
      </c>
      <c r="D107" s="3">
        <v>1</v>
      </c>
      <c r="E107" s="3"/>
      <c r="F107" s="3"/>
      <c r="G107" s="3"/>
      <c r="H107" s="3"/>
      <c r="I107" s="3"/>
      <c r="J107" s="5">
        <v>189341.13</v>
      </c>
    </row>
    <row r="108" spans="1:10" x14ac:dyDescent="0.25">
      <c r="A108" s="3">
        <v>137</v>
      </c>
      <c r="B108" s="3" t="s">
        <v>192</v>
      </c>
      <c r="C108" s="4" t="s">
        <v>193</v>
      </c>
      <c r="D108" s="3">
        <v>2</v>
      </c>
      <c r="E108" s="3"/>
      <c r="F108" s="3"/>
      <c r="G108" s="3"/>
      <c r="H108" s="3"/>
      <c r="I108" s="5">
        <v>189341.13</v>
      </c>
      <c r="J108" s="3"/>
    </row>
    <row r="109" spans="1:10" x14ac:dyDescent="0.25">
      <c r="A109" s="3">
        <v>138</v>
      </c>
      <c r="B109" s="3" t="s">
        <v>194</v>
      </c>
      <c r="C109" s="4" t="s">
        <v>195</v>
      </c>
      <c r="D109" s="3">
        <v>3</v>
      </c>
      <c r="E109" s="3"/>
      <c r="F109" s="3"/>
      <c r="G109" s="3"/>
      <c r="H109" s="5">
        <v>188528.43</v>
      </c>
      <c r="I109" s="3"/>
      <c r="J109" s="3"/>
    </row>
    <row r="110" spans="1:10" x14ac:dyDescent="0.25">
      <c r="A110" s="3">
        <v>139</v>
      </c>
      <c r="B110" s="3" t="s">
        <v>196</v>
      </c>
      <c r="C110" s="4" t="s">
        <v>197</v>
      </c>
      <c r="D110" s="3">
        <v>4</v>
      </c>
      <c r="E110" s="3"/>
      <c r="F110" s="3"/>
      <c r="G110" s="5">
        <v>188528.43</v>
      </c>
      <c r="H110" s="3"/>
      <c r="I110" s="3"/>
      <c r="J110" s="3"/>
    </row>
    <row r="111" spans="1:10" x14ac:dyDescent="0.25">
      <c r="A111" s="3">
        <v>140</v>
      </c>
      <c r="B111" s="3" t="s">
        <v>198</v>
      </c>
      <c r="C111" s="4" t="s">
        <v>199</v>
      </c>
      <c r="D111" s="3">
        <v>5</v>
      </c>
      <c r="E111" s="3"/>
      <c r="F111" s="5">
        <v>188528.43</v>
      </c>
      <c r="G111" s="3"/>
      <c r="H111" s="3"/>
      <c r="I111" s="3"/>
      <c r="J111" s="3"/>
    </row>
    <row r="112" spans="1:10" x14ac:dyDescent="0.25">
      <c r="A112">
        <v>141</v>
      </c>
      <c r="B112" t="s">
        <v>200</v>
      </c>
      <c r="C112" s="1" t="s">
        <v>201</v>
      </c>
      <c r="D112">
        <v>6</v>
      </c>
      <c r="E112" s="2">
        <v>3002.96</v>
      </c>
    </row>
    <row r="113" spans="1:10" x14ac:dyDescent="0.25">
      <c r="A113">
        <v>143</v>
      </c>
      <c r="B113" t="s">
        <v>202</v>
      </c>
      <c r="C113" s="1" t="s">
        <v>203</v>
      </c>
      <c r="D113">
        <v>6</v>
      </c>
      <c r="E113" s="2">
        <v>30111.61</v>
      </c>
    </row>
    <row r="114" spans="1:10" x14ac:dyDescent="0.25">
      <c r="A114">
        <v>145</v>
      </c>
      <c r="B114" t="s">
        <v>204</v>
      </c>
      <c r="C114" s="1" t="s">
        <v>205</v>
      </c>
      <c r="D114">
        <v>6</v>
      </c>
      <c r="E114">
        <v>42.19</v>
      </c>
    </row>
    <row r="115" spans="1:10" x14ac:dyDescent="0.25">
      <c r="A115">
        <v>147</v>
      </c>
      <c r="B115" t="s">
        <v>206</v>
      </c>
      <c r="C115" s="1" t="s">
        <v>207</v>
      </c>
      <c r="D115">
        <v>6</v>
      </c>
      <c r="E115">
        <v>0.54</v>
      </c>
    </row>
    <row r="116" spans="1:10" x14ac:dyDescent="0.25">
      <c r="A116">
        <v>149</v>
      </c>
      <c r="B116" t="s">
        <v>208</v>
      </c>
      <c r="C116" s="1" t="s">
        <v>209</v>
      </c>
      <c r="D116">
        <v>6</v>
      </c>
      <c r="E116" s="2">
        <v>108881.12</v>
      </c>
    </row>
    <row r="117" spans="1:10" x14ac:dyDescent="0.25">
      <c r="A117">
        <v>151</v>
      </c>
      <c r="B117" t="s">
        <v>210</v>
      </c>
      <c r="C117" s="1" t="s">
        <v>211</v>
      </c>
      <c r="D117">
        <v>6</v>
      </c>
      <c r="E117" s="2">
        <v>5885.9</v>
      </c>
    </row>
    <row r="118" spans="1:10" x14ac:dyDescent="0.25">
      <c r="A118">
        <v>153</v>
      </c>
      <c r="B118" t="s">
        <v>212</v>
      </c>
      <c r="C118" s="1" t="s">
        <v>213</v>
      </c>
      <c r="D118">
        <v>6</v>
      </c>
      <c r="E118" s="2">
        <v>40604.11</v>
      </c>
    </row>
    <row r="119" spans="1:10" x14ac:dyDescent="0.25">
      <c r="A119" s="3">
        <v>155</v>
      </c>
      <c r="B119" s="3" t="s">
        <v>214</v>
      </c>
      <c r="C119" s="4" t="s">
        <v>215</v>
      </c>
      <c r="D119" s="3">
        <v>3</v>
      </c>
      <c r="E119" s="3"/>
      <c r="F119" s="3"/>
      <c r="G119" s="3"/>
      <c r="H119" s="3">
        <v>812.7</v>
      </c>
      <c r="I119" s="3"/>
      <c r="J119" s="3"/>
    </row>
    <row r="120" spans="1:10" x14ac:dyDescent="0.25">
      <c r="A120" s="3">
        <v>156</v>
      </c>
      <c r="B120" s="3" t="s">
        <v>196</v>
      </c>
      <c r="C120" s="4" t="s">
        <v>216</v>
      </c>
      <c r="D120" s="3">
        <v>4</v>
      </c>
      <c r="E120" s="3"/>
      <c r="F120" s="3"/>
      <c r="G120" s="3">
        <v>812.7</v>
      </c>
      <c r="H120" s="3"/>
      <c r="I120" s="3"/>
      <c r="J120" s="3"/>
    </row>
    <row r="121" spans="1:10" x14ac:dyDescent="0.25">
      <c r="A121" s="3">
        <v>157</v>
      </c>
      <c r="B121" s="3" t="s">
        <v>198</v>
      </c>
      <c r="C121" s="4" t="s">
        <v>217</v>
      </c>
      <c r="D121" s="3">
        <v>5</v>
      </c>
      <c r="E121" s="3"/>
      <c r="F121" s="3">
        <v>812.7</v>
      </c>
      <c r="G121" s="3"/>
      <c r="H121" s="3"/>
      <c r="I121" s="3"/>
      <c r="J121" s="3"/>
    </row>
    <row r="122" spans="1:10" x14ac:dyDescent="0.25">
      <c r="A122">
        <v>158</v>
      </c>
      <c r="B122" t="s">
        <v>218</v>
      </c>
      <c r="C122" s="1" t="s">
        <v>219</v>
      </c>
      <c r="D122">
        <v>6</v>
      </c>
      <c r="E122">
        <v>656.84</v>
      </c>
    </row>
    <row r="123" spans="1:10" x14ac:dyDescent="0.25">
      <c r="A123">
        <v>160</v>
      </c>
      <c r="B123" t="s">
        <v>220</v>
      </c>
      <c r="C123" s="1" t="s">
        <v>221</v>
      </c>
      <c r="D123">
        <v>6</v>
      </c>
      <c r="E123">
        <v>106.09</v>
      </c>
    </row>
    <row r="124" spans="1:10" x14ac:dyDescent="0.25">
      <c r="A124">
        <v>162</v>
      </c>
      <c r="B124" t="s">
        <v>222</v>
      </c>
      <c r="C124" s="1" t="s">
        <v>223</v>
      </c>
      <c r="D124">
        <v>6</v>
      </c>
      <c r="E124">
        <v>13.41</v>
      </c>
    </row>
    <row r="125" spans="1:10" x14ac:dyDescent="0.25">
      <c r="A125">
        <v>164</v>
      </c>
      <c r="B125" t="s">
        <v>224</v>
      </c>
      <c r="C125" s="1" t="s">
        <v>225</v>
      </c>
      <c r="D125">
        <v>6</v>
      </c>
      <c r="E125">
        <v>36.36</v>
      </c>
    </row>
    <row r="127" spans="1:10" x14ac:dyDescent="0.25">
      <c r="B127" s="7" t="s">
        <v>229</v>
      </c>
      <c r="C127" s="7"/>
      <c r="D127" s="7"/>
      <c r="E127" s="7"/>
      <c r="F127" s="7"/>
      <c r="G127" s="7"/>
      <c r="H127" s="7"/>
      <c r="I127" s="7"/>
      <c r="J127" s="8">
        <f>SUM(J95:J126)</f>
        <v>-121812.33999999997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BG</vt:lpstr>
      <vt:lpstr>ER</vt:lpstr>
      <vt:lpstr>BC19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2020-05-01T15:57:28Z</dcterms:modified>
</cp:coreProperties>
</file>