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5000 Pruebas de Activos\"/>
    </mc:Choice>
  </mc:AlternateContent>
  <bookViews>
    <workbookView xWindow="0" yWindow="0" windowWidth="16170" windowHeight="6060"/>
  </bookViews>
  <sheets>
    <sheet name="CEDULA RESUMEN" sheetId="1" r:id="rId1"/>
    <sheet name="Clientes Loca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4" i="1"/>
  <c r="E15" i="1"/>
  <c r="F15" i="1" s="1"/>
  <c r="J6" i="2" l="1"/>
  <c r="K6" i="2" s="1"/>
  <c r="H6" i="2"/>
  <c r="G6" i="2"/>
  <c r="L6" i="2" s="1"/>
  <c r="K5" i="2"/>
  <c r="J5" i="2"/>
  <c r="G5" i="2"/>
  <c r="H5" i="2" s="1"/>
  <c r="J4" i="2"/>
  <c r="K4" i="2" s="1"/>
  <c r="H4" i="2"/>
  <c r="G4" i="2"/>
  <c r="L4" i="2" s="1"/>
  <c r="K3" i="2"/>
  <c r="J3" i="2"/>
  <c r="G3" i="2"/>
  <c r="H3" i="2" s="1"/>
  <c r="J2" i="2"/>
  <c r="K2" i="2" s="1"/>
  <c r="H2" i="2"/>
  <c r="G2" i="2"/>
  <c r="L2" i="2" s="1"/>
  <c r="M2" i="2" l="1"/>
  <c r="N2" i="2" s="1"/>
  <c r="N7" i="2" s="1"/>
  <c r="M6" i="2"/>
  <c r="M3" i="2"/>
  <c r="M4" i="2"/>
  <c r="L3" i="2"/>
  <c r="L5" i="2"/>
  <c r="M5" i="2" s="1"/>
  <c r="D17" i="1" l="1"/>
  <c r="C17" i="1"/>
  <c r="E10" i="1"/>
  <c r="F10" i="1" s="1"/>
  <c r="E9" i="1"/>
  <c r="F9" i="1" s="1"/>
  <c r="F14" i="1"/>
  <c r="F11" i="1"/>
  <c r="E6" i="1"/>
  <c r="F6" i="1" s="1"/>
  <c r="E17" i="1" l="1"/>
  <c r="F17" i="1" s="1"/>
</calcChain>
</file>

<file path=xl/sharedStrings.xml><?xml version="1.0" encoding="utf-8"?>
<sst xmlns="http://schemas.openxmlformats.org/spreadsheetml/2006/main" count="48" uniqueCount="39">
  <si>
    <t>CEDULA RESUMEN DE CUENTAS POR COBRAR</t>
  </si>
  <si>
    <t>Al 31 de diciembre del 2019</t>
  </si>
  <si>
    <t>Codigo</t>
  </si>
  <si>
    <t>Cuenta contable</t>
  </si>
  <si>
    <t>Variacion</t>
  </si>
  <si>
    <t>%</t>
  </si>
  <si>
    <t>Comentarios</t>
  </si>
  <si>
    <t>1-1-1-03-01-001</t>
  </si>
  <si>
    <t>1-1-1-03-02-001</t>
  </si>
  <si>
    <t>TOTAL</t>
  </si>
  <si>
    <t>SERVICIOS TELCODATA S.A.</t>
  </si>
  <si>
    <t xml:space="preserve">      CLIENTES LOCALES</t>
  </si>
  <si>
    <t>1-1-1-06-01-001</t>
  </si>
  <si>
    <t xml:space="preserve">      JAN TOPIC FERAUD</t>
  </si>
  <si>
    <t>1-1-1-06-01-002</t>
  </si>
  <si>
    <t xml:space="preserve">      GAD MUNICIPIO DE QUITO</t>
  </si>
  <si>
    <t>Clientes por cobrar Partes Relacionadas</t>
  </si>
  <si>
    <t xml:space="preserve">      TELCONET SA</t>
  </si>
  <si>
    <t>1-1-1-03-02-002</t>
  </si>
  <si>
    <t xml:space="preserve">      TELSOTERRA  S.A.</t>
  </si>
  <si>
    <t xml:space="preserve">FECHA </t>
  </si>
  <si>
    <t xml:space="preserve">CLIENTE </t>
  </si>
  <si>
    <t>DETALLE</t>
  </si>
  <si>
    <t>RUC</t>
  </si>
  <si>
    <t>SUBTOTAL</t>
  </si>
  <si>
    <t xml:space="preserve">IVA </t>
  </si>
  <si>
    <t>Ret. Fuente US$</t>
  </si>
  <si>
    <t>Ret. Iva</t>
  </si>
  <si>
    <t>Saldo pendiente al 31/12/2019</t>
  </si>
  <si>
    <t>TELCONET</t>
  </si>
  <si>
    <t>1200 DRY BATTERY 12V/120A MOD DM-12120</t>
  </si>
  <si>
    <t>COMPRA DE 1200 DRY BATTERY 12V/120A MOD DM-12120</t>
  </si>
  <si>
    <t>Cuentas por cobrar</t>
  </si>
  <si>
    <t># Retención</t>
  </si>
  <si>
    <t>Fact. #</t>
  </si>
  <si>
    <t>Total a cobrar</t>
  </si>
  <si>
    <t>Otras Cuentas por cobrar</t>
  </si>
  <si>
    <t>1-1-1-07-01-007</t>
  </si>
  <si>
    <t xml:space="preserve">      Santiago Andres Mora 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</si>
</sst>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d\-mm\-yy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2" fillId="2" borderId="2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43" fontId="0" fillId="0" borderId="0" xfId="1" applyFont="1"/>
    <xf numFmtId="165" fontId="2" fillId="3" borderId="1" xfId="1" applyNumberFormat="1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  <xf numFmtId="165" fontId="1" fillId="2" borderId="1" xfId="1" applyNumberFormat="1" applyFont="1" applyFill="1" applyBorder="1"/>
    <xf numFmtId="9" fontId="1" fillId="0" borderId="1" xfId="2" applyFont="1" applyBorder="1"/>
    <xf numFmtId="165" fontId="1" fillId="0" borderId="1" xfId="1" applyNumberFormat="1" applyFont="1" applyFill="1" applyBorder="1"/>
    <xf numFmtId="165" fontId="1" fillId="3" borderId="1" xfId="1" applyNumberFormat="1" applyFont="1" applyFill="1" applyBorder="1"/>
    <xf numFmtId="0" fontId="0" fillId="0" borderId="0" xfId="0" applyFont="1"/>
    <xf numFmtId="165" fontId="0" fillId="0" borderId="0" xfId="0" applyNumberFormat="1" applyFont="1"/>
    <xf numFmtId="43" fontId="1" fillId="0" borderId="0" xfId="1" applyFont="1"/>
    <xf numFmtId="165" fontId="1" fillId="0" borderId="1" xfId="1" applyNumberFormat="1" applyFont="1" applyBorder="1"/>
    <xf numFmtId="0" fontId="2" fillId="0" borderId="0" xfId="0" applyFont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10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9" t="s">
        <v>7</v>
      </c>
      <c r="B6" s="6" t="s">
        <v>11</v>
      </c>
      <c r="C6" s="7">
        <v>189984</v>
      </c>
      <c r="D6" s="7">
        <v>0</v>
      </c>
      <c r="E6" s="7">
        <f t="shared" ref="E6:E16" si="0">+C6-D6</f>
        <v>189984</v>
      </c>
      <c r="F6" s="8" t="e">
        <f t="shared" ref="F6:F17" si="1">+E6/D6</f>
        <v>#DIV/0!</v>
      </c>
      <c r="G6" s="9"/>
      <c r="H6" s="2"/>
    </row>
    <row r="7" spans="1:8" s="3" customFormat="1" x14ac:dyDescent="0.25">
      <c r="A7" s="9"/>
      <c r="B7" s="6"/>
      <c r="D7" s="7"/>
      <c r="E7" s="7"/>
      <c r="F7" s="8"/>
      <c r="G7" s="9"/>
      <c r="H7" s="2"/>
    </row>
    <row r="8" spans="1:8" s="3" customFormat="1" x14ac:dyDescent="0.25">
      <c r="A8" s="9"/>
      <c r="B8" s="14" t="s">
        <v>16</v>
      </c>
      <c r="C8" s="7"/>
      <c r="D8" s="7"/>
      <c r="E8" s="7"/>
      <c r="F8" s="8"/>
      <c r="G8" s="9"/>
      <c r="H8" s="2"/>
    </row>
    <row r="9" spans="1:8" s="3" customFormat="1" x14ac:dyDescent="0.25">
      <c r="A9" s="9" t="s">
        <v>8</v>
      </c>
      <c r="B9" s="6" t="s">
        <v>17</v>
      </c>
      <c r="C9" s="7">
        <v>78620.17</v>
      </c>
      <c r="D9" s="7">
        <v>72370.17</v>
      </c>
      <c r="E9" s="7">
        <f t="shared" si="0"/>
        <v>6250</v>
      </c>
      <c r="F9" s="8">
        <f t="shared" si="1"/>
        <v>8.6361549240522723E-2</v>
      </c>
      <c r="G9" s="9"/>
      <c r="H9" s="2"/>
    </row>
    <row r="10" spans="1:8" s="3" customFormat="1" x14ac:dyDescent="0.25">
      <c r="A10" s="9" t="s">
        <v>18</v>
      </c>
      <c r="B10" s="6" t="s">
        <v>19</v>
      </c>
      <c r="C10" s="7">
        <v>4870</v>
      </c>
      <c r="D10" s="7">
        <v>0</v>
      </c>
      <c r="E10" s="7">
        <f t="shared" si="0"/>
        <v>4870</v>
      </c>
      <c r="F10" s="8">
        <f>+E10/1</f>
        <v>4870</v>
      </c>
      <c r="G10" s="9"/>
      <c r="H10" s="2"/>
    </row>
    <row r="11" spans="1:8" s="3" customFormat="1" x14ac:dyDescent="0.25">
      <c r="A11" s="9" t="s">
        <v>12</v>
      </c>
      <c r="B11" s="6" t="s">
        <v>13</v>
      </c>
      <c r="C11" s="2">
        <v>61156.94</v>
      </c>
      <c r="D11" s="7">
        <v>61156.94</v>
      </c>
      <c r="E11" s="7">
        <f t="shared" si="0"/>
        <v>0</v>
      </c>
      <c r="F11" s="8">
        <f>+E11/1</f>
        <v>0</v>
      </c>
      <c r="G11" s="9"/>
      <c r="H11" s="2"/>
    </row>
    <row r="12" spans="1:8" s="3" customFormat="1" x14ac:dyDescent="0.25">
      <c r="A12" s="9"/>
      <c r="B12" s="6"/>
      <c r="C12" s="2"/>
      <c r="D12" s="7"/>
      <c r="E12" s="7"/>
      <c r="F12" s="8"/>
      <c r="G12" s="9"/>
      <c r="H12" s="2"/>
    </row>
    <row r="13" spans="1:8" s="3" customFormat="1" x14ac:dyDescent="0.25">
      <c r="A13" s="9"/>
      <c r="B13" s="6" t="s">
        <v>36</v>
      </c>
      <c r="C13" s="2"/>
      <c r="D13" s="7"/>
      <c r="E13" s="7"/>
      <c r="F13" s="8"/>
      <c r="G13" s="9"/>
      <c r="H13" s="2"/>
    </row>
    <row r="14" spans="1:8" s="3" customFormat="1" x14ac:dyDescent="0.25">
      <c r="A14" s="9" t="s">
        <v>14</v>
      </c>
      <c r="B14" s="6" t="s">
        <v>15</v>
      </c>
      <c r="C14" s="7">
        <v>197.96</v>
      </c>
      <c r="D14" s="7">
        <v>0</v>
      </c>
      <c r="E14" s="7">
        <f t="shared" si="0"/>
        <v>197.96</v>
      </c>
      <c r="F14" s="8">
        <f>+E14/1</f>
        <v>197.96</v>
      </c>
      <c r="G14" s="9"/>
      <c r="H14" s="2"/>
    </row>
    <row r="15" spans="1:8" s="3" customFormat="1" x14ac:dyDescent="0.25">
      <c r="A15" s="35" t="s">
        <v>37</v>
      </c>
      <c r="B15" s="36" t="s">
        <v>38</v>
      </c>
      <c r="C15" s="7">
        <v>0</v>
      </c>
      <c r="D15" s="7">
        <v>750</v>
      </c>
      <c r="E15" s="7">
        <f t="shared" si="0"/>
        <v>-750</v>
      </c>
      <c r="F15" s="8">
        <f>+E15/1</f>
        <v>-750</v>
      </c>
      <c r="G15" s="9"/>
      <c r="H15" s="2"/>
    </row>
    <row r="16" spans="1:8" x14ac:dyDescent="0.25">
      <c r="A16" s="9"/>
      <c r="B16" s="6"/>
      <c r="C16" s="7"/>
      <c r="D16" s="7"/>
      <c r="E16" s="7"/>
      <c r="F16" s="9"/>
      <c r="G16" s="9"/>
    </row>
    <row r="17" spans="1:7" x14ac:dyDescent="0.25">
      <c r="A17" s="10"/>
      <c r="B17" s="11" t="s">
        <v>9</v>
      </c>
      <c r="C17" s="12">
        <f>SUM(C6:C16)</f>
        <v>334829.07</v>
      </c>
      <c r="D17" s="12">
        <f t="shared" ref="D17:E17" si="2">SUM(D6:D16)</f>
        <v>134277.10999999999</v>
      </c>
      <c r="E17" s="12">
        <f t="shared" si="2"/>
        <v>200551.96</v>
      </c>
      <c r="F17" s="13">
        <f t="shared" si="1"/>
        <v>1.4935677421118165</v>
      </c>
      <c r="G17" s="1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19" sqref="A19"/>
    </sheetView>
  </sheetViews>
  <sheetFormatPr baseColWidth="10" defaultColWidth="9.140625" defaultRowHeight="15" x14ac:dyDescent="0.25"/>
  <cols>
    <col min="1" max="1" width="9.7109375" bestFit="1" customWidth="1"/>
    <col min="2" max="2" width="6.5703125" bestFit="1" customWidth="1"/>
    <col min="3" max="3" width="9.85546875" bestFit="1" customWidth="1"/>
    <col min="4" max="4" width="52.85546875" bestFit="1" customWidth="1"/>
    <col min="5" max="5" width="13.140625" bestFit="1" customWidth="1"/>
    <col min="9" max="9" width="10.42578125" customWidth="1"/>
    <col min="11" max="11" width="3.5703125" bestFit="1" customWidth="1"/>
    <col min="14" max="14" width="10" customWidth="1"/>
  </cols>
  <sheetData>
    <row r="1" spans="1:18" ht="57.75" customHeight="1" x14ac:dyDescent="0.25">
      <c r="A1" s="30" t="s">
        <v>20</v>
      </c>
      <c r="B1" s="32" t="s">
        <v>34</v>
      </c>
      <c r="C1" s="31" t="s">
        <v>21</v>
      </c>
      <c r="D1" s="31" t="s">
        <v>22</v>
      </c>
      <c r="E1" s="32" t="s">
        <v>23</v>
      </c>
      <c r="F1" s="32" t="s">
        <v>24</v>
      </c>
      <c r="G1" s="32" t="s">
        <v>25</v>
      </c>
      <c r="H1" s="32" t="s">
        <v>9</v>
      </c>
      <c r="I1" s="31" t="s">
        <v>33</v>
      </c>
      <c r="J1" s="15" t="s">
        <v>26</v>
      </c>
      <c r="K1" s="33" t="s">
        <v>5</v>
      </c>
      <c r="L1" s="34" t="s">
        <v>27</v>
      </c>
      <c r="M1" s="15" t="s">
        <v>35</v>
      </c>
      <c r="N1" s="15" t="s">
        <v>28</v>
      </c>
      <c r="R1" s="16"/>
    </row>
    <row r="2" spans="1:18" s="25" customFormat="1" x14ac:dyDescent="0.25">
      <c r="A2" s="18">
        <v>43580</v>
      </c>
      <c r="B2" s="19">
        <v>4311</v>
      </c>
      <c r="C2" s="19" t="s">
        <v>29</v>
      </c>
      <c r="D2" s="19" t="s">
        <v>30</v>
      </c>
      <c r="E2" s="20">
        <v>991327371001</v>
      </c>
      <c r="F2" s="21">
        <v>48000</v>
      </c>
      <c r="G2" s="21">
        <f t="shared" ref="G2:G6" si="0">+F2*12%</f>
        <v>5760</v>
      </c>
      <c r="H2" s="21">
        <f t="shared" ref="H2:H6" si="1">+F2+G2</f>
        <v>53760</v>
      </c>
      <c r="I2" s="21">
        <v>125374</v>
      </c>
      <c r="J2" s="21">
        <f>+F2*1%</f>
        <v>480</v>
      </c>
      <c r="K2" s="22">
        <f t="shared" ref="K2:K6" si="2">+J2/F2</f>
        <v>0.01</v>
      </c>
      <c r="L2" s="23">
        <f>+G2*30%</f>
        <v>1728</v>
      </c>
      <c r="M2" s="21">
        <f>+H2-J2-L2</f>
        <v>51552</v>
      </c>
      <c r="N2" s="24">
        <f>+M2-35000-7000</f>
        <v>9552</v>
      </c>
      <c r="P2" s="26"/>
      <c r="R2" s="27"/>
    </row>
    <row r="3" spans="1:18" s="25" customFormat="1" x14ac:dyDescent="0.25">
      <c r="A3" s="18">
        <v>43591</v>
      </c>
      <c r="B3" s="19">
        <v>4312</v>
      </c>
      <c r="C3" s="19" t="s">
        <v>29</v>
      </c>
      <c r="D3" s="19" t="s">
        <v>30</v>
      </c>
      <c r="E3" s="20">
        <v>991327371001</v>
      </c>
      <c r="F3" s="21">
        <v>24000</v>
      </c>
      <c r="G3" s="21">
        <f t="shared" si="0"/>
        <v>2880</v>
      </c>
      <c r="H3" s="21">
        <f t="shared" si="1"/>
        <v>26880</v>
      </c>
      <c r="I3" s="21">
        <v>126570</v>
      </c>
      <c r="J3" s="21">
        <f>+F3*1%</f>
        <v>240</v>
      </c>
      <c r="K3" s="22">
        <f t="shared" si="2"/>
        <v>0.01</v>
      </c>
      <c r="L3" s="23">
        <f>+G3*30%</f>
        <v>864</v>
      </c>
      <c r="M3" s="21">
        <f>+H3-J3-L3</f>
        <v>25776</v>
      </c>
      <c r="N3" s="24">
        <v>25776</v>
      </c>
      <c r="R3" s="27"/>
    </row>
    <row r="4" spans="1:18" s="25" customFormat="1" x14ac:dyDescent="0.25">
      <c r="A4" s="18">
        <v>43713</v>
      </c>
      <c r="B4" s="19">
        <v>4313</v>
      </c>
      <c r="C4" s="19" t="s">
        <v>29</v>
      </c>
      <c r="D4" s="19" t="s">
        <v>30</v>
      </c>
      <c r="E4" s="20">
        <v>991327371001</v>
      </c>
      <c r="F4" s="21">
        <v>48000</v>
      </c>
      <c r="G4" s="21">
        <f t="shared" si="0"/>
        <v>5760</v>
      </c>
      <c r="H4" s="21">
        <f t="shared" si="1"/>
        <v>53760</v>
      </c>
      <c r="I4" s="21">
        <v>135322</v>
      </c>
      <c r="J4" s="21">
        <f>+F4*1%</f>
        <v>480</v>
      </c>
      <c r="K4" s="22">
        <f t="shared" si="2"/>
        <v>0.01</v>
      </c>
      <c r="L4" s="23">
        <f>+G4*30%</f>
        <v>1728</v>
      </c>
      <c r="M4" s="21">
        <f>+H4-J4-L4</f>
        <v>51552</v>
      </c>
      <c r="N4" s="24">
        <v>51552</v>
      </c>
      <c r="P4" s="26"/>
      <c r="R4" s="27"/>
    </row>
    <row r="5" spans="1:18" s="25" customFormat="1" x14ac:dyDescent="0.25">
      <c r="A5" s="18">
        <v>43739</v>
      </c>
      <c r="B5" s="19">
        <v>4314</v>
      </c>
      <c r="C5" s="19" t="s">
        <v>29</v>
      </c>
      <c r="D5" s="19" t="s">
        <v>31</v>
      </c>
      <c r="E5" s="20">
        <v>991327371001</v>
      </c>
      <c r="F5" s="21">
        <v>48000</v>
      </c>
      <c r="G5" s="21">
        <f t="shared" si="0"/>
        <v>5760</v>
      </c>
      <c r="H5" s="21">
        <f t="shared" si="1"/>
        <v>53760</v>
      </c>
      <c r="I5" s="21">
        <v>139624</v>
      </c>
      <c r="J5" s="21">
        <f>+F5*1%</f>
        <v>480</v>
      </c>
      <c r="K5" s="22">
        <f t="shared" si="2"/>
        <v>0.01</v>
      </c>
      <c r="L5" s="23">
        <f>+G5*30%</f>
        <v>1728</v>
      </c>
      <c r="M5" s="21">
        <f>+H5-J5-L5</f>
        <v>51552</v>
      </c>
      <c r="N5" s="24">
        <v>51552</v>
      </c>
      <c r="R5" s="27"/>
    </row>
    <row r="6" spans="1:18" s="25" customFormat="1" x14ac:dyDescent="0.25">
      <c r="A6" s="18">
        <v>43801</v>
      </c>
      <c r="B6" s="19">
        <v>4315</v>
      </c>
      <c r="C6" s="19" t="s">
        <v>29</v>
      </c>
      <c r="D6" s="19" t="s">
        <v>31</v>
      </c>
      <c r="E6" s="20">
        <v>991327371001</v>
      </c>
      <c r="F6" s="21">
        <v>48000</v>
      </c>
      <c r="G6" s="21">
        <f t="shared" si="0"/>
        <v>5760</v>
      </c>
      <c r="H6" s="21">
        <f t="shared" si="1"/>
        <v>53760</v>
      </c>
      <c r="I6" s="21">
        <v>142282</v>
      </c>
      <c r="J6" s="21">
        <f>+F6*1%</f>
        <v>480</v>
      </c>
      <c r="K6" s="22">
        <f t="shared" si="2"/>
        <v>0.01</v>
      </c>
      <c r="L6" s="23">
        <f>+G6*30%</f>
        <v>1728</v>
      </c>
      <c r="M6" s="21">
        <f>+H6-J6-L6</f>
        <v>51552</v>
      </c>
      <c r="N6" s="24">
        <v>51552</v>
      </c>
      <c r="R6" s="27"/>
    </row>
    <row r="7" spans="1:18" s="25" customFormat="1" x14ac:dyDescent="0.25">
      <c r="F7" s="28"/>
      <c r="L7" s="29" t="s">
        <v>32</v>
      </c>
      <c r="M7" s="29"/>
      <c r="N7" s="17">
        <f>SUM(N2:N6)</f>
        <v>189984</v>
      </c>
      <c r="R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CEDULA RESUMEN</vt:lpstr>
      <vt:lpstr>Clientes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2020-03-21T16:02:51Z</dcterms:created>
  <dcterms:modified xsi:type="dcterms:W3CDTF">2020-05-16T06:03:05Z</dcterms:modified>
</cp:coreProperties>
</file>