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SOTERRA\2020\FASE II - Ejecucion\5000 Pruebas de Activos\5200 Cuentas por Cobrar\"/>
    </mc:Choice>
  </mc:AlternateContent>
  <xr:revisionPtr revIDLastSave="0" documentId="13_ncr:1_{2B8147C2-FB13-479B-A8DA-EB9D922EE759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edula resumen" sheetId="12" r:id="rId1"/>
    <sheet name="Clientes oct-20" sheetId="11" r:id="rId2"/>
  </sheets>
  <definedNames>
    <definedName name="_xlnm._FilterDatabase" localSheetId="1" hidden="1">'Clientes oct-20'!$A$5:$H$44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2" l="1"/>
  <c r="C45" i="12"/>
  <c r="I30" i="12"/>
  <c r="E30" i="12"/>
  <c r="D30" i="12"/>
  <c r="C30" i="12"/>
  <c r="L27" i="12"/>
  <c r="L26" i="12"/>
  <c r="F26" i="12"/>
  <c r="F25" i="12"/>
  <c r="L25" i="12" s="1"/>
  <c r="F24" i="12"/>
  <c r="L24" i="12" s="1"/>
  <c r="F23" i="12"/>
  <c r="L23" i="12" s="1"/>
  <c r="L22" i="12"/>
  <c r="F22" i="12"/>
  <c r="F21" i="12"/>
  <c r="L21" i="12" s="1"/>
  <c r="F20" i="12"/>
  <c r="L20" i="12" s="1"/>
  <c r="F19" i="12"/>
  <c r="L19" i="12" s="1"/>
  <c r="L18" i="12"/>
  <c r="F18" i="12"/>
  <c r="F17" i="12"/>
  <c r="L17" i="12" s="1"/>
  <c r="F16" i="12"/>
  <c r="L16" i="12" s="1"/>
  <c r="F15" i="12"/>
  <c r="F14" i="12"/>
  <c r="F30" i="12" s="1"/>
  <c r="E45" i="11"/>
  <c r="E40" i="11"/>
  <c r="E38" i="11"/>
  <c r="E33" i="11"/>
  <c r="E13" i="11"/>
  <c r="E11" i="11"/>
  <c r="E8" i="11"/>
  <c r="L30" i="12" l="1"/>
  <c r="M27" i="12" s="1"/>
  <c r="E46" i="11"/>
  <c r="M14" i="12" l="1"/>
  <c r="M15" i="12"/>
  <c r="M16" i="12"/>
  <c r="M26" i="12"/>
  <c r="M24" i="12"/>
  <c r="M19" i="12"/>
  <c r="M25" i="12"/>
  <c r="M17" i="12"/>
  <c r="M18" i="12"/>
  <c r="M22" i="12"/>
  <c r="M23" i="12"/>
  <c r="M20" i="12"/>
  <c r="M21" i="12"/>
</calcChain>
</file>

<file path=xl/sharedStrings.xml><?xml version="1.0" encoding="utf-8"?>
<sst xmlns="http://schemas.openxmlformats.org/spreadsheetml/2006/main" count="218" uniqueCount="137">
  <si>
    <t>Venta fact #121, cliente Ductos de Guayaquil Fideicomiso Mercantil</t>
  </si>
  <si>
    <t>Venta fact #131 Cliente: Ductos Guayaquil</t>
  </si>
  <si>
    <t>Retencion #001-002-000000408 Cliente:Ductos Gye factura #131</t>
  </si>
  <si>
    <t>Retencion #291 Cliente: Ductos de Guayaquil Fideicomiso Mercantil factura #121</t>
  </si>
  <si>
    <t>DP 56773012-0 :DP:0-56773012 Pago factura 165 clie</t>
  </si>
  <si>
    <t>VENTA FACTURA #165 AGRO-NIDOMAR</t>
  </si>
  <si>
    <t>VENTA FACTURA #162 DUCTOS FIDEICOMISO GYE</t>
  </si>
  <si>
    <t>VENTA FACTURA #161 CLIENTE DUCTOS FIDEICOMISO GYE</t>
  </si>
  <si>
    <t>VENTA FACTURA #160 CLIENTE DUCTO FIDEICOMISO GYE</t>
  </si>
  <si>
    <t>NC 623032-0 :NC:0-623032 Pago fact #152 abono fact</t>
  </si>
  <si>
    <t>NC 060515-0 :NC:0-060515 TELCONET: PAGO FACT #156</t>
  </si>
  <si>
    <t>Retencion #001-001-000106672 aplica fact#156 telconet</t>
  </si>
  <si>
    <t>Ventas fact #001-001-000000156 cliente: Telconet</t>
  </si>
  <si>
    <t>Retención #443 aplica fact #140 cliente : Ductos de Gye</t>
  </si>
  <si>
    <t>Factura #140 cliente: ductos gye</t>
  </si>
  <si>
    <t>Retención #447 aplica fact #138 cliente : Ductos de Gye</t>
  </si>
  <si>
    <t>Factura #138 cliente: ductos gye</t>
  </si>
  <si>
    <t>Amagua C.E.M.: Fact. # 166 mes Agosto 2020 (OT167543 Proforma 0034 Cruce La Joya Telso2020-0034)</t>
  </si>
  <si>
    <t>POR PAGO DE RETENCION # 001-001-000051132 AMAGUA CEM - FACT. # 001-001-000000166</t>
  </si>
  <si>
    <t>TELSOTERRA S.A.</t>
  </si>
  <si>
    <t>CLIENTE</t>
  </si>
  <si>
    <t>TELCONET S.A.</t>
  </si>
  <si>
    <t>FECHA</t>
  </si>
  <si>
    <t>DETALLE</t>
  </si>
  <si>
    <t>DUCTOS GUAYAQUIL</t>
  </si>
  <si>
    <t>-</t>
  </si>
  <si>
    <t>AMAGUA C.EM.</t>
  </si>
  <si>
    <t>AGRO-NIDOMAR</t>
  </si>
  <si>
    <t>NC Pago fact #159-161 Cliente: Ductos de Guayaquil Fideicomiso Mercantil</t>
  </si>
  <si>
    <t>RETENCIÓN #578</t>
  </si>
  <si>
    <t>RETENCIÓN #580</t>
  </si>
  <si>
    <t>RETENCIÓN #581</t>
  </si>
  <si>
    <t xml:space="preserve">DP 56773067-0 :DP:0-56773067 PAGO FACT #131 CLIENTE (CHK #2208) </t>
  </si>
  <si>
    <t>NC 015584330-0 :NC:0-015584330 Pago cliente (TR #25 DUCTOS GYE)</t>
  </si>
  <si>
    <t>VENTA FACT# 170 ANANIGLOBAL S.A. - CLIENTE</t>
  </si>
  <si>
    <t>ANANIGLOBAL S.A.</t>
  </si>
  <si>
    <t>VENTA FACT# 169 DUCTOS DE GUAYAQUIL FIDEICOMISO MERCANTIL</t>
  </si>
  <si>
    <t>VENTA FACT# 168 DUCTOS DE GUAYAQUIL FIDEICOMISO MERCANTIL</t>
  </si>
  <si>
    <t>CONSORCIO UNIVERSIDAD SEGURA</t>
  </si>
  <si>
    <t>VENTA FACT# 172 CONSORCIO UNIVERSIDAD SEGURA - CLIENTE</t>
  </si>
  <si>
    <t>Retencion #001-002-00004291 aplica fact# 170 Ananiglobal SA</t>
  </si>
  <si>
    <t>Pago parcial Fact# 170 Cliente: Ananiglobal SA</t>
  </si>
  <si>
    <t>DP 56652008-0 :DP:0-56652008 Abono factura #158 Cliente Sade</t>
  </si>
  <si>
    <t>DP 58974834-0 :DP:0-58974834 DEPOSITO -</t>
  </si>
  <si>
    <t>REPORTE DE CARTERA DE CLIENTES</t>
  </si>
  <si>
    <t>CORTE: 31/10/2020</t>
  </si>
  <si>
    <t>DOCUMENTO</t>
  </si>
  <si>
    <t>REFERENCIA</t>
  </si>
  <si>
    <t>FACTURA</t>
  </si>
  <si>
    <t>RETENCION</t>
  </si>
  <si>
    <t>DEPOSITO</t>
  </si>
  <si>
    <t>FACT 121</t>
  </si>
  <si>
    <t>FACT 131</t>
  </si>
  <si>
    <t>FACT 138</t>
  </si>
  <si>
    <t>FACT 140</t>
  </si>
  <si>
    <t>N/. CREDITO</t>
  </si>
  <si>
    <t>FACT 156</t>
  </si>
  <si>
    <t>FACT 160</t>
  </si>
  <si>
    <t>FACT 161</t>
  </si>
  <si>
    <t>FACT 162</t>
  </si>
  <si>
    <t>FACT 165</t>
  </si>
  <si>
    <t>FACT 166</t>
  </si>
  <si>
    <t>FACT 169</t>
  </si>
  <si>
    <t>FACT 170</t>
  </si>
  <si>
    <t>FACT 172</t>
  </si>
  <si>
    <t>FACT 168</t>
  </si>
  <si>
    <t>Total general</t>
  </si>
  <si>
    <t>VALOR</t>
  </si>
  <si>
    <t>Total AGRO-NIDOMAR</t>
  </si>
  <si>
    <t>Total AMAGUA C.EM.</t>
  </si>
  <si>
    <t>Total CONSORCIO UNIVERSIDAD SEGURA</t>
  </si>
  <si>
    <t>Total DUCTOS GUAYAQUIL</t>
  </si>
  <si>
    <t>Total TELCONET S.A.</t>
  </si>
  <si>
    <t>Total -</t>
  </si>
  <si>
    <t>Total ANANIGLOBAL S.A.</t>
  </si>
  <si>
    <t xml:space="preserve"> </t>
  </si>
  <si>
    <t>AUDITORIA DE CUENTAS POR COBRAR</t>
  </si>
  <si>
    <t>Cliente:</t>
  </si>
  <si>
    <t>P/T:</t>
  </si>
  <si>
    <t>Sección:</t>
  </si>
  <si>
    <t>Fase 2 – Ejecución</t>
  </si>
  <si>
    <t>Preparado por:</t>
  </si>
  <si>
    <t>Cesar Leon</t>
  </si>
  <si>
    <t>Area:</t>
  </si>
  <si>
    <t>Clientes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</si>
  <si>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</si>
  <si>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</si>
  <si>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</si>
  <si>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</si>
  <si>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</si>
  <si>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</si>
  <si>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Septiembre del 2020</t>
  </si>
  <si>
    <t>Código</t>
  </si>
  <si>
    <t>Cuenta</t>
  </si>
  <si>
    <t>Saldos contables al</t>
  </si>
  <si>
    <t>Ajustes y/o re-clasificaciones</t>
  </si>
  <si>
    <t>Saldos auditados al</t>
  </si>
  <si>
    <t>Ref. PT</t>
  </si>
  <si>
    <t>Ref</t>
  </si>
  <si>
    <t>Variaciones</t>
  </si>
  <si>
    <t>Obs.</t>
  </si>
  <si>
    <t>Débitos</t>
  </si>
  <si>
    <t>Créditos</t>
  </si>
  <si>
    <t>Valor</t>
  </si>
  <si>
    <t>%</t>
  </si>
  <si>
    <t>1-1-1-03-01-001</t>
  </si>
  <si>
    <t>Clientes Locales</t>
  </si>
  <si>
    <t>Clientes por cobrar Partes Relacionadas</t>
  </si>
  <si>
    <t>1-1-1-03-02-001</t>
  </si>
  <si>
    <t>Telconet S.A.</t>
  </si>
  <si>
    <t>1-1-1-03-02-002</t>
  </si>
  <si>
    <t>Telsoterra S.A.</t>
  </si>
  <si>
    <t>1-1-1-03-02-003</t>
  </si>
  <si>
    <t>Jan Topic Feraud</t>
  </si>
  <si>
    <t>Otras cuentas por Cobrar</t>
  </si>
  <si>
    <t>1-1-1-04-01-01</t>
  </si>
  <si>
    <t>Prestamos a Empleados</t>
  </si>
  <si>
    <t>1-1-1-07-01-007</t>
  </si>
  <si>
    <t>Santiago Andres Mora Cabezas</t>
  </si>
  <si>
    <t>Total</t>
  </si>
  <si>
    <t>Saldo al</t>
  </si>
  <si>
    <t>Nota a los Ef's</t>
  </si>
  <si>
    <t>Cuentas por cobrar comerciales:</t>
  </si>
  <si>
    <t>Partes relacionadas (1)</t>
  </si>
  <si>
    <t>Terceros</t>
  </si>
  <si>
    <t>Otras cuentas por cobrar</t>
  </si>
  <si>
    <t>Anticipo a proveedores</t>
  </si>
  <si>
    <t>Anticipo a gastos de viaje</t>
  </si>
  <si>
    <t>Varios</t>
  </si>
  <si>
    <t>Trial</t>
  </si>
  <si>
    <t>Diferencia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</si>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</sst>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yy;@"/>
    <numFmt numFmtId="165" formatCode="0.00&quot; &quot;%"/>
    <numFmt numFmtId="166" formatCode="dd/mm/yy"/>
    <numFmt numFmtId="167" formatCode="#,##0.00&quot; &quot;;&quot;(&quot;#,##0.00&quot;)&quot;;&quot;-&quot;#&quot; &quot;;&quot; &quot;@&quot; &quot;"/>
    <numFmt numFmtId="168" formatCode="#,##0&quot; &quot;;&quot;-&quot;#,##0&quot; &quot;;&quot;- &quot;;&quot; &quot;@&quot; &quot;"/>
    <numFmt numFmtId="169" formatCode="dd\-mmm\-yy"/>
    <numFmt numFmtId="170" formatCode="#,##0&quot; &quot;;&quot;(&quot;#,##0&quot;)&quot;;&quot;-&quot;#&quot; &quot;;&quot; &quot;@&quot; &quot;"/>
    <numFmt numFmtId="171" formatCode="#,##0&quot; &quot;;&quot;(&quot;#,##0&quot;)&quot;;&quot;- &quot;;&quot; &quot;@&quot; &quot;"/>
    <numFmt numFmtId="172" formatCode="0&quot; &quot;;&quot;(&quot;0&quot;)&quot;"/>
    <numFmt numFmtId="173" formatCode="0&quot; &quot;%"/>
    <numFmt numFmtId="174" formatCode="#,##0;&quot;(&quot;#,##0&quot;)&quot;"/>
    <numFmt numFmtId="175" formatCode="#,##0&quot; &quot;;&quot;(&quot;#,##0&quot;)&quot;"/>
    <numFmt numFmtId="176" formatCode="dd/mm/yyyy"/>
  </numFmts>
  <fonts count="1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CC"/>
      <name val="Arial"/>
      <family val="2"/>
    </font>
    <font>
      <sz val="10"/>
      <color theme="1"/>
      <name val="Futura-book"/>
    </font>
    <font>
      <b/>
      <sz val="10"/>
      <color theme="1"/>
      <name val="Futura-book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b/>
      <u/>
      <sz val="10"/>
      <color rgb="FF000000"/>
      <name val="Arial"/>
      <family val="2"/>
    </font>
    <font>
      <b/>
      <u val="double"/>
      <sz val="10"/>
      <color rgb="FF000000"/>
      <name val="Arial"/>
      <family val="2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167" fontId="7" fillId="0" borderId="0"/>
    <xf numFmtId="173" fontId="7" fillId="0" borderId="0"/>
    <xf numFmtId="173" fontId="7" fillId="0" borderId="0"/>
  </cellStyleXfs>
  <cellXfs count="135">
    <xf numFmtId="0" fontId="0" fillId="0" borderId="0" xfId="0"/>
    <xf numFmtId="14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4" fontId="1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5" fontId="0" fillId="0" borderId="0" xfId="0" applyNumberFormat="1"/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4" fillId="2" borderId="0" xfId="0" applyFont="1" applyFill="1"/>
    <xf numFmtId="0" fontId="4" fillId="2" borderId="5" xfId="0" applyFont="1" applyFill="1" applyBorder="1"/>
    <xf numFmtId="165" fontId="4" fillId="2" borderId="5" xfId="0" applyNumberFormat="1" applyFont="1" applyFill="1" applyBorder="1"/>
    <xf numFmtId="49" fontId="3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 indent="7"/>
    </xf>
    <xf numFmtId="0" fontId="3" fillId="2" borderId="3" xfId="0" applyFont="1" applyFill="1" applyBorder="1" applyAlignment="1">
      <alignment horizontal="left" vertical="center" indent="7"/>
    </xf>
    <xf numFmtId="0" fontId="3" fillId="2" borderId="4" xfId="0" applyFont="1" applyFill="1" applyBorder="1" applyAlignment="1">
      <alignment horizontal="left" vertical="center" indent="7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165" fontId="5" fillId="2" borderId="0" xfId="0" applyNumberFormat="1" applyFont="1" applyFill="1"/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69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49" fontId="4" fillId="0" borderId="7" xfId="0" applyNumberFormat="1" applyFont="1" applyBorder="1"/>
    <xf numFmtId="49" fontId="8" fillId="0" borderId="0" xfId="0" applyNumberFormat="1" applyFont="1" applyAlignment="1">
      <alignment horizontal="left"/>
    </xf>
    <xf numFmtId="170" fontId="4" fillId="0" borderId="8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left" vertical="center"/>
    </xf>
    <xf numFmtId="170" fontId="4" fillId="0" borderId="8" xfId="0" applyNumberFormat="1" applyFont="1" applyBorder="1" applyAlignment="1">
      <alignment horizontal="left" vertical="center"/>
    </xf>
    <xf numFmtId="171" fontId="4" fillId="0" borderId="9" xfId="0" applyNumberFormat="1" applyFont="1" applyBorder="1" applyAlignment="1">
      <alignment horizontal="center"/>
    </xf>
    <xf numFmtId="172" fontId="9" fillId="0" borderId="8" xfId="1" applyNumberFormat="1" applyFont="1" applyBorder="1" applyAlignment="1">
      <alignment horizontal="center"/>
    </xf>
    <xf numFmtId="171" fontId="10" fillId="0" borderId="9" xfId="0" applyNumberFormat="1" applyFont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170" fontId="5" fillId="2" borderId="8" xfId="0" applyNumberFormat="1" applyFont="1" applyFill="1" applyBorder="1" applyAlignment="1">
      <alignment horizontal="left" vertical="center"/>
    </xf>
    <xf numFmtId="170" fontId="5" fillId="2" borderId="7" xfId="0" applyNumberFormat="1" applyFont="1" applyFill="1" applyBorder="1" applyAlignment="1">
      <alignment horizontal="center" vertical="center"/>
    </xf>
    <xf numFmtId="170" fontId="5" fillId="2" borderId="8" xfId="0" applyNumberFormat="1" applyFont="1" applyFill="1" applyBorder="1" applyAlignment="1">
      <alignment horizontal="center" vertical="center"/>
    </xf>
    <xf numFmtId="170" fontId="5" fillId="2" borderId="9" xfId="0" applyNumberFormat="1" applyFont="1" applyFill="1" applyBorder="1" applyAlignment="1">
      <alignment horizontal="left" vertical="center"/>
    </xf>
    <xf numFmtId="172" fontId="9" fillId="2" borderId="8" xfId="1" applyNumberFormat="1" applyFont="1" applyFill="1" applyBorder="1" applyAlignment="1">
      <alignment horizontal="center"/>
    </xf>
    <xf numFmtId="171" fontId="6" fillId="2" borderId="9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11" fillId="2" borderId="8" xfId="0" applyNumberFormat="1" applyFont="1" applyFill="1" applyBorder="1"/>
    <xf numFmtId="0" fontId="5" fillId="2" borderId="8" xfId="0" applyFont="1" applyFill="1" applyBorder="1"/>
    <xf numFmtId="0" fontId="6" fillId="2" borderId="8" xfId="0" applyFont="1" applyFill="1" applyBorder="1"/>
    <xf numFmtId="170" fontId="6" fillId="2" borderId="8" xfId="0" applyNumberFormat="1" applyFont="1" applyFill="1" applyBorder="1" applyAlignment="1">
      <alignment horizontal="center" vertical="center"/>
    </xf>
    <xf numFmtId="170" fontId="6" fillId="2" borderId="8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170" fontId="5" fillId="2" borderId="0" xfId="0" applyNumberFormat="1" applyFont="1" applyFill="1" applyAlignment="1">
      <alignment horizontal="center" vertical="center"/>
    </xf>
    <xf numFmtId="170" fontId="5" fillId="2" borderId="9" xfId="0" applyNumberFormat="1" applyFont="1" applyFill="1" applyBorder="1" applyAlignment="1">
      <alignment horizontal="center" vertical="center"/>
    </xf>
    <xf numFmtId="170" fontId="5" fillId="0" borderId="8" xfId="0" applyNumberFormat="1" applyFont="1" applyBorder="1" applyAlignment="1">
      <alignment horizontal="left" vertical="center"/>
    </xf>
    <xf numFmtId="0" fontId="11" fillId="2" borderId="7" xfId="0" applyFont="1" applyFill="1" applyBorder="1"/>
    <xf numFmtId="174" fontId="11" fillId="2" borderId="7" xfId="0" applyNumberFormat="1" applyFont="1" applyFill="1" applyBorder="1" applyAlignment="1" applyProtection="1">
      <alignment horizontal="right" vertical="top"/>
      <protection locked="0"/>
    </xf>
    <xf numFmtId="174" fontId="11" fillId="0" borderId="8" xfId="0" applyNumberFormat="1" applyFont="1" applyBorder="1" applyAlignment="1" applyProtection="1">
      <alignment horizontal="left" vertical="top"/>
      <protection locked="0"/>
    </xf>
    <xf numFmtId="175" fontId="11" fillId="2" borderId="7" xfId="0" applyNumberFormat="1" applyFont="1" applyFill="1" applyBorder="1"/>
    <xf numFmtId="170" fontId="5" fillId="0" borderId="7" xfId="0" applyNumberFormat="1" applyFont="1" applyBorder="1" applyAlignment="1">
      <alignment horizontal="left" vertical="center"/>
    </xf>
    <xf numFmtId="175" fontId="11" fillId="0" borderId="8" xfId="0" applyNumberFormat="1" applyFont="1" applyBorder="1" applyAlignment="1">
      <alignment horizontal="left"/>
    </xf>
    <xf numFmtId="175" fontId="12" fillId="0" borderId="8" xfId="0" applyNumberFormat="1" applyFont="1" applyBorder="1" applyAlignment="1">
      <alignment horizontal="left"/>
    </xf>
    <xf numFmtId="172" fontId="6" fillId="2" borderId="8" xfId="1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 vertical="center"/>
    </xf>
    <xf numFmtId="170" fontId="5" fillId="2" borderId="7" xfId="0" applyNumberFormat="1" applyFont="1" applyFill="1" applyBorder="1" applyAlignment="1">
      <alignment horizontal="left" vertical="center"/>
    </xf>
    <xf numFmtId="49" fontId="4" fillId="0" borderId="8" xfId="0" applyNumberFormat="1" applyFont="1" applyBorder="1"/>
    <xf numFmtId="49" fontId="4" fillId="0" borderId="0" xfId="0" applyNumberFormat="1" applyFont="1" applyAlignment="1">
      <alignment horizontal="left"/>
    </xf>
    <xf numFmtId="170" fontId="3" fillId="0" borderId="8" xfId="0" applyNumberFormat="1" applyFont="1" applyBorder="1" applyAlignment="1">
      <alignment horizontal="center" vertical="center"/>
    </xf>
    <xf numFmtId="170" fontId="3" fillId="0" borderId="8" xfId="0" applyNumberFormat="1" applyFont="1" applyBorder="1" applyAlignment="1">
      <alignment horizontal="left" vertical="center"/>
    </xf>
    <xf numFmtId="165" fontId="5" fillId="2" borderId="7" xfId="3" applyNumberFormat="1" applyFont="1" applyFill="1" applyBorder="1" applyAlignment="1">
      <alignment horizontal="center" vertical="center"/>
    </xf>
    <xf numFmtId="0" fontId="4" fillId="0" borderId="8" xfId="0" applyFont="1" applyBorder="1"/>
    <xf numFmtId="49" fontId="4" fillId="0" borderId="0" xfId="0" applyNumberFormat="1" applyFont="1"/>
    <xf numFmtId="0" fontId="4" fillId="2" borderId="8" xfId="0" applyFont="1" applyFill="1" applyBorder="1" applyAlignment="1">
      <alignment vertical="center"/>
    </xf>
    <xf numFmtId="172" fontId="13" fillId="0" borderId="8" xfId="1" applyNumberFormat="1" applyFont="1" applyBorder="1" applyAlignment="1">
      <alignment horizontal="center" vertical="center"/>
    </xf>
    <xf numFmtId="170" fontId="14" fillId="0" borderId="8" xfId="0" applyNumberFormat="1" applyFont="1" applyBorder="1" applyAlignment="1">
      <alignment horizontal="center" vertical="center"/>
    </xf>
    <xf numFmtId="170" fontId="4" fillId="0" borderId="10" xfId="0" applyNumberFormat="1" applyFont="1" applyBorder="1" applyAlignment="1">
      <alignment horizontal="center" vertical="center"/>
    </xf>
    <xf numFmtId="165" fontId="5" fillId="2" borderId="11" xfId="2" applyNumberFormat="1" applyFont="1" applyFill="1" applyBorder="1" applyAlignment="1">
      <alignment horizontal="center" vertical="center"/>
    </xf>
    <xf numFmtId="170" fontId="3" fillId="0" borderId="12" xfId="0" applyNumberFormat="1" applyFont="1" applyBorder="1" applyAlignment="1">
      <alignment horizontal="center" vertical="center"/>
    </xf>
    <xf numFmtId="170" fontId="3" fillId="0" borderId="13" xfId="0" applyNumberFormat="1" applyFont="1" applyBorder="1" applyAlignment="1">
      <alignment horizontal="left" vertical="center"/>
    </xf>
    <xf numFmtId="165" fontId="6" fillId="0" borderId="14" xfId="3" applyNumberFormat="1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5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170" fontId="3" fillId="0" borderId="16" xfId="0" applyNumberFormat="1" applyFont="1" applyBorder="1" applyAlignment="1">
      <alignment horizontal="center" wrapText="1"/>
    </xf>
    <xf numFmtId="0" fontId="6" fillId="0" borderId="9" xfId="0" applyFont="1" applyBorder="1" applyAlignment="1">
      <alignment horizontal="left"/>
    </xf>
    <xf numFmtId="176" fontId="15" fillId="0" borderId="9" xfId="0" applyNumberFormat="1" applyFont="1" applyBorder="1" applyAlignment="1">
      <alignment horizontal="center"/>
    </xf>
    <xf numFmtId="176" fontId="15" fillId="0" borderId="8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left"/>
    </xf>
    <xf numFmtId="170" fontId="4" fillId="0" borderId="8" xfId="0" applyNumberFormat="1" applyFont="1" applyBorder="1" applyAlignment="1">
      <alignment horizontal="center"/>
    </xf>
    <xf numFmtId="170" fontId="5" fillId="0" borderId="9" xfId="0" applyNumberFormat="1" applyFont="1" applyBorder="1"/>
    <xf numFmtId="170" fontId="5" fillId="0" borderId="17" xfId="0" applyNumberFormat="1" applyFont="1" applyBorder="1"/>
    <xf numFmtId="170" fontId="4" fillId="0" borderId="10" xfId="0" applyNumberFormat="1" applyFont="1" applyBorder="1" applyAlignment="1">
      <alignment horizontal="center"/>
    </xf>
    <xf numFmtId="170" fontId="6" fillId="0" borderId="13" xfId="0" applyNumberFormat="1" applyFont="1" applyBorder="1"/>
    <xf numFmtId="170" fontId="6" fillId="0" borderId="12" xfId="0" applyNumberFormat="1" applyFont="1" applyBorder="1"/>
    <xf numFmtId="0" fontId="6" fillId="0" borderId="17" xfId="0" applyFont="1" applyBorder="1" applyAlignment="1">
      <alignment horizontal="left" indent="24"/>
    </xf>
    <xf numFmtId="0" fontId="5" fillId="0" borderId="17" xfId="0" applyFont="1" applyBorder="1" applyAlignment="1">
      <alignment horizontal="left"/>
    </xf>
    <xf numFmtId="170" fontId="16" fillId="0" borderId="11" xfId="0" applyNumberFormat="1" applyFont="1" applyBorder="1"/>
    <xf numFmtId="0" fontId="6" fillId="0" borderId="0" xfId="0" applyFont="1" applyAlignment="1">
      <alignment horizontal="left" indent="24"/>
    </xf>
    <xf numFmtId="0" fontId="5" fillId="0" borderId="0" xfId="0" applyFont="1" applyAlignment="1">
      <alignment horizontal="left"/>
    </xf>
    <xf numFmtId="170" fontId="16" fillId="0" borderId="0" xfId="0" applyNumberFormat="1" applyFont="1"/>
    <xf numFmtId="0" fontId="6" fillId="0" borderId="15" xfId="0" applyFont="1" applyBorder="1" applyAlignment="1">
      <alignment horizontal="left"/>
    </xf>
    <xf numFmtId="170" fontId="17" fillId="0" borderId="16" xfId="1" applyNumberFormat="1" applyFont="1" applyBorder="1" applyAlignment="1">
      <alignment horizontal="left"/>
    </xf>
    <xf numFmtId="170" fontId="17" fillId="0" borderId="18" xfId="1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170" fontId="17" fillId="0" borderId="10" xfId="1" applyNumberFormat="1" applyFont="1" applyBorder="1" applyAlignment="1">
      <alignment horizontal="left"/>
    </xf>
    <xf numFmtId="170" fontId="17" fillId="0" borderId="11" xfId="1" applyNumberFormat="1" applyFont="1" applyBorder="1" applyAlignment="1">
      <alignment horizontal="left"/>
    </xf>
    <xf numFmtId="0" fontId="6" fillId="0" borderId="15" xfId="0" applyFont="1" applyBorder="1"/>
    <xf numFmtId="0" fontId="0" fillId="0" borderId="19" xfId="0" applyBorder="1"/>
    <xf numFmtId="165" fontId="0" fillId="0" borderId="19" xfId="0" applyNumberFormat="1" applyBorder="1"/>
    <xf numFmtId="0" fontId="5" fillId="0" borderId="9" xfId="0" applyFont="1" applyBorder="1"/>
    <xf numFmtId="0" fontId="6" fillId="0" borderId="9" xfId="0" applyFont="1" applyBorder="1"/>
    <xf numFmtId="49" fontId="6" fillId="2" borderId="6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167" fontId="6" fillId="0" borderId="6" xfId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8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165" fontId="4" fillId="2" borderId="6" xfId="0" applyNumberFormat="1" applyFont="1" applyFill="1" applyBorder="1" applyAlignment="1">
      <alignment horizontal="center" vertical="center"/>
    </xf>
    <xf numFmtId="166" fontId="4" fillId="2" borderId="6" xfId="0" applyNumberFormat="1" applyFont="1" applyFill="1" applyBorder="1" applyAlignment="1">
      <alignment horizontal="center" vertical="center"/>
    </xf>
  </cellXfs>
  <cellStyles count="4">
    <cellStyle name="Excel Built-in Comma" xfId="1" xr:uid="{3084D252-9479-4ABB-B542-ED44B75D4268}"/>
    <cellStyle name="Excel Built-in Explanatory Text" xfId="2" xr:uid="{00555248-B7C5-49E0-A5A4-27DF79417738}"/>
    <cellStyle name="Excel Built-in Percent" xfId="3" xr:uid="{1EF5C265-D390-466E-A709-93AFE48A7A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D372-4867-4C0E-8BDE-F08202C21812}">
  <dimension ref="A2:N61"/>
  <sheetViews>
    <sheetView topLeftCell="A13" workbookViewId="0">
      <selection activeCell="B7" sqref="B7"/>
    </sheetView>
  </sheetViews>
  <sheetFormatPr defaultRowHeight="15"/>
  <cols>
    <col min="1" max="1" width="18.140625" customWidth="1"/>
    <col min="2" max="2" width="37.28515625" customWidth="1"/>
    <col min="3" max="3" width="20.5703125" customWidth="1"/>
    <col min="4" max="4" width="16.5703125" customWidth="1"/>
    <col min="5" max="5" width="17.42578125" customWidth="1"/>
    <col min="6" max="6" width="18.7109375" customWidth="1"/>
    <col min="7" max="7" width="17.85546875" customWidth="1"/>
    <col min="8" max="8" width="39.7109375" customWidth="1"/>
    <col min="9" max="12" width="12.140625" customWidth="1"/>
    <col min="13" max="13" width="12.140625" style="16" customWidth="1"/>
    <col min="14" max="1024" width="12.140625" customWidth="1"/>
  </cols>
  <sheetData>
    <row r="2" spans="1:14" s="21" customFormat="1" ht="18" customHeight="1">
      <c r="A2" s="17" t="s">
        <v>76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9"/>
      <c r="N2" s="20"/>
    </row>
    <row r="3" spans="1:14" s="21" customFormat="1" ht="12.7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4" s="30" customFormat="1">
      <c r="A4" s="24" t="s">
        <v>77</v>
      </c>
      <c r="B4" s="25" t="s">
        <v>19</v>
      </c>
      <c r="C4" s="26"/>
      <c r="D4" s="26"/>
      <c r="E4" s="26"/>
      <c r="F4" s="26"/>
      <c r="G4" s="26"/>
      <c r="H4" s="26"/>
      <c r="I4" s="26"/>
      <c r="J4" s="27" t="s">
        <v>78</v>
      </c>
      <c r="K4" s="28"/>
      <c r="L4" s="29"/>
      <c r="M4" s="132"/>
      <c r="N4" s="132"/>
    </row>
    <row r="5" spans="1:14" s="30" customFormat="1" ht="12.75">
      <c r="A5" s="24" t="s">
        <v>79</v>
      </c>
      <c r="B5" s="25" t="s">
        <v>80</v>
      </c>
      <c r="C5" s="26"/>
      <c r="D5" s="26"/>
      <c r="E5" s="26"/>
      <c r="F5" s="26"/>
      <c r="G5" s="26"/>
      <c r="H5" s="26"/>
      <c r="I5" s="26"/>
      <c r="J5" s="27" t="s">
        <v>81</v>
      </c>
      <c r="K5" s="28"/>
      <c r="L5" s="29"/>
      <c r="M5" s="133" t="s">
        <v>82</v>
      </c>
      <c r="N5" s="133"/>
    </row>
    <row r="6" spans="1:14" s="30" customFormat="1" ht="12.75">
      <c r="A6" s="24" t="s">
        <v>83</v>
      </c>
      <c r="B6" s="25" t="s">
        <v>84</v>
      </c>
      <c r="C6" s="26"/>
      <c r="D6" s="26"/>
      <c r="E6" s="26"/>
      <c r="F6" s="26"/>
      <c r="G6" s="26"/>
      <c r="H6" s="26"/>
      <c r="I6" s="26"/>
      <c r="J6" s="27" t="s">
        <v>85</v>
      </c>
      <c r="K6" s="28"/>
      <c r="L6" s="29"/>
      <c r="M6" s="134">
        <v>44119</v>
      </c>
      <c r="N6" s="134"/>
    </row>
    <row r="7" spans="1:14" s="30" customFormat="1" ht="12.75">
      <c r="A7" s="24" t="s">
        <v>86</v>
      </c>
      <c r="B7" s="25" t="s">
        <v>87</v>
      </c>
      <c r="C7" s="26"/>
      <c r="D7" s="26"/>
      <c r="E7" s="26"/>
      <c r="F7" s="26"/>
      <c r="G7" s="26"/>
      <c r="H7" s="26"/>
      <c r="I7" s="26"/>
      <c r="J7" s="27" t="s">
        <v>88</v>
      </c>
      <c r="K7" s="28"/>
      <c r="L7" s="29"/>
      <c r="M7" s="133" t="s">
        <v>89</v>
      </c>
      <c r="N7" s="133"/>
    </row>
    <row r="8" spans="1:14" s="30" customFormat="1">
      <c r="A8" s="24" t="s">
        <v>90</v>
      </c>
      <c r="B8" s="25" t="s">
        <v>91</v>
      </c>
      <c r="C8" s="26"/>
      <c r="D8" s="26"/>
      <c r="E8" s="26"/>
      <c r="F8" s="26"/>
      <c r="G8" s="26"/>
      <c r="H8" s="26"/>
      <c r="I8" s="26"/>
      <c r="J8" s="27" t="s">
        <v>85</v>
      </c>
      <c r="K8" s="28"/>
      <c r="L8" s="29"/>
      <c r="M8" s="132"/>
      <c r="N8" s="132"/>
    </row>
    <row r="9" spans="1:14" s="31" customFormat="1" ht="12.75">
      <c r="M9" s="32"/>
    </row>
    <row r="12" spans="1:14" s="31" customFormat="1" ht="39.75" customHeight="1">
      <c r="A12" s="126" t="s">
        <v>92</v>
      </c>
      <c r="B12" s="127" t="s">
        <v>93</v>
      </c>
      <c r="C12" s="33" t="s">
        <v>94</v>
      </c>
      <c r="D12" s="128" t="s">
        <v>95</v>
      </c>
      <c r="E12" s="128"/>
      <c r="F12" s="34" t="s">
        <v>96</v>
      </c>
      <c r="G12" s="126" t="s">
        <v>92</v>
      </c>
      <c r="H12" s="127" t="s">
        <v>93</v>
      </c>
      <c r="I12" s="33" t="s">
        <v>96</v>
      </c>
      <c r="J12" s="129" t="s">
        <v>97</v>
      </c>
      <c r="K12" s="130" t="s">
        <v>98</v>
      </c>
      <c r="L12" s="130" t="s">
        <v>99</v>
      </c>
      <c r="M12" s="130"/>
      <c r="N12" s="131" t="s">
        <v>100</v>
      </c>
    </row>
    <row r="13" spans="1:14" s="31" customFormat="1" ht="12.75">
      <c r="A13" s="126"/>
      <c r="B13" s="127"/>
      <c r="C13" s="35">
        <v>44104</v>
      </c>
      <c r="D13" s="35" t="s">
        <v>101</v>
      </c>
      <c r="E13" s="35" t="s">
        <v>102</v>
      </c>
      <c r="F13" s="35">
        <v>44196</v>
      </c>
      <c r="G13" s="126"/>
      <c r="H13" s="127"/>
      <c r="I13" s="35">
        <v>43830</v>
      </c>
      <c r="J13" s="129"/>
      <c r="K13" s="130"/>
      <c r="L13" s="36" t="s">
        <v>103</v>
      </c>
      <c r="M13" s="37" t="s">
        <v>104</v>
      </c>
      <c r="N13" s="131"/>
    </row>
    <row r="14" spans="1:14" s="30" customFormat="1" ht="12.75">
      <c r="A14" s="38"/>
      <c r="B14" s="39"/>
      <c r="C14" s="40"/>
      <c r="D14" s="41"/>
      <c r="E14" s="40"/>
      <c r="F14" s="42">
        <f t="shared" ref="F14:F26" si="0">C14-D14+E14</f>
        <v>0</v>
      </c>
      <c r="G14" s="43"/>
      <c r="H14" s="44"/>
      <c r="I14" s="45"/>
      <c r="J14" s="46"/>
      <c r="K14" s="47"/>
      <c r="L14" s="40">
        <v>0</v>
      </c>
      <c r="M14" s="48">
        <f t="shared" ref="M14:M27" si="1">L14/$L$30</f>
        <v>0</v>
      </c>
      <c r="N14" s="49"/>
    </row>
    <row r="15" spans="1:14" s="59" customFormat="1" ht="12.75">
      <c r="A15" s="50"/>
      <c r="B15" s="51"/>
      <c r="C15" s="52"/>
      <c r="D15" s="53"/>
      <c r="E15" s="54"/>
      <c r="F15" s="42">
        <f t="shared" si="0"/>
        <v>0</v>
      </c>
      <c r="G15" s="55"/>
      <c r="H15" s="52"/>
      <c r="I15" s="54"/>
      <c r="J15" s="56"/>
      <c r="K15" s="57"/>
      <c r="L15" s="40">
        <v>0</v>
      </c>
      <c r="M15" s="48">
        <f t="shared" si="1"/>
        <v>0</v>
      </c>
      <c r="N15" s="58"/>
    </row>
    <row r="16" spans="1:14" s="59" customFormat="1" ht="12.75">
      <c r="A16" s="60"/>
      <c r="B16" s="61"/>
      <c r="C16" s="54"/>
      <c r="D16" s="53"/>
      <c r="E16" s="54"/>
      <c r="F16" s="42">
        <f t="shared" si="0"/>
        <v>0</v>
      </c>
      <c r="G16" s="55" t="s">
        <v>105</v>
      </c>
      <c r="H16" s="52" t="s">
        <v>106</v>
      </c>
      <c r="I16" s="54">
        <v>179954</v>
      </c>
      <c r="J16" s="56"/>
      <c r="K16" s="57"/>
      <c r="L16" s="40">
        <f t="shared" ref="L16:L27" si="2">F16-I16</f>
        <v>-179954</v>
      </c>
      <c r="M16" s="48">
        <f t="shared" si="1"/>
        <v>9.2640888756184078E-2</v>
      </c>
      <c r="N16" s="58"/>
    </row>
    <row r="17" spans="1:14" s="59" customFormat="1" ht="12.75">
      <c r="A17" s="61"/>
      <c r="B17" s="61"/>
      <c r="C17" s="54"/>
      <c r="D17" s="53"/>
      <c r="E17" s="54"/>
      <c r="F17" s="42">
        <f t="shared" si="0"/>
        <v>0</v>
      </c>
      <c r="G17" s="55"/>
      <c r="H17" s="52"/>
      <c r="I17" s="54"/>
      <c r="J17" s="56"/>
      <c r="K17" s="57"/>
      <c r="L17" s="40">
        <f t="shared" si="2"/>
        <v>0</v>
      </c>
      <c r="M17" s="48">
        <f t="shared" si="1"/>
        <v>0</v>
      </c>
      <c r="N17" s="58"/>
    </row>
    <row r="18" spans="1:14" s="65" customFormat="1" ht="12.75">
      <c r="A18" s="62"/>
      <c r="B18" s="62"/>
      <c r="C18" s="63"/>
      <c r="D18" s="63"/>
      <c r="E18" s="63"/>
      <c r="F18" s="42">
        <f t="shared" si="0"/>
        <v>0</v>
      </c>
      <c r="G18" s="64"/>
      <c r="H18" s="64" t="s">
        <v>107</v>
      </c>
      <c r="I18" s="63"/>
      <c r="J18" s="56"/>
      <c r="K18" s="57"/>
      <c r="L18" s="40">
        <f t="shared" si="2"/>
        <v>0</v>
      </c>
      <c r="M18" s="48">
        <f t="shared" si="1"/>
        <v>0</v>
      </c>
      <c r="N18" s="58"/>
    </row>
    <row r="19" spans="1:14" s="59" customFormat="1" ht="12.75">
      <c r="A19" s="61"/>
      <c r="B19" s="31"/>
      <c r="C19" s="54"/>
      <c r="D19" s="66"/>
      <c r="E19" s="67"/>
      <c r="F19" s="40">
        <f t="shared" si="0"/>
        <v>0</v>
      </c>
      <c r="G19" s="55" t="s">
        <v>108</v>
      </c>
      <c r="H19" s="52" t="s">
        <v>109</v>
      </c>
      <c r="I19" s="54">
        <v>1696400</v>
      </c>
      <c r="J19" s="56"/>
      <c r="K19" s="57"/>
      <c r="L19" s="40">
        <f t="shared" si="2"/>
        <v>-1696400</v>
      </c>
      <c r="M19" s="48">
        <f t="shared" si="1"/>
        <v>0.87331208912272396</v>
      </c>
      <c r="N19" s="58"/>
    </row>
    <row r="20" spans="1:14" s="59" customFormat="1" ht="12.75">
      <c r="A20" s="61"/>
      <c r="B20" s="39"/>
      <c r="C20" s="54"/>
      <c r="D20" s="66"/>
      <c r="E20" s="54"/>
      <c r="F20" s="40">
        <f t="shared" si="0"/>
        <v>0</v>
      </c>
      <c r="G20" s="55" t="s">
        <v>110</v>
      </c>
      <c r="H20" s="68" t="s">
        <v>111</v>
      </c>
      <c r="I20" s="54">
        <v>4870</v>
      </c>
      <c r="J20" s="56"/>
      <c r="K20" s="57"/>
      <c r="L20" s="40">
        <f t="shared" si="2"/>
        <v>-4870</v>
      </c>
      <c r="M20" s="48">
        <f t="shared" si="1"/>
        <v>2.5070914135980108E-3</v>
      </c>
      <c r="N20" s="58"/>
    </row>
    <row r="21" spans="1:14" s="59" customFormat="1" ht="12.75">
      <c r="A21" s="60"/>
      <c r="B21" s="69"/>
      <c r="C21" s="70"/>
      <c r="D21" s="53"/>
      <c r="E21" s="54"/>
      <c r="F21" s="40">
        <f t="shared" si="0"/>
        <v>0</v>
      </c>
      <c r="G21" s="55" t="s">
        <v>112</v>
      </c>
      <c r="H21" s="71" t="s">
        <v>113</v>
      </c>
      <c r="I21" s="70">
        <v>61157</v>
      </c>
      <c r="J21" s="56"/>
      <c r="K21" s="57"/>
      <c r="L21" s="40">
        <f t="shared" si="2"/>
        <v>-61157</v>
      </c>
      <c r="M21" s="48">
        <f t="shared" si="1"/>
        <v>3.1483817162507914E-2</v>
      </c>
      <c r="N21" s="58"/>
    </row>
    <row r="22" spans="1:14" s="59" customFormat="1" ht="12.75">
      <c r="A22" s="60"/>
      <c r="B22" s="69"/>
      <c r="C22" s="72"/>
      <c r="D22" s="53"/>
      <c r="E22" s="54"/>
      <c r="F22" s="40">
        <f t="shared" si="0"/>
        <v>0</v>
      </c>
      <c r="G22" s="73"/>
      <c r="H22" s="74"/>
      <c r="I22" s="72"/>
      <c r="J22" s="56"/>
      <c r="K22" s="57"/>
      <c r="L22" s="40">
        <f t="shared" si="2"/>
        <v>0</v>
      </c>
      <c r="M22" s="48">
        <f t="shared" si="1"/>
        <v>0</v>
      </c>
      <c r="N22" s="58"/>
    </row>
    <row r="23" spans="1:14" s="59" customFormat="1" ht="12.75">
      <c r="A23" s="60"/>
      <c r="B23" s="69"/>
      <c r="C23" s="72"/>
      <c r="D23" s="53"/>
      <c r="E23" s="54"/>
      <c r="F23" s="40">
        <f t="shared" si="0"/>
        <v>0</v>
      </c>
      <c r="G23" s="73"/>
      <c r="H23" s="75" t="s">
        <v>114</v>
      </c>
      <c r="I23" s="72"/>
      <c r="J23" s="56"/>
      <c r="K23" s="57"/>
      <c r="L23" s="40">
        <f t="shared" si="2"/>
        <v>0</v>
      </c>
      <c r="M23" s="48">
        <f t="shared" si="1"/>
        <v>0</v>
      </c>
      <c r="N23" s="58"/>
    </row>
    <row r="24" spans="1:14" s="59" customFormat="1" ht="12.75">
      <c r="A24" s="60"/>
      <c r="B24" s="60"/>
      <c r="C24" s="72"/>
      <c r="D24" s="53"/>
      <c r="E24" s="54"/>
      <c r="F24" s="40">
        <f t="shared" si="0"/>
        <v>0</v>
      </c>
      <c r="G24" s="73" t="s">
        <v>115</v>
      </c>
      <c r="H24" s="74" t="s">
        <v>116</v>
      </c>
      <c r="I24" s="52">
        <v>109</v>
      </c>
      <c r="J24" s="76"/>
      <c r="K24" s="57"/>
      <c r="L24" s="40">
        <f t="shared" si="2"/>
        <v>-109</v>
      </c>
      <c r="M24" s="48">
        <f t="shared" si="1"/>
        <v>5.6113544986074576E-5</v>
      </c>
      <c r="N24" s="58"/>
    </row>
    <row r="25" spans="1:14" s="65" customFormat="1" ht="12.75">
      <c r="A25" s="62"/>
      <c r="B25" s="62"/>
      <c r="C25" s="77"/>
      <c r="D25" s="63"/>
      <c r="E25" s="63"/>
      <c r="F25" s="40">
        <f t="shared" si="0"/>
        <v>0</v>
      </c>
      <c r="G25" s="73" t="s">
        <v>117</v>
      </c>
      <c r="H25" s="68" t="s">
        <v>118</v>
      </c>
      <c r="I25" s="54">
        <v>0</v>
      </c>
      <c r="J25" s="56"/>
      <c r="K25" s="57"/>
      <c r="L25" s="40">
        <f t="shared" si="2"/>
        <v>0</v>
      </c>
      <c r="M25" s="48">
        <f t="shared" si="1"/>
        <v>0</v>
      </c>
      <c r="N25" s="58"/>
    </row>
    <row r="26" spans="1:14" s="59" customFormat="1" ht="12.75">
      <c r="A26" s="61"/>
      <c r="B26" s="61"/>
      <c r="C26" s="54"/>
      <c r="D26" s="66"/>
      <c r="E26" s="54"/>
      <c r="F26" s="40">
        <f t="shared" si="0"/>
        <v>0</v>
      </c>
      <c r="G26" s="78"/>
      <c r="H26" s="78"/>
      <c r="I26" s="54"/>
      <c r="J26" s="76"/>
      <c r="K26" s="57"/>
      <c r="L26" s="40">
        <f t="shared" si="2"/>
        <v>0</v>
      </c>
      <c r="M26" s="48">
        <f t="shared" si="1"/>
        <v>0</v>
      </c>
      <c r="N26" s="58"/>
    </row>
    <row r="27" spans="1:14" s="59" customFormat="1" ht="12.75">
      <c r="A27" s="61"/>
      <c r="B27" s="61"/>
      <c r="C27" s="54"/>
      <c r="D27" s="53"/>
      <c r="E27" s="54"/>
      <c r="F27" s="54"/>
      <c r="G27" s="55"/>
      <c r="H27" s="52"/>
      <c r="I27" s="54"/>
      <c r="J27" s="76"/>
      <c r="K27" s="57"/>
      <c r="L27" s="40">
        <f t="shared" si="2"/>
        <v>0</v>
      </c>
      <c r="M27" s="48">
        <f t="shared" si="1"/>
        <v>0</v>
      </c>
      <c r="N27" s="58"/>
    </row>
    <row r="28" spans="1:14" s="30" customFormat="1" ht="12.75">
      <c r="A28" s="79"/>
      <c r="B28" s="80"/>
      <c r="C28" s="81"/>
      <c r="D28" s="81"/>
      <c r="E28" s="81"/>
      <c r="F28" s="81"/>
      <c r="G28" s="82"/>
      <c r="H28" s="82"/>
      <c r="I28" s="81"/>
      <c r="J28" s="46"/>
      <c r="K28" s="47"/>
      <c r="L28" s="81"/>
      <c r="M28" s="83"/>
      <c r="N28" s="49"/>
    </row>
    <row r="29" spans="1:14" s="30" customFormat="1" ht="3.75" customHeight="1">
      <c r="A29" s="84"/>
      <c r="B29" s="85"/>
      <c r="C29" s="86"/>
      <c r="E29" s="40"/>
      <c r="F29" s="42"/>
      <c r="G29" s="42"/>
      <c r="H29" s="86"/>
      <c r="I29" s="40"/>
      <c r="J29" s="87"/>
      <c r="K29" s="88"/>
      <c r="L29" s="89"/>
      <c r="M29" s="90"/>
      <c r="N29" s="49"/>
    </row>
    <row r="30" spans="1:14" s="95" customFormat="1" ht="18.75" customHeight="1" thickBot="1">
      <c r="A30" s="91"/>
      <c r="B30" s="92" t="s">
        <v>119</v>
      </c>
      <c r="C30" s="91">
        <f>SUM(C14:C27)</f>
        <v>0</v>
      </c>
      <c r="D30" s="91">
        <f>SUM(D14:D27)</f>
        <v>0</v>
      </c>
      <c r="E30" s="91">
        <f>SUM(E14:E27)</f>
        <v>0</v>
      </c>
      <c r="F30" s="91">
        <f>SUM(F14:F27)</f>
        <v>0</v>
      </c>
      <c r="G30" s="91"/>
      <c r="H30" s="91"/>
      <c r="I30" s="91">
        <f>SUM(I14:I27)</f>
        <v>1942490</v>
      </c>
      <c r="J30" s="91"/>
      <c r="K30" s="91"/>
      <c r="L30" s="91">
        <f>SUM(L14:L27)</f>
        <v>-1942490</v>
      </c>
      <c r="M30" s="93"/>
      <c r="N30" s="94"/>
    </row>
    <row r="31" spans="1:14" ht="15.75" thickTop="1"/>
    <row r="33" spans="2:4">
      <c r="B33" s="96"/>
      <c r="C33" s="97" t="s">
        <v>120</v>
      </c>
      <c r="D33" s="98" t="s">
        <v>120</v>
      </c>
    </row>
    <row r="34" spans="2:4">
      <c r="B34" s="99" t="s">
        <v>121</v>
      </c>
      <c r="C34" s="100">
        <v>44196</v>
      </c>
      <c r="D34" s="101">
        <v>43830</v>
      </c>
    </row>
    <row r="35" spans="2:4">
      <c r="B35" s="102"/>
      <c r="C35" s="54"/>
      <c r="D35" s="103"/>
    </row>
    <row r="36" spans="2:4">
      <c r="B36" s="102" t="s">
        <v>122</v>
      </c>
      <c r="C36" s="54"/>
      <c r="D36" s="103"/>
    </row>
    <row r="37" spans="2:4">
      <c r="B37" s="102" t="s">
        <v>123</v>
      </c>
      <c r="C37" s="54"/>
      <c r="D37" s="103"/>
    </row>
    <row r="38" spans="2:4">
      <c r="B38" s="102" t="s">
        <v>124</v>
      </c>
      <c r="C38" s="104"/>
      <c r="D38" s="103"/>
    </row>
    <row r="39" spans="2:4">
      <c r="B39" s="102"/>
      <c r="C39" s="104"/>
      <c r="D39" s="103"/>
    </row>
    <row r="40" spans="2:4">
      <c r="B40" s="102" t="s">
        <v>125</v>
      </c>
      <c r="C40" s="104"/>
      <c r="D40" s="103"/>
    </row>
    <row r="41" spans="2:4">
      <c r="B41" s="102" t="s">
        <v>126</v>
      </c>
      <c r="C41" s="104"/>
      <c r="D41" s="103"/>
    </row>
    <row r="42" spans="2:4">
      <c r="B42" s="102" t="s">
        <v>127</v>
      </c>
      <c r="C42" s="104"/>
      <c r="D42" s="103"/>
    </row>
    <row r="43" spans="2:4">
      <c r="B43" s="102" t="s">
        <v>128</v>
      </c>
      <c r="C43" s="104"/>
      <c r="D43" s="103"/>
    </row>
    <row r="44" spans="2:4">
      <c r="B44" s="102"/>
      <c r="C44" s="105"/>
      <c r="D44" s="106"/>
    </row>
    <row r="45" spans="2:4" ht="15.75" thickBot="1">
      <c r="B45" s="99" t="s">
        <v>119</v>
      </c>
      <c r="C45" s="107">
        <f>+SUM(C35:C44)</f>
        <v>0</v>
      </c>
      <c r="D45" s="108">
        <f>+SUM(D35:D44)</f>
        <v>0</v>
      </c>
    </row>
    <row r="46" spans="2:4" ht="15.75" thickTop="1">
      <c r="B46" s="109"/>
      <c r="C46" s="110"/>
      <c r="D46" s="111"/>
    </row>
    <row r="47" spans="2:4">
      <c r="B47" s="112"/>
      <c r="C47" s="113"/>
      <c r="D47" s="114"/>
    </row>
    <row r="48" spans="2:4">
      <c r="B48" s="115" t="s">
        <v>129</v>
      </c>
      <c r="C48" s="116"/>
      <c r="D48" s="117"/>
    </row>
    <row r="49" spans="1:14">
      <c r="B49" s="118" t="s">
        <v>130</v>
      </c>
      <c r="C49" s="119"/>
      <c r="D49" s="120"/>
    </row>
    <row r="53" spans="1:14">
      <c r="A53" s="121" t="s">
        <v>131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3"/>
      <c r="N53" s="122"/>
    </row>
    <row r="54" spans="1:14">
      <c r="A54" s="124" t="s">
        <v>132</v>
      </c>
    </row>
    <row r="55" spans="1:14">
      <c r="A55" s="124"/>
    </row>
    <row r="56" spans="1:14">
      <c r="A56" s="125" t="s">
        <v>133</v>
      </c>
    </row>
    <row r="57" spans="1:14">
      <c r="A57" s="124" t="s">
        <v>134</v>
      </c>
    </row>
    <row r="58" spans="1:14">
      <c r="A58" s="124" t="s">
        <v>135</v>
      </c>
    </row>
    <row r="59" spans="1:14">
      <c r="A59" s="124"/>
    </row>
    <row r="60" spans="1:14">
      <c r="A60" s="124"/>
    </row>
    <row r="61" spans="1:14">
      <c r="A61" s="125" t="s">
        <v>136</v>
      </c>
    </row>
  </sheetData>
  <mergeCells count="14">
    <mergeCell ref="J12:J13"/>
    <mergeCell ref="K12:K13"/>
    <mergeCell ref="L12:M12"/>
    <mergeCell ref="N12:N13"/>
    <mergeCell ref="M4:N4"/>
    <mergeCell ref="M5:N5"/>
    <mergeCell ref="M6:N6"/>
    <mergeCell ref="M7:N7"/>
    <mergeCell ref="M8:N8"/>
    <mergeCell ref="A12:A13"/>
    <mergeCell ref="B12:B13"/>
    <mergeCell ref="D12:E12"/>
    <mergeCell ref="G12:G13"/>
    <mergeCell ref="H12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workbookViewId="0">
      <pane ySplit="5" topLeftCell="A6" activePane="bottomLeft" state="frozen"/>
      <selection pane="bottomLeft" activeCell="D29" sqref="D29"/>
    </sheetView>
  </sheetViews>
  <sheetFormatPr defaultColWidth="11.42578125" defaultRowHeight="11.25" outlineLevelRow="2"/>
  <cols>
    <col min="1" max="1" width="32" style="9" bestFit="1" customWidth="1"/>
    <col min="2" max="2" width="10.7109375" style="15" customWidth="1"/>
    <col min="3" max="3" width="10.7109375" style="9" bestFit="1" customWidth="1"/>
    <col min="4" max="4" width="10.7109375" style="9" customWidth="1"/>
    <col min="5" max="5" width="10" style="10" bestFit="1" customWidth="1"/>
    <col min="6" max="6" width="54.140625" style="10" customWidth="1"/>
    <col min="7" max="7" width="75.140625" style="9" customWidth="1"/>
    <col min="8" max="16384" width="11.42578125" style="9"/>
  </cols>
  <sheetData>
    <row r="1" spans="1:7">
      <c r="A1" s="12" t="s">
        <v>19</v>
      </c>
      <c r="G1" s="9" t="s">
        <v>75</v>
      </c>
    </row>
    <row r="2" spans="1:7">
      <c r="A2" s="12" t="s">
        <v>44</v>
      </c>
    </row>
    <row r="3" spans="1:7">
      <c r="A3" s="12" t="s">
        <v>45</v>
      </c>
    </row>
    <row r="5" spans="1:7" ht="15.95" customHeight="1">
      <c r="A5" s="6" t="s">
        <v>20</v>
      </c>
      <c r="B5" s="13" t="s">
        <v>22</v>
      </c>
      <c r="C5" s="6" t="s">
        <v>46</v>
      </c>
      <c r="D5" s="6" t="s">
        <v>47</v>
      </c>
      <c r="E5" s="8" t="s">
        <v>67</v>
      </c>
      <c r="F5" s="6" t="s">
        <v>23</v>
      </c>
    </row>
    <row r="6" spans="1:7" hidden="1" outlineLevel="2">
      <c r="A6" s="3" t="s">
        <v>27</v>
      </c>
      <c r="B6" s="14">
        <v>44011</v>
      </c>
      <c r="C6" s="1" t="s">
        <v>48</v>
      </c>
      <c r="D6" s="1" t="s">
        <v>60</v>
      </c>
      <c r="E6" s="2">
        <v>392</v>
      </c>
      <c r="F6" s="3" t="s">
        <v>5</v>
      </c>
    </row>
    <row r="7" spans="1:7" hidden="1" outlineLevel="2">
      <c r="A7" s="3" t="s">
        <v>27</v>
      </c>
      <c r="B7" s="14">
        <v>44043</v>
      </c>
      <c r="C7" s="1" t="s">
        <v>50</v>
      </c>
      <c r="D7" s="1" t="s">
        <v>60</v>
      </c>
      <c r="E7" s="2">
        <v>-360</v>
      </c>
      <c r="F7" s="3" t="s">
        <v>4</v>
      </c>
    </row>
    <row r="8" spans="1:7" outlineLevel="1" collapsed="1">
      <c r="A8" s="4" t="s">
        <v>68</v>
      </c>
      <c r="B8" s="14"/>
      <c r="C8" s="1"/>
      <c r="D8" s="1"/>
      <c r="E8" s="7">
        <f>SUBTOTAL(9,E6:E7)</f>
        <v>32</v>
      </c>
      <c r="F8" s="3"/>
    </row>
    <row r="9" spans="1:7" hidden="1" outlineLevel="2">
      <c r="A9" s="3" t="s">
        <v>26</v>
      </c>
      <c r="B9" s="14">
        <v>44060</v>
      </c>
      <c r="C9" s="1" t="s">
        <v>48</v>
      </c>
      <c r="D9" s="1" t="s">
        <v>61</v>
      </c>
      <c r="E9" s="2">
        <v>4088</v>
      </c>
      <c r="F9" s="3" t="s">
        <v>17</v>
      </c>
    </row>
    <row r="10" spans="1:7" hidden="1" outlineLevel="2">
      <c r="A10" s="3" t="s">
        <v>26</v>
      </c>
      <c r="B10" s="14">
        <v>44060</v>
      </c>
      <c r="C10" s="1" t="s">
        <v>49</v>
      </c>
      <c r="D10" s="1" t="s">
        <v>61</v>
      </c>
      <c r="E10" s="2">
        <v>-195.28</v>
      </c>
      <c r="F10" s="3" t="s">
        <v>18</v>
      </c>
    </row>
    <row r="11" spans="1:7" outlineLevel="1" collapsed="1">
      <c r="A11" s="4" t="s">
        <v>69</v>
      </c>
      <c r="B11" s="14"/>
      <c r="C11" s="1"/>
      <c r="D11" s="1"/>
      <c r="E11" s="7">
        <f>SUBTOTAL(9,E9:E10)</f>
        <v>3892.72</v>
      </c>
      <c r="F11" s="3"/>
    </row>
    <row r="12" spans="1:7" hidden="1" outlineLevel="2">
      <c r="A12" s="9" t="s">
        <v>38</v>
      </c>
      <c r="B12" s="15">
        <v>44111</v>
      </c>
      <c r="C12" s="1" t="s">
        <v>48</v>
      </c>
      <c r="D12" s="1" t="s">
        <v>64</v>
      </c>
      <c r="E12" s="10">
        <v>679240.17999999993</v>
      </c>
      <c r="F12" s="9" t="s">
        <v>39</v>
      </c>
    </row>
    <row r="13" spans="1:7" outlineLevel="1" collapsed="1">
      <c r="A13" s="12" t="s">
        <v>70</v>
      </c>
      <c r="C13" s="1"/>
      <c r="D13" s="1"/>
      <c r="E13" s="11">
        <f>SUBTOTAL(9,E12:E12)</f>
        <v>679240.17999999993</v>
      </c>
      <c r="F13" s="9"/>
    </row>
    <row r="14" spans="1:7" hidden="1" outlineLevel="2">
      <c r="A14" s="3" t="s">
        <v>24</v>
      </c>
      <c r="B14" s="14">
        <v>43756</v>
      </c>
      <c r="C14" s="1" t="s">
        <v>48</v>
      </c>
      <c r="D14" s="1" t="s">
        <v>51</v>
      </c>
      <c r="E14" s="2">
        <v>4747.47</v>
      </c>
      <c r="F14" s="3" t="s">
        <v>0</v>
      </c>
    </row>
    <row r="15" spans="1:7" hidden="1" outlineLevel="2">
      <c r="A15" s="3" t="s">
        <v>24</v>
      </c>
      <c r="B15" s="14">
        <v>43829</v>
      </c>
      <c r="C15" s="1" t="s">
        <v>49</v>
      </c>
      <c r="D15" s="1" t="s">
        <v>51</v>
      </c>
      <c r="E15" s="2">
        <v>-84.78</v>
      </c>
      <c r="F15" s="3" t="s">
        <v>3</v>
      </c>
    </row>
    <row r="16" spans="1:7" hidden="1" outlineLevel="2">
      <c r="A16" s="3" t="s">
        <v>24</v>
      </c>
      <c r="B16" s="14">
        <v>43801</v>
      </c>
      <c r="C16" s="1" t="s">
        <v>48</v>
      </c>
      <c r="D16" s="1" t="s">
        <v>52</v>
      </c>
      <c r="E16" s="2">
        <v>42942.09</v>
      </c>
      <c r="F16" s="3" t="s">
        <v>1</v>
      </c>
    </row>
    <row r="17" spans="1:6" hidden="1" outlineLevel="2">
      <c r="A17" s="3" t="s">
        <v>24</v>
      </c>
      <c r="B17" s="14">
        <v>43804</v>
      </c>
      <c r="C17" s="1" t="s">
        <v>49</v>
      </c>
      <c r="D17" s="1" t="s">
        <v>52</v>
      </c>
      <c r="E17" s="2">
        <v>-766.82</v>
      </c>
      <c r="F17" s="3" t="s">
        <v>2</v>
      </c>
    </row>
    <row r="18" spans="1:6" hidden="1" outlineLevel="2">
      <c r="A18" s="3" t="s">
        <v>24</v>
      </c>
      <c r="B18" s="14">
        <v>43890</v>
      </c>
      <c r="C18" s="1" t="s">
        <v>50</v>
      </c>
      <c r="D18" s="1" t="s">
        <v>52</v>
      </c>
      <c r="E18" s="2">
        <v>-41494.979999999996</v>
      </c>
      <c r="F18" s="3" t="s">
        <v>32</v>
      </c>
    </row>
    <row r="19" spans="1:6" hidden="1" outlineLevel="2">
      <c r="A19" s="3" t="s">
        <v>24</v>
      </c>
      <c r="B19" s="14">
        <v>43837</v>
      </c>
      <c r="C19" s="1" t="s">
        <v>48</v>
      </c>
      <c r="D19" s="1" t="s">
        <v>53</v>
      </c>
      <c r="E19" s="2">
        <v>126</v>
      </c>
      <c r="F19" s="3" t="s">
        <v>16</v>
      </c>
    </row>
    <row r="20" spans="1:6" hidden="1" outlineLevel="2">
      <c r="A20" s="3" t="s">
        <v>24</v>
      </c>
      <c r="B20" s="14">
        <v>43844</v>
      </c>
      <c r="C20" s="1" t="s">
        <v>49</v>
      </c>
      <c r="D20" s="1" t="s">
        <v>53</v>
      </c>
      <c r="E20" s="2">
        <v>-2.25</v>
      </c>
      <c r="F20" s="3" t="s">
        <v>15</v>
      </c>
    </row>
    <row r="21" spans="1:6" hidden="1" outlineLevel="2">
      <c r="A21" s="3" t="s">
        <v>24</v>
      </c>
      <c r="B21" s="14">
        <v>43837</v>
      </c>
      <c r="C21" s="1" t="s">
        <v>48</v>
      </c>
      <c r="D21" s="1" t="s">
        <v>54</v>
      </c>
      <c r="E21" s="2">
        <v>32586.639999999999</v>
      </c>
      <c r="F21" s="3" t="s">
        <v>14</v>
      </c>
    </row>
    <row r="22" spans="1:6" hidden="1" outlineLevel="2">
      <c r="A22" s="3" t="s">
        <v>24</v>
      </c>
      <c r="B22" s="14">
        <v>43844</v>
      </c>
      <c r="C22" s="1" t="s">
        <v>49</v>
      </c>
      <c r="D22" s="1" t="s">
        <v>54</v>
      </c>
      <c r="E22" s="2">
        <v>-581.9</v>
      </c>
      <c r="F22" s="3" t="s">
        <v>13</v>
      </c>
    </row>
    <row r="23" spans="1:6" hidden="1" outlineLevel="2">
      <c r="A23" s="3" t="s">
        <v>24</v>
      </c>
      <c r="B23" s="14">
        <v>44043</v>
      </c>
      <c r="C23" s="1" t="s">
        <v>55</v>
      </c>
      <c r="D23" s="1" t="s">
        <v>54</v>
      </c>
      <c r="E23" s="2">
        <v>-31953.89</v>
      </c>
      <c r="F23" s="3" t="s">
        <v>33</v>
      </c>
    </row>
    <row r="24" spans="1:6" hidden="1" outlineLevel="2">
      <c r="A24" s="3" t="s">
        <v>24</v>
      </c>
      <c r="B24" s="14">
        <v>44004</v>
      </c>
      <c r="C24" s="1" t="s">
        <v>48</v>
      </c>
      <c r="D24" s="1" t="s">
        <v>57</v>
      </c>
      <c r="E24" s="2">
        <v>441.41</v>
      </c>
      <c r="F24" s="3" t="s">
        <v>8</v>
      </c>
    </row>
    <row r="25" spans="1:6" hidden="1" outlineLevel="2">
      <c r="A25" s="3" t="s">
        <v>24</v>
      </c>
      <c r="B25" s="14">
        <v>44046</v>
      </c>
      <c r="C25" s="1" t="s">
        <v>49</v>
      </c>
      <c r="D25" s="1" t="s">
        <v>57</v>
      </c>
      <c r="E25" s="2">
        <v>-10.84</v>
      </c>
      <c r="F25" s="3" t="s">
        <v>29</v>
      </c>
    </row>
    <row r="26" spans="1:6" hidden="1" outlineLevel="2">
      <c r="A26" s="3" t="s">
        <v>24</v>
      </c>
      <c r="B26" s="14">
        <v>44004</v>
      </c>
      <c r="C26" s="1" t="s">
        <v>48</v>
      </c>
      <c r="D26" s="1" t="s">
        <v>58</v>
      </c>
      <c r="E26" s="2">
        <v>277.16000000000003</v>
      </c>
      <c r="F26" s="3" t="s">
        <v>7</v>
      </c>
    </row>
    <row r="27" spans="1:6" hidden="1" outlineLevel="2">
      <c r="A27" s="3" t="s">
        <v>24</v>
      </c>
      <c r="B27" s="14">
        <v>44046</v>
      </c>
      <c r="C27" s="1" t="s">
        <v>49</v>
      </c>
      <c r="D27" s="1" t="s">
        <v>58</v>
      </c>
      <c r="E27" s="2">
        <v>-6.8</v>
      </c>
      <c r="F27" s="3" t="s">
        <v>30</v>
      </c>
    </row>
    <row r="28" spans="1:6" hidden="1" outlineLevel="2">
      <c r="A28" s="3" t="s">
        <v>24</v>
      </c>
      <c r="B28" s="14">
        <v>44054</v>
      </c>
      <c r="C28" s="1" t="s">
        <v>55</v>
      </c>
      <c r="D28" s="1" t="s">
        <v>58</v>
      </c>
      <c r="E28" s="2">
        <v>-270.35000000000002</v>
      </c>
      <c r="F28" s="3" t="s">
        <v>28</v>
      </c>
    </row>
    <row r="29" spans="1:6" hidden="1" outlineLevel="2">
      <c r="A29" s="3" t="s">
        <v>24</v>
      </c>
      <c r="B29" s="14">
        <v>44004</v>
      </c>
      <c r="C29" s="1" t="s">
        <v>48</v>
      </c>
      <c r="D29" s="1" t="s">
        <v>59</v>
      </c>
      <c r="E29" s="2">
        <v>277.16000000000003</v>
      </c>
      <c r="F29" s="3" t="s">
        <v>6</v>
      </c>
    </row>
    <row r="30" spans="1:6" hidden="1" outlineLevel="2">
      <c r="A30" s="3" t="s">
        <v>24</v>
      </c>
      <c r="B30" s="14">
        <v>44046</v>
      </c>
      <c r="C30" s="1" t="s">
        <v>49</v>
      </c>
      <c r="D30" s="1" t="s">
        <v>59</v>
      </c>
      <c r="E30" s="2">
        <v>-6.81</v>
      </c>
      <c r="F30" s="3" t="s">
        <v>31</v>
      </c>
    </row>
    <row r="31" spans="1:6" hidden="1" outlineLevel="2">
      <c r="A31" s="9" t="s">
        <v>24</v>
      </c>
      <c r="B31" s="15">
        <v>44085</v>
      </c>
      <c r="C31" s="1" t="s">
        <v>48</v>
      </c>
      <c r="D31" s="1" t="s">
        <v>65</v>
      </c>
      <c r="E31" s="10">
        <v>441.41</v>
      </c>
      <c r="F31" s="9" t="s">
        <v>37</v>
      </c>
    </row>
    <row r="32" spans="1:6" hidden="1" outlineLevel="2">
      <c r="A32" s="9" t="s">
        <v>24</v>
      </c>
      <c r="B32" s="15">
        <v>44085</v>
      </c>
      <c r="C32" s="1" t="s">
        <v>48</v>
      </c>
      <c r="D32" s="1" t="s">
        <v>62</v>
      </c>
      <c r="E32" s="10">
        <v>277.16000000000003</v>
      </c>
      <c r="F32" s="9" t="s">
        <v>36</v>
      </c>
    </row>
    <row r="33" spans="1:6" outlineLevel="1" collapsed="1">
      <c r="A33" s="12" t="s">
        <v>71</v>
      </c>
      <c r="C33" s="1"/>
      <c r="D33" s="1"/>
      <c r="E33" s="11">
        <f>SUBTOTAL(9,E14:E32)</f>
        <v>6937.08</v>
      </c>
      <c r="F33" s="9"/>
    </row>
    <row r="34" spans="1:6" hidden="1" outlineLevel="2">
      <c r="A34" s="3" t="s">
        <v>21</v>
      </c>
      <c r="B34" s="14">
        <v>43921</v>
      </c>
      <c r="C34" s="1" t="s">
        <v>48</v>
      </c>
      <c r="D34" s="1" t="s">
        <v>56</v>
      </c>
      <c r="E34" s="2">
        <v>1899968</v>
      </c>
      <c r="F34" s="3" t="s">
        <v>12</v>
      </c>
    </row>
    <row r="35" spans="1:6" hidden="1" outlineLevel="2">
      <c r="A35" s="3" t="s">
        <v>21</v>
      </c>
      <c r="B35" s="14">
        <v>43921</v>
      </c>
      <c r="C35" s="1" t="s">
        <v>49</v>
      </c>
      <c r="D35" s="1" t="s">
        <v>56</v>
      </c>
      <c r="E35" s="2">
        <v>-176425.60000000001</v>
      </c>
      <c r="F35" s="3" t="s">
        <v>11</v>
      </c>
    </row>
    <row r="36" spans="1:6" hidden="1" outlineLevel="2">
      <c r="A36" s="3" t="s">
        <v>21</v>
      </c>
      <c r="B36" s="14">
        <v>43982</v>
      </c>
      <c r="C36" s="1" t="s">
        <v>55</v>
      </c>
      <c r="D36" s="1" t="s">
        <v>56</v>
      </c>
      <c r="E36" s="2">
        <v>-10000</v>
      </c>
      <c r="F36" s="3" t="s">
        <v>10</v>
      </c>
    </row>
    <row r="37" spans="1:6" hidden="1" outlineLevel="2">
      <c r="A37" s="3" t="s">
        <v>21</v>
      </c>
      <c r="B37" s="14">
        <v>44012</v>
      </c>
      <c r="C37" s="1" t="s">
        <v>55</v>
      </c>
      <c r="D37" s="1" t="s">
        <v>56</v>
      </c>
      <c r="E37" s="2">
        <v>-58060.47</v>
      </c>
      <c r="F37" s="3" t="s">
        <v>9</v>
      </c>
    </row>
    <row r="38" spans="1:6" outlineLevel="1" collapsed="1">
      <c r="A38" s="4" t="s">
        <v>72</v>
      </c>
      <c r="B38" s="14"/>
      <c r="C38" s="1"/>
      <c r="D38" s="1"/>
      <c r="E38" s="7">
        <f>SUBTOTAL(9,E34:E37)</f>
        <v>1655481.93</v>
      </c>
      <c r="F38" s="3"/>
    </row>
    <row r="39" spans="1:6" hidden="1" outlineLevel="2">
      <c r="A39" s="3" t="s">
        <v>25</v>
      </c>
      <c r="B39" s="14">
        <v>43951</v>
      </c>
      <c r="C39" s="1" t="s">
        <v>50</v>
      </c>
      <c r="D39" s="1" t="s">
        <v>25</v>
      </c>
      <c r="E39" s="2">
        <v>-205</v>
      </c>
      <c r="F39" s="3" t="s">
        <v>43</v>
      </c>
    </row>
    <row r="40" spans="1:6" outlineLevel="1" collapsed="1">
      <c r="A40" s="4" t="s">
        <v>73</v>
      </c>
      <c r="B40" s="14"/>
      <c r="C40" s="1"/>
      <c r="D40" s="1"/>
      <c r="E40" s="7">
        <f>SUBTOTAL(9,E39:E39)</f>
        <v>-205</v>
      </c>
      <c r="F40" s="3"/>
    </row>
    <row r="41" spans="1:6" hidden="1" outlineLevel="2">
      <c r="A41" s="3" t="s">
        <v>35</v>
      </c>
      <c r="B41" s="14">
        <v>44095</v>
      </c>
      <c r="C41" s="1" t="s">
        <v>48</v>
      </c>
      <c r="D41" s="1" t="s">
        <v>63</v>
      </c>
      <c r="E41" s="2">
        <v>20861.12</v>
      </c>
      <c r="F41" s="3" t="s">
        <v>34</v>
      </c>
    </row>
    <row r="42" spans="1:6" hidden="1" outlineLevel="2">
      <c r="A42" s="3" t="s">
        <v>35</v>
      </c>
      <c r="B42" s="14">
        <v>44043</v>
      </c>
      <c r="C42" s="1" t="s">
        <v>50</v>
      </c>
      <c r="D42" s="1" t="s">
        <v>63</v>
      </c>
      <c r="E42" s="2">
        <v>-8601.5</v>
      </c>
      <c r="F42" s="3" t="s">
        <v>42</v>
      </c>
    </row>
    <row r="43" spans="1:6" hidden="1" outlineLevel="2">
      <c r="A43" s="3" t="s">
        <v>35</v>
      </c>
      <c r="B43" s="14">
        <v>44104</v>
      </c>
      <c r="C43" s="1" t="s">
        <v>49</v>
      </c>
      <c r="D43" s="1" t="s">
        <v>63</v>
      </c>
      <c r="E43" s="2">
        <v>-325.95999999999998</v>
      </c>
      <c r="F43" s="3" t="s">
        <v>40</v>
      </c>
    </row>
    <row r="44" spans="1:6" hidden="1" outlineLevel="2">
      <c r="A44" s="3" t="s">
        <v>35</v>
      </c>
      <c r="B44" s="14">
        <v>44099</v>
      </c>
      <c r="C44" s="1" t="s">
        <v>50</v>
      </c>
      <c r="D44" s="1" t="s">
        <v>63</v>
      </c>
      <c r="E44" s="2">
        <v>-12106.92</v>
      </c>
      <c r="F44" s="3" t="s">
        <v>41</v>
      </c>
    </row>
    <row r="45" spans="1:6" outlineLevel="1" collapsed="1">
      <c r="A45" s="4" t="s">
        <v>74</v>
      </c>
      <c r="B45" s="14"/>
      <c r="C45" s="1"/>
      <c r="D45" s="1"/>
      <c r="E45" s="7">
        <f>SUBTOTAL(9,E41:E44)</f>
        <v>-173.26000000000022</v>
      </c>
      <c r="F45" s="3"/>
    </row>
    <row r="46" spans="1:6" ht="15.95" customHeight="1" thickBot="1">
      <c r="A46" s="4" t="s">
        <v>66</v>
      </c>
      <c r="B46" s="14"/>
      <c r="C46" s="1"/>
      <c r="D46" s="1"/>
      <c r="E46" s="5">
        <f>SUBTOTAL(9,E6:E44)</f>
        <v>2345205.65</v>
      </c>
      <c r="F46" s="3"/>
    </row>
    <row r="47" spans="1:6" ht="12" thickTop="1">
      <c r="F47" s="9"/>
    </row>
    <row r="48" spans="1:6">
      <c r="E48" s="9"/>
      <c r="F48" s="9"/>
    </row>
    <row r="62" spans="5:6">
      <c r="E62" s="9"/>
      <c r="F62" s="9"/>
    </row>
    <row r="63" spans="5:6">
      <c r="E63" s="9"/>
      <c r="F63" s="9"/>
    </row>
    <row r="64" spans="5:6">
      <c r="E64" s="9"/>
      <c r="F6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Cedula resumen</vt:lpstr>
      <vt:lpstr>Clientes oct-20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bmontero;LUIS GALARZA</dc:creator>
  <cp:lastModifiedBy>Carlos Almeida</cp:lastModifiedBy>
  <dcterms:created xsi:type="dcterms:W3CDTF">2020-09-21T23:57:24Z</dcterms:created>
  <dcterms:modified xsi:type="dcterms:W3CDTF">2021-01-29T15:49:57Z</dcterms:modified>
</cp:coreProperties>
</file>