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TELSOTERRA\2020\FASE II - Ejecucion\7000 Pruebas de Resultados\7200 Costo de ventas\"/>
    </mc:Choice>
  </mc:AlternateContent>
  <xr:revisionPtr revIDLastSave="0" documentId="8_{4DEF3366-5368-423C-A66B-C7FDC1294F89}" xr6:coauthVersionLast="46" xr6:coauthVersionMax="46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General" sheetId="1" r:id="rId1"/>
    <sheet name="Sample Size &amp; Threshold Calc" sheetId="2" state="hidden" r:id="rId2"/>
    <sheet name="Sample Size - Muestra" sheetId="3" r:id="rId3"/>
    <sheet name="Muestreo Gastos" sheetId="4" r:id="rId4"/>
    <sheet name="Contabilidad" sheetId="5" r:id="rId5"/>
  </sheets>
  <externalReferences>
    <externalReference r:id="rId6"/>
  </externalReferences>
  <definedNames>
    <definedName name="__RSE1">#REF!</definedName>
    <definedName name="__RSE2">'[1]p.2 mma calculations'!$I$34</definedName>
    <definedName name="_RSE1">#REF!</definedName>
    <definedName name="_RSE2">#REF!</definedName>
    <definedName name="_RSE3">#REF!</definedName>
    <definedName name="aq">#REF!</definedName>
    <definedName name="AS2DocOpenMode">"AS2DocumentEdit"</definedName>
    <definedName name="AS2NamedRange">12</definedName>
    <definedName name="AS2ReportLS">1</definedName>
    <definedName name="AS2SyncStepLS">0</definedName>
    <definedName name="AS2TickmarkLS">#REF!</definedName>
    <definedName name="AS2VersionLS">300</definedName>
    <definedName name="BG_Del">15</definedName>
    <definedName name="BG_Ins">4</definedName>
    <definedName name="BG_Mod">6</definedName>
    <definedName name="Depósitos_Tránsito">#REF!</definedName>
    <definedName name="Number_of_Selections">#REF!</definedName>
    <definedName name="Numof_Selections2">#REF!</definedName>
    <definedName name="Ref_1">#REF!</definedName>
    <definedName name="Ref_10">#REF!</definedName>
    <definedName name="Ref_11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TextRefCopy10">#REF!</definedName>
    <definedName name="TextRefCopy11">#REF!</definedName>
    <definedName name="TextRefCopy12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>6</definedName>
    <definedName name="Total_Amount">#REF!</definedName>
    <definedName name="Total_Population2">#REF!</definedName>
    <definedName name="wrn.Aging._.and._.Trend._.Analysis.">{#N/A,#N/A,FALSE,"Aging Summary";#N/A,#N/A,FALSE,"Ratio Analysis";#N/A,#N/A,FALSE,"Test 120 Day Accts";#N/A,#N/A,FALSE,"Tickmarks"}</definedName>
    <definedName name="XREF_COLUMN_1">'[1]p.2 mma calculations'!#REF!</definedName>
    <definedName name="XREF_COLUMN_4">#REF!</definedName>
    <definedName name="XREF_COLUMN_5">#REF!</definedName>
    <definedName name="XRefActiveRow">#REF!</definedName>
    <definedName name="XRefColumnsCount">3</definedName>
    <definedName name="XRefCopy27">#REF!</definedName>
    <definedName name="XRefCopy27Row">#REF!</definedName>
    <definedName name="XRefCopy28">#REF!</definedName>
    <definedName name="XRefCopy28Row">#REF!</definedName>
    <definedName name="XRefCopy6">#REF!</definedName>
    <definedName name="XRefCopy6Row">#REF!</definedName>
    <definedName name="XRefCopy7">#REF!</definedName>
    <definedName name="XRefCopyRangeCount">5</definedName>
    <definedName name="XRefPaste1">#REF!</definedName>
    <definedName name="XRefPaste10">#REF!</definedName>
    <definedName name="XRefPaste11">#REF!</definedName>
    <definedName name="XRefPaste12">#REF!</definedName>
    <definedName name="XRefPaste13">#REF!</definedName>
    <definedName name="XRefPaste1Row">[1]xref!#REF!</definedName>
    <definedName name="XRefPaste47">#REF!</definedName>
    <definedName name="XRefPaste47Row">#REF!</definedName>
    <definedName name="XRefPaste5Row">[1]xref!#REF!</definedName>
    <definedName name="XRefPaste6Row">[1]xref!#REF!</definedName>
    <definedName name="XRefPaste7">#REF!</definedName>
    <definedName name="XRefPaste8">#REF!</definedName>
    <definedName name="XRefPaste9">#REF!</definedName>
    <definedName name="XRefPasteRangeCount">4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46" i="5" l="1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C568" i="4"/>
  <c r="F559" i="4"/>
  <c r="C8" i="4"/>
  <c r="A1" i="4"/>
  <c r="F29" i="3"/>
  <c r="E29" i="3"/>
  <c r="D29" i="3"/>
  <c r="D16" i="3" s="1"/>
  <c r="C29" i="3"/>
  <c r="C26" i="3"/>
  <c r="D23" i="3"/>
  <c r="F21" i="3"/>
  <c r="F19" i="3"/>
  <c r="D12" i="3"/>
  <c r="F29" i="2"/>
  <c r="E29" i="2"/>
  <c r="D29" i="2"/>
  <c r="C29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D16" i="2"/>
  <c r="D12" i="2"/>
  <c r="D27" i="2" s="1"/>
  <c r="E27" i="3" l="1"/>
  <c r="E26" i="3"/>
  <c r="E25" i="3"/>
  <c r="E24" i="3"/>
  <c r="E23" i="3"/>
  <c r="E22" i="3"/>
  <c r="E21" i="3"/>
  <c r="E20" i="3"/>
  <c r="E19" i="3"/>
  <c r="F26" i="3"/>
  <c r="D25" i="3"/>
  <c r="C24" i="3"/>
  <c r="F22" i="3"/>
  <c r="D21" i="3"/>
  <c r="C20" i="3"/>
  <c r="F27" i="3"/>
  <c r="D26" i="3"/>
  <c r="C25" i="3"/>
  <c r="F23" i="3"/>
  <c r="D20" i="3"/>
  <c r="D14" i="3" s="1"/>
  <c r="C9" i="4" s="1"/>
  <c r="C22" i="3"/>
  <c r="D24" i="3"/>
  <c r="C27" i="3"/>
  <c r="I564" i="4"/>
  <c r="C19" i="3"/>
  <c r="F20" i="3"/>
  <c r="D22" i="3"/>
  <c r="F24" i="3"/>
  <c r="D27" i="3"/>
  <c r="D19" i="3"/>
  <c r="C21" i="3"/>
  <c r="C23" i="3"/>
  <c r="F25" i="3"/>
  <c r="D19" i="2"/>
  <c r="D20" i="2"/>
  <c r="D14" i="2" s="1"/>
  <c r="D21" i="2"/>
  <c r="D22" i="2"/>
  <c r="D23" i="2"/>
  <c r="D24" i="2"/>
  <c r="D25" i="2"/>
  <c r="D26" i="2"/>
  <c r="I567" i="4" l="1"/>
  <c r="C10" i="4"/>
  <c r="I557" i="4" l="1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2" i="4"/>
  <c r="I468" i="4"/>
  <c r="I464" i="4"/>
  <c r="I460" i="4"/>
  <c r="I456" i="4"/>
  <c r="I452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470" i="4"/>
  <c r="I463" i="4"/>
  <c r="I461" i="4"/>
  <c r="I454" i="4"/>
  <c r="I473" i="4"/>
  <c r="I471" i="4"/>
  <c r="I466" i="4"/>
  <c r="I459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465" i="4"/>
  <c r="I458" i="4"/>
  <c r="I453" i="4"/>
  <c r="I451" i="4"/>
  <c r="I467" i="4"/>
  <c r="I462" i="4"/>
  <c r="I457" i="4"/>
  <c r="I337" i="4"/>
  <c r="I335" i="4"/>
  <c r="I328" i="4"/>
  <c r="I321" i="4"/>
  <c r="I319" i="4"/>
  <c r="I312" i="4"/>
  <c r="I305" i="4"/>
  <c r="I303" i="4"/>
  <c r="I296" i="4"/>
  <c r="I289" i="4"/>
  <c r="I287" i="4"/>
  <c r="I280" i="4"/>
  <c r="I273" i="4"/>
  <c r="I271" i="4"/>
  <c r="I264" i="4"/>
  <c r="I257" i="4"/>
  <c r="I255" i="4"/>
  <c r="I248" i="4"/>
  <c r="I241" i="4"/>
  <c r="I239" i="4"/>
  <c r="I232" i="4"/>
  <c r="I225" i="4"/>
  <c r="I223" i="4"/>
  <c r="I216" i="4"/>
  <c r="I209" i="4"/>
  <c r="I207" i="4"/>
  <c r="I200" i="4"/>
  <c r="I193" i="4"/>
  <c r="I191" i="4"/>
  <c r="I184" i="4"/>
  <c r="I177" i="4"/>
  <c r="I175" i="4"/>
  <c r="I168" i="4"/>
  <c r="I161" i="4"/>
  <c r="I159" i="4"/>
  <c r="I152" i="4"/>
  <c r="I145" i="4"/>
  <c r="I143" i="4"/>
  <c r="I136" i="4"/>
  <c r="I129" i="4"/>
  <c r="I127" i="4"/>
  <c r="I123" i="4"/>
  <c r="I119" i="4"/>
  <c r="I115" i="4"/>
  <c r="I111" i="4"/>
  <c r="I107" i="4"/>
  <c r="I103" i="4"/>
  <c r="I99" i="4"/>
  <c r="I95" i="4"/>
  <c r="I91" i="4"/>
  <c r="I87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308" i="4"/>
  <c r="I299" i="4"/>
  <c r="I292" i="4"/>
  <c r="I285" i="4"/>
  <c r="I269" i="4"/>
  <c r="I260" i="4"/>
  <c r="I253" i="4"/>
  <c r="I251" i="4"/>
  <c r="I244" i="4"/>
  <c r="I340" i="4"/>
  <c r="I333" i="4"/>
  <c r="I331" i="4"/>
  <c r="I324" i="4"/>
  <c r="I317" i="4"/>
  <c r="I315" i="4"/>
  <c r="I301" i="4"/>
  <c r="I283" i="4"/>
  <c r="I276" i="4"/>
  <c r="I267" i="4"/>
  <c r="I449" i="4"/>
  <c r="I339" i="4"/>
  <c r="I332" i="4"/>
  <c r="I325" i="4"/>
  <c r="I307" i="4"/>
  <c r="I300" i="4"/>
  <c r="I293" i="4"/>
  <c r="I275" i="4"/>
  <c r="I268" i="4"/>
  <c r="I261" i="4"/>
  <c r="I227" i="4"/>
  <c r="I220" i="4"/>
  <c r="I215" i="4"/>
  <c r="I213" i="4"/>
  <c r="I208" i="4"/>
  <c r="I203" i="4"/>
  <c r="I201" i="4"/>
  <c r="I196" i="4"/>
  <c r="I189" i="4"/>
  <c r="I163" i="4"/>
  <c r="I156" i="4"/>
  <c r="I151" i="4"/>
  <c r="I149" i="4"/>
  <c r="I144" i="4"/>
  <c r="I139" i="4"/>
  <c r="I137" i="4"/>
  <c r="I132" i="4"/>
  <c r="I122" i="4"/>
  <c r="I120" i="4"/>
  <c r="I113" i="4"/>
  <c r="I106" i="4"/>
  <c r="I104" i="4"/>
  <c r="I97" i="4"/>
  <c r="I90" i="4"/>
  <c r="I88" i="4"/>
  <c r="I81" i="4"/>
  <c r="I74" i="4"/>
  <c r="I72" i="4"/>
  <c r="I65" i="4"/>
  <c r="I58" i="4"/>
  <c r="I56" i="4"/>
  <c r="I49" i="4"/>
  <c r="I42" i="4"/>
  <c r="I40" i="4"/>
  <c r="I33" i="4"/>
  <c r="I26" i="4"/>
  <c r="I24" i="4"/>
  <c r="I17" i="4"/>
  <c r="I474" i="4"/>
  <c r="I455" i="4"/>
  <c r="I327" i="4"/>
  <c r="I320" i="4"/>
  <c r="I313" i="4"/>
  <c r="I295" i="4"/>
  <c r="I288" i="4"/>
  <c r="I281" i="4"/>
  <c r="I263" i="4"/>
  <c r="I256" i="4"/>
  <c r="I249" i="4"/>
  <c r="I243" i="4"/>
  <c r="I236" i="4"/>
  <c r="I231" i="4"/>
  <c r="I229" i="4"/>
  <c r="I224" i="4"/>
  <c r="I219" i="4"/>
  <c r="I217" i="4"/>
  <c r="I212" i="4"/>
  <c r="I205" i="4"/>
  <c r="I179" i="4"/>
  <c r="I172" i="4"/>
  <c r="I167" i="4"/>
  <c r="I165" i="4"/>
  <c r="I160" i="4"/>
  <c r="I155" i="4"/>
  <c r="I153" i="4"/>
  <c r="I148" i="4"/>
  <c r="I141" i="4"/>
  <c r="I125" i="4"/>
  <c r="I118" i="4"/>
  <c r="I116" i="4"/>
  <c r="I109" i="4"/>
  <c r="I102" i="4"/>
  <c r="I100" i="4"/>
  <c r="I93" i="4"/>
  <c r="I86" i="4"/>
  <c r="I84" i="4"/>
  <c r="I77" i="4"/>
  <c r="I70" i="4"/>
  <c r="I68" i="4"/>
  <c r="I61" i="4"/>
  <c r="I54" i="4"/>
  <c r="I52" i="4"/>
  <c r="I45" i="4"/>
  <c r="I38" i="4"/>
  <c r="I36" i="4"/>
  <c r="I29" i="4"/>
  <c r="I22" i="4"/>
  <c r="I20" i="4"/>
  <c r="I291" i="4"/>
  <c r="I284" i="4"/>
  <c r="I277" i="4"/>
  <c r="I233" i="4"/>
  <c r="I228" i="4"/>
  <c r="I195" i="4"/>
  <c r="I181" i="4"/>
  <c r="I176" i="4"/>
  <c r="I171" i="4"/>
  <c r="I157" i="4"/>
  <c r="I121" i="4"/>
  <c r="I114" i="4"/>
  <c r="I96" i="4"/>
  <c r="I89" i="4"/>
  <c r="I82" i="4"/>
  <c r="I64" i="4"/>
  <c r="I57" i="4"/>
  <c r="I50" i="4"/>
  <c r="I32" i="4"/>
  <c r="I25" i="4"/>
  <c r="I18" i="4"/>
  <c r="I336" i="4"/>
  <c r="I279" i="4"/>
  <c r="I265" i="4"/>
  <c r="I245" i="4"/>
  <c r="I211" i="4"/>
  <c r="I187" i="4"/>
  <c r="I173" i="4"/>
  <c r="I135" i="4"/>
  <c r="I126" i="4"/>
  <c r="I101" i="4"/>
  <c r="I94" i="4"/>
  <c r="I311" i="4"/>
  <c r="I304" i="4"/>
  <c r="I297" i="4"/>
  <c r="I247" i="4"/>
  <c r="I237" i="4"/>
  <c r="I204" i="4"/>
  <c r="I199" i="4"/>
  <c r="I185" i="4"/>
  <c r="I180" i="4"/>
  <c r="I147" i="4"/>
  <c r="I133" i="4"/>
  <c r="I128" i="4"/>
  <c r="I124" i="4"/>
  <c r="I117" i="4"/>
  <c r="I110" i="4"/>
  <c r="I92" i="4"/>
  <c r="I85" i="4"/>
  <c r="I78" i="4"/>
  <c r="I60" i="4"/>
  <c r="I53" i="4"/>
  <c r="I46" i="4"/>
  <c r="I28" i="4"/>
  <c r="I21" i="4"/>
  <c r="I14" i="4"/>
  <c r="I469" i="4"/>
  <c r="I450" i="4"/>
  <c r="I329" i="4"/>
  <c r="I272" i="4"/>
  <c r="I192" i="4"/>
  <c r="I140" i="4"/>
  <c r="I108" i="4"/>
  <c r="I76" i="4"/>
  <c r="I69" i="4"/>
  <c r="I62" i="4"/>
  <c r="I44" i="4"/>
  <c r="I323" i="4"/>
  <c r="I316" i="4"/>
  <c r="I309" i="4"/>
  <c r="I259" i="4"/>
  <c r="I252" i="4"/>
  <c r="I240" i="4"/>
  <c r="I235" i="4"/>
  <c r="I221" i="4"/>
  <c r="I188" i="4"/>
  <c r="I183" i="4"/>
  <c r="I169" i="4"/>
  <c r="I164" i="4"/>
  <c r="I131" i="4"/>
  <c r="I112" i="4"/>
  <c r="I105" i="4"/>
  <c r="I98" i="4"/>
  <c r="I80" i="4"/>
  <c r="I73" i="4"/>
  <c r="I66" i="4"/>
  <c r="I48" i="4"/>
  <c r="I41" i="4"/>
  <c r="I34" i="4"/>
  <c r="I16" i="4"/>
  <c r="E10" i="4"/>
  <c r="C11" i="4" s="1"/>
  <c r="I197" i="4"/>
  <c r="I37" i="4"/>
  <c r="I30" i="4"/>
  <c r="C564" i="4" l="1"/>
  <c r="J13" i="4"/>
  <c r="G14" i="4" s="1"/>
  <c r="H14" i="4" l="1"/>
  <c r="J14" i="4" l="1"/>
  <c r="G15" i="4" s="1"/>
  <c r="H15" i="4" l="1"/>
  <c r="J15" i="4" l="1"/>
  <c r="G16" i="4" s="1"/>
  <c r="H16" i="4" l="1"/>
  <c r="J16" i="4" l="1"/>
  <c r="G17" i="4" s="1"/>
  <c r="H17" i="4" l="1"/>
  <c r="J17" i="4" s="1"/>
  <c r="G18" i="4" s="1"/>
  <c r="H18" i="4" l="1"/>
  <c r="J18" i="4" s="1"/>
  <c r="G19" i="4" s="1"/>
  <c r="H19" i="4" l="1"/>
  <c r="J19" i="4" s="1"/>
  <c r="G20" i="4" s="1"/>
  <c r="H20" i="4" l="1"/>
  <c r="J20" i="4" s="1"/>
  <c r="G21" i="4" s="1"/>
  <c r="H21" i="4" l="1"/>
  <c r="J21" i="4" s="1"/>
  <c r="G22" i="4" s="1"/>
  <c r="H22" i="4" l="1"/>
  <c r="J22" i="4" s="1"/>
  <c r="G23" i="4" s="1"/>
  <c r="H23" i="4" l="1"/>
  <c r="J23" i="4" s="1"/>
  <c r="G24" i="4" s="1"/>
  <c r="H24" i="4" l="1"/>
  <c r="J24" i="4" s="1"/>
  <c r="G25" i="4" s="1"/>
  <c r="H25" i="4" l="1"/>
  <c r="J25" i="4" s="1"/>
  <c r="G26" i="4" s="1"/>
  <c r="H26" i="4" l="1"/>
  <c r="J26" i="4" s="1"/>
  <c r="G27" i="4" s="1"/>
  <c r="H27" i="4" l="1"/>
  <c r="J27" i="4" s="1"/>
  <c r="G28" i="4" s="1"/>
  <c r="H28" i="4" l="1"/>
  <c r="J28" i="4" s="1"/>
  <c r="G29" i="4" s="1"/>
  <c r="H29" i="4" l="1"/>
  <c r="J29" i="4" s="1"/>
  <c r="G30" i="4" s="1"/>
  <c r="H30" i="4" l="1"/>
  <c r="J30" i="4" s="1"/>
  <c r="G31" i="4" s="1"/>
  <c r="H31" i="4" l="1"/>
  <c r="J31" i="4" s="1"/>
  <c r="J559" i="4" l="1"/>
  <c r="G32" i="4"/>
  <c r="H32" i="4" l="1"/>
  <c r="J32" i="4" s="1"/>
  <c r="G33" i="4" s="1"/>
  <c r="H33" i="4" l="1"/>
  <c r="J33" i="4" s="1"/>
  <c r="G34" i="4" s="1"/>
  <c r="H34" i="4" l="1"/>
  <c r="J34" i="4" s="1"/>
  <c r="G35" i="4" s="1"/>
  <c r="H35" i="4" l="1"/>
  <c r="J35" i="4" s="1"/>
  <c r="G36" i="4" s="1"/>
  <c r="H36" i="4" l="1"/>
  <c r="J36" i="4" s="1"/>
  <c r="G37" i="4" s="1"/>
  <c r="H37" i="4" l="1"/>
  <c r="J37" i="4" s="1"/>
  <c r="G38" i="4" s="1"/>
  <c r="H38" i="4" l="1"/>
  <c r="J38" i="4" s="1"/>
  <c r="G39" i="4" s="1"/>
  <c r="H39" i="4" l="1"/>
  <c r="J39" i="4" s="1"/>
  <c r="G40" i="4" s="1"/>
  <c r="H40" i="4" l="1"/>
  <c r="J40" i="4" s="1"/>
  <c r="G41" i="4" s="1"/>
  <c r="H41" i="4" l="1"/>
  <c r="J41" i="4" s="1"/>
  <c r="G42" i="4" s="1"/>
  <c r="H42" i="4" l="1"/>
  <c r="J42" i="4" s="1"/>
  <c r="G43" i="4" s="1"/>
  <c r="H43" i="4" l="1"/>
  <c r="J43" i="4" s="1"/>
  <c r="G44" i="4" s="1"/>
  <c r="H44" i="4" l="1"/>
  <c r="J44" i="4" s="1"/>
  <c r="G45" i="4" s="1"/>
  <c r="H45" i="4" l="1"/>
  <c r="J45" i="4" s="1"/>
  <c r="G46" i="4" s="1"/>
  <c r="H46" i="4" l="1"/>
  <c r="J46" i="4" s="1"/>
  <c r="G47" i="4" s="1"/>
  <c r="H47" i="4" l="1"/>
  <c r="J47" i="4" s="1"/>
  <c r="G48" i="4" s="1"/>
  <c r="H48" i="4" l="1"/>
  <c r="J48" i="4" s="1"/>
  <c r="G49" i="4" s="1"/>
  <c r="H49" i="4" l="1"/>
  <c r="J49" i="4" s="1"/>
  <c r="G50" i="4" s="1"/>
  <c r="H50" i="4" l="1"/>
  <c r="J50" i="4" s="1"/>
  <c r="G51" i="4" s="1"/>
  <c r="H51" i="4" l="1"/>
  <c r="J51" i="4" s="1"/>
  <c r="G52" i="4" s="1"/>
  <c r="H52" i="4" l="1"/>
  <c r="J52" i="4" s="1"/>
  <c r="G53" i="4" s="1"/>
  <c r="H53" i="4" l="1"/>
  <c r="J53" i="4" s="1"/>
  <c r="G54" i="4" s="1"/>
  <c r="H54" i="4" l="1"/>
  <c r="J54" i="4" s="1"/>
  <c r="G55" i="4" s="1"/>
  <c r="H55" i="4" l="1"/>
  <c r="J55" i="4" s="1"/>
  <c r="G56" i="4" s="1"/>
  <c r="H56" i="4" l="1"/>
  <c r="J56" i="4" s="1"/>
  <c r="G57" i="4" s="1"/>
  <c r="H57" i="4" l="1"/>
  <c r="J57" i="4" s="1"/>
  <c r="G58" i="4" s="1"/>
  <c r="H58" i="4" l="1"/>
  <c r="J58" i="4" s="1"/>
  <c r="G59" i="4" s="1"/>
  <c r="H59" i="4" l="1"/>
  <c r="J59" i="4" s="1"/>
  <c r="G60" i="4" s="1"/>
  <c r="H60" i="4" l="1"/>
  <c r="J60" i="4" s="1"/>
  <c r="G61" i="4" s="1"/>
  <c r="H61" i="4" l="1"/>
  <c r="J61" i="4" s="1"/>
  <c r="G62" i="4" s="1"/>
  <c r="H62" i="4" l="1"/>
  <c r="J62" i="4" s="1"/>
  <c r="G63" i="4" s="1"/>
  <c r="H63" i="4" l="1"/>
  <c r="J63" i="4" s="1"/>
  <c r="G64" i="4" s="1"/>
  <c r="H64" i="4" l="1"/>
  <c r="J64" i="4" s="1"/>
  <c r="G65" i="4" s="1"/>
  <c r="H65" i="4" l="1"/>
  <c r="J65" i="4" s="1"/>
  <c r="G66" i="4" s="1"/>
  <c r="H66" i="4" l="1"/>
  <c r="J66" i="4" s="1"/>
  <c r="G67" i="4" s="1"/>
  <c r="H67" i="4" l="1"/>
  <c r="J67" i="4" s="1"/>
  <c r="G68" i="4" s="1"/>
  <c r="H68" i="4" l="1"/>
  <c r="J68" i="4" s="1"/>
  <c r="G69" i="4" s="1"/>
  <c r="H69" i="4" l="1"/>
  <c r="J69" i="4" s="1"/>
  <c r="G70" i="4" s="1"/>
  <c r="J70" i="4" l="1"/>
  <c r="G71" i="4" s="1"/>
  <c r="H70" i="4"/>
  <c r="H71" i="4" l="1"/>
  <c r="J71" i="4" s="1"/>
  <c r="G72" i="4" s="1"/>
  <c r="H72" i="4" l="1"/>
  <c r="J72" i="4" s="1"/>
  <c r="G73" i="4" s="1"/>
  <c r="H73" i="4" l="1"/>
  <c r="J73" i="4" s="1"/>
  <c r="G74" i="4" s="1"/>
  <c r="H74" i="4" l="1"/>
  <c r="J74" i="4" s="1"/>
  <c r="G75" i="4" s="1"/>
  <c r="H75" i="4" l="1"/>
  <c r="J75" i="4" s="1"/>
  <c r="G76" i="4" s="1"/>
  <c r="H76" i="4" l="1"/>
  <c r="J76" i="4" s="1"/>
  <c r="G77" i="4" s="1"/>
  <c r="H77" i="4" l="1"/>
  <c r="J77" i="4" s="1"/>
  <c r="G78" i="4" s="1"/>
  <c r="H78" i="4" l="1"/>
  <c r="J78" i="4" s="1"/>
  <c r="G79" i="4" s="1"/>
  <c r="H79" i="4" l="1"/>
  <c r="J79" i="4" s="1"/>
  <c r="G80" i="4" s="1"/>
  <c r="H80" i="4" l="1"/>
  <c r="J80" i="4" s="1"/>
  <c r="G81" i="4" s="1"/>
  <c r="H81" i="4" l="1"/>
  <c r="J81" i="4" s="1"/>
  <c r="G82" i="4" s="1"/>
  <c r="H82" i="4" l="1"/>
  <c r="J82" i="4" s="1"/>
  <c r="G83" i="4" s="1"/>
  <c r="H83" i="4" l="1"/>
  <c r="J83" i="4" s="1"/>
  <c r="G84" i="4" s="1"/>
  <c r="H84" i="4" l="1"/>
  <c r="J84" i="4" s="1"/>
  <c r="G85" i="4" s="1"/>
  <c r="H85" i="4" l="1"/>
  <c r="J85" i="4" s="1"/>
  <c r="G86" i="4" s="1"/>
  <c r="H86" i="4" l="1"/>
  <c r="J86" i="4" s="1"/>
  <c r="G87" i="4" s="1"/>
  <c r="H87" i="4" l="1"/>
  <c r="J87" i="4" s="1"/>
  <c r="G88" i="4" s="1"/>
  <c r="H88" i="4" l="1"/>
  <c r="J88" i="4" s="1"/>
  <c r="G89" i="4" s="1"/>
  <c r="H89" i="4" l="1"/>
  <c r="J89" i="4" s="1"/>
  <c r="G90" i="4" s="1"/>
  <c r="H90" i="4" l="1"/>
  <c r="J90" i="4" s="1"/>
  <c r="G91" i="4" s="1"/>
  <c r="H91" i="4" l="1"/>
  <c r="J91" i="4" s="1"/>
  <c r="G92" i="4" s="1"/>
  <c r="H92" i="4" l="1"/>
  <c r="J92" i="4" s="1"/>
  <c r="G93" i="4" s="1"/>
  <c r="H93" i="4" l="1"/>
  <c r="J93" i="4" s="1"/>
  <c r="G94" i="4" s="1"/>
  <c r="H94" i="4" l="1"/>
  <c r="J94" i="4" s="1"/>
  <c r="G95" i="4" s="1"/>
  <c r="H95" i="4" l="1"/>
  <c r="J95" i="4" s="1"/>
  <c r="G96" i="4" s="1"/>
  <c r="H96" i="4" l="1"/>
  <c r="J96" i="4" s="1"/>
  <c r="G97" i="4" s="1"/>
  <c r="H97" i="4" l="1"/>
  <c r="J97" i="4" s="1"/>
  <c r="G98" i="4" s="1"/>
  <c r="H98" i="4" l="1"/>
  <c r="J98" i="4" s="1"/>
  <c r="G99" i="4" s="1"/>
  <c r="H99" i="4" l="1"/>
  <c r="J99" i="4" s="1"/>
  <c r="G100" i="4" s="1"/>
  <c r="H100" i="4" l="1"/>
  <c r="J100" i="4" s="1"/>
  <c r="G101" i="4" s="1"/>
  <c r="H101" i="4" l="1"/>
  <c r="J101" i="4" s="1"/>
  <c r="G102" i="4" s="1"/>
  <c r="H102" i="4" l="1"/>
  <c r="J102" i="4" s="1"/>
  <c r="G103" i="4" s="1"/>
  <c r="H103" i="4" l="1"/>
  <c r="J103" i="4" s="1"/>
  <c r="G104" i="4" s="1"/>
  <c r="H104" i="4" l="1"/>
  <c r="J104" i="4" s="1"/>
  <c r="G105" i="4" s="1"/>
  <c r="H105" i="4" l="1"/>
  <c r="J105" i="4" s="1"/>
  <c r="G106" i="4" s="1"/>
  <c r="H106" i="4" l="1"/>
  <c r="J106" i="4" s="1"/>
  <c r="G107" i="4" s="1"/>
  <c r="H107" i="4" l="1"/>
  <c r="J107" i="4" s="1"/>
  <c r="G108" i="4" s="1"/>
  <c r="H108" i="4" l="1"/>
  <c r="J108" i="4" s="1"/>
  <c r="G109" i="4" s="1"/>
  <c r="H109" i="4" l="1"/>
  <c r="J109" i="4" s="1"/>
  <c r="G110" i="4" s="1"/>
  <c r="H110" i="4" l="1"/>
  <c r="J110" i="4" s="1"/>
  <c r="G111" i="4" s="1"/>
  <c r="H111" i="4" l="1"/>
  <c r="J111" i="4" s="1"/>
  <c r="G112" i="4" s="1"/>
  <c r="H112" i="4" l="1"/>
  <c r="J112" i="4" s="1"/>
  <c r="G113" i="4" s="1"/>
  <c r="H113" i="4" l="1"/>
  <c r="J113" i="4" s="1"/>
  <c r="G114" i="4" s="1"/>
  <c r="H114" i="4" l="1"/>
  <c r="J114" i="4" s="1"/>
  <c r="G115" i="4" s="1"/>
  <c r="H115" i="4" l="1"/>
  <c r="J115" i="4" s="1"/>
  <c r="G116" i="4" s="1"/>
  <c r="H116" i="4" l="1"/>
  <c r="J116" i="4" s="1"/>
  <c r="G117" i="4" s="1"/>
  <c r="H117" i="4" l="1"/>
  <c r="J117" i="4" s="1"/>
  <c r="G118" i="4" s="1"/>
  <c r="H118" i="4" l="1"/>
  <c r="J118" i="4" s="1"/>
  <c r="G119" i="4" s="1"/>
  <c r="H119" i="4" l="1"/>
  <c r="J119" i="4" s="1"/>
  <c r="G120" i="4" s="1"/>
  <c r="H120" i="4" l="1"/>
  <c r="J120" i="4" s="1"/>
  <c r="G121" i="4" s="1"/>
  <c r="H121" i="4" l="1"/>
  <c r="J121" i="4" s="1"/>
  <c r="G122" i="4" s="1"/>
  <c r="H122" i="4" l="1"/>
  <c r="J122" i="4" s="1"/>
  <c r="G123" i="4" s="1"/>
  <c r="H123" i="4" l="1"/>
  <c r="J123" i="4" s="1"/>
  <c r="G124" i="4" s="1"/>
  <c r="H124" i="4" l="1"/>
  <c r="J124" i="4" s="1"/>
  <c r="G125" i="4" s="1"/>
  <c r="H125" i="4" l="1"/>
  <c r="J125" i="4" s="1"/>
  <c r="G126" i="4" s="1"/>
  <c r="H126" i="4" l="1"/>
  <c r="J126" i="4" s="1"/>
  <c r="G127" i="4" s="1"/>
  <c r="H127" i="4" l="1"/>
  <c r="J127" i="4" s="1"/>
  <c r="G128" i="4" s="1"/>
  <c r="H128" i="4" l="1"/>
  <c r="J128" i="4"/>
  <c r="G129" i="4" s="1"/>
  <c r="H129" i="4" l="1"/>
  <c r="J129" i="4"/>
  <c r="G130" i="4" s="1"/>
  <c r="H130" i="4" l="1"/>
  <c r="J130" i="4"/>
  <c r="G131" i="4" s="1"/>
  <c r="H131" i="4" l="1"/>
  <c r="J131" i="4" s="1"/>
  <c r="G132" i="4" s="1"/>
  <c r="H132" i="4" l="1"/>
  <c r="J132" i="4" s="1"/>
  <c r="G133" i="4" s="1"/>
  <c r="H133" i="4" l="1"/>
  <c r="J133" i="4"/>
  <c r="G134" i="4" s="1"/>
  <c r="H134" i="4" l="1"/>
  <c r="J134" i="4" s="1"/>
  <c r="G135" i="4" s="1"/>
  <c r="H135" i="4" l="1"/>
  <c r="J135" i="4" s="1"/>
  <c r="G136" i="4" s="1"/>
  <c r="H136" i="4" l="1"/>
  <c r="J136" i="4" s="1"/>
  <c r="G137" i="4" s="1"/>
  <c r="H137" i="4" l="1"/>
  <c r="J137" i="4"/>
  <c r="G138" i="4" s="1"/>
  <c r="H138" i="4" l="1"/>
  <c r="J138" i="4"/>
  <c r="G139" i="4" s="1"/>
  <c r="H139" i="4" l="1"/>
  <c r="J139" i="4" s="1"/>
  <c r="G140" i="4" s="1"/>
  <c r="H140" i="4" l="1"/>
  <c r="J140" i="4"/>
  <c r="G141" i="4" s="1"/>
  <c r="H141" i="4" l="1"/>
  <c r="J141" i="4"/>
  <c r="G142" i="4" s="1"/>
  <c r="H142" i="4" l="1"/>
  <c r="J142" i="4"/>
  <c r="G143" i="4" s="1"/>
  <c r="H143" i="4" l="1"/>
  <c r="J143" i="4" s="1"/>
  <c r="G144" i="4" s="1"/>
  <c r="H144" i="4" l="1"/>
  <c r="J144" i="4"/>
  <c r="G145" i="4" s="1"/>
  <c r="H145" i="4" l="1"/>
  <c r="J145" i="4"/>
  <c r="G146" i="4" s="1"/>
  <c r="H146" i="4" l="1"/>
  <c r="J146" i="4" s="1"/>
  <c r="G147" i="4" s="1"/>
  <c r="H147" i="4" l="1"/>
  <c r="J147" i="4" s="1"/>
  <c r="G148" i="4" s="1"/>
  <c r="H148" i="4" l="1"/>
  <c r="J148" i="4" s="1"/>
  <c r="G149" i="4" s="1"/>
  <c r="H149" i="4" l="1"/>
  <c r="J149" i="4" s="1"/>
  <c r="G150" i="4" s="1"/>
  <c r="H150" i="4" l="1"/>
  <c r="J150" i="4" s="1"/>
  <c r="G151" i="4" s="1"/>
  <c r="H151" i="4" l="1"/>
  <c r="J151" i="4" s="1"/>
  <c r="G152" i="4" s="1"/>
  <c r="H152" i="4" l="1"/>
  <c r="J152" i="4" s="1"/>
  <c r="G153" i="4" s="1"/>
  <c r="H153" i="4" l="1"/>
  <c r="J153" i="4"/>
  <c r="G154" i="4" s="1"/>
  <c r="H154" i="4" l="1"/>
  <c r="J154" i="4"/>
  <c r="G155" i="4" s="1"/>
  <c r="H155" i="4" l="1"/>
  <c r="J155" i="4" s="1"/>
  <c r="G156" i="4" s="1"/>
  <c r="H156" i="4" l="1"/>
  <c r="J156" i="4" s="1"/>
  <c r="G157" i="4" s="1"/>
  <c r="H157" i="4" l="1"/>
  <c r="J157" i="4" s="1"/>
  <c r="G158" i="4" s="1"/>
  <c r="H158" i="4" l="1"/>
  <c r="J158" i="4" s="1"/>
  <c r="G159" i="4" s="1"/>
  <c r="H159" i="4" l="1"/>
  <c r="J159" i="4" s="1"/>
  <c r="G160" i="4" s="1"/>
  <c r="H160" i="4" l="1"/>
  <c r="J160" i="4" s="1"/>
  <c r="G161" i="4" s="1"/>
  <c r="H161" i="4" l="1"/>
  <c r="J161" i="4" s="1"/>
  <c r="G162" i="4" s="1"/>
  <c r="H162" i="4" l="1"/>
  <c r="J162" i="4" s="1"/>
  <c r="G163" i="4" s="1"/>
  <c r="H163" i="4" l="1"/>
  <c r="J163" i="4" s="1"/>
  <c r="G164" i="4" s="1"/>
  <c r="H164" i="4" l="1"/>
  <c r="J164" i="4" s="1"/>
  <c r="G165" i="4" s="1"/>
  <c r="H165" i="4" l="1"/>
  <c r="J165" i="4" s="1"/>
  <c r="G166" i="4" s="1"/>
  <c r="H166" i="4" l="1"/>
  <c r="J166" i="4" s="1"/>
  <c r="G167" i="4" s="1"/>
  <c r="H167" i="4" l="1"/>
  <c r="J167" i="4" s="1"/>
  <c r="G168" i="4" s="1"/>
  <c r="H168" i="4" l="1"/>
  <c r="J168" i="4"/>
  <c r="G169" i="4" s="1"/>
  <c r="H169" i="4" l="1"/>
  <c r="J169" i="4" s="1"/>
  <c r="G170" i="4" s="1"/>
  <c r="H170" i="4" l="1"/>
  <c r="J170" i="4" s="1"/>
  <c r="G171" i="4" s="1"/>
  <c r="H171" i="4" l="1"/>
  <c r="J171" i="4" s="1"/>
  <c r="G172" i="4" s="1"/>
  <c r="H172" i="4" l="1"/>
  <c r="J172" i="4" s="1"/>
  <c r="G173" i="4" s="1"/>
  <c r="H173" i="4" l="1"/>
  <c r="J173" i="4" s="1"/>
  <c r="G174" i="4" s="1"/>
  <c r="H174" i="4" l="1"/>
  <c r="J174" i="4" s="1"/>
  <c r="G175" i="4" s="1"/>
  <c r="H175" i="4" l="1"/>
  <c r="J175" i="4" s="1"/>
  <c r="G176" i="4" s="1"/>
  <c r="H176" i="4" l="1"/>
  <c r="J176" i="4" s="1"/>
  <c r="G177" i="4" s="1"/>
  <c r="H177" i="4" l="1"/>
  <c r="J177" i="4" s="1"/>
  <c r="G178" i="4" s="1"/>
  <c r="H178" i="4" l="1"/>
  <c r="J178" i="4" s="1"/>
  <c r="G179" i="4" s="1"/>
  <c r="H179" i="4" l="1"/>
  <c r="J179" i="4" s="1"/>
  <c r="G180" i="4" s="1"/>
  <c r="H180" i="4" l="1"/>
  <c r="J180" i="4" s="1"/>
  <c r="G181" i="4" s="1"/>
  <c r="H181" i="4" l="1"/>
  <c r="J181" i="4" s="1"/>
  <c r="G182" i="4" s="1"/>
  <c r="H182" i="4" l="1"/>
  <c r="J182" i="4" s="1"/>
  <c r="G183" i="4" s="1"/>
  <c r="H183" i="4" l="1"/>
  <c r="J183" i="4" s="1"/>
  <c r="G184" i="4" s="1"/>
  <c r="H184" i="4" l="1"/>
  <c r="J184" i="4" s="1"/>
  <c r="G185" i="4" s="1"/>
  <c r="H185" i="4" l="1"/>
  <c r="J185" i="4" s="1"/>
  <c r="G186" i="4" s="1"/>
  <c r="H186" i="4" l="1"/>
  <c r="J186" i="4" s="1"/>
  <c r="G187" i="4" s="1"/>
  <c r="H187" i="4" l="1"/>
  <c r="J187" i="4" s="1"/>
  <c r="G188" i="4" s="1"/>
  <c r="H188" i="4" l="1"/>
  <c r="J188" i="4" s="1"/>
  <c r="G189" i="4" s="1"/>
  <c r="H189" i="4" l="1"/>
  <c r="J189" i="4" s="1"/>
  <c r="G190" i="4" s="1"/>
  <c r="H190" i="4" l="1"/>
  <c r="J190" i="4" s="1"/>
  <c r="G191" i="4" s="1"/>
  <c r="H191" i="4" l="1"/>
  <c r="J191" i="4" s="1"/>
  <c r="G192" i="4" s="1"/>
  <c r="H192" i="4" l="1"/>
  <c r="J192" i="4" s="1"/>
  <c r="G193" i="4" s="1"/>
  <c r="H193" i="4" l="1"/>
  <c r="J193" i="4" s="1"/>
  <c r="G194" i="4" s="1"/>
  <c r="H194" i="4" l="1"/>
  <c r="J194" i="4" s="1"/>
  <c r="G195" i="4" s="1"/>
  <c r="H195" i="4" l="1"/>
  <c r="J195" i="4" s="1"/>
  <c r="G196" i="4" s="1"/>
  <c r="H196" i="4" l="1"/>
  <c r="J196" i="4" s="1"/>
  <c r="G197" i="4" s="1"/>
  <c r="H197" i="4" l="1"/>
  <c r="J197" i="4" s="1"/>
  <c r="G198" i="4" s="1"/>
  <c r="H198" i="4" l="1"/>
  <c r="J198" i="4" s="1"/>
  <c r="G199" i="4" s="1"/>
  <c r="H199" i="4" l="1"/>
  <c r="J199" i="4" s="1"/>
  <c r="G200" i="4" s="1"/>
  <c r="H200" i="4" l="1"/>
  <c r="J200" i="4" s="1"/>
  <c r="G201" i="4" s="1"/>
  <c r="H201" i="4" l="1"/>
  <c r="J201" i="4" s="1"/>
  <c r="G202" i="4" s="1"/>
  <c r="H202" i="4" l="1"/>
  <c r="J202" i="4" s="1"/>
  <c r="G203" i="4" s="1"/>
  <c r="H203" i="4" l="1"/>
  <c r="J203" i="4" s="1"/>
  <c r="G204" i="4" s="1"/>
  <c r="H204" i="4" l="1"/>
  <c r="J204" i="4" s="1"/>
  <c r="G205" i="4" s="1"/>
  <c r="H205" i="4" l="1"/>
  <c r="J205" i="4" s="1"/>
  <c r="G206" i="4" s="1"/>
  <c r="H206" i="4" l="1"/>
  <c r="J206" i="4" s="1"/>
  <c r="G207" i="4" s="1"/>
  <c r="H207" i="4" l="1"/>
  <c r="J207" i="4" s="1"/>
  <c r="G208" i="4" s="1"/>
  <c r="H208" i="4" l="1"/>
  <c r="J208" i="4" s="1"/>
  <c r="G209" i="4" s="1"/>
  <c r="H209" i="4" l="1"/>
  <c r="J209" i="4" s="1"/>
  <c r="G210" i="4" s="1"/>
  <c r="H210" i="4" l="1"/>
  <c r="J210" i="4" s="1"/>
  <c r="G211" i="4" s="1"/>
  <c r="H211" i="4" l="1"/>
  <c r="J211" i="4" s="1"/>
  <c r="G212" i="4" s="1"/>
  <c r="H212" i="4" l="1"/>
  <c r="J212" i="4" s="1"/>
  <c r="G213" i="4" s="1"/>
  <c r="H213" i="4" l="1"/>
  <c r="J213" i="4" s="1"/>
  <c r="G214" i="4" s="1"/>
  <c r="H214" i="4" l="1"/>
  <c r="J214" i="4" s="1"/>
  <c r="G215" i="4" s="1"/>
  <c r="H215" i="4" l="1"/>
  <c r="J215" i="4" s="1"/>
  <c r="G216" i="4" s="1"/>
  <c r="H216" i="4" l="1"/>
  <c r="J216" i="4" s="1"/>
  <c r="G217" i="4" s="1"/>
  <c r="H217" i="4" l="1"/>
  <c r="J217" i="4" s="1"/>
  <c r="G218" i="4" s="1"/>
  <c r="H218" i="4" l="1"/>
  <c r="J218" i="4" s="1"/>
  <c r="G219" i="4" s="1"/>
  <c r="H219" i="4" l="1"/>
  <c r="J219" i="4" s="1"/>
  <c r="G220" i="4" s="1"/>
  <c r="H220" i="4" l="1"/>
  <c r="J220" i="4" s="1"/>
  <c r="G221" i="4" s="1"/>
  <c r="H221" i="4" l="1"/>
  <c r="J221" i="4" s="1"/>
  <c r="G222" i="4" s="1"/>
  <c r="H222" i="4" l="1"/>
  <c r="J222" i="4" s="1"/>
  <c r="G223" i="4" s="1"/>
  <c r="H223" i="4" l="1"/>
  <c r="J223" i="4" s="1"/>
  <c r="G224" i="4" s="1"/>
  <c r="H224" i="4" l="1"/>
  <c r="J224" i="4" s="1"/>
  <c r="G225" i="4" s="1"/>
  <c r="H225" i="4" l="1"/>
  <c r="J225" i="4" s="1"/>
  <c r="G226" i="4" s="1"/>
  <c r="H226" i="4" l="1"/>
  <c r="J226" i="4" s="1"/>
  <c r="G227" i="4" s="1"/>
  <c r="H227" i="4" l="1"/>
  <c r="J227" i="4" s="1"/>
  <c r="G228" i="4" s="1"/>
  <c r="H228" i="4" l="1"/>
  <c r="J228" i="4" s="1"/>
  <c r="G229" i="4" s="1"/>
  <c r="H229" i="4" l="1"/>
  <c r="J229" i="4" s="1"/>
  <c r="G230" i="4" s="1"/>
  <c r="H230" i="4" l="1"/>
  <c r="J230" i="4" s="1"/>
  <c r="G231" i="4" s="1"/>
  <c r="H231" i="4" l="1"/>
  <c r="J231" i="4" s="1"/>
  <c r="G232" i="4" s="1"/>
  <c r="H232" i="4" l="1"/>
  <c r="J232" i="4" s="1"/>
  <c r="G233" i="4" s="1"/>
  <c r="H233" i="4" l="1"/>
  <c r="J233" i="4" s="1"/>
  <c r="G234" i="4" s="1"/>
  <c r="H234" i="4" l="1"/>
  <c r="J234" i="4" s="1"/>
  <c r="G235" i="4" s="1"/>
  <c r="H235" i="4" l="1"/>
  <c r="J235" i="4" s="1"/>
  <c r="G236" i="4" s="1"/>
  <c r="H236" i="4" l="1"/>
  <c r="J236" i="4" s="1"/>
  <c r="G237" i="4" s="1"/>
  <c r="H237" i="4" l="1"/>
  <c r="J237" i="4" s="1"/>
  <c r="G238" i="4" s="1"/>
  <c r="H238" i="4" l="1"/>
  <c r="J238" i="4" s="1"/>
  <c r="G239" i="4" s="1"/>
  <c r="H239" i="4" l="1"/>
  <c r="J239" i="4" s="1"/>
  <c r="G240" i="4" s="1"/>
  <c r="H240" i="4" l="1"/>
  <c r="J240" i="4" s="1"/>
  <c r="G241" i="4" s="1"/>
  <c r="H241" i="4" l="1"/>
  <c r="J241" i="4" s="1"/>
  <c r="G242" i="4" s="1"/>
  <c r="H242" i="4" l="1"/>
  <c r="J242" i="4" s="1"/>
  <c r="G243" i="4" s="1"/>
  <c r="H243" i="4" l="1"/>
  <c r="J243" i="4" s="1"/>
  <c r="G244" i="4" s="1"/>
  <c r="H244" i="4" l="1"/>
  <c r="J244" i="4" s="1"/>
  <c r="G245" i="4" s="1"/>
  <c r="H245" i="4" l="1"/>
  <c r="J245" i="4" s="1"/>
  <c r="G246" i="4" s="1"/>
  <c r="H246" i="4" l="1"/>
  <c r="J246" i="4" s="1"/>
  <c r="G247" i="4" s="1"/>
  <c r="H247" i="4" l="1"/>
  <c r="J247" i="4" s="1"/>
  <c r="G248" i="4" s="1"/>
  <c r="H248" i="4" l="1"/>
  <c r="J248" i="4" s="1"/>
  <c r="G249" i="4" s="1"/>
  <c r="H249" i="4" l="1"/>
  <c r="J249" i="4" s="1"/>
  <c r="G250" i="4" s="1"/>
  <c r="H250" i="4" l="1"/>
  <c r="J250" i="4" s="1"/>
  <c r="G251" i="4" s="1"/>
  <c r="H251" i="4" l="1"/>
  <c r="J251" i="4" s="1"/>
  <c r="G252" i="4" s="1"/>
  <c r="H252" i="4" l="1"/>
  <c r="J252" i="4" s="1"/>
  <c r="G253" i="4" s="1"/>
  <c r="H253" i="4" l="1"/>
  <c r="J253" i="4" s="1"/>
  <c r="G254" i="4" s="1"/>
  <c r="H254" i="4" l="1"/>
  <c r="J254" i="4" s="1"/>
  <c r="G255" i="4" s="1"/>
  <c r="H255" i="4" l="1"/>
  <c r="J255" i="4" s="1"/>
  <c r="G256" i="4" s="1"/>
  <c r="H256" i="4" l="1"/>
  <c r="J256" i="4" s="1"/>
  <c r="G257" i="4" s="1"/>
  <c r="H257" i="4" l="1"/>
  <c r="J257" i="4" s="1"/>
  <c r="G258" i="4" s="1"/>
  <c r="H258" i="4" l="1"/>
  <c r="J258" i="4" s="1"/>
  <c r="G259" i="4" s="1"/>
  <c r="H259" i="4" l="1"/>
  <c r="J259" i="4" s="1"/>
  <c r="G260" i="4" s="1"/>
  <c r="H260" i="4" l="1"/>
  <c r="J260" i="4" s="1"/>
  <c r="G261" i="4" s="1"/>
  <c r="H261" i="4" l="1"/>
  <c r="J261" i="4"/>
  <c r="G262" i="4" s="1"/>
  <c r="H262" i="4" l="1"/>
  <c r="J262" i="4" s="1"/>
  <c r="G263" i="4" s="1"/>
  <c r="H263" i="4" l="1"/>
  <c r="J263" i="4" s="1"/>
  <c r="G264" i="4" s="1"/>
  <c r="H264" i="4" l="1"/>
  <c r="J264" i="4" s="1"/>
  <c r="G265" i="4" s="1"/>
  <c r="H265" i="4" l="1"/>
  <c r="J265" i="4" s="1"/>
  <c r="G266" i="4" s="1"/>
  <c r="H266" i="4" l="1"/>
  <c r="J266" i="4" s="1"/>
  <c r="G267" i="4" s="1"/>
  <c r="H267" i="4" l="1"/>
  <c r="J267" i="4" s="1"/>
  <c r="G268" i="4" s="1"/>
  <c r="H268" i="4" l="1"/>
  <c r="J268" i="4" s="1"/>
  <c r="G269" i="4" s="1"/>
  <c r="H269" i="4" l="1"/>
  <c r="J269" i="4" s="1"/>
  <c r="G270" i="4" s="1"/>
  <c r="H270" i="4" l="1"/>
  <c r="J270" i="4" s="1"/>
  <c r="G271" i="4" s="1"/>
  <c r="H271" i="4" l="1"/>
  <c r="J271" i="4" s="1"/>
  <c r="G272" i="4" s="1"/>
  <c r="H272" i="4" l="1"/>
  <c r="J272" i="4" s="1"/>
  <c r="G273" i="4" s="1"/>
  <c r="H273" i="4" l="1"/>
  <c r="J273" i="4" s="1"/>
  <c r="G274" i="4" s="1"/>
  <c r="H274" i="4" l="1"/>
  <c r="J274" i="4" s="1"/>
  <c r="G275" i="4" s="1"/>
  <c r="H275" i="4" l="1"/>
  <c r="J275" i="4" s="1"/>
  <c r="G276" i="4" s="1"/>
  <c r="H276" i="4" l="1"/>
  <c r="J276" i="4" s="1"/>
  <c r="G277" i="4" s="1"/>
  <c r="H277" i="4" l="1"/>
  <c r="J277" i="4" s="1"/>
  <c r="G278" i="4" s="1"/>
  <c r="H278" i="4" l="1"/>
  <c r="J278" i="4" s="1"/>
  <c r="G279" i="4" s="1"/>
  <c r="H279" i="4" l="1"/>
  <c r="J279" i="4" s="1"/>
  <c r="G280" i="4" s="1"/>
  <c r="H280" i="4" l="1"/>
  <c r="J280" i="4" s="1"/>
  <c r="G281" i="4" s="1"/>
  <c r="H281" i="4" l="1"/>
  <c r="J281" i="4" s="1"/>
  <c r="G282" i="4" s="1"/>
  <c r="H282" i="4" l="1"/>
  <c r="J282" i="4" s="1"/>
  <c r="G283" i="4" s="1"/>
  <c r="H283" i="4" l="1"/>
  <c r="J283" i="4" s="1"/>
  <c r="G284" i="4" s="1"/>
  <c r="H284" i="4" l="1"/>
  <c r="J284" i="4" s="1"/>
  <c r="G285" i="4" s="1"/>
  <c r="H285" i="4" l="1"/>
  <c r="J285" i="4" s="1"/>
  <c r="G286" i="4" s="1"/>
  <c r="H286" i="4" l="1"/>
  <c r="J286" i="4" s="1"/>
  <c r="G287" i="4" s="1"/>
  <c r="H287" i="4" l="1"/>
  <c r="J287" i="4" s="1"/>
  <c r="G288" i="4" s="1"/>
  <c r="H288" i="4" l="1"/>
  <c r="J288" i="4" s="1"/>
  <c r="G289" i="4" s="1"/>
  <c r="H289" i="4" l="1"/>
  <c r="J289" i="4" s="1"/>
  <c r="G290" i="4" s="1"/>
  <c r="H290" i="4" l="1"/>
  <c r="J290" i="4" s="1"/>
  <c r="G291" i="4" s="1"/>
  <c r="H291" i="4" l="1"/>
  <c r="J291" i="4" s="1"/>
  <c r="G292" i="4" s="1"/>
  <c r="H292" i="4" l="1"/>
  <c r="J292" i="4" s="1"/>
  <c r="G293" i="4" s="1"/>
  <c r="H293" i="4" l="1"/>
  <c r="J293" i="4" s="1"/>
  <c r="G294" i="4" s="1"/>
  <c r="H294" i="4" l="1"/>
  <c r="J294" i="4" s="1"/>
  <c r="G295" i="4" s="1"/>
  <c r="H295" i="4" l="1"/>
  <c r="J295" i="4" s="1"/>
  <c r="G296" i="4" s="1"/>
  <c r="H296" i="4" l="1"/>
  <c r="J296" i="4" s="1"/>
  <c r="G297" i="4" s="1"/>
  <c r="H297" i="4" l="1"/>
  <c r="J297" i="4" s="1"/>
  <c r="G298" i="4" s="1"/>
  <c r="H298" i="4" l="1"/>
  <c r="J298" i="4" s="1"/>
  <c r="G299" i="4" s="1"/>
  <c r="H299" i="4" l="1"/>
  <c r="J299" i="4" s="1"/>
  <c r="G300" i="4" s="1"/>
  <c r="H300" i="4" l="1"/>
  <c r="J300" i="4" s="1"/>
  <c r="G301" i="4" s="1"/>
  <c r="H301" i="4" l="1"/>
  <c r="J301" i="4" s="1"/>
  <c r="G302" i="4" s="1"/>
  <c r="H302" i="4" l="1"/>
  <c r="J302" i="4" s="1"/>
  <c r="G303" i="4" s="1"/>
  <c r="H303" i="4" l="1"/>
  <c r="J303" i="4" s="1"/>
  <c r="G304" i="4" s="1"/>
  <c r="H304" i="4" l="1"/>
  <c r="J304" i="4" s="1"/>
  <c r="G305" i="4" s="1"/>
  <c r="H305" i="4" l="1"/>
  <c r="J305" i="4" s="1"/>
  <c r="G306" i="4" s="1"/>
  <c r="H306" i="4" l="1"/>
  <c r="J306" i="4" s="1"/>
  <c r="G307" i="4" s="1"/>
  <c r="H307" i="4" l="1"/>
  <c r="J307" i="4" s="1"/>
  <c r="G308" i="4" s="1"/>
  <c r="H308" i="4" l="1"/>
  <c r="J308" i="4" s="1"/>
  <c r="G309" i="4" s="1"/>
  <c r="H309" i="4" l="1"/>
  <c r="J309" i="4" s="1"/>
  <c r="G310" i="4" s="1"/>
  <c r="H310" i="4" l="1"/>
  <c r="J310" i="4" s="1"/>
  <c r="G311" i="4" s="1"/>
  <c r="H311" i="4" l="1"/>
  <c r="J311" i="4" s="1"/>
  <c r="G312" i="4" s="1"/>
  <c r="H312" i="4" l="1"/>
  <c r="J312" i="4" s="1"/>
  <c r="G313" i="4" s="1"/>
  <c r="H313" i="4" l="1"/>
  <c r="J313" i="4" s="1"/>
  <c r="G314" i="4" s="1"/>
  <c r="H314" i="4" l="1"/>
  <c r="J314" i="4" s="1"/>
  <c r="G315" i="4" s="1"/>
  <c r="H315" i="4" l="1"/>
  <c r="J315" i="4" s="1"/>
  <c r="G316" i="4" s="1"/>
  <c r="H316" i="4" l="1"/>
  <c r="J316" i="4" s="1"/>
  <c r="G317" i="4" s="1"/>
  <c r="H317" i="4" l="1"/>
  <c r="J317" i="4" s="1"/>
  <c r="G318" i="4" s="1"/>
  <c r="H318" i="4" l="1"/>
  <c r="J318" i="4" s="1"/>
  <c r="G319" i="4" s="1"/>
  <c r="H319" i="4" l="1"/>
  <c r="J319" i="4" s="1"/>
  <c r="G320" i="4" s="1"/>
  <c r="H320" i="4" l="1"/>
  <c r="J320" i="4" s="1"/>
  <c r="G321" i="4" s="1"/>
  <c r="H321" i="4" l="1"/>
  <c r="J321" i="4" s="1"/>
  <c r="G322" i="4" s="1"/>
  <c r="H322" i="4" l="1"/>
  <c r="J322" i="4" s="1"/>
  <c r="G323" i="4" s="1"/>
  <c r="H323" i="4" l="1"/>
  <c r="J323" i="4" s="1"/>
  <c r="G324" i="4" s="1"/>
  <c r="H324" i="4" l="1"/>
  <c r="J324" i="4" s="1"/>
  <c r="G325" i="4" s="1"/>
  <c r="H325" i="4" l="1"/>
  <c r="J325" i="4" s="1"/>
  <c r="G326" i="4" s="1"/>
  <c r="H326" i="4" l="1"/>
  <c r="J326" i="4" s="1"/>
  <c r="G327" i="4" s="1"/>
  <c r="H327" i="4" l="1"/>
  <c r="J327" i="4" s="1"/>
  <c r="G328" i="4" s="1"/>
  <c r="H328" i="4" l="1"/>
  <c r="J328" i="4" s="1"/>
  <c r="G329" i="4" s="1"/>
  <c r="H329" i="4" l="1"/>
  <c r="J329" i="4" s="1"/>
  <c r="G330" i="4" s="1"/>
  <c r="H330" i="4" l="1"/>
  <c r="J330" i="4" s="1"/>
  <c r="G331" i="4" s="1"/>
  <c r="H331" i="4" l="1"/>
  <c r="J331" i="4" s="1"/>
  <c r="G332" i="4" s="1"/>
  <c r="H332" i="4" l="1"/>
  <c r="J332" i="4" s="1"/>
  <c r="G333" i="4" s="1"/>
  <c r="H333" i="4" l="1"/>
  <c r="J333" i="4"/>
  <c r="G334" i="4" s="1"/>
  <c r="H334" i="4" l="1"/>
  <c r="J334" i="4" s="1"/>
  <c r="G335" i="4" s="1"/>
  <c r="H335" i="4" l="1"/>
  <c r="J335" i="4" s="1"/>
  <c r="G336" i="4" s="1"/>
  <c r="H336" i="4" l="1"/>
  <c r="J336" i="4" s="1"/>
  <c r="G337" i="4" s="1"/>
  <c r="H337" i="4" l="1"/>
  <c r="J337" i="4" s="1"/>
  <c r="G338" i="4" s="1"/>
  <c r="H338" i="4" l="1"/>
  <c r="J338" i="4" s="1"/>
  <c r="G339" i="4" s="1"/>
  <c r="H339" i="4" l="1"/>
  <c r="J339" i="4" s="1"/>
  <c r="G340" i="4" s="1"/>
  <c r="H340" i="4" l="1"/>
  <c r="J340" i="4" s="1"/>
  <c r="G341" i="4" s="1"/>
  <c r="H341" i="4" l="1"/>
  <c r="J341" i="4" s="1"/>
  <c r="G342" i="4" s="1"/>
  <c r="H342" i="4" l="1"/>
  <c r="J342" i="4" s="1"/>
  <c r="G343" i="4" s="1"/>
  <c r="H343" i="4" l="1"/>
  <c r="J343" i="4" s="1"/>
  <c r="G344" i="4" s="1"/>
  <c r="H344" i="4" l="1"/>
  <c r="J344" i="4" s="1"/>
  <c r="G345" i="4" s="1"/>
  <c r="H345" i="4" l="1"/>
  <c r="J345" i="4" s="1"/>
  <c r="G346" i="4" s="1"/>
  <c r="H346" i="4" l="1"/>
  <c r="J346" i="4" s="1"/>
  <c r="G347" i="4" s="1"/>
  <c r="H347" i="4" l="1"/>
  <c r="J347" i="4" s="1"/>
  <c r="G348" i="4" s="1"/>
  <c r="H348" i="4" l="1"/>
  <c r="J348" i="4" s="1"/>
  <c r="G349" i="4" s="1"/>
  <c r="H349" i="4" l="1"/>
  <c r="J349" i="4" s="1"/>
  <c r="G350" i="4" s="1"/>
  <c r="H350" i="4" l="1"/>
  <c r="J350" i="4" s="1"/>
  <c r="G351" i="4" s="1"/>
  <c r="H351" i="4" l="1"/>
  <c r="J351" i="4" s="1"/>
  <c r="G352" i="4" s="1"/>
  <c r="H352" i="4" l="1"/>
  <c r="J352" i="4" s="1"/>
  <c r="G353" i="4" s="1"/>
  <c r="H353" i="4" l="1"/>
  <c r="J353" i="4" s="1"/>
  <c r="G354" i="4" s="1"/>
  <c r="H354" i="4" l="1"/>
  <c r="J354" i="4" s="1"/>
  <c r="G355" i="4" s="1"/>
  <c r="H355" i="4" l="1"/>
  <c r="J355" i="4" s="1"/>
  <c r="G356" i="4" s="1"/>
  <c r="H356" i="4" l="1"/>
  <c r="J356" i="4" s="1"/>
  <c r="G357" i="4" s="1"/>
  <c r="H357" i="4" l="1"/>
  <c r="J357" i="4" s="1"/>
  <c r="G358" i="4" s="1"/>
  <c r="H358" i="4" l="1"/>
  <c r="J358" i="4" s="1"/>
  <c r="G359" i="4" s="1"/>
  <c r="H359" i="4" l="1"/>
  <c r="J359" i="4" s="1"/>
  <c r="G360" i="4" s="1"/>
  <c r="H360" i="4" l="1"/>
  <c r="J360" i="4" s="1"/>
  <c r="G361" i="4" s="1"/>
  <c r="H361" i="4" l="1"/>
  <c r="J361" i="4" s="1"/>
  <c r="G362" i="4" s="1"/>
  <c r="H362" i="4" l="1"/>
  <c r="J362" i="4"/>
  <c r="G363" i="4" s="1"/>
  <c r="H363" i="4" l="1"/>
  <c r="J363" i="4" s="1"/>
  <c r="G364" i="4" s="1"/>
  <c r="H364" i="4" l="1"/>
  <c r="J364" i="4"/>
  <c r="G365" i="4" s="1"/>
  <c r="H365" i="4" l="1"/>
  <c r="J365" i="4"/>
  <c r="G366" i="4" s="1"/>
  <c r="H366" i="4" l="1"/>
  <c r="J366" i="4"/>
  <c r="G367" i="4" s="1"/>
  <c r="H367" i="4" l="1"/>
  <c r="J367" i="4" s="1"/>
  <c r="G368" i="4" s="1"/>
  <c r="H368" i="4" l="1"/>
  <c r="J368" i="4" s="1"/>
  <c r="G369" i="4" s="1"/>
  <c r="H369" i="4" l="1"/>
  <c r="J369" i="4" s="1"/>
  <c r="G370" i="4" s="1"/>
  <c r="H370" i="4" l="1"/>
  <c r="J370" i="4" s="1"/>
  <c r="G371" i="4" s="1"/>
  <c r="H371" i="4" l="1"/>
  <c r="J371" i="4" s="1"/>
  <c r="G372" i="4" s="1"/>
  <c r="H372" i="4" l="1"/>
  <c r="J372" i="4" s="1"/>
  <c r="G373" i="4" s="1"/>
  <c r="H373" i="4" l="1"/>
  <c r="J373" i="4"/>
  <c r="G374" i="4" s="1"/>
  <c r="H374" i="4" l="1"/>
  <c r="J374" i="4" s="1"/>
  <c r="G375" i="4" s="1"/>
  <c r="H375" i="4" l="1"/>
  <c r="J375" i="4" s="1"/>
  <c r="G376" i="4" s="1"/>
  <c r="H376" i="4" l="1"/>
  <c r="J376" i="4" s="1"/>
  <c r="G377" i="4" s="1"/>
  <c r="H377" i="4" l="1"/>
  <c r="J377" i="4" s="1"/>
  <c r="G378" i="4" s="1"/>
  <c r="H378" i="4" l="1"/>
  <c r="J378" i="4" s="1"/>
  <c r="G379" i="4" s="1"/>
  <c r="H379" i="4" l="1"/>
  <c r="J379" i="4" s="1"/>
  <c r="G380" i="4" s="1"/>
  <c r="H380" i="4" l="1"/>
  <c r="J380" i="4" s="1"/>
  <c r="G381" i="4" s="1"/>
  <c r="H381" i="4" l="1"/>
  <c r="J381" i="4" s="1"/>
  <c r="G382" i="4" s="1"/>
  <c r="H382" i="4" l="1"/>
  <c r="J382" i="4" s="1"/>
  <c r="G383" i="4" s="1"/>
  <c r="H383" i="4" l="1"/>
  <c r="J383" i="4" s="1"/>
  <c r="G384" i="4" s="1"/>
  <c r="H384" i="4" l="1"/>
  <c r="J384" i="4" s="1"/>
  <c r="G385" i="4" s="1"/>
  <c r="H385" i="4" l="1"/>
  <c r="J385" i="4" s="1"/>
  <c r="G386" i="4" s="1"/>
  <c r="H386" i="4" l="1"/>
  <c r="J386" i="4" s="1"/>
  <c r="G387" i="4" s="1"/>
  <c r="H387" i="4" l="1"/>
  <c r="J387" i="4" s="1"/>
  <c r="G388" i="4" s="1"/>
  <c r="H388" i="4" l="1"/>
  <c r="J388" i="4" s="1"/>
  <c r="G389" i="4" s="1"/>
  <c r="H389" i="4" l="1"/>
  <c r="J389" i="4" s="1"/>
  <c r="G390" i="4" s="1"/>
  <c r="H390" i="4" l="1"/>
  <c r="J390" i="4" s="1"/>
  <c r="G391" i="4" s="1"/>
  <c r="H391" i="4" l="1"/>
  <c r="J391" i="4" s="1"/>
  <c r="G392" i="4" s="1"/>
  <c r="H392" i="4" l="1"/>
  <c r="J392" i="4" s="1"/>
  <c r="G393" i="4" s="1"/>
  <c r="H393" i="4" l="1"/>
  <c r="J393" i="4" s="1"/>
  <c r="G394" i="4" s="1"/>
  <c r="H394" i="4" l="1"/>
  <c r="J394" i="4"/>
  <c r="G395" i="4" s="1"/>
  <c r="H395" i="4" l="1"/>
  <c r="J395" i="4" s="1"/>
  <c r="G396" i="4" s="1"/>
  <c r="H396" i="4" l="1"/>
  <c r="J396" i="4" s="1"/>
  <c r="G397" i="4" s="1"/>
  <c r="H397" i="4" l="1"/>
  <c r="J397" i="4" s="1"/>
  <c r="G398" i="4" s="1"/>
  <c r="H398" i="4" l="1"/>
  <c r="J398" i="4" s="1"/>
  <c r="G399" i="4" s="1"/>
  <c r="H399" i="4" l="1"/>
  <c r="J399" i="4" s="1"/>
  <c r="G400" i="4" s="1"/>
  <c r="H400" i="4" l="1"/>
  <c r="J400" i="4" s="1"/>
  <c r="G401" i="4" s="1"/>
  <c r="H401" i="4" l="1"/>
  <c r="J401" i="4" s="1"/>
  <c r="G402" i="4" s="1"/>
  <c r="H402" i="4" l="1"/>
  <c r="J402" i="4" s="1"/>
  <c r="G403" i="4" s="1"/>
  <c r="H403" i="4" l="1"/>
  <c r="J403" i="4" s="1"/>
  <c r="G404" i="4" s="1"/>
  <c r="H404" i="4" l="1"/>
  <c r="J404" i="4" s="1"/>
  <c r="G405" i="4" s="1"/>
  <c r="H405" i="4" l="1"/>
  <c r="J405" i="4" s="1"/>
  <c r="G406" i="4" s="1"/>
  <c r="H406" i="4" l="1"/>
  <c r="J406" i="4" s="1"/>
  <c r="G407" i="4" s="1"/>
  <c r="H407" i="4" l="1"/>
  <c r="J407" i="4" s="1"/>
  <c r="G408" i="4" s="1"/>
  <c r="H408" i="4" l="1"/>
  <c r="J408" i="4" s="1"/>
  <c r="G409" i="4" s="1"/>
  <c r="H409" i="4" l="1"/>
  <c r="J409" i="4" s="1"/>
  <c r="G410" i="4" s="1"/>
  <c r="H410" i="4" l="1"/>
  <c r="J410" i="4" s="1"/>
  <c r="G411" i="4" s="1"/>
  <c r="H411" i="4" l="1"/>
  <c r="J411" i="4" s="1"/>
  <c r="G412" i="4" s="1"/>
  <c r="H412" i="4" l="1"/>
  <c r="J412" i="4" s="1"/>
  <c r="G413" i="4" s="1"/>
  <c r="H413" i="4" l="1"/>
  <c r="J413" i="4" s="1"/>
  <c r="G414" i="4" s="1"/>
  <c r="H414" i="4" l="1"/>
  <c r="J414" i="4" s="1"/>
  <c r="G415" i="4" s="1"/>
  <c r="H415" i="4" l="1"/>
  <c r="J415" i="4" s="1"/>
  <c r="G416" i="4" s="1"/>
  <c r="H416" i="4" l="1"/>
  <c r="J416" i="4" s="1"/>
  <c r="G417" i="4" s="1"/>
  <c r="H417" i="4" l="1"/>
  <c r="J417" i="4" s="1"/>
  <c r="G418" i="4" s="1"/>
  <c r="H418" i="4" l="1"/>
  <c r="J418" i="4" s="1"/>
  <c r="G419" i="4" s="1"/>
  <c r="H419" i="4" l="1"/>
  <c r="J419" i="4" s="1"/>
  <c r="G420" i="4" s="1"/>
  <c r="H420" i="4" l="1"/>
  <c r="J420" i="4" s="1"/>
  <c r="G421" i="4" s="1"/>
  <c r="H421" i="4" l="1"/>
  <c r="J421" i="4"/>
  <c r="G422" i="4" s="1"/>
  <c r="H422" i="4" l="1"/>
  <c r="J422" i="4" s="1"/>
  <c r="G423" i="4" s="1"/>
  <c r="H423" i="4" l="1"/>
  <c r="J423" i="4" s="1"/>
  <c r="G424" i="4" s="1"/>
  <c r="H424" i="4" l="1"/>
  <c r="J424" i="4" s="1"/>
  <c r="G425" i="4" s="1"/>
  <c r="H425" i="4" l="1"/>
  <c r="J425" i="4" s="1"/>
  <c r="G426" i="4" s="1"/>
  <c r="H426" i="4" l="1"/>
  <c r="J426" i="4" s="1"/>
  <c r="G427" i="4" s="1"/>
  <c r="H427" i="4" l="1"/>
  <c r="J427" i="4" s="1"/>
  <c r="G428" i="4" s="1"/>
  <c r="H428" i="4" l="1"/>
  <c r="J428" i="4" s="1"/>
  <c r="G429" i="4" s="1"/>
  <c r="H429" i="4" l="1"/>
  <c r="J429" i="4" s="1"/>
  <c r="G430" i="4" s="1"/>
  <c r="H430" i="4" l="1"/>
  <c r="J430" i="4" s="1"/>
  <c r="G431" i="4" s="1"/>
  <c r="H431" i="4" l="1"/>
  <c r="J431" i="4" s="1"/>
  <c r="G432" i="4" s="1"/>
  <c r="H432" i="4" l="1"/>
  <c r="J432" i="4" s="1"/>
  <c r="G433" i="4" s="1"/>
  <c r="H433" i="4" l="1"/>
  <c r="J433" i="4" s="1"/>
  <c r="G434" i="4" s="1"/>
  <c r="H434" i="4" l="1"/>
  <c r="J434" i="4" s="1"/>
  <c r="G435" i="4" s="1"/>
  <c r="H435" i="4" l="1"/>
  <c r="J435" i="4" s="1"/>
  <c r="G436" i="4" s="1"/>
  <c r="H436" i="4" l="1"/>
  <c r="J436" i="4" s="1"/>
  <c r="G437" i="4" s="1"/>
  <c r="H437" i="4" l="1"/>
  <c r="J437" i="4" s="1"/>
  <c r="G438" i="4" s="1"/>
  <c r="H438" i="4" l="1"/>
  <c r="J438" i="4" s="1"/>
  <c r="G439" i="4" s="1"/>
  <c r="H439" i="4" l="1"/>
  <c r="J439" i="4" s="1"/>
  <c r="G440" i="4" s="1"/>
  <c r="H440" i="4" l="1"/>
  <c r="J440" i="4" s="1"/>
  <c r="G441" i="4" s="1"/>
  <c r="H441" i="4" l="1"/>
  <c r="J441" i="4" s="1"/>
  <c r="G442" i="4" s="1"/>
  <c r="H442" i="4" l="1"/>
  <c r="J442" i="4" s="1"/>
  <c r="G443" i="4" s="1"/>
  <c r="H443" i="4" l="1"/>
  <c r="J443" i="4" s="1"/>
  <c r="G444" i="4" s="1"/>
  <c r="H444" i="4" l="1"/>
  <c r="J444" i="4" s="1"/>
  <c r="G445" i="4" s="1"/>
  <c r="H445" i="4" l="1"/>
  <c r="J445" i="4" s="1"/>
  <c r="G446" i="4" s="1"/>
  <c r="H446" i="4" l="1"/>
  <c r="J446" i="4" s="1"/>
  <c r="G447" i="4" s="1"/>
  <c r="H447" i="4" l="1"/>
  <c r="J447" i="4" s="1"/>
  <c r="G448" i="4" s="1"/>
  <c r="H448" i="4" l="1"/>
  <c r="J448" i="4" s="1"/>
  <c r="G449" i="4" s="1"/>
  <c r="H449" i="4" l="1"/>
  <c r="J449" i="4" s="1"/>
  <c r="G450" i="4" s="1"/>
  <c r="J450" i="4" l="1"/>
  <c r="G451" i="4" s="1"/>
  <c r="H450" i="4"/>
  <c r="H451" i="4" l="1"/>
  <c r="J451" i="4" s="1"/>
  <c r="G452" i="4" s="1"/>
  <c r="H452" i="4" l="1"/>
  <c r="J452" i="4" s="1"/>
  <c r="G453" i="4" s="1"/>
  <c r="H453" i="4" l="1"/>
  <c r="J453" i="4" s="1"/>
  <c r="G454" i="4" s="1"/>
  <c r="H454" i="4" l="1"/>
  <c r="J454" i="4" s="1"/>
  <c r="G455" i="4" s="1"/>
  <c r="H455" i="4" l="1"/>
  <c r="J455" i="4" s="1"/>
  <c r="G456" i="4" s="1"/>
  <c r="H456" i="4" l="1"/>
  <c r="J456" i="4" s="1"/>
  <c r="G457" i="4" s="1"/>
  <c r="H457" i="4" l="1"/>
  <c r="J457" i="4" s="1"/>
  <c r="G458" i="4" s="1"/>
  <c r="H458" i="4" l="1"/>
  <c r="J458" i="4" s="1"/>
  <c r="G459" i="4" s="1"/>
  <c r="H459" i="4" l="1"/>
  <c r="J459" i="4" s="1"/>
  <c r="G460" i="4" s="1"/>
  <c r="H460" i="4" l="1"/>
  <c r="J460" i="4" s="1"/>
  <c r="G461" i="4" s="1"/>
  <c r="H461" i="4" l="1"/>
  <c r="J461" i="4" s="1"/>
  <c r="G462" i="4" s="1"/>
  <c r="H462" i="4" l="1"/>
  <c r="J462" i="4" s="1"/>
  <c r="G463" i="4" s="1"/>
  <c r="H463" i="4" l="1"/>
  <c r="J463" i="4" s="1"/>
  <c r="G464" i="4" s="1"/>
  <c r="H464" i="4" l="1"/>
  <c r="J464" i="4" s="1"/>
  <c r="G465" i="4" s="1"/>
  <c r="H465" i="4" l="1"/>
  <c r="J465" i="4" s="1"/>
  <c r="G466" i="4" s="1"/>
  <c r="H466" i="4" l="1"/>
  <c r="J466" i="4" s="1"/>
  <c r="G467" i="4" s="1"/>
  <c r="H467" i="4" l="1"/>
  <c r="J467" i="4" s="1"/>
  <c r="G468" i="4" s="1"/>
  <c r="H468" i="4" l="1"/>
  <c r="J468" i="4" s="1"/>
  <c r="G469" i="4" s="1"/>
  <c r="H469" i="4" l="1"/>
  <c r="J469" i="4" s="1"/>
  <c r="G470" i="4" s="1"/>
  <c r="H470" i="4" l="1"/>
  <c r="J470" i="4" s="1"/>
  <c r="G471" i="4" s="1"/>
  <c r="H471" i="4" l="1"/>
  <c r="J471" i="4" s="1"/>
  <c r="G472" i="4" s="1"/>
  <c r="H472" i="4" l="1"/>
  <c r="J472" i="4" s="1"/>
  <c r="G473" i="4" s="1"/>
  <c r="H473" i="4" l="1"/>
  <c r="J473" i="4" s="1"/>
  <c r="G474" i="4" s="1"/>
  <c r="H474" i="4" l="1"/>
  <c r="J474" i="4" s="1"/>
  <c r="G475" i="4" s="1"/>
  <c r="H475" i="4" l="1"/>
  <c r="J475" i="4" s="1"/>
  <c r="G476" i="4" s="1"/>
  <c r="H476" i="4" l="1"/>
  <c r="J476" i="4" s="1"/>
  <c r="G477" i="4" s="1"/>
  <c r="H477" i="4" l="1"/>
  <c r="J477" i="4" s="1"/>
  <c r="G478" i="4" s="1"/>
  <c r="H478" i="4" l="1"/>
  <c r="J478" i="4" s="1"/>
  <c r="G479" i="4" s="1"/>
  <c r="H479" i="4" l="1"/>
  <c r="J479" i="4" s="1"/>
  <c r="G480" i="4" s="1"/>
  <c r="H480" i="4" l="1"/>
  <c r="J480" i="4" s="1"/>
  <c r="G481" i="4" s="1"/>
  <c r="H481" i="4" l="1"/>
  <c r="J481" i="4"/>
  <c r="G482" i="4" s="1"/>
  <c r="H482" i="4" l="1"/>
  <c r="J482" i="4" s="1"/>
  <c r="G483" i="4" s="1"/>
  <c r="H483" i="4" l="1"/>
  <c r="J483" i="4"/>
  <c r="G484" i="4" s="1"/>
  <c r="H484" i="4" l="1"/>
  <c r="J484" i="4" s="1"/>
  <c r="G485" i="4" s="1"/>
  <c r="H485" i="4" l="1"/>
  <c r="J485" i="4" s="1"/>
  <c r="G486" i="4" s="1"/>
  <c r="H486" i="4" l="1"/>
  <c r="J486" i="4" s="1"/>
  <c r="G487" i="4" s="1"/>
  <c r="H487" i="4" l="1"/>
  <c r="J487" i="4" s="1"/>
  <c r="G488" i="4" s="1"/>
  <c r="H488" i="4" l="1"/>
  <c r="J488" i="4" s="1"/>
  <c r="G489" i="4" s="1"/>
  <c r="H489" i="4" l="1"/>
  <c r="J489" i="4" s="1"/>
  <c r="G490" i="4" s="1"/>
  <c r="H490" i="4" l="1"/>
  <c r="J490" i="4" s="1"/>
  <c r="G491" i="4" s="1"/>
  <c r="H491" i="4" l="1"/>
  <c r="J491" i="4" s="1"/>
  <c r="G492" i="4" s="1"/>
  <c r="H492" i="4" l="1"/>
  <c r="J492" i="4" s="1"/>
  <c r="G493" i="4" s="1"/>
  <c r="H493" i="4" l="1"/>
  <c r="J493" i="4" s="1"/>
  <c r="G494" i="4" s="1"/>
  <c r="H494" i="4" l="1"/>
  <c r="J494" i="4" s="1"/>
  <c r="G495" i="4" s="1"/>
  <c r="H495" i="4" l="1"/>
  <c r="J495" i="4"/>
  <c r="G496" i="4" s="1"/>
  <c r="H496" i="4" l="1"/>
  <c r="J496" i="4" s="1"/>
  <c r="G497" i="4" s="1"/>
  <c r="H497" i="4" l="1"/>
  <c r="J497" i="4" s="1"/>
  <c r="G498" i="4" s="1"/>
  <c r="H498" i="4" l="1"/>
  <c r="J498" i="4" s="1"/>
  <c r="G499" i="4" s="1"/>
  <c r="H499" i="4" l="1"/>
  <c r="J499" i="4" s="1"/>
  <c r="G500" i="4" s="1"/>
  <c r="H500" i="4" l="1"/>
  <c r="J500" i="4" s="1"/>
  <c r="G501" i="4" s="1"/>
  <c r="H501" i="4" l="1"/>
  <c r="J501" i="4" s="1"/>
  <c r="G502" i="4" s="1"/>
  <c r="H502" i="4" l="1"/>
  <c r="J502" i="4" s="1"/>
  <c r="G503" i="4" s="1"/>
  <c r="H503" i="4" l="1"/>
  <c r="J503" i="4" s="1"/>
  <c r="G504" i="4" s="1"/>
  <c r="H504" i="4" l="1"/>
  <c r="J504" i="4" s="1"/>
  <c r="G505" i="4" s="1"/>
  <c r="H505" i="4" l="1"/>
  <c r="J505" i="4" s="1"/>
  <c r="G506" i="4" s="1"/>
  <c r="H506" i="4" l="1"/>
  <c r="J506" i="4" s="1"/>
  <c r="G507" i="4" s="1"/>
  <c r="H507" i="4" l="1"/>
  <c r="J507" i="4" s="1"/>
  <c r="G508" i="4" s="1"/>
  <c r="H508" i="4" l="1"/>
  <c r="J508" i="4" s="1"/>
  <c r="G509" i="4" s="1"/>
  <c r="H509" i="4" l="1"/>
  <c r="J509" i="4" s="1"/>
  <c r="G510" i="4" s="1"/>
  <c r="H510" i="4" l="1"/>
  <c r="J510" i="4" s="1"/>
  <c r="G511" i="4" s="1"/>
  <c r="H511" i="4" l="1"/>
  <c r="J511" i="4" s="1"/>
  <c r="G512" i="4" s="1"/>
  <c r="H512" i="4" l="1"/>
  <c r="J512" i="4" s="1"/>
  <c r="G513" i="4" s="1"/>
  <c r="H513" i="4" l="1"/>
  <c r="J513" i="4"/>
  <c r="G514" i="4" s="1"/>
  <c r="H514" i="4" l="1"/>
  <c r="J514" i="4" s="1"/>
  <c r="G515" i="4" s="1"/>
  <c r="H515" i="4" l="1"/>
  <c r="J515" i="4" s="1"/>
  <c r="G516" i="4" s="1"/>
  <c r="H516" i="4" l="1"/>
  <c r="J516" i="4"/>
  <c r="G517" i="4" s="1"/>
  <c r="H517" i="4" l="1"/>
  <c r="J517" i="4"/>
  <c r="G518" i="4" s="1"/>
  <c r="H518" i="4" l="1"/>
  <c r="J518" i="4" s="1"/>
  <c r="G519" i="4" s="1"/>
  <c r="H519" i="4" l="1"/>
  <c r="J519" i="4" s="1"/>
  <c r="G520" i="4" s="1"/>
  <c r="H520" i="4" l="1"/>
  <c r="J520" i="4" s="1"/>
  <c r="G521" i="4" s="1"/>
  <c r="H521" i="4" l="1"/>
  <c r="J521" i="4" s="1"/>
  <c r="G522" i="4" s="1"/>
  <c r="H522" i="4" l="1"/>
  <c r="J522" i="4" s="1"/>
  <c r="G523" i="4" s="1"/>
  <c r="H523" i="4" l="1"/>
  <c r="J523" i="4" s="1"/>
  <c r="G524" i="4" s="1"/>
  <c r="H524" i="4" l="1"/>
  <c r="J524" i="4" s="1"/>
  <c r="G525" i="4" s="1"/>
  <c r="H525" i="4" l="1"/>
  <c r="J525" i="4" s="1"/>
  <c r="G526" i="4" s="1"/>
  <c r="H526" i="4" l="1"/>
  <c r="J526" i="4" s="1"/>
  <c r="G527" i="4" s="1"/>
  <c r="H527" i="4" l="1"/>
  <c r="J527" i="4"/>
  <c r="G528" i="4" s="1"/>
  <c r="H528" i="4" l="1"/>
  <c r="J528" i="4" s="1"/>
  <c r="G529" i="4" s="1"/>
  <c r="H529" i="4" l="1"/>
  <c r="J529" i="4"/>
  <c r="G530" i="4" s="1"/>
  <c r="H530" i="4" l="1"/>
  <c r="J530" i="4" s="1"/>
  <c r="G531" i="4" s="1"/>
  <c r="H531" i="4" l="1"/>
  <c r="J531" i="4" s="1"/>
  <c r="G532" i="4" s="1"/>
  <c r="H532" i="4" l="1"/>
  <c r="J532" i="4" s="1"/>
  <c r="G533" i="4" s="1"/>
  <c r="H533" i="4" l="1"/>
  <c r="J533" i="4"/>
  <c r="G534" i="4" s="1"/>
  <c r="H534" i="4" l="1"/>
  <c r="J534" i="4" s="1"/>
  <c r="G535" i="4" s="1"/>
  <c r="H535" i="4" l="1"/>
  <c r="J535" i="4" s="1"/>
  <c r="G536" i="4" s="1"/>
  <c r="H536" i="4" l="1"/>
  <c r="J536" i="4" s="1"/>
  <c r="G537" i="4" s="1"/>
  <c r="H537" i="4" l="1"/>
  <c r="J537" i="4" s="1"/>
  <c r="G538" i="4" s="1"/>
  <c r="H538" i="4" l="1"/>
  <c r="J538" i="4" s="1"/>
  <c r="G539" i="4" s="1"/>
  <c r="H539" i="4" l="1"/>
  <c r="J539" i="4" s="1"/>
  <c r="G540" i="4" s="1"/>
  <c r="H540" i="4" l="1"/>
  <c r="J540" i="4" s="1"/>
  <c r="G541" i="4" s="1"/>
  <c r="H541" i="4" l="1"/>
  <c r="J541" i="4" s="1"/>
  <c r="G542" i="4" s="1"/>
  <c r="H542" i="4" l="1"/>
  <c r="J542" i="4" s="1"/>
  <c r="G543" i="4" s="1"/>
  <c r="H543" i="4" l="1"/>
  <c r="J543" i="4" s="1"/>
  <c r="G544" i="4" s="1"/>
  <c r="H544" i="4" l="1"/>
  <c r="J544" i="4" s="1"/>
  <c r="G545" i="4" s="1"/>
  <c r="H545" i="4" l="1"/>
  <c r="J545" i="4" s="1"/>
  <c r="G546" i="4" s="1"/>
  <c r="H546" i="4" l="1"/>
  <c r="J546" i="4" s="1"/>
  <c r="G547" i="4" s="1"/>
  <c r="J547" i="4" l="1"/>
  <c r="G548" i="4" s="1"/>
  <c r="H547" i="4"/>
  <c r="H548" i="4" l="1"/>
  <c r="J548" i="4" s="1"/>
  <c r="G549" i="4" s="1"/>
  <c r="H549" i="4" l="1"/>
  <c r="J549" i="4" s="1"/>
  <c r="G550" i="4" s="1"/>
  <c r="H550" i="4" l="1"/>
  <c r="J550" i="4" s="1"/>
  <c r="G551" i="4" s="1"/>
  <c r="J551" i="4" l="1"/>
  <c r="G552" i="4" s="1"/>
  <c r="H551" i="4"/>
  <c r="H552" i="4" l="1"/>
  <c r="J552" i="4" s="1"/>
  <c r="G553" i="4" s="1"/>
  <c r="H553" i="4" l="1"/>
  <c r="J553" i="4" s="1"/>
  <c r="G554" i="4" s="1"/>
  <c r="H554" i="4" l="1"/>
  <c r="J554" i="4" s="1"/>
  <c r="G555" i="4" s="1"/>
  <c r="H555" i="4" l="1"/>
  <c r="J555" i="4" s="1"/>
  <c r="G556" i="4" s="1"/>
  <c r="H556" i="4" l="1"/>
  <c r="J556" i="4" s="1"/>
  <c r="G557" i="4" s="1"/>
  <c r="H557" i="4" l="1"/>
  <c r="H559" i="4" s="1"/>
  <c r="C565" i="4" s="1"/>
  <c r="C567" i="4" s="1"/>
  <c r="C569" i="4" s="1"/>
  <c r="J557" i="4" l="1"/>
</calcChain>
</file>

<file path=xl/sharedStrings.xml><?xml version="1.0" encoding="utf-8"?>
<sst xmlns="http://schemas.openxmlformats.org/spreadsheetml/2006/main" count="2843" uniqueCount="1154">
  <si>
    <t>TELSOTERRA S.A.</t>
  </si>
  <si>
    <t>Muestreo - Pruebas de detalle - Facturas 2020</t>
  </si>
  <si>
    <t>Al 31 de Diciembre del 2020</t>
  </si>
  <si>
    <t>Expresado en dólares completos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</si>
  <si>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</si>
  <si>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del Estado de Resultado: Egresos seleccionados para ser probadas a traves de procedimientos sustantivos de detalle</t>
  </si>
  <si>
    <t>Objetivo:</t>
  </si>
  <si>
    <t xml:space="preserve">Obtener cuentas de proveedores de servicios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</si>
  <si>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</si>
  <si>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</si>
  <si>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</si>
  <si>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</si>
  <si>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</si>
  <si>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>Conclusion:</t>
  </si>
  <si>
    <t xml:space="preserve"> Las conclusiones sobre los errores potenciales identificados anteriormente serán documentados en PT. 9200</t>
  </si>
  <si>
    <t>New Audit Methodology Sample Size &amp; Threshold Calculator</t>
  </si>
  <si>
    <t>[09-10]</t>
  </si>
  <si>
    <t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</si>
  <si>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>Population Name (</t>
    </r>
    <r>
      <rPr>
        <i/>
        <sz val="8"/>
        <color rgb="FF000000"/>
        <rFont val="Arial"/>
        <family val="2"/>
        <charset val="1"/>
      </rPr>
      <t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</si>
  <si>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</si>
  <si>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</si>
  <si>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>Risk/Controls Strategy:</t>
  </si>
  <si>
    <t>Risk (not significant) &amp; Relying on Controls — Normal Extent of Testing</t>
  </si>
  <si>
    <t>Multiples of PM:</t>
  </si>
  <si>
    <t>Minimum required selections if performing Tests of Details:</t>
  </si>
  <si>
    <t>Threshold if performing Substantive Analytical Procedures:</t>
  </si>
  <si>
    <t xml:space="preserve">Minimum # of 
Selections Required: </t>
  </si>
  <si>
    <t>Risk (not significant) &amp; Relying on Controls — Low Extent of Testing</t>
  </si>
  <si>
    <t>Significant Risk &amp; Relying on Controls, or Risk (not significant) &amp; Not Relying on Controls</t>
  </si>
  <si>
    <t>Significant Risk &amp; Not Relying on Controls</t>
  </si>
  <si>
    <t>PM 1x - 10x</t>
  </si>
  <si>
    <t>PM 10x - 15x</t>
  </si>
  <si>
    <t>PM 15x - 20x</t>
  </si>
  <si>
    <t>PM 20x - 25x</t>
  </si>
  <si>
    <t>PM 25x - 30x</t>
  </si>
  <si>
    <t>PM 30x - 40x</t>
  </si>
  <si>
    <t>PM 40x - 50x</t>
  </si>
  <si>
    <t>PM 50x - 100x</t>
  </si>
  <si>
    <t>PM 100x - 200x</t>
  </si>
  <si>
    <t>Threshold</t>
  </si>
  <si>
    <t>Consorcio Universidad Segura</t>
  </si>
  <si>
    <t>Muestra seleccionada</t>
  </si>
  <si>
    <t>Prueba
N.-</t>
  </si>
  <si>
    <t>Asiento</t>
  </si>
  <si>
    <t>Fecha</t>
  </si>
  <si>
    <t>Descripccion</t>
  </si>
  <si>
    <t>Monto</t>
  </si>
  <si>
    <t>1581 T CTXPG 244803</t>
  </si>
  <si>
    <t>FV 000000826-001001-CONSTRUCCION DE CAJAS DE 1X1X1</t>
  </si>
  <si>
    <t>1627 T CTXPG 256703</t>
  </si>
  <si>
    <t>FV 000000828-001001-CANALIZACION, REPOSICION DE AC</t>
  </si>
  <si>
    <t>1673 T CTXPG 270003</t>
  </si>
  <si>
    <t>FB 000024052-001501-ADOQUIN HOLANDES 8 CM GRIS NAT</t>
  </si>
  <si>
    <t>1673 T CTXPG 270803</t>
  </si>
  <si>
    <t>FV 000004942-001002-SERVICIOS GUARDIANIA</t>
  </si>
  <si>
    <t>1730 T CTXPG 295303</t>
  </si>
  <si>
    <t>FB 000003377-001001-TECNOVIAS SA F# 3377 COMPRA 67</t>
  </si>
  <si>
    <t>1730 T CTXPG 288403</t>
  </si>
  <si>
    <t>FV 000000346-001001-LIGORGURO PABLO F# 346 ACERO E</t>
  </si>
  <si>
    <t>1786 T INVEN 229405</t>
  </si>
  <si>
    <t>DH 153-0</t>
  </si>
  <si>
    <t>1786 T INVEN 239205</t>
  </si>
  <si>
    <t>DH 253-0</t>
  </si>
  <si>
    <t>1787 T CTXPG 303103</t>
  </si>
  <si>
    <t>FV 000000602-001001-SUMBA ORTEGA IVAN F# 602 REPOS</t>
  </si>
  <si>
    <t>1835 T CTXPG 320703</t>
  </si>
  <si>
    <t>FV 000000240-001001-MERCHAN ZAMBRANO LUIS F# 240 F</t>
  </si>
  <si>
    <t xml:space="preserve">Selección Pruebas de Detalle - Cuentas de Balance: Gastos </t>
  </si>
  <si>
    <t>Al 31 de Diciembre del 2019</t>
  </si>
  <si>
    <t>Hoja de Trabajo de Muestreo Monetario Acumulativo</t>
  </si>
  <si>
    <t>Nombre de la cuenta</t>
  </si>
  <si>
    <t>Gastos</t>
  </si>
  <si>
    <t>Población</t>
  </si>
  <si>
    <t>Ver PT</t>
  </si>
  <si>
    <t xml:space="preserve">Tamaño de Muestra </t>
  </si>
  <si>
    <t xml:space="preserve">Intervalo de Muestreo </t>
  </si>
  <si>
    <t>Inicio Aleatorio</t>
  </si>
  <si>
    <t>Partida #</t>
  </si>
  <si>
    <t>Descripción Cuenta</t>
  </si>
  <si>
    <t>Sub-Total</t>
  </si>
  <si>
    <t>Número de Selecciones</t>
  </si>
  <si>
    <t>Intervalo de Muestreo</t>
  </si>
  <si>
    <t>Resto de Selección</t>
  </si>
  <si>
    <t>1533 T INVEN 178305</t>
  </si>
  <si>
    <t>DG 2-0</t>
  </si>
  <si>
    <t xml:space="preserve">1534 T CONNO </t>
  </si>
  <si>
    <t>Reclasificacion cta proveedor Jose Nuñez factura #820</t>
  </si>
  <si>
    <t>1554 T INVEN 180305</t>
  </si>
  <si>
    <t>DG 4-0</t>
  </si>
  <si>
    <t>1553 T CTXPG 243903</t>
  </si>
  <si>
    <t>FV 000000823-001001-VIAJES DESALOJOS UNIVERSIDAD G</t>
  </si>
  <si>
    <t>1553 T CTXPG 244003</t>
  </si>
  <si>
    <t>FV 000002055-001001-SERV. TEC. CONSORCIO UNIVERSID</t>
  </si>
  <si>
    <t>1555 T BMACH 277602</t>
  </si>
  <si>
    <t>ND 56065-0 :ND:0-56065 Pago factura #820 Jose Nuñe</t>
  </si>
  <si>
    <t>1553 T CTXPG 244303</t>
  </si>
  <si>
    <t>FV 000000103-001001-SEMANA DE TRABAJO DESDE 09-03-</t>
  </si>
  <si>
    <t>1553 T CTXPG 244403</t>
  </si>
  <si>
    <t>FV 000000825-001001-(42 )VIAJES VOLQUETAS POR DESA</t>
  </si>
  <si>
    <t>1550 T CTXPG 246103</t>
  </si>
  <si>
    <t>CI 000000820-000000-PAGO FACTURA 820 MEDIANTE TRAN</t>
  </si>
  <si>
    <t>1553 T CTXPG 244203</t>
  </si>
  <si>
    <t>FB 000000100-001101-(17 ) ARENA- (108) PIEDRA 3/4</t>
  </si>
  <si>
    <t>1553 T CTXPG 244103</t>
  </si>
  <si>
    <t xml:space="preserve">FB 000000101-001001-SUB-BASE PROYECTO UNIVERSIDAD </t>
  </si>
  <si>
    <t xml:space="preserve">1565 T CONNO </t>
  </si>
  <si>
    <t>Reclasificacion transaccion #276902</t>
  </si>
  <si>
    <t>1577 T INVEN 183805</t>
  </si>
  <si>
    <t>DH 2-0</t>
  </si>
  <si>
    <t>1581 T CTXPG 248603</t>
  </si>
  <si>
    <t xml:space="preserve">FV 000020966-001001-ALQUILER MENSUAL DE SANITARIO </t>
  </si>
  <si>
    <t>1581 T CTXPG 248703</t>
  </si>
  <si>
    <t xml:space="preserve">FB 000006746-001001-HORMIGON 140KG/CM2 STANDAR-28 </t>
  </si>
  <si>
    <t>1581 T CTXPG 248803</t>
  </si>
  <si>
    <t>FB 000006830-001001-HORMIGON 140KG/CM2 STANDARD</t>
  </si>
  <si>
    <t>1581 T CTXPG 249003</t>
  </si>
  <si>
    <t>FV 000000778-001001-ALQUILER DE EQUIPOS (RETROEXCA</t>
  </si>
  <si>
    <t>1581 T CTXPG 249103</t>
  </si>
  <si>
    <t>FV 000000779-001001-ALQUILER DE EQUIPOS (RETROEXCA</t>
  </si>
  <si>
    <t>1581 T CTXPG 253803</t>
  </si>
  <si>
    <t>FB 000001845-022901-MALLA ARMEX R-196 625X240X10X5</t>
  </si>
  <si>
    <t>1581 T CTXPG 250703</t>
  </si>
  <si>
    <t>FB 000006911-001001-HORMIGON 140KG/CM2 STANDARD-28</t>
  </si>
  <si>
    <t>1581 T CTXPG 250503</t>
  </si>
  <si>
    <t>FV 000001173-001001-LOGISTICA Y MOVILIZACION: MINI</t>
  </si>
  <si>
    <t>1581 T CTXPG 250403</t>
  </si>
  <si>
    <t>FV 000001176-001001-LOGISTICA Y MOVILIZACIÓN: MINI</t>
  </si>
  <si>
    <t>1581 T CTXPG 250303</t>
  </si>
  <si>
    <t>FV 000000090-001002-TRANSPORTE DE DESALOJO PROYECT</t>
  </si>
  <si>
    <t>67 E BMACH 276902</t>
  </si>
  <si>
    <t>TR 5-0 HOHESA, HORMIGONES :DB -1070987682: 100% an</t>
  </si>
  <si>
    <t>1581 T CTXPG 246903</t>
  </si>
  <si>
    <t>FB 000001639-001001-4 TANQUEROS DE AGUA</t>
  </si>
  <si>
    <t>1581 T CTXPG 246003</t>
  </si>
  <si>
    <t>FB 000093303-001101-ELECTROMALLAS- CUARTON SEMIDUR</t>
  </si>
  <si>
    <t>1581 T CTXPG 245903</t>
  </si>
  <si>
    <t>FB 000092910-001101-PLASTICO NEGRO 1.5MTS-MARTILLO</t>
  </si>
  <si>
    <t>1581 T CTXPG 245803</t>
  </si>
  <si>
    <t>FB 000013458-001003-CEMENTO HOLCIM FUERTE SACO 50K</t>
  </si>
  <si>
    <t>1581 T CTXPG 245003</t>
  </si>
  <si>
    <t xml:space="preserve">FV 000000582-001001-CORTE PAVIMENTO, CANALIZACION </t>
  </si>
  <si>
    <t>1581 T CTXPG 253703</t>
  </si>
  <si>
    <t xml:space="preserve">FB 000023643-001501-ADOQUIN HOLANDES 8 CM COLOR - </t>
  </si>
  <si>
    <t>1581 T CTXPG 248203</t>
  </si>
  <si>
    <t>FV 000001166-001001-MANTENIMIENTO DE LA BOMBA DE F</t>
  </si>
  <si>
    <t>1581 T CTXPG 248003</t>
  </si>
  <si>
    <t xml:space="preserve">FB 000006762-001001-HORMIGON 140KG/CM2 STANDAR-28 </t>
  </si>
  <si>
    <t>1581 T CTXPG 247903</t>
  </si>
  <si>
    <t>FB 000011995-001001-88 BOTELLONES DE AGUA</t>
  </si>
  <si>
    <t>1581 T CTXPG 247803</t>
  </si>
  <si>
    <t>FV 000000676-001001-SERVICIO TRANSPORTE DESALOJO 0</t>
  </si>
  <si>
    <t>1581 T CTXPG 250003</t>
  </si>
  <si>
    <t>FV 000021037-001001-ALQUILER POR 14 DIAS SANITARIO</t>
  </si>
  <si>
    <t>1581 T CTXPG 249603</t>
  </si>
  <si>
    <t>FB 000001637-001001-2 TANQUEROS DE AGUA</t>
  </si>
  <si>
    <t>1581 T CTXPG 249803</t>
  </si>
  <si>
    <t>FV 000004758-001001-TRABAJOS DE INSTALACIONES ELEC</t>
  </si>
  <si>
    <t>1581 T CTXPG 248503</t>
  </si>
  <si>
    <t>FV 000000827-001001-CANALIZACIÓN DE 13 VIAS, CORTE</t>
  </si>
  <si>
    <t>1581 T CTXPG 253603</t>
  </si>
  <si>
    <t>FB 000003324-001002-CORDEL RAFIA 3H CC CON CENTRO</t>
  </si>
  <si>
    <t>1581 T CTXPG 250203</t>
  </si>
  <si>
    <t>FV 000000091-001002-TRANSPORTE DE DESALOJO PROYECT</t>
  </si>
  <si>
    <t>1611 T INVEN 192805</t>
  </si>
  <si>
    <t>DH 4-0</t>
  </si>
  <si>
    <t xml:space="preserve">1651 T CONTG </t>
  </si>
  <si>
    <t>Aplicacion de saldo proveedor: Hohesa, Hormigones Hercules TR#279302</t>
  </si>
  <si>
    <t>1607 T INVEN 192905</t>
  </si>
  <si>
    <t>DH 6-0</t>
  </si>
  <si>
    <t>1607 T INVEN 193105</t>
  </si>
  <si>
    <t>DH 10-0</t>
  </si>
  <si>
    <t>1607 T INVEN 193205</t>
  </si>
  <si>
    <t>DH 12-0</t>
  </si>
  <si>
    <t>1607 T INVEN 194705</t>
  </si>
  <si>
    <t>DH 14-0</t>
  </si>
  <si>
    <t>1607 T INVEN 193005</t>
  </si>
  <si>
    <t>DH 8-0</t>
  </si>
  <si>
    <t>1627 T CTXPG 257203</t>
  </si>
  <si>
    <t>FB 000000239-002002-TUBERIA PEAD 160 X 11,80MM 1.2</t>
  </si>
  <si>
    <t>1627 T CTXPG 257303</t>
  </si>
  <si>
    <t>FB 000000243-002002-PLAYWOOD DE 18MM -VARILLA CORR</t>
  </si>
  <si>
    <t>1627 T CTXPG 257403</t>
  </si>
  <si>
    <t>FB 000000244-002002-VARILLA CORRUGADA DE 14MM X 12</t>
  </si>
  <si>
    <t>1627 T CTXPG 257503</t>
  </si>
  <si>
    <t>FB 000000245-002002-ADAPTADOR ROSCABLE P/LIMP 110M</t>
  </si>
  <si>
    <t>1627 T CTXPG 257703</t>
  </si>
  <si>
    <t xml:space="preserve">FB 000000257-002002-PEGA TUBOS PVC KALIPEGA GALON </t>
  </si>
  <si>
    <t>1627 T CTXPG 257903</t>
  </si>
  <si>
    <t>FB 000317204-022902-ESCOBA CERDA NEGRA- CEPILLO DE</t>
  </si>
  <si>
    <t>1627 T CTXPG 258003</t>
  </si>
  <si>
    <t>FV 000012211-001001-139 BOTELLONES DE AGUA</t>
  </si>
  <si>
    <t>1627 T CTXPG 258103</t>
  </si>
  <si>
    <t>FV 000000829-001001-VIAJES DE DESALOJOS PROYECTO U</t>
  </si>
  <si>
    <t>1627 T CTXPG 260403</t>
  </si>
  <si>
    <t>FB 000000325-001100-PILA ALCALINA MAX "C" 1.5V ENE</t>
  </si>
  <si>
    <t>1627 T CTXPG 260503</t>
  </si>
  <si>
    <t>FB 000021089-001001-ALQUILER MENSUAL SANITARIO POR</t>
  </si>
  <si>
    <t>1627 T CTXPG 254203</t>
  </si>
  <si>
    <t>FB 000050644-001002-ZAKKA DESINFECTANTE AMONONIO C</t>
  </si>
  <si>
    <t>1627 T CTXPG 254303</t>
  </si>
  <si>
    <t>FB 000029615-003006-TUBO EMT FUNJI NAC 1/2 UNION E</t>
  </si>
  <si>
    <t>1627 T CTXPG 254503</t>
  </si>
  <si>
    <t>FB 000000797-001001-DISCO DE CORTE P/HORMIGON SIMP</t>
  </si>
  <si>
    <t>1627 T CTXPG 254603</t>
  </si>
  <si>
    <t xml:space="preserve">FB 000000794-001001-DISCOS DE CORTE PARA HORMIGON </t>
  </si>
  <si>
    <t>1627 T CTXPG 254803</t>
  </si>
  <si>
    <t>FB 000000307-001100-MALLA HEXAGONAL 1/2" 1X50M IDE</t>
  </si>
  <si>
    <t>1627 T CTXPG 254903</t>
  </si>
  <si>
    <t>FB 000093964-001101-PLANCHA PLYWOOD 4X8X18MM-</t>
  </si>
  <si>
    <t>1627 T CTXPG 255003</t>
  </si>
  <si>
    <t>FB 000053263-001102-ELECTROMALLAS 8- 15</t>
  </si>
  <si>
    <t>1627 T CTXPG 258303</t>
  </si>
  <si>
    <t xml:space="preserve">FB 000006978-001001-HORMIGON140KG/CM2 STANDARD-28 </t>
  </si>
  <si>
    <t>1627 T CTXPG 264103</t>
  </si>
  <si>
    <t xml:space="preserve">FB 000019057-001101-CEMENTO HOLCIM FUERTE TIPO GU </t>
  </si>
  <si>
    <t>1627 T CTXPG 264203</t>
  </si>
  <si>
    <t>FB 000000830-001001-RUEDAS LLANTAS ANTIPINCHAZO DE</t>
  </si>
  <si>
    <t>1627 T CTXPG 264303</t>
  </si>
  <si>
    <t xml:space="preserve">FB 000014809-001003-CEMENTO HOLCIM FUERTE TIPO GU </t>
  </si>
  <si>
    <t>1627 T CTXPG 264503</t>
  </si>
  <si>
    <t>FB 000047601-002001-GRAPA EMT1/2" -CONECTOR EMT3/4</t>
  </si>
  <si>
    <t>1627 T CTXPG 259203</t>
  </si>
  <si>
    <t>FB 000007234-001001-HORMIGON140KG/CM2</t>
  </si>
  <si>
    <t>1627 T CTXPG 265903</t>
  </si>
  <si>
    <t>FV 000000584-001001-TRABAJOS DE TOPOGRAFIA-REPLANT</t>
  </si>
  <si>
    <t>1627 T CTXPG 266003</t>
  </si>
  <si>
    <t>FV 000000583-001001-CORTE DE PAVIMENTO/ACERO- ROTU</t>
  </si>
  <si>
    <t>1627 T CTXPG 266203</t>
  </si>
  <si>
    <t>FV 000000436-001171-SERVICIO DE TRANSPORTE</t>
  </si>
  <si>
    <t>1622 T CTXPG 268503</t>
  </si>
  <si>
    <t>FB 000001899-022901-PIEDRA ARRECIFE ARENA 50X10X2</t>
  </si>
  <si>
    <t>1627 T CTXPG 265503</t>
  </si>
  <si>
    <t>NC 000001026-001003-DEVOLUCION 26 PALLETS DE MADER</t>
  </si>
  <si>
    <t>1627 T CTXPG 266303</t>
  </si>
  <si>
    <t>FV 000018328-001001-ALQUILER 20 CUERPOS DE ANDAMIO</t>
  </si>
  <si>
    <t>1627 T CTXPG 258203</t>
  </si>
  <si>
    <t>FV 000018319-001001-ALQUILER COMPACTADORA TIPO BAI</t>
  </si>
  <si>
    <t>1627 T CTXPG 266403</t>
  </si>
  <si>
    <t>FV 000000831-001001-REPOSICION DE ACERA (LOZA DE C</t>
  </si>
  <si>
    <t>1627 T CTXPG 266503</t>
  </si>
  <si>
    <t>FV 000000833-001001-CANALIZACION DE MONODUCTOS, RE</t>
  </si>
  <si>
    <t>1627 T CTXPG 266603</t>
  </si>
  <si>
    <t>FV 000000701-001001-SERVICIO DE TRANSPORTE DE DESA</t>
  </si>
  <si>
    <t>1627 T CTXPG 266703</t>
  </si>
  <si>
    <t>FV 000000698-001001-DOS MANTENIMIENTOS DE 2 MINICA</t>
  </si>
  <si>
    <t>1627 T CTXPG 266803</t>
  </si>
  <si>
    <t>FV 000000699-001001-SERVICIO ALQUILER DE RETROEXCA</t>
  </si>
  <si>
    <t>1627 T CTXPG 266903</t>
  </si>
  <si>
    <t>FV 000000706-001001-GENERADOR YAMAHA- CORTADORA DE</t>
  </si>
  <si>
    <t>1627 T CTXPG 267003</t>
  </si>
  <si>
    <t>FV 000000705-001001-MANTENIMIENTO CORRECTIVO Y PRE</t>
  </si>
  <si>
    <t>1627 T CTXPG 267103</t>
  </si>
  <si>
    <t xml:space="preserve">FV 000000704-001001-MANTENIMIENTO DE CORRECCION Y </t>
  </si>
  <si>
    <t>1627 T CTXPG 267703</t>
  </si>
  <si>
    <t>JC 000002105-000000-ALCANCE A FACTURA 2105</t>
  </si>
  <si>
    <t>1627 T CTXPG 259603</t>
  </si>
  <si>
    <t>FB 000007166-001001-HORMIGON 140KG/CM2 STANDARD</t>
  </si>
  <si>
    <t>1627 T CTXPG 259703</t>
  </si>
  <si>
    <t>FB 000007148-001001-HORMIGON140 KG/CM2 STANDARD-28</t>
  </si>
  <si>
    <t>1627 T CTXPG 257603</t>
  </si>
  <si>
    <t>FB 000000250-002002-CODO ROSCABLE HH 1/2 X90</t>
  </si>
  <si>
    <t>1627 T CTXPG 259803</t>
  </si>
  <si>
    <t>FB 000007183-001001-HORMIGON 140KG/CM2 STANDARD</t>
  </si>
  <si>
    <t>1627 T CTXPG 263403</t>
  </si>
  <si>
    <t>FB 000001858-022901-SELLADOR UNISEAL-ECONOSEAL MAT</t>
  </si>
  <si>
    <t>1627 T CTXPG 263503</t>
  </si>
  <si>
    <t>FB 000001207-001001-55 METROS ADOQUIN</t>
  </si>
  <si>
    <t>1627 T CTXPG 265603</t>
  </si>
  <si>
    <t>FV 000009652-001002-HOSPEDAJE HOTEL CASTELL INSTRU</t>
  </si>
  <si>
    <t>1627 T CTXPG 264603</t>
  </si>
  <si>
    <t>FB 000000846-001001-SACO DE PIEDRA GRANITO LAVABLE</t>
  </si>
  <si>
    <t>1627 T CTXPG 264803</t>
  </si>
  <si>
    <t>FB 000014171-001003-PALLETS DE MADERA PINO</t>
  </si>
  <si>
    <t>1627 T CTXPG 265103</t>
  </si>
  <si>
    <t>FB 000000114-001101-CISCO PARA PRYECTO UG</t>
  </si>
  <si>
    <t>1627 T CTXPG 265203</t>
  </si>
  <si>
    <t>FB 000000115-001101-ARENA PROYECTO UG</t>
  </si>
  <si>
    <t>1627 T CTXPG 265403</t>
  </si>
  <si>
    <t>FB 000000055-001001-LUBE (2)</t>
  </si>
  <si>
    <t>1627 T CTXPG 259903</t>
  </si>
  <si>
    <t>FB 000017397-018501-RIVOLA 45X45 PIETRA- HYDRA 60X</t>
  </si>
  <si>
    <t>1627 T CTXPG 260003</t>
  </si>
  <si>
    <t xml:space="preserve">FB 000030100-003006-ALAMBRE GALVANIZADO- CONECTOR </t>
  </si>
  <si>
    <t>1627 T CTXPG 260103</t>
  </si>
  <si>
    <t>FB 000000432-001171-SERVICIO DE TRANSPORTE</t>
  </si>
  <si>
    <t>1627 T CTXPG 260203</t>
  </si>
  <si>
    <t>FB 000021389-003001-ARCHIVADOR UNICO OFICIO- RESMA</t>
  </si>
  <si>
    <t>1627 T CTXPG 263203</t>
  </si>
  <si>
    <t>FV 000000093-001002-TRANSPORTE DESALOJO</t>
  </si>
  <si>
    <t>1627 T CTXPG 263003</t>
  </si>
  <si>
    <t>FV 000002105-001001-INSTALACION PUNTOS DE ENRGIA G</t>
  </si>
  <si>
    <t>1627 T CTXPG 263603</t>
  </si>
  <si>
    <t>FB 000000853-001001-PLANCHA PLYWOOD 3MM - PERNO AU</t>
  </si>
  <si>
    <t>1627 T CTXPG 261403</t>
  </si>
  <si>
    <t>FV 000001664-001001-7 TANQUEROS DE AGUA PROYECTO U</t>
  </si>
  <si>
    <t>1627 T CTXPG 261803</t>
  </si>
  <si>
    <t>FV 000000689-001001-SERVICIO DE ALQUILER DE CAMINO</t>
  </si>
  <si>
    <t>1627 T CTXPG 262803</t>
  </si>
  <si>
    <t>FV 000000830-001001-CORTES PAVIMENTO EN ACERAS, CA</t>
  </si>
  <si>
    <t>1627 T CTXPG 262103</t>
  </si>
  <si>
    <t>FV 000000692-001001-SERVICIO ALQUILER RETROEXCAVAD</t>
  </si>
  <si>
    <t>1627 T CTXPG 262203</t>
  </si>
  <si>
    <t>FV 000000693-001001-SERVICIO TRANSPORTE DESALOJO D</t>
  </si>
  <si>
    <t>1627 T CTXPG 256403</t>
  </si>
  <si>
    <t>FV 000000680-001001-SERVICIO ALQUILER DE RETROEXCA</t>
  </si>
  <si>
    <t>1627 T CTXPG 255503</t>
  </si>
  <si>
    <t>FV 000000679-001001-SERVICIO TRANSPORTE DESALOJO D</t>
  </si>
  <si>
    <t>1627 T CTXPG 255203</t>
  </si>
  <si>
    <t>FB 000014433-001003-VARILLA CORRUGADA 12MM X 12 MT</t>
  </si>
  <si>
    <t>1627 T CTXPG 255303</t>
  </si>
  <si>
    <t>FB 000000350-001100-MALLA TEJIDA IDEAL ALAMBREC</t>
  </si>
  <si>
    <t>1627 T CTXPG 255403</t>
  </si>
  <si>
    <t>FB 000014126-001003-BLOQUE VICTORIA 9X20X40 - BLOQ</t>
  </si>
  <si>
    <t>1627 T CTXPG 258503</t>
  </si>
  <si>
    <t>FB 000006980-001001-HORMIGON140KG/CM2 STANDARD-28</t>
  </si>
  <si>
    <t>1627 T CTXPG 258603</t>
  </si>
  <si>
    <t>FB 000007047-001001-HORMIGON140KG/CM2 STANDARD-28</t>
  </si>
  <si>
    <t>1627 T CTXPG 258703</t>
  </si>
  <si>
    <t>FB 000007071-001001-HORMIGON140KG/CM2 STANDARD-28</t>
  </si>
  <si>
    <t>1627 T CTXPG 258903</t>
  </si>
  <si>
    <t>FB 000007165-001001-HORMIGON140KG/CM2 STANDARD</t>
  </si>
  <si>
    <t>1627 T CTXPG 259003</t>
  </si>
  <si>
    <t>FB 000007134-001001-HORMIGON210KG/CM2 ESPECIAL-7 1</t>
  </si>
  <si>
    <t>1627 T CTXPG 259103</t>
  </si>
  <si>
    <t>FB 000007133-001001-HORMIGON210KG/CM2 ESPECIAL-7 1</t>
  </si>
  <si>
    <t>1627 T CTXPG 267203</t>
  </si>
  <si>
    <t>FV 000000702-001001-MANTENIMIENTO CONCRETERA COLOR</t>
  </si>
  <si>
    <t>1627 T CTXPG 267303</t>
  </si>
  <si>
    <t>FB 000004915-001004-SUPREMO SATIN BLANCO- BASE SUP</t>
  </si>
  <si>
    <t>1627 T CTXPG 267403</t>
  </si>
  <si>
    <t xml:space="preserve">FB 000000366-001100-CODO DESAGUE 45- CODO DESAGUE </t>
  </si>
  <si>
    <t>1627 T CTXPG 267503</t>
  </si>
  <si>
    <t>FB 000000365-001100-TUBO EMT 3/4 - TUBO EMT 1"</t>
  </si>
  <si>
    <t>1627 T CTXPG 265803</t>
  </si>
  <si>
    <t xml:space="preserve">FV 000000703-001001-MANTENIMIENTO DE LAS PALANCAS </t>
  </si>
  <si>
    <t>1627 T CTXPG 260303</t>
  </si>
  <si>
    <t>FB 000003348-001002-CORDEL RAFIA 3H CC CON CENTRO</t>
  </si>
  <si>
    <t>1627 T CTXPG 263903</t>
  </si>
  <si>
    <t>FB 000001881-022901-SYKA PREMIUM 5KG</t>
  </si>
  <si>
    <t>1627 T CTXPG 257003</t>
  </si>
  <si>
    <t>FB 000014608-001003-VARILLA CORRUGADA 10MM X 12 MT</t>
  </si>
  <si>
    <t>1627 T CTXPG 257103</t>
  </si>
  <si>
    <t>FB 000000235-002002-ALAMBRE GALVANIZADO-ALAMBRE RE</t>
  </si>
  <si>
    <t xml:space="preserve">1660 T CONNO </t>
  </si>
  <si>
    <t>HORMIPISOS - N/C #845: RECLASIFICACIÓN</t>
  </si>
  <si>
    <t>1664 T INVEN 199305</t>
  </si>
  <si>
    <t>DH 20-0</t>
  </si>
  <si>
    <t>1664 T INVEN 198805</t>
  </si>
  <si>
    <t>DH 16-0</t>
  </si>
  <si>
    <t>1664 T INVEN 198905</t>
  </si>
  <si>
    <t>DH 18-0</t>
  </si>
  <si>
    <t>1661 T INVEN 199605</t>
  </si>
  <si>
    <t>DH 22-0</t>
  </si>
  <si>
    <t>1673 T CTXPG 271103</t>
  </si>
  <si>
    <t xml:space="preserve">FV 000000428-001001-SERVICIO TRANSPORTE VIA DAULE </t>
  </si>
  <si>
    <t>1673 T CTXPG 271203</t>
  </si>
  <si>
    <t>FV 000021160-001001-ALQUILER MENSUAL SANITARIO POR</t>
  </si>
  <si>
    <t>1673 T CTXPG 272503</t>
  </si>
  <si>
    <t xml:space="preserve">FV 000000714-001001-F#714 SERVICIO DE ALQUILER DE </t>
  </si>
  <si>
    <t>1673 T CTXPG 272603</t>
  </si>
  <si>
    <t>FV 000000712-001001-F# 712 SERVICIO ALQUILER RETRO</t>
  </si>
  <si>
    <t>1673 T CTXPG 280903</t>
  </si>
  <si>
    <t>FB 000000890-001001-F# 890 COMPRA TACO DE EXPANSIO</t>
  </si>
  <si>
    <t>1673 T CTXPG 275103</t>
  </si>
  <si>
    <t>FB 000008232-001002-F# 8232 PLYWOOD ECO 122X2.44X1</t>
  </si>
  <si>
    <t>1673 T CTXPG 271503</t>
  </si>
  <si>
    <t>FB 000000118-001101-SUB BASE</t>
  </si>
  <si>
    <t>1673 T CTXPG 275803</t>
  </si>
  <si>
    <t xml:space="preserve">FV 000000589-001001-F# 589 TRABAJOS DE TOPOGRAFIA </t>
  </si>
  <si>
    <t>1673 T CTXPG 277303</t>
  </si>
  <si>
    <t>FV 000000724-001001-F# 724 SERVICIO ALQUILER RETRO</t>
  </si>
  <si>
    <t>1673 T CTXPG 277403</t>
  </si>
  <si>
    <t>FV 000000840-001001-F# 840 LEVANTAMIENTO DE ADOQUI</t>
  </si>
  <si>
    <t>1673 T CTXPG 277503</t>
  </si>
  <si>
    <t>FV 000000838-001001-F# 838 TRABAJOS DE CONSTRUCCIO</t>
  </si>
  <si>
    <t>1673 T CTXPG 277603</t>
  </si>
  <si>
    <t>FV 000000839-001001-F# 839 COLOCACIÓN DE ADOQUIN E</t>
  </si>
  <si>
    <t>1673 T CTXPG 277903</t>
  </si>
  <si>
    <t>FV 000000006-001001-F# 006 4 PUERTAS DE MADERA DIS</t>
  </si>
  <si>
    <t>1673 T CTXPG 272003</t>
  </si>
  <si>
    <t>FB 000008137-001002-CEMENTO HOLCIM FUERTE 50 KG</t>
  </si>
  <si>
    <t>1673 T CTXPG 269703</t>
  </si>
  <si>
    <t xml:space="preserve">FV 000018331-001001-ALQUILER DE COMPACTADORA TIPO </t>
  </si>
  <si>
    <t>1673 T CTXPG 269803</t>
  </si>
  <si>
    <t>FV 000002115-001001-SERVICIO TECNICO INSTALACIONES</t>
  </si>
  <si>
    <t>1673 T CTXPG 269903</t>
  </si>
  <si>
    <t>FV 000002116-001001-SERVICIO INSTALACIONES ELECTRI</t>
  </si>
  <si>
    <t>1673 T CTXPG 280803</t>
  </si>
  <si>
    <t>NC 000000153-001002-APLICA F# 8363 NOTA DE CREDITO</t>
  </si>
  <si>
    <t>1673 T CTXPG 274803</t>
  </si>
  <si>
    <t>NC 000017950-022901-NC APLICA A FACTURA 1899 POR C</t>
  </si>
  <si>
    <t>1673 T CTXPG 268603</t>
  </si>
  <si>
    <t>NC 000000845-001501-ADOQUIN HOLANDES 8 CM COLOR</t>
  </si>
  <si>
    <t>1673 T CTXPG 272903</t>
  </si>
  <si>
    <t xml:space="preserve">FV 000000711-001001-F# 711 SERVICIO DE TRANSPORTE </t>
  </si>
  <si>
    <t>1673 T CTXPG 276803</t>
  </si>
  <si>
    <t>FV 000018335-001001-F# 18335 ALQUILER 20 CUERPOS D</t>
  </si>
  <si>
    <t>1673 T CTXPG 276903</t>
  </si>
  <si>
    <t>FV 000018336-001001-F# 18336 ALQUILER DE COMPACTAD</t>
  </si>
  <si>
    <t>1673 T CTXPG 277103</t>
  </si>
  <si>
    <t>FB 000001535-001001-F# 1535 COMPRA 20 METROS ADOQU</t>
  </si>
  <si>
    <t>1673 T CTXPG 277203</t>
  </si>
  <si>
    <t>FV 000000725-001001-F# 725 SERVICIO DE ALQUILER DE</t>
  </si>
  <si>
    <t>1673 T CTXPG 275903</t>
  </si>
  <si>
    <t>FV 000000591-001001-F# 591 CORTE DE PAVIMENTO-ROTU</t>
  </si>
  <si>
    <t>1673 T CTXPG 276003</t>
  </si>
  <si>
    <t>FV 000000590-001001-F# 590 TRABAJOS DEL 16 AL 30 D</t>
  </si>
  <si>
    <t>1673 T CTXPG 276103</t>
  </si>
  <si>
    <t>FV 000000588-001001-F# 588 RETIRO DE ADOQUINES PEA</t>
  </si>
  <si>
    <t>1673 T CTXPG 276303</t>
  </si>
  <si>
    <t>FV 000003112-001001-F# 3112 ALQUILER DE RODILLO DO</t>
  </si>
  <si>
    <t>1673 T CTXPG 276403</t>
  </si>
  <si>
    <t>FV 000003111-001001-F# 3111 ALQUILER DE UNA CONCRE</t>
  </si>
  <si>
    <t>1673 T CTXPG 276503</t>
  </si>
  <si>
    <t>FV 000003110-001001-F# 3110 ALQUILER DE UNA CONCRE</t>
  </si>
  <si>
    <t>1673 T CTXPG 276603</t>
  </si>
  <si>
    <t>FV 000018334-001001-F# 18334 ALQUILER DE COMPACTAD</t>
  </si>
  <si>
    <t>1673 T CTXPG 278103</t>
  </si>
  <si>
    <t>FB 000008265-001002-F# 8265 COMPRA DE 240 SACOS DE</t>
  </si>
  <si>
    <t>1673 T CTXPG 278203</t>
  </si>
  <si>
    <t>FB 000000120-001101-F# 120  SUB BASE</t>
  </si>
  <si>
    <t>1673 T CTXPG 278303</t>
  </si>
  <si>
    <t>FB 000031209-003006-F# 31209 CONECTOR EMT 1/2 IMPO</t>
  </si>
  <si>
    <t>1673 T CTXPG 278403</t>
  </si>
  <si>
    <t xml:space="preserve">FB 000002118-001001-F# 2118 REFLECTOR LED DE 100W </t>
  </si>
  <si>
    <t>1673 T CTXPG 278503</t>
  </si>
  <si>
    <t>FB 000001527-001001-F# 1527 RESINA 15 KILOS - SELL</t>
  </si>
  <si>
    <t>1673 T CTXPG 278603</t>
  </si>
  <si>
    <t>FB 000008349-001002-F# 8349 PORCELANA CAOBA LATINA</t>
  </si>
  <si>
    <t>1673 T CTXPG 278803</t>
  </si>
  <si>
    <t xml:space="preserve">FB 000000905-001001-F# 905 COMPRA TAPON HEMBRA DE </t>
  </si>
  <si>
    <t>1673 T CTXPG 278903</t>
  </si>
  <si>
    <t xml:space="preserve">FB 000000343-001001-F# 343 CANALES METALICOS TIPO </t>
  </si>
  <si>
    <t>1673 T CTXPG 279003</t>
  </si>
  <si>
    <t>FB 000061469-001100-F# 61469 COMPRA CODO DESAGUE 5</t>
  </si>
  <si>
    <t>1673 T CTXPG 279203</t>
  </si>
  <si>
    <t>FB 000061525-001100-F# 61525 COMPRA CUARTON SEMIDU</t>
  </si>
  <si>
    <t>1673 T CTXPG 279303</t>
  </si>
  <si>
    <t>FB 000001941-022901-F# 1941 COMPRA 3 SELLADOR UNIS</t>
  </si>
  <si>
    <t>1673 T CTXPG 280703</t>
  </si>
  <si>
    <t>FB 000008363-001002-OC# 1944 F# 8363 COMPRA CEMENT</t>
  </si>
  <si>
    <t>1673 T CTXPG 270103</t>
  </si>
  <si>
    <t xml:space="preserve">FB 000008070-001002-CEMENTO HOLCIM FUERTE TIPO GU </t>
  </si>
  <si>
    <t>1673 T CTXPG 270203</t>
  </si>
  <si>
    <t>FB 000000385-001100-MALLA HEXAGONAL 1/2" 1X50M IDE</t>
  </si>
  <si>
    <t>1673 T CTXPG 270303</t>
  </si>
  <si>
    <t>FB 000000393-001100-DISCO CORTE METAL 7" X 1/16" 7</t>
  </si>
  <si>
    <t>1673 T CTXPG 279703</t>
  </si>
  <si>
    <t>FB 000061556-001100-F# 61556 COMPRA MAXIEMPASTE EX</t>
  </si>
  <si>
    <t>1673 T CTXPG 275303</t>
  </si>
  <si>
    <t xml:space="preserve">FV 000000495-001201-F#495 TOMA CURADA Y ROTURA DE </t>
  </si>
  <si>
    <t>1673 T CTXPG 275503</t>
  </si>
  <si>
    <t>FV 000000723-001001-F# 723 SERVICIO TRANSPORTE DES</t>
  </si>
  <si>
    <t>1673 T CTXPG 271703</t>
  </si>
  <si>
    <t>FB 000001928-022901-PIEDRA ARRECIFE ARENA 50X10X2</t>
  </si>
  <si>
    <t>1673 T CTXPG 271803</t>
  </si>
  <si>
    <t>FB 000000119-001101-TRANSPORTE DE CISCO</t>
  </si>
  <si>
    <t>1673 T CTXPG 271903</t>
  </si>
  <si>
    <t>FB 000008130-001002-PLYWOOD ECO 122 - TABLAS SEMID</t>
  </si>
  <si>
    <t>1673 T CTXPG 272103</t>
  </si>
  <si>
    <t>FB 000000891-001001-CODAL ALUMINIO 6 MTS (REGLETA)</t>
  </si>
  <si>
    <t>1673 T CTXPG 273703</t>
  </si>
  <si>
    <t>FV 000000586-001001-F# 586 PROYECTO EN LA UNIVERSI</t>
  </si>
  <si>
    <t>1673 T CTXPG 273803</t>
  </si>
  <si>
    <t>FV 000000587-001001-F# 587 PROYECTO EN LA UNIVERSI</t>
  </si>
  <si>
    <t>1673 T CTXPG 273903</t>
  </si>
  <si>
    <t>FV 000000835-001001-F# 835 REPARACIONES DE DAÑOS E</t>
  </si>
  <si>
    <t>1673 T CTXPG 274003</t>
  </si>
  <si>
    <t>FV 000000834-001001-F# 834 SERVICIO DE ALQUILER DE</t>
  </si>
  <si>
    <t>1673 T CTXPG 271303</t>
  </si>
  <si>
    <t>FB 000030913-003006-ALAMBRE SOLIDO AWG #12 BLANCO-</t>
  </si>
  <si>
    <t>1673 T CTXPG 272303</t>
  </si>
  <si>
    <t>FV 000000341-001001-ESTRUCTURAS METALICAS: TRABAJO</t>
  </si>
  <si>
    <t>1673 T CTXPG 272403</t>
  </si>
  <si>
    <t>FV 000000342-001001-ESTRUCTURAS METALICAS LOS TRAB</t>
  </si>
  <si>
    <t>1673 T CTXPG 268703</t>
  </si>
  <si>
    <t>FB 000015465-001003-CEMENTO HOLCIM FUERTE TIPO GUS</t>
  </si>
  <si>
    <t>1673 T CTXPG 268803</t>
  </si>
  <si>
    <t>FB 000000372-001100-TUBO PVC DESAGUE 76MM X 3M - C</t>
  </si>
  <si>
    <t>1673 T CTXPG 268903</t>
  </si>
  <si>
    <t>FB 000095331-001101-TABLA SEMIDURA- CUARTON SEMIDU</t>
  </si>
  <si>
    <t>1673 T CTXPG 269203</t>
  </si>
  <si>
    <t>FB 000000379-001100-MALLA EXAGONAL 1/2" 1X50M IDEA</t>
  </si>
  <si>
    <t>1673 T CTXPG 269003</t>
  </si>
  <si>
    <t xml:space="preserve">FV 000000733-001001-CAMBIO DE UBICACION ROTULO DE </t>
  </si>
  <si>
    <t>1673 T CTXPG 269103</t>
  </si>
  <si>
    <t>FV 000000732-001001-SEÑAL DE PARED- PLACAS DE RECO</t>
  </si>
  <si>
    <t>1673 T CTXPG 269303</t>
  </si>
  <si>
    <t>FB 000015216-001001-CODO CONDUIT L/R - TUBO CONDUI</t>
  </si>
  <si>
    <t>1673 T CTXPG 269403</t>
  </si>
  <si>
    <t>FB 000015222-001001-CODO CONDUIT L/R 3/4X45</t>
  </si>
  <si>
    <t>1673 T CTXPG 269503</t>
  </si>
  <si>
    <t>FB 000008015-001002-CEMENTO HOLCIM FUERTE TIPO GU-</t>
  </si>
  <si>
    <t>1673 T CTXPG 269603</t>
  </si>
  <si>
    <t>FB 000001309-001001-PLANCHAS GRANITO-SACO BONDEX-D</t>
  </si>
  <si>
    <t>1673 T CTXPG 270403</t>
  </si>
  <si>
    <t>FB 000000879-001001-CORTADORA MANUAL DE PORCELANAT</t>
  </si>
  <si>
    <t>1673 T CTXPG 270603</t>
  </si>
  <si>
    <t>FB 000012222-001001-COMPRA DE 146 BOTELLONES DE AG</t>
  </si>
  <si>
    <t>1673 T CTXPG 270703</t>
  </si>
  <si>
    <t>FV 000001709-001001-3 TANQUEROS DE AGUA PROYECTO U</t>
  </si>
  <si>
    <t>1673 T CTXPG 270903</t>
  </si>
  <si>
    <t>FV 000004943-001002-SERVICIO DE GUARDIANIA</t>
  </si>
  <si>
    <t>1729 T INVEN 208205</t>
  </si>
  <si>
    <t>DH 24-0</t>
  </si>
  <si>
    <t>1730 T CTXPG 290403</t>
  </si>
  <si>
    <t>FB 000002002-022901-COMERCIAL KYWI F# 2002 OC 2049</t>
  </si>
  <si>
    <t>1730 T CTXPG 293803</t>
  </si>
  <si>
    <t>FV 000000226-001001-MERCHAN ZAMBRANO LUIS F# 226 F</t>
  </si>
  <si>
    <t>1730 T CTXPG 293903</t>
  </si>
  <si>
    <t>FV 000000491-001171-CARGARAUSTRAL SA F# 491 SERVIC</t>
  </si>
  <si>
    <t>1730 T CTXPG 294003</t>
  </si>
  <si>
    <t>FV 000000492-001171-CARGARAUSTRAL SA F# 492 SERVIC</t>
  </si>
  <si>
    <t>1730 T CTXPG 294703</t>
  </si>
  <si>
    <t>FV 000000842-001001-NUÑEZ CALLE JOSÉ F# 842 TRABAJ</t>
  </si>
  <si>
    <t>1730 T CTXPG 294803</t>
  </si>
  <si>
    <t>FV 000000843-001001-NUÑEZ CALLE JOSÉ F# 843 TRABAJ</t>
  </si>
  <si>
    <t>1730 T CTXPG 294903</t>
  </si>
  <si>
    <t>FV 000000628-001001-MENDEZ COGOLLO EDWIN F# 628 RE</t>
  </si>
  <si>
    <t>1730 T CTXPG 293003</t>
  </si>
  <si>
    <t>FV 000000349-001001-LIGORGURO PABLO F# 349 FABRICA</t>
  </si>
  <si>
    <t>1730 T CTXPG 293103</t>
  </si>
  <si>
    <t>FV 000000348-001001-LIGORGURO PABLO F# 348 ACERO E</t>
  </si>
  <si>
    <t>1730 T CTXPG 293203</t>
  </si>
  <si>
    <t>FV 000000347-001001-LIGORGURO PABLO F# 347 FABRICA</t>
  </si>
  <si>
    <t>1730 T CTXPG 295703</t>
  </si>
  <si>
    <t>FV 000005109-001002-CAJAMARCA F# 5109 SERVICIOS DE</t>
  </si>
  <si>
    <t>1730 T CTXPG 290203</t>
  </si>
  <si>
    <t xml:space="preserve">FB 000000122-001101-BRENSAM BONILLA F# 122 COMPRA </t>
  </si>
  <si>
    <t>1730 T CTXPG 290303</t>
  </si>
  <si>
    <t xml:space="preserve">FB 000008715-001002-COMERC. ORTIZLOFREDO ECORLOFF </t>
  </si>
  <si>
    <t>1730 T CTXPG 295503</t>
  </si>
  <si>
    <t xml:space="preserve">FB 000008984-001002-COMERC. ORTIZLOFFREDO F# 8984 </t>
  </si>
  <si>
    <t>1730 T CTXPG 299803</t>
  </si>
  <si>
    <t xml:space="preserve">FB 000000123-001101-BRENSAM BONILLA F# 123 COMPRA </t>
  </si>
  <si>
    <t>1730 T CTXPG 300103</t>
  </si>
  <si>
    <t>FV 000002112-001001-FACINSER SA F# 2112 SERVICIO T</t>
  </si>
  <si>
    <t>1730 T CTXPG 300203</t>
  </si>
  <si>
    <t>FV 000000832-001001-NUÑEZ CALLE JOSE F# 832 ALQUIL</t>
  </si>
  <si>
    <t>1730 T CTXPG 292403</t>
  </si>
  <si>
    <t>FB 000048945-002001-JORCHU SA F# 48945 COMPRA 3 CA</t>
  </si>
  <si>
    <t>1730 T CTXPG 292503</t>
  </si>
  <si>
    <t>FB 000019435-018501-GRAIMAN F# 19435 COMPRA CERAMI</t>
  </si>
  <si>
    <t>1730 T CTXPG 292603</t>
  </si>
  <si>
    <t>FB 000062741-001100-SERVIDECONS SA F# 62741 COMPRA</t>
  </si>
  <si>
    <t>1730 T CTXPG 292703</t>
  </si>
  <si>
    <t>FB 000062739-001100-SERVIDECONS SA F# 62739 COMPRA</t>
  </si>
  <si>
    <t>1730 T CTXPG 293403</t>
  </si>
  <si>
    <t>FV 000000781-001001-CORDOVA ARMIJOS JUAN F# 781 AL</t>
  </si>
  <si>
    <t>1730 T CTXPG 293603</t>
  </si>
  <si>
    <t>FV 000002123-001001-FACINSER SA F# 2123 SERVICIO T</t>
  </si>
  <si>
    <t>1730 T CTXPG 290803</t>
  </si>
  <si>
    <t xml:space="preserve">FB 000008719-001002-COMERC. ORTIZLOFFREDO F# 8719 </t>
  </si>
  <si>
    <t>1730 T CTXPG 290903</t>
  </si>
  <si>
    <t>FB 000097151-001101-CONTRUCC. MATUTE F# 97151 COMP</t>
  </si>
  <si>
    <t>1730 T CTXPG 291003</t>
  </si>
  <si>
    <t>FV 000097186-001101-CONTRUCC. MATUTE JIMENEZ F# 97</t>
  </si>
  <si>
    <t>1730 T CTXPG 289503</t>
  </si>
  <si>
    <t>FV 000000345-001001-LIGORGURO PABLO F# 345 ACERO E</t>
  </si>
  <si>
    <t>1730 T CTXPG 289603</t>
  </si>
  <si>
    <t>FV 000000841-001001-NUÑEZ CALLE JOSÉ F# 841 COLOCA</t>
  </si>
  <si>
    <t>1730 T CTXPG 286003</t>
  </si>
  <si>
    <t>FB 000167459-001001-RENDON DE LA CUADRA JOSE F# 16</t>
  </si>
  <si>
    <t>1730 T CTXPG 285903</t>
  </si>
  <si>
    <t>FB 000084905-001008-TECNOVA SA F# 84905 COMPRA BAT</t>
  </si>
  <si>
    <t>1730 T CTXPG 295803</t>
  </si>
  <si>
    <t>FV 000000041-001002-VIADIRECTA CONSTRUCCIONES F# 4</t>
  </si>
  <si>
    <t>1730 T CTXPG 296603</t>
  </si>
  <si>
    <t>FB 000006788-001001-HORMIGONES HERCULES F# 6788 CO</t>
  </si>
  <si>
    <t>1730 T CTXPG 291103</t>
  </si>
  <si>
    <t>FB 000000451-021001-UNION CEMENTERA NACIONAL F# 45</t>
  </si>
  <si>
    <t>1730 T CTXPG 291203</t>
  </si>
  <si>
    <t>FB 000000510-021001-UNION CEMENTERA NACIONAL F# 51</t>
  </si>
  <si>
    <t>1730 T CTXPG 291303</t>
  </si>
  <si>
    <t xml:space="preserve">FB 000000512-021001-UNION CEMENTERA F# 512 COMPRA </t>
  </si>
  <si>
    <t>1730 T CTXPG 291403</t>
  </si>
  <si>
    <t>FB 000000511-021001-UNION CEMENTERA NACIONAL F# 51</t>
  </si>
  <si>
    <t>1730 T CTXPG 291603</t>
  </si>
  <si>
    <t>FV 000001390-001001-JESUS GUIRACOCHA F# 1390 SIEMB</t>
  </si>
  <si>
    <t>1730 T CTXPG 289903</t>
  </si>
  <si>
    <t>FB 000008800-001002-COMERC. ORTIZLOFREDO F# 8800 C</t>
  </si>
  <si>
    <t>1730 T CTXPG 290003</t>
  </si>
  <si>
    <t>FB 000008782-001002-COMERC. ORTIZLOFREDO F# 8782 C</t>
  </si>
  <si>
    <t>1730 T CTXPG 292103</t>
  </si>
  <si>
    <t>FV 000000726-001001-FRANCISCO TORRES F# 726 SERVIC</t>
  </si>
  <si>
    <t>1730 T CTXPG 292303</t>
  </si>
  <si>
    <t>FV 000000727-001001-FRANCISCO TORRES F# 727 SERVIC</t>
  </si>
  <si>
    <t>1730 T CTXPG 296303</t>
  </si>
  <si>
    <t>FV 000000499-001171-CARGARAUSTRAL SA F# 499 SERVIC</t>
  </si>
  <si>
    <t>1730 T CTXPG 286103</t>
  </si>
  <si>
    <t xml:space="preserve">FB 000008518-001002-COMERC. ORTIZLOFREDO ECORLOFF </t>
  </si>
  <si>
    <t>1730 T CTXPG 286303</t>
  </si>
  <si>
    <t xml:space="preserve">FB 000001977-022901-COMERCIAL KYWI F# 1977 COMPRA </t>
  </si>
  <si>
    <t>1730 T CTXPG 286603</t>
  </si>
  <si>
    <t>FB 000002120-001001-FACINSER SA F# 2120 COMPRA MAT</t>
  </si>
  <si>
    <t>1730 T CTXPG 286703</t>
  </si>
  <si>
    <t>FB 000061972-001100-SERVIDECONS SA F# 61972 COMPRA</t>
  </si>
  <si>
    <t>1730 T CTXPG 286803</t>
  </si>
  <si>
    <t xml:space="preserve">FB 000008547-001002-COMERC. ORTIZLOFREDO ECORLOFF </t>
  </si>
  <si>
    <t>1730 T CTXPG 286903</t>
  </si>
  <si>
    <t>FB 000048549-002001-JORCHU SA F# 48549 COMPRA 9 LA</t>
  </si>
  <si>
    <t>1730 T CTXPG 287003</t>
  </si>
  <si>
    <t xml:space="preserve">FB 000048575-002001-JORCHU SA F# 48575 COMPRA OJO </t>
  </si>
  <si>
    <t>1730 T CTXPG 287103</t>
  </si>
  <si>
    <t>FB 000004539-001001-ALCIVAR BRICIO HUMBERTO F# 453</t>
  </si>
  <si>
    <t>1730 T CTXPG 287203</t>
  </si>
  <si>
    <t>FB 000004895-006206-KITTON SA F# 4895 COMPRA 4 TAZ</t>
  </si>
  <si>
    <t>1730 T CTXPG 287303</t>
  </si>
  <si>
    <t xml:space="preserve">FB 000001984-022901-COMERCIAL KYWI SA F# 1984 OC# </t>
  </si>
  <si>
    <t>1730 T CTXPG 287703</t>
  </si>
  <si>
    <t>FB 000000573-001104-ELECTMB SA F# 573 COMPRA UPS O</t>
  </si>
  <si>
    <t>1730 T CTXPG 287903</t>
  </si>
  <si>
    <t>FB 000004909-006206-KITTON SA F# 4909 COMPRA 5 APL</t>
  </si>
  <si>
    <t>1730 T CTXPG 288003</t>
  </si>
  <si>
    <t xml:space="preserve">FB 000008680-001002-COMERC. ORTIZLOFREDO ECORLOFF </t>
  </si>
  <si>
    <t>1730 T CTXPG 288103</t>
  </si>
  <si>
    <t>FB 000062313-001100-SERVIDECONS SA F# 62313 COMPRA</t>
  </si>
  <si>
    <t>1730 T CTXPG 288203</t>
  </si>
  <si>
    <t>FB 000008548-001002-COMERC. ORTIZLOFREDO F# 8548 C</t>
  </si>
  <si>
    <t>1730 T CTXPG 288303</t>
  </si>
  <si>
    <t xml:space="preserve">FB 000012231-001001-GURUMENDI WASHINGTON F# 12231 </t>
  </si>
  <si>
    <t>1730 T CTXPG 288803</t>
  </si>
  <si>
    <t>FV 000000469-001171-CARGARAUSTRAL SA F# 469 SERVIC</t>
  </si>
  <si>
    <t>1730 T CTXPG 289003</t>
  </si>
  <si>
    <t>FV 000000473-001171-CARGARAUSTRAL SA F# 473 SERVIC</t>
  </si>
  <si>
    <t>1730 T CTXPG 289203</t>
  </si>
  <si>
    <t xml:space="preserve">FV 000021324-001001-SANIPORT SA F# 21324 ALQUILER </t>
  </si>
  <si>
    <t>1730 T CTXPG 289303</t>
  </si>
  <si>
    <t xml:space="preserve">FV 000000504-001201-EQUIPOS Y PRUEBAS F# 504 TOMA </t>
  </si>
  <si>
    <t>1730 T CTXPG 289403</t>
  </si>
  <si>
    <t>FV 000002119-001001-FACINSER SA F# 2119 SERVICIO T</t>
  </si>
  <si>
    <t>1730 T CTXPG 293703</t>
  </si>
  <si>
    <t>FB 000000701-021001-UNION CEMENTERA NACIONAL F# 70</t>
  </si>
  <si>
    <t>1730 T CTXPG 292803</t>
  </si>
  <si>
    <t>FB 000000125-001101-BRENSAM BONILLA F# 125  SUB BA</t>
  </si>
  <si>
    <t>1730 T CTXPG 291703</t>
  </si>
  <si>
    <t xml:space="preserve">FB 000008824-001002-COMERC. ORTIZLOFREDO ECORLOFF </t>
  </si>
  <si>
    <t>1730 T CTXPG 291903</t>
  </si>
  <si>
    <t xml:space="preserve">FB 000002015-022901-COMERCIAL KYWI F# 2015 COMPRA </t>
  </si>
  <si>
    <t>1730 T CTXPG 295203</t>
  </si>
  <si>
    <t>FB 000000770-021001-UNION CEMENTERA NACIONAL F# 77</t>
  </si>
  <si>
    <t>1790 T INVEN 216705</t>
  </si>
  <si>
    <t>DG 6-0</t>
  </si>
  <si>
    <t>1790 T INVEN 216905</t>
  </si>
  <si>
    <t>DH 30-0</t>
  </si>
  <si>
    <t>1790 T INVEN 217105</t>
  </si>
  <si>
    <t>DH 34-0</t>
  </si>
  <si>
    <t>1790 T INVEN 216805</t>
  </si>
  <si>
    <t>DG 8-0</t>
  </si>
  <si>
    <t>1790 T INVEN 217205</t>
  </si>
  <si>
    <t>DH 36-0</t>
  </si>
  <si>
    <t>1790 T INVEN 217305</t>
  </si>
  <si>
    <t>DH 38-0</t>
  </si>
  <si>
    <t>1790 T INVEN 218005</t>
  </si>
  <si>
    <t>DH 52-0</t>
  </si>
  <si>
    <t>1790 T INVEN 217505</t>
  </si>
  <si>
    <t>DH 42-0</t>
  </si>
  <si>
    <t>1790 T INVEN 217605</t>
  </si>
  <si>
    <t>DH 44-0</t>
  </si>
  <si>
    <t>1790 T INVEN 217705</t>
  </si>
  <si>
    <t>DH 46-0</t>
  </si>
  <si>
    <t>1790 T INVEN 217005</t>
  </si>
  <si>
    <t>DH 32-0</t>
  </si>
  <si>
    <t>1790 T INVEN 217805</t>
  </si>
  <si>
    <t>DH 48-0</t>
  </si>
  <si>
    <t>1790 T INVEN 217905</t>
  </si>
  <si>
    <t>DH 50-0</t>
  </si>
  <si>
    <t>1790 T INVEN 217405</t>
  </si>
  <si>
    <t>DH 40-0</t>
  </si>
  <si>
    <t>1777 T INVEN 220005</t>
  </si>
  <si>
    <t>DH 66-0</t>
  </si>
  <si>
    <t>1777 T INVEN 220105</t>
  </si>
  <si>
    <t>DH 68-0</t>
  </si>
  <si>
    <t>1777 T INVEN 220205</t>
  </si>
  <si>
    <t>DH 70-0</t>
  </si>
  <si>
    <t>1777 T INVEN 220305</t>
  </si>
  <si>
    <t>DH 72-0</t>
  </si>
  <si>
    <t>1777 T INVEN 220405</t>
  </si>
  <si>
    <t>DH 74-0</t>
  </si>
  <si>
    <t>1777 T INVEN 220505</t>
  </si>
  <si>
    <t>DH 76-0</t>
  </si>
  <si>
    <t>1777 T INVEN 219505</t>
  </si>
  <si>
    <t>DH 56-0</t>
  </si>
  <si>
    <t>1777 T INVEN 219605</t>
  </si>
  <si>
    <t>DH 58-0</t>
  </si>
  <si>
    <t>1777 T INVEN 221805</t>
  </si>
  <si>
    <t>DH 79-0</t>
  </si>
  <si>
    <t>1777 T INVEN 221905</t>
  </si>
  <si>
    <t>DH 81-0</t>
  </si>
  <si>
    <t>1777 T INVEN 222005</t>
  </si>
  <si>
    <t>DH 83-0</t>
  </si>
  <si>
    <t>1777 T INVEN 219705</t>
  </si>
  <si>
    <t>DH 60-0</t>
  </si>
  <si>
    <t>1777 T INVEN 219205</t>
  </si>
  <si>
    <t>DG 10-0</t>
  </si>
  <si>
    <t>1777 T INVEN 219405</t>
  </si>
  <si>
    <t>DG 12-0</t>
  </si>
  <si>
    <t>1777 T INVEN 219905</t>
  </si>
  <si>
    <t>DH 64-0</t>
  </si>
  <si>
    <t>1777 T INVEN 219805</t>
  </si>
  <si>
    <t>DH 62-0</t>
  </si>
  <si>
    <t>1786 T INVEN 238605</t>
  </si>
  <si>
    <t>DH 241-0</t>
  </si>
  <si>
    <t>1786 T INVEN 238705</t>
  </si>
  <si>
    <t>DH 243-0</t>
  </si>
  <si>
    <t>1786 T INVEN 238805</t>
  </si>
  <si>
    <t>DH 245-0</t>
  </si>
  <si>
    <t>1786 T INVEN 224205</t>
  </si>
  <si>
    <t>DH 94-0</t>
  </si>
  <si>
    <t>1786 T INVEN 224405</t>
  </si>
  <si>
    <t>DH 97-0</t>
  </si>
  <si>
    <t>1786 T INVEN 224505</t>
  </si>
  <si>
    <t>DH 99-0</t>
  </si>
  <si>
    <t>1786 T INVEN 242905</t>
  </si>
  <si>
    <t>DH 293-0</t>
  </si>
  <si>
    <t>1786 T INVEN 231805</t>
  </si>
  <si>
    <t>DG 32-0</t>
  </si>
  <si>
    <t>1786 T INVEN 228805</t>
  </si>
  <si>
    <t>DH 141-0</t>
  </si>
  <si>
    <t>1786 T INVEN 228905</t>
  </si>
  <si>
    <t>DH 143-0</t>
  </si>
  <si>
    <t>1786 T INVEN 229005</t>
  </si>
  <si>
    <t>DH 145-0</t>
  </si>
  <si>
    <t>1786 T INVEN 229105</t>
  </si>
  <si>
    <t>DH 147-0</t>
  </si>
  <si>
    <t>1786 T INVEN 229205</t>
  </si>
  <si>
    <t>DH 149-0</t>
  </si>
  <si>
    <t>1786 T INVEN 227205</t>
  </si>
  <si>
    <t>DH 121-0</t>
  </si>
  <si>
    <t>1786 T INVEN 227305</t>
  </si>
  <si>
    <t>DH 123-0</t>
  </si>
  <si>
    <t>1786 T INVEN 227405</t>
  </si>
  <si>
    <t>DH 125-0</t>
  </si>
  <si>
    <t>1786 T INVEN 227505</t>
  </si>
  <si>
    <t>DH 127-0</t>
  </si>
  <si>
    <t>1786 T INVEN 227705</t>
  </si>
  <si>
    <t>DG 16-0</t>
  </si>
  <si>
    <t>1786 T INVEN 227805</t>
  </si>
  <si>
    <t>DG 18-0</t>
  </si>
  <si>
    <t>1786 T INVEN 227905</t>
  </si>
  <si>
    <t>DG 20-0</t>
  </si>
  <si>
    <t>1786 T INVEN 228005</t>
  </si>
  <si>
    <t>DG 22-0</t>
  </si>
  <si>
    <t>1786 T INVEN 228105</t>
  </si>
  <si>
    <t>DH 131-0</t>
  </si>
  <si>
    <t>1786 T INVEN 228605</t>
  </si>
  <si>
    <t>DG 24-0</t>
  </si>
  <si>
    <t>1786 T INVEN 228705</t>
  </si>
  <si>
    <t>DG 26-0</t>
  </si>
  <si>
    <t>1786 T INVEN 237805</t>
  </si>
  <si>
    <t>DH 225-0</t>
  </si>
  <si>
    <t>1786 T INVEN 237905</t>
  </si>
  <si>
    <t>DH 227-0</t>
  </si>
  <si>
    <t>1786 T INVEN 238005</t>
  </si>
  <si>
    <t>DH 229-0</t>
  </si>
  <si>
    <t>1786 T INVEN 238105</t>
  </si>
  <si>
    <t>DH 231-0</t>
  </si>
  <si>
    <t>1786 T INVEN 238205</t>
  </si>
  <si>
    <t>DH 233-0</t>
  </si>
  <si>
    <t>1786 T INVEN 238305</t>
  </si>
  <si>
    <t>DH 235-0</t>
  </si>
  <si>
    <t>1786 T INVEN 238405</t>
  </si>
  <si>
    <t>DH 237-0</t>
  </si>
  <si>
    <t>1786 T INVEN 238505</t>
  </si>
  <si>
    <t>DH 239-0</t>
  </si>
  <si>
    <t>1786 T INVEN 235105</t>
  </si>
  <si>
    <t>DH 195-0</t>
  </si>
  <si>
    <t>1786 T INVEN 235405</t>
  </si>
  <si>
    <t>DG 40-0</t>
  </si>
  <si>
    <t>1786 T INVEN 235505</t>
  </si>
  <si>
    <t>DG 42-0</t>
  </si>
  <si>
    <t>1786 T INVEN 235705</t>
  </si>
  <si>
    <t>DG 44-0</t>
  </si>
  <si>
    <t>1786 T INVEN 236705</t>
  </si>
  <si>
    <t>DG 46-0</t>
  </si>
  <si>
    <t>1786 T INVEN 236805</t>
  </si>
  <si>
    <t>DH 205-0</t>
  </si>
  <si>
    <t>1786 T INVEN 236905</t>
  </si>
  <si>
    <t>DH 207-0</t>
  </si>
  <si>
    <t>1786 T INVEN 229305</t>
  </si>
  <si>
    <t>DH 151-0</t>
  </si>
  <si>
    <t>1786 T INVEN 229505</t>
  </si>
  <si>
    <t>DH 155-0</t>
  </si>
  <si>
    <t>1786 T INVEN 229605</t>
  </si>
  <si>
    <t>DG 28-0</t>
  </si>
  <si>
    <t>1786 T INVEN 229705</t>
  </si>
  <si>
    <t>DH 157-0</t>
  </si>
  <si>
    <t>1786 T INVEN 237605</t>
  </si>
  <si>
    <t>DH 221-0</t>
  </si>
  <si>
    <t>1786 T INVEN 237705</t>
  </si>
  <si>
    <t>DH 223-0</t>
  </si>
  <si>
    <t>1786 T INVEN 226205</t>
  </si>
  <si>
    <t>DH 110-0</t>
  </si>
  <si>
    <t>1786 T INVEN 226305</t>
  </si>
  <si>
    <t>DG 14-0</t>
  </si>
  <si>
    <t>1786 T INVEN 237005</t>
  </si>
  <si>
    <t>DH 209-0</t>
  </si>
  <si>
    <t>1786 T INVEN 237105</t>
  </si>
  <si>
    <t>DH 211-0</t>
  </si>
  <si>
    <t>1786 T INVEN 237205</t>
  </si>
  <si>
    <t>DH 213-0</t>
  </si>
  <si>
    <t>1786 T INVEN 237305</t>
  </si>
  <si>
    <t>DH 215-0</t>
  </si>
  <si>
    <t>1786 T INVEN 237405</t>
  </si>
  <si>
    <t>DH 217-0</t>
  </si>
  <si>
    <t>1786 T INVEN 237505</t>
  </si>
  <si>
    <t>DH 219-0</t>
  </si>
  <si>
    <t>1786 T INVEN 232605</t>
  </si>
  <si>
    <t>DG 34-0</t>
  </si>
  <si>
    <t>1786 T INVEN 232805</t>
  </si>
  <si>
    <t>DH 187-0</t>
  </si>
  <si>
    <t>1786 T INVEN 226505</t>
  </si>
  <si>
    <t>DH 113-0</t>
  </si>
  <si>
    <t>1786 T INVEN 231005</t>
  </si>
  <si>
    <t>DH 173-0</t>
  </si>
  <si>
    <t>1786 T INVEN 231105</t>
  </si>
  <si>
    <t>DH 175-0</t>
  </si>
  <si>
    <t>1786 T INVEN 231205</t>
  </si>
  <si>
    <t>DH 177-0</t>
  </si>
  <si>
    <t>1786 T INVEN 231305</t>
  </si>
  <si>
    <t>DH 179-0</t>
  </si>
  <si>
    <t>1786 T INVEN 230405</t>
  </si>
  <si>
    <t>DH 161-0</t>
  </si>
  <si>
    <t>1786 T INVEN 230505</t>
  </si>
  <si>
    <t>DH 163-0</t>
  </si>
  <si>
    <t>1786 T INVEN 230605</t>
  </si>
  <si>
    <t>DH 165-0</t>
  </si>
  <si>
    <t>1786 T INVEN 230705</t>
  </si>
  <si>
    <t>DH 167-0</t>
  </si>
  <si>
    <t>1786 T INVEN 230805</t>
  </si>
  <si>
    <t>DH 169-0</t>
  </si>
  <si>
    <t>1786 T INVEN 230905</t>
  </si>
  <si>
    <t>DH 171-0</t>
  </si>
  <si>
    <t>1786 T INVEN 241905</t>
  </si>
  <si>
    <t>DH 277-0</t>
  </si>
  <si>
    <t>1786 T INVEN 242005</t>
  </si>
  <si>
    <t>DH 279-0</t>
  </si>
  <si>
    <t>1786 T INVEN 242105</t>
  </si>
  <si>
    <t>DH 281-0</t>
  </si>
  <si>
    <t>1786 T INVEN 242205</t>
  </si>
  <si>
    <t>DH 283-0</t>
  </si>
  <si>
    <t>1786 T INVEN 242405</t>
  </si>
  <si>
    <t>DH 285-0</t>
  </si>
  <si>
    <t>1786 T INVEN 233105</t>
  </si>
  <si>
    <t>DH 189-0</t>
  </si>
  <si>
    <t>1786 T INVEN 233205</t>
  </si>
  <si>
    <t>DG 38-0</t>
  </si>
  <si>
    <t>1786 T INVEN 233305</t>
  </si>
  <si>
    <t>DH 191-0</t>
  </si>
  <si>
    <t>1786 T INVEN 233405</t>
  </si>
  <si>
    <t>DH 193-0</t>
  </si>
  <si>
    <t>1786 T INVEN 226105</t>
  </si>
  <si>
    <t>DH 108-0</t>
  </si>
  <si>
    <t>1786 T INVEN 239505</t>
  </si>
  <si>
    <t>DH 259-0</t>
  </si>
  <si>
    <t>1786 T INVEN 239605</t>
  </si>
  <si>
    <t>DH 261-0</t>
  </si>
  <si>
    <t>1786 T INVEN 239705</t>
  </si>
  <si>
    <t>DH 263-0</t>
  </si>
  <si>
    <t>1786 T INVEN 227605</t>
  </si>
  <si>
    <t>DH 129-0</t>
  </si>
  <si>
    <t>1786 T INVEN 224605</t>
  </si>
  <si>
    <t>DH 101-0</t>
  </si>
  <si>
    <t>1786 T INVEN 224705</t>
  </si>
  <si>
    <t>DH 103-0</t>
  </si>
  <si>
    <t>1786 T INVEN 225405</t>
  </si>
  <si>
    <t>DH 105-0</t>
  </si>
  <si>
    <t>1786 T INVEN 231405</t>
  </si>
  <si>
    <t>DH 181-0</t>
  </si>
  <si>
    <t>1786 T INVEN 231505</t>
  </si>
  <si>
    <t>DH 183-0</t>
  </si>
  <si>
    <t>1786 T INVEN 232505</t>
  </si>
  <si>
    <t>1D 232505-0</t>
  </si>
  <si>
    <t>1786 T INVEN 226605</t>
  </si>
  <si>
    <t>DH 115-0</t>
  </si>
  <si>
    <t>1786 T INVEN 226705</t>
  </si>
  <si>
    <t>DH 117-0</t>
  </si>
  <si>
    <t>1786 T INVEN 226805</t>
  </si>
  <si>
    <t>DH 119-0</t>
  </si>
  <si>
    <t>1786 T INVEN 236105</t>
  </si>
  <si>
    <t>DH 197-0</t>
  </si>
  <si>
    <t>1786 T INVEN 236405</t>
  </si>
  <si>
    <t>DH 199-0</t>
  </si>
  <si>
    <t>1786 T INVEN 236505</t>
  </si>
  <si>
    <t>DH 201-0</t>
  </si>
  <si>
    <t>1786 T INVEN 236605</t>
  </si>
  <si>
    <t>DH 203-0</t>
  </si>
  <si>
    <t>1786 T INVEN 242505</t>
  </si>
  <si>
    <t>DH 287-0</t>
  </si>
  <si>
    <t>1786 T INVEN 242605</t>
  </si>
  <si>
    <t>DH 289-0</t>
  </si>
  <si>
    <t>1786 T INVEN 242705</t>
  </si>
  <si>
    <t>DH 291-0</t>
  </si>
  <si>
    <t>1786 T INVEN 241105</t>
  </si>
  <si>
    <t>DH 267-0</t>
  </si>
  <si>
    <t>1786 T INVEN 241205</t>
  </si>
  <si>
    <t>DH 269-0</t>
  </si>
  <si>
    <t>1786 T INVEN 241305</t>
  </si>
  <si>
    <t>DG 48-0</t>
  </si>
  <si>
    <t>1786 T INVEN 241405</t>
  </si>
  <si>
    <t>DH 271-0</t>
  </si>
  <si>
    <t>1786 T INVEN 241605</t>
  </si>
  <si>
    <t>DG 50-0</t>
  </si>
  <si>
    <t>1786 T INVEN 241705</t>
  </si>
  <si>
    <t>DH 273-0</t>
  </si>
  <si>
    <t>1786 T INVEN 241805</t>
  </si>
  <si>
    <t>DH 275-0</t>
  </si>
  <si>
    <t>1786 T INVEN 245705</t>
  </si>
  <si>
    <t>DH 295-0</t>
  </si>
  <si>
    <t>1786 T INVEN 233005</t>
  </si>
  <si>
    <t>DG 36-0</t>
  </si>
  <si>
    <t>1786 T INVEN 241005</t>
  </si>
  <si>
    <t>DH 265-0</t>
  </si>
  <si>
    <t>1786 T INVEN 229805</t>
  </si>
  <si>
    <t>DH 159-0</t>
  </si>
  <si>
    <t>1786 T INVEN 229905</t>
  </si>
  <si>
    <t>DG 30-0</t>
  </si>
  <si>
    <t>1786 T INVEN 228405</t>
  </si>
  <si>
    <t>DH 137-0</t>
  </si>
  <si>
    <t>1786 T INVEN 238905</t>
  </si>
  <si>
    <t>DH 247-0</t>
  </si>
  <si>
    <t>1786 T INVEN 239005</t>
  </si>
  <si>
    <t>DH 249-0</t>
  </si>
  <si>
    <t>1786 T INVEN 239105</t>
  </si>
  <si>
    <t>DH 251-0</t>
  </si>
  <si>
    <t>1786 T INVEN 239305</t>
  </si>
  <si>
    <t>DH 255-0</t>
  </si>
  <si>
    <t>1786 T INVEN 239405</t>
  </si>
  <si>
    <t>DH 257-0</t>
  </si>
  <si>
    <t>1786 T INVEN 232705</t>
  </si>
  <si>
    <t>DH 185-0</t>
  </si>
  <si>
    <t>1786 T INVEN 228205</t>
  </si>
  <si>
    <t>DH 133-0</t>
  </si>
  <si>
    <t>1786 T INVEN 228305</t>
  </si>
  <si>
    <t>DH 135-0</t>
  </si>
  <si>
    <t>1786 T INVEN 228505</t>
  </si>
  <si>
    <t>DH 139-0</t>
  </si>
  <si>
    <t>1787 T CTXPG 307603</t>
  </si>
  <si>
    <t>FV 000003189-001001-VINITALY F# 3189 ALQUILER DE M</t>
  </si>
  <si>
    <t>1787 T CTXPG 307503</t>
  </si>
  <si>
    <t>FV 000003188-001001-VINITALY F# 3188 ALQUILER DE M</t>
  </si>
  <si>
    <t>1787 T CTXPG 308203</t>
  </si>
  <si>
    <t xml:space="preserve">FB 000006794-001004-PINTUSARIATO F# 6794 COMPRA 1 </t>
  </si>
  <si>
    <t>1787 T CTXPG 308303</t>
  </si>
  <si>
    <t xml:space="preserve">FB 000009474-001002-COMERC. ORTIZLOFFREDO F# 9474 </t>
  </si>
  <si>
    <t>1787 T CTXPG 308403</t>
  </si>
  <si>
    <t xml:space="preserve">FB 000009489-001002-COMERC. ORTIZLOFFREDO F# 9489 </t>
  </si>
  <si>
    <t>1787 T CTXPG 308503</t>
  </si>
  <si>
    <t>FV 000002130-001001-FACINSER SA F# 2130 TRABAJOS E</t>
  </si>
  <si>
    <t>1787 T CTXPG 308603</t>
  </si>
  <si>
    <t>FV 000011664-001001-JULIO ANDRADE F# 11664 ALQUILE</t>
  </si>
  <si>
    <t>1787 T CTXPG 307903</t>
  </si>
  <si>
    <t>FB 000001209-021001-UCEM F# 1209 COMPRA DE 14M3 HO</t>
  </si>
  <si>
    <t>1787 T CTXPG 308703</t>
  </si>
  <si>
    <t>FV 000018344-001001-MARCELO NARVAEZ F# 18344 ALQUI</t>
  </si>
  <si>
    <t>1787 T CTXPG 308803</t>
  </si>
  <si>
    <t>FV 000000605-001001-SUMBA ORTEGA IVAN F# 605 REPOS</t>
  </si>
  <si>
    <t>1787 T CTXPG 307103</t>
  </si>
  <si>
    <t>FV 000000357-001001-LIGORGURO PABLO F# 357 OC 1759</t>
  </si>
  <si>
    <t>71 E BMACH 335202</t>
  </si>
  <si>
    <t>CK 952-0 FRANCISCO LUVER QU :DB -1070987682: REPOS</t>
  </si>
  <si>
    <t>71 E BMACH 338402</t>
  </si>
  <si>
    <t>TR 247-0 FRANCISCO LUVER QU :DB -1070987682: FRANC</t>
  </si>
  <si>
    <t>71 E BMACH 340502</t>
  </si>
  <si>
    <t>TR 268-0 MORAN MAZZINI DOUG :DB -1070987682: REEMB</t>
  </si>
  <si>
    <t>1787 T CTXPG 307003</t>
  </si>
  <si>
    <t>FV 000000358-001001-LIGORGURO PABLO F# 358 INSTALA</t>
  </si>
  <si>
    <t>1787 T CTXPG 308903</t>
  </si>
  <si>
    <t>FV 000000364-001001-LIGORGURO PABLO F# 364 OC 2103</t>
  </si>
  <si>
    <t>1787 T CTXPG 307803</t>
  </si>
  <si>
    <t xml:space="preserve">FB 000006751-001004-PINTUSARIATO F# 6751 COMPRA 3 </t>
  </si>
  <si>
    <t>1787 T CTXPG 301703</t>
  </si>
  <si>
    <t>FV 000001214-001001-TOPIC G. MARIA LJUBICA F# 1214</t>
  </si>
  <si>
    <t>1787 T CTXPG 302003</t>
  </si>
  <si>
    <t>FV 000000903-001001-NUÑEZ CALLE JOSÉ F# 903 TRABAJ</t>
  </si>
  <si>
    <t>1787 T CTXPG 304003</t>
  </si>
  <si>
    <t>FB 000000141-001101-BRENSAM BONILLA F# 141  SUB BA</t>
  </si>
  <si>
    <t>1787 T CTXPG 304103</t>
  </si>
  <si>
    <t>FB 000060708-001102-CONTRUCC. MATUTE F# 60708 COMP</t>
  </si>
  <si>
    <t>1787 T CTXPG 304203</t>
  </si>
  <si>
    <t>FV 000060705-001102-CONTRUCC. MATUTE JIMENEZ F# 60</t>
  </si>
  <si>
    <t>1787 T CTXPG 304303</t>
  </si>
  <si>
    <t xml:space="preserve">FB 000032449-003006-ELECTROLEG SA F# 32449 COMPRA </t>
  </si>
  <si>
    <t>1787 T CTXPG 304403</t>
  </si>
  <si>
    <t xml:space="preserve">FB 000032492-003006-ELECTROLEG SA F# 32492 COMPRA </t>
  </si>
  <si>
    <t>1787 T CTXPG 304503</t>
  </si>
  <si>
    <t xml:space="preserve">FB 000032554-003006-ELECTROLEG SA F# 32554 COMPRA </t>
  </si>
  <si>
    <t>1787 T CTXPG 304603</t>
  </si>
  <si>
    <t xml:space="preserve">FB 000000144-001101-BRENSAM BONILLA F# 144 COMPRA </t>
  </si>
  <si>
    <t>1787 T CTXPG 304703</t>
  </si>
  <si>
    <t>FB 000049328-002001-JORCHU SA F# 49328 COMPRA 1 LA</t>
  </si>
  <si>
    <t>1787 T CTXPG 304803</t>
  </si>
  <si>
    <t>FB 000000145-001101-BRENSAM BONILLA F# 145  SUB BA</t>
  </si>
  <si>
    <t>1787 T CTXPG 304903</t>
  </si>
  <si>
    <t xml:space="preserve">FB 000009207-001002-COMERC. ORTIZLOFFREDO F# 9207 </t>
  </si>
  <si>
    <t>1787 T CTXPG 305003</t>
  </si>
  <si>
    <t>FB 000001123-021001-UCEM F# 1123 COMPRA DE 14M3 HO</t>
  </si>
  <si>
    <t>1787 T CTXPG 305103</t>
  </si>
  <si>
    <t>FB 000001043-021001-UCEM F# 1043 COMPRA DE 7M3 HOR</t>
  </si>
  <si>
    <t>1787 T CTXPG 305203</t>
  </si>
  <si>
    <t>FB 000001087-021001-UCEM F# 1087 COMPRA DE 7M3 HOR</t>
  </si>
  <si>
    <t>1787 T CTXPG 305303</t>
  </si>
  <si>
    <t>FB 000001140-021001-UCEM F# 1140 COMPRA DE 14M3 HO</t>
  </si>
  <si>
    <t>1787 T CTXPG 305503</t>
  </si>
  <si>
    <t>FB 000001025-001001-GARCIA ALAÑA VICTOR F# 1025 CO</t>
  </si>
  <si>
    <t>1787 T CTXPG 305603</t>
  </si>
  <si>
    <t>FB 000000092-001001-JC PORTAL DRILLING F# 92 COMPR</t>
  </si>
  <si>
    <t>1787 T CTXPG 305803</t>
  </si>
  <si>
    <t>FV 000002240-001001-PRIN-IT SA F# 2240 LETREROS-LE</t>
  </si>
  <si>
    <t>1787 T CTXPG 305703</t>
  </si>
  <si>
    <t xml:space="preserve">FV 000002239-001001-PRIN-IT SA F# 2239 LETREROS - </t>
  </si>
  <si>
    <t>1787 T CTXPG 305903</t>
  </si>
  <si>
    <t xml:space="preserve">FB 000002107-022901-COMERCIAL KYWI F# 2107 COMPRA </t>
  </si>
  <si>
    <t>1787 T CTXPG 306003</t>
  </si>
  <si>
    <t xml:space="preserve">FB 000006579-001004-PINTUSARIATO F# 6579 COMPRA 3 </t>
  </si>
  <si>
    <t>1787 T CTXPG 306203</t>
  </si>
  <si>
    <t>FV 000000519-001201-EQUIPOS Y PRUEBAS F# 519 ENSAY</t>
  </si>
  <si>
    <t>1787 T CTXPG 302503</t>
  </si>
  <si>
    <t>FV 000000844-001001-NUÑEZ CALLE JOSÉ F# 844 TRABAJ</t>
  </si>
  <si>
    <t>1787 T CTXPG 302803</t>
  </si>
  <si>
    <t xml:space="preserve">FB 000012245-001001-GURUMENDI WASHINGTON F# 12245 </t>
  </si>
  <si>
    <t>1787 T CTXPG 303003</t>
  </si>
  <si>
    <t xml:space="preserve">FB 000002062-022901-COMERCIAL KYWI F# 2062 COMPRA </t>
  </si>
  <si>
    <t>1787 T CTXPG 303203</t>
  </si>
  <si>
    <t>FB 000000984-021001-UCEM F# 984 COMPRA DE 14M3 HOR</t>
  </si>
  <si>
    <t>1787 T CTXPG 303303</t>
  </si>
  <si>
    <t>FB 000000983-021001-UCEM F# 983 COMPRA DE 14M3 HOR</t>
  </si>
  <si>
    <t>1787 T CTXPG 303403</t>
  </si>
  <si>
    <t>FB 000000982-021001-UCEM F# 982 COMPRA DE 7,5 M3 H</t>
  </si>
  <si>
    <t>1787 T CTXPG 303503</t>
  </si>
  <si>
    <t>FB 000000981-021001-UCEM F# 981 COMPRA DE 7M3 HORM</t>
  </si>
  <si>
    <t>1787 T CTXPG 303603</t>
  </si>
  <si>
    <t>FB 000000980-021001-UCEM F# 980 COMPRA DE 14M3 HOR</t>
  </si>
  <si>
    <t>1787 T CTXPG 303703</t>
  </si>
  <si>
    <t>FB 000001002-001001-GARCIA ALAÑA VICTOR F# 1002 CO</t>
  </si>
  <si>
    <t>1787 T CTXPG 303803</t>
  </si>
  <si>
    <t>FV 000000732-001001-TORRES FRANCISCO F# 732 SERVIC</t>
  </si>
  <si>
    <t>1787 T CTXPG 303903</t>
  </si>
  <si>
    <t>FV 000000735-001001-TORRES FRANCISCO F# 735 SERVIC</t>
  </si>
  <si>
    <t>1787 T CTXPG 307203</t>
  </si>
  <si>
    <t>FV 000002127-001001-FACINSER SA F# 2127 INSTALACIO</t>
  </si>
  <si>
    <t>1787 T CTXPG 307303</t>
  </si>
  <si>
    <t>FV 000000905-001001-NUÑEZ CALLE JOSÉ F# 905 TRABAJ</t>
  </si>
  <si>
    <t>1787 T CTXPG 307403</t>
  </si>
  <si>
    <t xml:space="preserve">FV 000021459-001001-SANIPORT SA F# 21459 ALQUILER </t>
  </si>
  <si>
    <t>1787 T CTXPG 307703</t>
  </si>
  <si>
    <t>FB 000001235-021001-UCEM F# 1235 COMPRA DE 14M3 HO</t>
  </si>
  <si>
    <t xml:space="preserve">1820 T CONTG </t>
  </si>
  <si>
    <t>Liq.#7 gastos viaje CK# 365 Wilminton Pincay Obra: Perforación Cruce Proy. Universidad Segura</t>
  </si>
  <si>
    <t>1814 T INVEN 246705</t>
  </si>
  <si>
    <t>DH 303-0</t>
  </si>
  <si>
    <t>1814 T INVEN 246005</t>
  </si>
  <si>
    <t>DH 297-0</t>
  </si>
  <si>
    <t>1814 T INVEN 246105</t>
  </si>
  <si>
    <t>DH 299-0</t>
  </si>
  <si>
    <t>1814 T INVEN 246305</t>
  </si>
  <si>
    <t>DH 301-0</t>
  </si>
  <si>
    <t>72 E BMACH 345902</t>
  </si>
  <si>
    <t>TR 288-0 FRANCISCO LUVER QU :DB -1070987682: FRANC</t>
  </si>
  <si>
    <t>1825 T CTXPG 313003</t>
  </si>
  <si>
    <t>FV 000003402-001001-TECNOVIAS SA F# 3402 SEALALIZA</t>
  </si>
  <si>
    <t>1825 T CTXPG 313203</t>
  </si>
  <si>
    <t xml:space="preserve">FB 000012261-001001-GURUMENDI WASHINGTON F# 12261 </t>
  </si>
  <si>
    <t>1825 T CTXPG 312103</t>
  </si>
  <si>
    <t>FV 000004671-001001-ALCIVAR BRICIO HUMBERTO F# 467</t>
  </si>
  <si>
    <t>1825 T CTXPG 311603</t>
  </si>
  <si>
    <t xml:space="preserve">FV 000021532-001001-SANIPORT SA F# 21532 ALQUILER </t>
  </si>
  <si>
    <t>1825 T CTXPG 311403</t>
  </si>
  <si>
    <t>FV 000005364-001002-CAJAMARCA F# 5364 SERVICIOS DE</t>
  </si>
  <si>
    <t>1831 T INVEN 250605</t>
  </si>
  <si>
    <t>DH 307-0</t>
  </si>
  <si>
    <t>1831 T INVEN 250705</t>
  </si>
  <si>
    <t>DH 309-0</t>
  </si>
  <si>
    <t>1831 T INVEN 250405</t>
  </si>
  <si>
    <t>DH 305-0</t>
  </si>
  <si>
    <t>1856 T INVEN 251005</t>
  </si>
  <si>
    <t>DH 311-0</t>
  </si>
  <si>
    <t>1835 T CTXPG 319803</t>
  </si>
  <si>
    <t>FV 000002062-001001-JIMMY SANCHEZ F# 2062 ALQUILER</t>
  </si>
  <si>
    <t>1835 T CTXPG 319703</t>
  </si>
  <si>
    <t>FV 000002063-001001-JIMMY SANCHEZ F# 2063 ALQUILER</t>
  </si>
  <si>
    <t>1835 T CTXPG 315803</t>
  </si>
  <si>
    <t>FV 000018348-001001-MARCELO NARVAEZ F# 18348 ALQUI</t>
  </si>
  <si>
    <t>1835 T CTXPG 319903</t>
  </si>
  <si>
    <t>FV 000000381-001001-LIGORGURO PABLO F# 381 G1 LOVE</t>
  </si>
  <si>
    <t>1835 T CTXPG 317203</t>
  </si>
  <si>
    <t>FV 000000747-001001-TORRES FRANCISCO F# 747 ALQUIL</t>
  </si>
  <si>
    <t>1835 T CTXPG 321703</t>
  </si>
  <si>
    <t xml:space="preserve">FV 000000386-001001-LIGORGURO PABLO F# 386 LOUVER </t>
  </si>
  <si>
    <t>1835 T CTXPG 320603</t>
  </si>
  <si>
    <t>FV 000000238-001001-MERCHAN ZAMBRANO LUIS F# 238 L</t>
  </si>
  <si>
    <t>1835 T CTXPG 320803</t>
  </si>
  <si>
    <t>FV 000000239-001001-MERCHAN ZAMBRANO LUIS F# 239 A</t>
  </si>
  <si>
    <t>1835 T CTXPG 320903</t>
  </si>
  <si>
    <t>FV 000000237-001001-MERCHAN ZAMBRANO LUIS F# 237 R</t>
  </si>
  <si>
    <t xml:space="preserve">1864 T CONTG </t>
  </si>
  <si>
    <t>Traslado de  costo  proyecto Universidad Segura  ( Consorcio Universidad Segura)</t>
  </si>
  <si>
    <t>1835 T CTXPG 316103</t>
  </si>
  <si>
    <t>FV 000000907-001001-NUÑEZ CALLE JOSÉ F# 907 TRABAJ</t>
  </si>
  <si>
    <t>1835 T CTXPG 316203</t>
  </si>
  <si>
    <t>FV 000000908-001001-NUÑEZ CALLE JOSÉ F# 908 TRABAJ</t>
  </si>
  <si>
    <t>1835 T CTXPG 316303</t>
  </si>
  <si>
    <t>FV 000000909-001001-NUÑEZ CALLE JOSÉ F# 909 TRABAJ</t>
  </si>
  <si>
    <t>1835 T CTXPG 316403</t>
  </si>
  <si>
    <t>FV 000000910-001001-NUÑEZ CALLE JOSÉ F# 910 TRABAJ</t>
  </si>
  <si>
    <t>1835 T CTXPG 316503</t>
  </si>
  <si>
    <t>FV 000000911-001001-NUÑEZ CALLE JOSÉ F# 911 TRABAJ</t>
  </si>
  <si>
    <t>1835 T CTXPG 316603</t>
  </si>
  <si>
    <t>FV 000000912-001001-NUÑEZ CALLE JOSÉ F# 912 TRABAJ</t>
  </si>
  <si>
    <t>1835 T CTXPG 316703</t>
  </si>
  <si>
    <t>FV 000000913-001001-NUÑEZ CALLE JOSÉ F# 913 TRABAJ</t>
  </si>
  <si>
    <t>1835 T CTXPG 316803</t>
  </si>
  <si>
    <t>FV 000000746-001001-TORRES FRANCISCO F# 746 SERVIC</t>
  </si>
  <si>
    <t>1835 T CTXPG 321603</t>
  </si>
  <si>
    <t>FV 000000485-001001-SIGUENCIA MANUEL F# 485 TRABAJ</t>
  </si>
  <si>
    <t>1835 T CTXPG 321403</t>
  </si>
  <si>
    <t>FV 000000108-001001-CHUMBI HUMBERTO F# 108 ALQUILE</t>
  </si>
  <si>
    <t>1835 T CTXPG 321503</t>
  </si>
  <si>
    <t>FV 000000109-001001-CHUMBI HUMBERTO F# 109 ALQUILE</t>
  </si>
  <si>
    <t>1835 T CTXPG 318503</t>
  </si>
  <si>
    <t>FB 000341285-022904-COMERCIAL KYWI F# 341285 COMPR</t>
  </si>
  <si>
    <t>73 E BMACH 350802</t>
  </si>
  <si>
    <t>TR 310-0 FRANCISCO LUVER QU :DB -1070987682: FRANC</t>
  </si>
  <si>
    <t xml:space="preserve">1854 T CONTG </t>
  </si>
  <si>
    <t>Liq. de gastos Douglas Morán - Proyecto Consorcio Universidad Segura (Carlos Moreno)</t>
  </si>
  <si>
    <t>1835 T CTXPG 319503</t>
  </si>
  <si>
    <t>FV 000000914-001001-NUÑEZ CALLE JOSE F# 914 TRABAJ</t>
  </si>
  <si>
    <t>1835 T CTXPG 318103</t>
  </si>
  <si>
    <t>FB 000010289-001002-DISENSA ECORLOFF F# 10289 COMP</t>
  </si>
  <si>
    <t>1835 T CTXPG 318003</t>
  </si>
  <si>
    <t xml:space="preserve">FB 000007627-001004-PINTUSARIATO F# 7627 COMPRA 1 </t>
  </si>
  <si>
    <t>1835 T CTXPG 321803</t>
  </si>
  <si>
    <t>CI 000000226-000000-CI APLICA A F# 226 MULTA A PRO</t>
  </si>
  <si>
    <t>1835 T CTXPG 316003</t>
  </si>
  <si>
    <t>FV 000000906-001001-NUÑEZ CALLE JOSÉ F# 906 TRABAJ</t>
  </si>
  <si>
    <t>NO USAR ESTA LÍNEA</t>
  </si>
  <si>
    <t>Fin de partidas</t>
  </si>
  <si>
    <t>Total Población:</t>
  </si>
  <si>
    <t># de Selecciones:</t>
  </si>
  <si>
    <t>MMA</t>
  </si>
  <si>
    <t>Calculo de Tamano Muestra</t>
  </si>
  <si>
    <t>Intervalo de Muestra * # de Selecciones</t>
  </si>
  <si>
    <t>Materialidad</t>
  </si>
  <si>
    <t>Resto de la Selección</t>
  </si>
  <si>
    <t>Tamano de Muestra</t>
  </si>
  <si>
    <t>Población Por Detalle</t>
  </si>
  <si>
    <t>Diferencia</t>
  </si>
  <si>
    <t>T</t>
  </si>
  <si>
    <t>INVEN</t>
  </si>
  <si>
    <t>CONNO</t>
  </si>
  <si>
    <t>CTXPG</t>
  </si>
  <si>
    <t>BMACH</t>
  </si>
  <si>
    <t>E</t>
  </si>
  <si>
    <t>CONTG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</si>
</sst>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_);\(#,##0\)"/>
    <numFmt numFmtId="165" formatCode="_(* #,##0_);_(* \(#,##0\);_(* \-??_);_(@_)"/>
    <numFmt numFmtId="166" formatCode="#,##0.00_);\(#,##0.00\)"/>
    <numFmt numFmtId="167" formatCode="dd/mm/yy"/>
    <numFmt numFmtId="168" formatCode="_(* #,##0_);_(* \(#,##0\);_(* \-_);_(@_)"/>
    <numFmt numFmtId="169" formatCode="_(* #,##0.00_);_(* \(#,##0.00\);_(* \-??_);_(@_)"/>
    <numFmt numFmtId="170" formatCode="dd/mm/yyyy"/>
  </numFmts>
  <fonts count="2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sz val="10"/>
      <name val="Times New Roman"/>
      <family val="1"/>
      <charset val="1"/>
    </font>
    <font>
      <b/>
      <u/>
      <sz val="16"/>
      <name val="Arial"/>
      <family val="2"/>
      <charset val="1"/>
    </font>
    <font>
      <sz val="11"/>
      <name val="Arial"/>
      <family val="2"/>
      <charset val="1"/>
    </font>
    <font>
      <b/>
      <sz val="10"/>
      <color rgb="FF4472C4"/>
      <name val="Arial"/>
      <family val="2"/>
      <charset val="1"/>
    </font>
    <font>
      <b/>
      <sz val="10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4472C4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DAE3F3"/>
        <bgColor rgb="FFF2F2F2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9" fontId="27" fillId="0" borderId="0" applyBorder="0" applyProtection="0"/>
  </cellStyleXfs>
  <cellXfs count="158">
    <xf numFmtId="0" fontId="0" fillId="0" borderId="0" xfId="0"/>
    <xf numFmtId="0" fontId="25" fillId="0" borderId="0" xfId="0" applyFont="1" applyBorder="1" applyAlignment="1">
      <alignment horizontal="center"/>
    </xf>
    <xf numFmtId="0" fontId="14" fillId="5" borderId="13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wrapText="1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0" fillId="0" borderId="8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top"/>
    </xf>
    <xf numFmtId="166" fontId="8" fillId="2" borderId="9" xfId="0" applyNumberFormat="1" applyFont="1" applyFill="1" applyBorder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vertical="top"/>
    </xf>
    <xf numFmtId="164" fontId="9" fillId="2" borderId="9" xfId="0" applyNumberFormat="1" applyFont="1" applyFill="1" applyBorder="1" applyAlignment="1" applyProtection="1">
      <alignment horizontal="center"/>
    </xf>
    <xf numFmtId="164" fontId="9" fillId="0" borderId="0" xfId="0" applyNumberFormat="1" applyFont="1" applyBorder="1" applyAlignment="1" applyProtection="1">
      <alignment horizontal="center"/>
    </xf>
    <xf numFmtId="0" fontId="10" fillId="3" borderId="0" xfId="0" applyFont="1" applyFill="1" applyAlignment="1">
      <alignment horizont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indent="1"/>
    </xf>
    <xf numFmtId="1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10" xfId="0" applyFont="1" applyBorder="1"/>
    <xf numFmtId="167" fontId="12" fillId="0" borderId="10" xfId="0" applyNumberFormat="1" applyFont="1" applyBorder="1"/>
    <xf numFmtId="4" fontId="12" fillId="0" borderId="10" xfId="0" applyNumberFormat="1" applyFont="1" applyBorder="1" applyAlignment="1">
      <alignment horizontal="right"/>
    </xf>
    <xf numFmtId="0" fontId="11" fillId="0" borderId="11" xfId="0" applyFont="1" applyBorder="1" applyAlignment="1">
      <alignment horizontal="center"/>
    </xf>
    <xf numFmtId="0" fontId="12" fillId="0" borderId="11" xfId="0" applyFont="1" applyBorder="1"/>
    <xf numFmtId="167" fontId="12" fillId="0" borderId="11" xfId="0" applyNumberFormat="1" applyFont="1" applyBorder="1"/>
    <xf numFmtId="4" fontId="12" fillId="0" borderId="11" xfId="0" applyNumberFormat="1" applyFont="1" applyBorder="1" applyAlignment="1">
      <alignment horizontal="right"/>
    </xf>
    <xf numFmtId="0" fontId="12" fillId="0" borderId="11" xfId="0" applyFont="1" applyBorder="1" applyAlignment="1">
      <alignment wrapText="1"/>
    </xf>
    <xf numFmtId="0" fontId="11" fillId="0" borderId="12" xfId="0" applyFont="1" applyBorder="1" applyAlignment="1">
      <alignment horizontal="center"/>
    </xf>
    <xf numFmtId="0" fontId="12" fillId="0" borderId="12" xfId="0" applyFont="1" applyBorder="1"/>
    <xf numFmtId="167" fontId="12" fillId="0" borderId="12" xfId="0" applyNumberFormat="1" applyFont="1" applyBorder="1"/>
    <xf numFmtId="4" fontId="12" fillId="0" borderId="12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13" fillId="0" borderId="0" xfId="0" applyFont="1"/>
    <xf numFmtId="0" fontId="13" fillId="0" borderId="0" xfId="0" applyFont="1" applyBorder="1"/>
    <xf numFmtId="0" fontId="1" fillId="5" borderId="7" xfId="0" applyFont="1" applyFill="1" applyBorder="1" applyAlignment="1" applyProtection="1">
      <alignment horizontal="right"/>
    </xf>
    <xf numFmtId="0" fontId="1" fillId="0" borderId="9" xfId="0" applyFont="1" applyBorder="1" applyAlignment="1">
      <alignment horizontal="center" wrapText="1"/>
    </xf>
    <xf numFmtId="0" fontId="15" fillId="5" borderId="0" xfId="0" applyFont="1" applyFill="1" applyBorder="1"/>
    <xf numFmtId="0" fontId="0" fillId="5" borderId="0" xfId="0" applyFont="1" applyFill="1" applyBorder="1"/>
    <xf numFmtId="0" fontId="0" fillId="5" borderId="6" xfId="0" applyFont="1" applyFill="1" applyBorder="1"/>
    <xf numFmtId="164" fontId="16" fillId="0" borderId="9" xfId="0" applyNumberFormat="1" applyFont="1" applyBorder="1" applyProtection="1"/>
    <xf numFmtId="0" fontId="0" fillId="5" borderId="0" xfId="0" applyFont="1" applyFill="1" applyBorder="1" applyAlignment="1" applyProtection="1">
      <alignment horizontal="right"/>
    </xf>
    <xf numFmtId="0" fontId="0" fillId="5" borderId="6" xfId="0" applyFont="1" applyFill="1" applyBorder="1" applyProtection="1"/>
    <xf numFmtId="164" fontId="1" fillId="0" borderId="9" xfId="0" applyNumberFormat="1" applyFont="1" applyBorder="1" applyProtection="1"/>
    <xf numFmtId="0" fontId="16" fillId="0" borderId="9" xfId="0" applyFont="1" applyBorder="1" applyProtection="1"/>
    <xf numFmtId="0" fontId="15" fillId="5" borderId="0" xfId="0" applyFont="1" applyFill="1" applyBorder="1" applyAlignment="1">
      <alignment horizontal="left"/>
    </xf>
    <xf numFmtId="0" fontId="1" fillId="5" borderId="8" xfId="0" applyFont="1" applyFill="1" applyBorder="1" applyAlignment="1" applyProtection="1">
      <alignment horizontal="right"/>
    </xf>
    <xf numFmtId="168" fontId="0" fillId="0" borderId="0" xfId="0" applyNumberFormat="1"/>
    <xf numFmtId="0" fontId="15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 applyProtection="1">
      <alignment horizontal="right"/>
    </xf>
    <xf numFmtId="0" fontId="0" fillId="5" borderId="14" xfId="0" applyFont="1" applyFill="1" applyBorder="1" applyProtection="1"/>
    <xf numFmtId="0" fontId="17" fillId="0" borderId="0" xfId="0" applyFont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2" xfId="0" applyFont="1" applyBorder="1" applyAlignment="1" applyProtection="1">
      <alignment horizontal="center" wrapText="1"/>
    </xf>
    <xf numFmtId="0" fontId="20" fillId="0" borderId="15" xfId="0" applyFont="1" applyBorder="1" applyAlignment="1" applyProtection="1">
      <alignment wrapText="1"/>
    </xf>
    <xf numFmtId="0" fontId="20" fillId="0" borderId="16" xfId="0" applyFont="1" applyBorder="1" applyAlignment="1" applyProtection="1">
      <alignment wrapText="1"/>
    </xf>
    <xf numFmtId="0" fontId="20" fillId="0" borderId="17" xfId="0" applyFont="1" applyBorder="1" applyAlignment="1" applyProtection="1">
      <alignment wrapText="1"/>
    </xf>
    <xf numFmtId="0" fontId="21" fillId="0" borderId="3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168" fontId="16" fillId="0" borderId="17" xfId="0" applyNumberFormat="1" applyFont="1" applyBorder="1" applyAlignment="1">
      <alignment horizontal="center" wrapText="1"/>
    </xf>
    <xf numFmtId="0" fontId="0" fillId="0" borderId="0" xfId="0" applyAlignment="1"/>
    <xf numFmtId="0" fontId="1" fillId="0" borderId="13" xfId="0" applyFont="1" applyBorder="1" applyAlignment="1" applyProtection="1">
      <alignment horizontal="center"/>
    </xf>
    <xf numFmtId="0" fontId="12" fillId="0" borderId="0" xfId="0" applyFont="1"/>
    <xf numFmtId="168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 applyProtection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 applyProtection="1"/>
    <xf numFmtId="0" fontId="1" fillId="0" borderId="7" xfId="0" applyFont="1" applyBorder="1" applyAlignment="1" applyProtection="1">
      <alignment horizontal="center"/>
    </xf>
    <xf numFmtId="168" fontId="16" fillId="0" borderId="11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>
      <alignment horizontal="center"/>
    </xf>
    <xf numFmtId="164" fontId="16" fillId="0" borderId="11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/>
    <xf numFmtId="0" fontId="12" fillId="6" borderId="0" xfId="0" applyFont="1" applyFill="1"/>
    <xf numFmtId="167" fontId="12" fillId="6" borderId="11" xfId="0" applyNumberFormat="1" applyFont="1" applyFill="1" applyBorder="1"/>
    <xf numFmtId="4" fontId="12" fillId="6" borderId="11" xfId="0" applyNumberFormat="1" applyFont="1" applyFill="1" applyBorder="1" applyAlignment="1">
      <alignment horizontal="right"/>
    </xf>
    <xf numFmtId="168" fontId="16" fillId="6" borderId="11" xfId="0" applyNumberFormat="1" applyFont="1" applyFill="1" applyBorder="1" applyAlignment="1">
      <alignment horizontal="center"/>
    </xf>
    <xf numFmtId="164" fontId="16" fillId="6" borderId="11" xfId="0" applyNumberFormat="1" applyFont="1" applyFill="1" applyBorder="1" applyAlignment="1" applyProtection="1">
      <alignment horizontal="center"/>
    </xf>
    <xf numFmtId="0" fontId="12" fillId="0" borderId="0" xfId="0" applyFont="1" applyAlignment="1">
      <alignment wrapText="1"/>
    </xf>
    <xf numFmtId="0" fontId="0" fillId="6" borderId="0" xfId="0" applyFill="1" applyAlignment="1"/>
    <xf numFmtId="0" fontId="1" fillId="6" borderId="7" xfId="0" applyFont="1" applyFill="1" applyBorder="1" applyAlignment="1" applyProtection="1">
      <alignment horizontal="center"/>
    </xf>
    <xf numFmtId="164" fontId="16" fillId="6" borderId="11" xfId="0" applyNumberFormat="1" applyFont="1" applyFill="1" applyBorder="1" applyAlignment="1">
      <alignment horizontal="center"/>
    </xf>
    <xf numFmtId="164" fontId="16" fillId="6" borderId="11" xfId="0" applyNumberFormat="1" applyFont="1" applyFill="1" applyBorder="1" applyAlignment="1" applyProtection="1"/>
    <xf numFmtId="0" fontId="12" fillId="6" borderId="11" xfId="0" applyFont="1" applyFill="1" applyBorder="1"/>
    <xf numFmtId="0" fontId="12" fillId="6" borderId="0" xfId="0" applyFont="1" applyFill="1" applyAlignment="1">
      <alignment wrapText="1"/>
    </xf>
    <xf numFmtId="0" fontId="16" fillId="0" borderId="9" xfId="0" applyFont="1" applyBorder="1" applyAlignment="1">
      <alignment horizontal="center"/>
    </xf>
    <xf numFmtId="164" fontId="0" fillId="0" borderId="9" xfId="0" applyNumberFormat="1" applyFont="1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64" fontId="0" fillId="0" borderId="9" xfId="0" applyNumberFormat="1" applyFont="1" applyBorder="1" applyProtection="1">
      <protection locked="0"/>
    </xf>
    <xf numFmtId="164" fontId="0" fillId="0" borderId="12" xfId="0" applyNumberFormat="1" applyFont="1" applyBorder="1" applyProtection="1"/>
    <xf numFmtId="164" fontId="0" fillId="0" borderId="12" xfId="0" applyNumberFormat="1" applyFont="1" applyBorder="1" applyAlignment="1" applyProtection="1">
      <alignment horizontal="center"/>
    </xf>
    <xf numFmtId="168" fontId="0" fillId="0" borderId="12" xfId="0" applyNumberFormat="1" applyFont="1" applyBorder="1" applyProtection="1"/>
    <xf numFmtId="164" fontId="22" fillId="5" borderId="9" xfId="0" applyNumberFormat="1" applyFont="1" applyFill="1" applyBorder="1" applyAlignment="1">
      <alignment wrapText="1"/>
    </xf>
    <xf numFmtId="164" fontId="22" fillId="5" borderId="9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right"/>
    </xf>
    <xf numFmtId="164" fontId="16" fillId="5" borderId="9" xfId="0" applyNumberFormat="1" applyFont="1" applyFill="1" applyBorder="1"/>
    <xf numFmtId="164" fontId="1" fillId="5" borderId="9" xfId="0" applyNumberFormat="1" applyFont="1" applyFill="1" applyBorder="1" applyAlignment="1" applyProtection="1">
      <alignment horizontal="right"/>
    </xf>
    <xf numFmtId="164" fontId="16" fillId="5" borderId="9" xfId="0" applyNumberFormat="1" applyFont="1" applyFill="1" applyBorder="1" applyAlignment="1">
      <alignment horizontal="center"/>
    </xf>
    <xf numFmtId="164" fontId="0" fillId="5" borderId="9" xfId="0" applyNumberFormat="1" applyFont="1" applyFill="1" applyBorder="1"/>
    <xf numFmtId="0" fontId="0" fillId="0" borderId="0" xfId="0" applyFont="1" applyBorder="1"/>
    <xf numFmtId="164" fontId="0" fillId="0" borderId="0" xfId="0" applyNumberFormat="1" applyFont="1"/>
    <xf numFmtId="168" fontId="0" fillId="0" borderId="0" xfId="0" applyNumberFormat="1" applyFont="1"/>
    <xf numFmtId="164" fontId="23" fillId="5" borderId="18" xfId="0" applyNumberFormat="1" applyFont="1" applyFill="1" applyBorder="1" applyAlignment="1" applyProtection="1">
      <alignment horizontal="left"/>
    </xf>
    <xf numFmtId="0" fontId="24" fillId="5" borderId="4" xfId="0" applyFont="1" applyFill="1" applyBorder="1"/>
    <xf numFmtId="0" fontId="24" fillId="5" borderId="0" xfId="0" applyFont="1" applyFill="1" applyBorder="1"/>
    <xf numFmtId="0" fontId="16" fillId="5" borderId="5" xfId="0" applyFont="1" applyFill="1" applyBorder="1"/>
    <xf numFmtId="0" fontId="24" fillId="5" borderId="6" xfId="0" applyFont="1" applyFill="1" applyBorder="1"/>
    <xf numFmtId="165" fontId="0" fillId="0" borderId="0" xfId="1" applyNumberFormat="1" applyFont="1" applyBorder="1" applyAlignment="1" applyProtection="1"/>
    <xf numFmtId="164" fontId="16" fillId="5" borderId="5" xfId="0" applyNumberFormat="1" applyFont="1" applyFill="1" applyBorder="1" applyAlignment="1" applyProtection="1">
      <alignment horizontal="left"/>
    </xf>
    <xf numFmtId="164" fontId="16" fillId="5" borderId="6" xfId="0" applyNumberFormat="1" applyFont="1" applyFill="1" applyBorder="1" applyProtection="1"/>
    <xf numFmtId="164" fontId="16" fillId="5" borderId="0" xfId="0" applyNumberFormat="1" applyFont="1" applyFill="1" applyBorder="1" applyProtection="1"/>
    <xf numFmtId="165" fontId="26" fillId="0" borderId="0" xfId="1" applyNumberFormat="1" applyFont="1" applyBorder="1" applyAlignment="1" applyProtection="1">
      <alignment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 applyProtection="1"/>
    <xf numFmtId="164" fontId="16" fillId="5" borderId="5" xfId="0" applyNumberFormat="1" applyFont="1" applyFill="1" applyBorder="1" applyAlignment="1" applyProtection="1">
      <alignment horizontal="left" wrapText="1"/>
    </xf>
    <xf numFmtId="169" fontId="0" fillId="0" borderId="0" xfId="1" applyFont="1" applyBorder="1" applyAlignment="1" applyProtection="1"/>
    <xf numFmtId="0" fontId="0" fillId="0" borderId="0" xfId="0" applyFont="1" applyAlignment="1">
      <alignment horizontal="right" vertical="center"/>
    </xf>
    <xf numFmtId="165" fontId="26" fillId="0" borderId="0" xfId="0" applyNumberFormat="1" applyFont="1" applyBorder="1" applyAlignment="1" applyProtection="1">
      <alignment vertical="center"/>
    </xf>
    <xf numFmtId="164" fontId="16" fillId="5" borderId="14" xfId="0" applyNumberFormat="1" applyFont="1" applyFill="1" applyBorder="1" applyProtection="1"/>
    <xf numFmtId="165" fontId="1" fillId="0" borderId="0" xfId="1" applyNumberFormat="1" applyFont="1" applyBorder="1" applyAlignment="1" applyProtection="1"/>
    <xf numFmtId="0" fontId="1" fillId="0" borderId="0" xfId="0" applyFont="1" applyAlignment="1">
      <alignment horizontal="right"/>
    </xf>
    <xf numFmtId="165" fontId="1" fillId="0" borderId="0" xfId="0" applyNumberFormat="1" applyFont="1" applyBorder="1" applyAlignment="1" applyProtection="1"/>
    <xf numFmtId="164" fontId="16" fillId="5" borderId="19" xfId="0" applyNumberFormat="1" applyFont="1" applyFill="1" applyBorder="1" applyAlignment="1" applyProtection="1">
      <alignment horizontal="left"/>
    </xf>
    <xf numFmtId="164" fontId="16" fillId="5" borderId="17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170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name val="Arial"/>
        <family val="2"/>
        <charset val="1"/>
      </font>
    </dxf>
    <dxf>
      <font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  <cell r="D6">
            <v>1</v>
          </cell>
          <cell r="H6">
            <v>1</v>
          </cell>
        </row>
        <row r="7">
          <cell r="B7">
            <v>2</v>
          </cell>
          <cell r="D7">
            <v>1</v>
          </cell>
          <cell r="H7">
            <v>2</v>
          </cell>
        </row>
        <row r="8">
          <cell r="B8">
            <v>3</v>
          </cell>
          <cell r="D8">
            <v>1</v>
          </cell>
          <cell r="H8">
            <v>3</v>
          </cell>
        </row>
        <row r="9">
          <cell r="B9">
            <v>4</v>
          </cell>
          <cell r="D9">
            <v>1</v>
          </cell>
          <cell r="H9">
            <v>3</v>
          </cell>
        </row>
        <row r="10">
          <cell r="B10">
            <v>5</v>
          </cell>
          <cell r="D10">
            <v>1</v>
          </cell>
          <cell r="H10">
            <v>4</v>
          </cell>
        </row>
        <row r="11">
          <cell r="B11">
            <v>6</v>
          </cell>
          <cell r="D11">
            <v>2</v>
          </cell>
          <cell r="H11">
            <v>5</v>
          </cell>
        </row>
        <row r="12">
          <cell r="B12">
            <v>7</v>
          </cell>
          <cell r="D12">
            <v>2</v>
          </cell>
          <cell r="H12">
            <v>5</v>
          </cell>
        </row>
        <row r="13">
          <cell r="B13">
            <v>8</v>
          </cell>
          <cell r="D13">
            <v>2</v>
          </cell>
          <cell r="H13">
            <v>6</v>
          </cell>
        </row>
        <row r="14">
          <cell r="B14">
            <v>9</v>
          </cell>
          <cell r="D14">
            <v>2</v>
          </cell>
          <cell r="H14">
            <v>7</v>
          </cell>
        </row>
        <row r="15">
          <cell r="B15">
            <v>10</v>
          </cell>
          <cell r="D15">
            <v>2</v>
          </cell>
          <cell r="H15">
            <v>7</v>
          </cell>
          <cell r="L15">
            <v>15</v>
          </cell>
          <cell r="P15">
            <v>30</v>
          </cell>
        </row>
        <row r="16">
          <cell r="B16">
            <v>15</v>
          </cell>
          <cell r="D16">
            <v>3</v>
          </cell>
          <cell r="F16">
            <v>0.2</v>
          </cell>
          <cell r="H16">
            <v>11</v>
          </cell>
          <cell r="J16">
            <v>0.8</v>
          </cell>
          <cell r="L16">
            <v>23</v>
          </cell>
          <cell r="N16">
            <v>1.6</v>
          </cell>
          <cell r="P16">
            <v>45</v>
          </cell>
          <cell r="R16">
            <v>3</v>
          </cell>
        </row>
        <row r="17">
          <cell r="B17">
            <v>20</v>
          </cell>
          <cell r="D17">
            <v>4</v>
          </cell>
          <cell r="F17">
            <v>0.2</v>
          </cell>
          <cell r="H17">
            <v>14</v>
          </cell>
          <cell r="J17">
            <v>0.6</v>
          </cell>
          <cell r="L17">
            <v>30</v>
          </cell>
          <cell r="N17">
            <v>1.4</v>
          </cell>
          <cell r="P17">
            <v>60</v>
          </cell>
          <cell r="R17">
            <v>3</v>
          </cell>
        </row>
        <row r="18">
          <cell r="B18">
            <v>25</v>
          </cell>
          <cell r="D18">
            <v>5</v>
          </cell>
          <cell r="F18">
            <v>0.2</v>
          </cell>
          <cell r="H18">
            <v>18</v>
          </cell>
          <cell r="J18">
            <v>0.8</v>
          </cell>
          <cell r="L18">
            <v>38</v>
          </cell>
          <cell r="N18">
            <v>1.6</v>
          </cell>
          <cell r="P18">
            <v>75</v>
          </cell>
          <cell r="R18">
            <v>3</v>
          </cell>
        </row>
        <row r="19">
          <cell r="B19">
            <v>30</v>
          </cell>
          <cell r="D19">
            <v>6</v>
          </cell>
          <cell r="F19">
            <v>0.2</v>
          </cell>
          <cell r="H19">
            <v>21</v>
          </cell>
          <cell r="J19">
            <v>0.6</v>
          </cell>
          <cell r="L19">
            <v>45</v>
          </cell>
          <cell r="N19">
            <v>1.4</v>
          </cell>
          <cell r="P19">
            <v>75</v>
          </cell>
          <cell r="R19">
            <v>0</v>
          </cell>
        </row>
        <row r="20">
          <cell r="B20">
            <v>40</v>
          </cell>
          <cell r="D20">
            <v>8</v>
          </cell>
          <cell r="F20">
            <v>0.2</v>
          </cell>
          <cell r="H20">
            <v>28</v>
          </cell>
          <cell r="J20">
            <v>0.7</v>
          </cell>
          <cell r="L20">
            <v>60</v>
          </cell>
          <cell r="N20">
            <v>1.5</v>
          </cell>
          <cell r="P20">
            <v>75</v>
          </cell>
          <cell r="R20">
            <v>0</v>
          </cell>
        </row>
        <row r="21">
          <cell r="B21">
            <v>50</v>
          </cell>
          <cell r="D21">
            <v>10</v>
          </cell>
          <cell r="F21">
            <v>0.2</v>
          </cell>
          <cell r="H21">
            <v>35</v>
          </cell>
          <cell r="J21">
            <v>0.7</v>
          </cell>
          <cell r="L21">
            <v>75</v>
          </cell>
          <cell r="N21">
            <v>1.5</v>
          </cell>
          <cell r="P21">
            <v>75</v>
          </cell>
          <cell r="R21">
            <v>0</v>
          </cell>
        </row>
        <row r="22">
          <cell r="B22">
            <v>100</v>
          </cell>
          <cell r="D22">
            <v>20</v>
          </cell>
          <cell r="F22">
            <v>0.2</v>
          </cell>
          <cell r="H22">
            <v>70</v>
          </cell>
          <cell r="J22">
            <v>0.7</v>
          </cell>
          <cell r="L22">
            <v>75</v>
          </cell>
          <cell r="N22">
            <v>0</v>
          </cell>
          <cell r="P22">
            <v>75</v>
          </cell>
          <cell r="R22">
            <v>0</v>
          </cell>
        </row>
        <row r="23">
          <cell r="B23">
            <v>200</v>
          </cell>
          <cell r="D23">
            <v>40</v>
          </cell>
          <cell r="E23" t="str">
            <v>(*)</v>
          </cell>
          <cell r="F23">
            <v>0.2</v>
          </cell>
          <cell r="H23">
            <v>75</v>
          </cell>
          <cell r="J23">
            <v>0.05</v>
          </cell>
          <cell r="N23">
            <v>0</v>
          </cell>
          <cell r="R23">
            <v>0</v>
          </cell>
        </row>
        <row r="36">
          <cell r="D36">
            <v>0.25</v>
          </cell>
          <cell r="H36">
            <v>0.2</v>
          </cell>
          <cell r="L36">
            <v>0.15</v>
          </cell>
          <cell r="P36">
            <v>0.15</v>
          </cell>
        </row>
        <row r="37">
          <cell r="D37">
            <v>0.9</v>
          </cell>
          <cell r="H37">
            <v>0.9</v>
          </cell>
          <cell r="L37">
            <v>0.45</v>
          </cell>
          <cell r="P37">
            <v>0.45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22"/>
  <sheetViews>
    <sheetView showGridLines="0" topLeftCell="A7" zoomScale="80" zoomScaleNormal="80" workbookViewId="0">
      <selection activeCell="A34" sqref="A34"/>
    </sheetView>
  </sheetViews>
  <sheetFormatPr defaultColWidth="9.140625" defaultRowHeight="12.75" x14ac:dyDescent="0.2"/>
  <cols>
    <col min="1" max="1" width="2.85546875" style="8" customWidth="1"/>
    <col min="2" max="2" width="16" style="8" customWidth="1"/>
    <col min="3" max="3" width="15.5703125" style="8" customWidth="1"/>
    <col min="4" max="4" width="15" style="8" customWidth="1"/>
    <col min="5" max="5" width="14.5703125" style="8" customWidth="1"/>
    <col min="6" max="6" width="13.85546875" style="8" customWidth="1"/>
    <col min="7" max="7" width="15.7109375" style="8" customWidth="1"/>
    <col min="8" max="8" width="15.140625" style="8" customWidth="1"/>
    <col min="9" max="10" width="14.42578125" style="8" customWidth="1"/>
    <col min="11" max="11" width="13.7109375" style="8" customWidth="1"/>
    <col min="12" max="1024" width="9.140625" style="8"/>
  </cols>
  <sheetData>
    <row r="2" spans="1:10" x14ac:dyDescent="0.2">
      <c r="A2" s="9" t="s">
        <v>0</v>
      </c>
    </row>
    <row r="3" spans="1:10" x14ac:dyDescent="0.2">
      <c r="A3" s="9" t="s">
        <v>1</v>
      </c>
    </row>
    <row r="4" spans="1:10" x14ac:dyDescent="0.2">
      <c r="A4" s="9" t="s">
        <v>2</v>
      </c>
    </row>
    <row r="5" spans="1:10" x14ac:dyDescent="0.2">
      <c r="A5" s="10" t="s">
        <v>3</v>
      </c>
      <c r="B5" s="11"/>
      <c r="C5" s="11"/>
      <c r="D5" s="11"/>
      <c r="E5" s="11"/>
      <c r="F5" s="11"/>
    </row>
    <row r="8" spans="1:10" x14ac:dyDescent="0.2">
      <c r="B8" s="12" t="s">
        <v>4</v>
      </c>
      <c r="C8" s="13"/>
      <c r="D8" s="13"/>
      <c r="E8" s="13"/>
      <c r="F8" s="13"/>
      <c r="G8" s="13"/>
      <c r="H8" s="13"/>
      <c r="I8" s="13"/>
      <c r="J8" s="14"/>
    </row>
    <row r="9" spans="1:10" x14ac:dyDescent="0.2">
      <c r="B9" s="15" t="s">
        <v>5</v>
      </c>
      <c r="C9" s="16"/>
      <c r="D9" s="16"/>
      <c r="E9" s="16"/>
      <c r="F9" s="16"/>
      <c r="G9" s="16"/>
      <c r="H9" s="16"/>
      <c r="I9" s="16"/>
      <c r="J9" s="17"/>
    </row>
    <row r="10" spans="1:10" x14ac:dyDescent="0.2">
      <c r="B10" s="18"/>
      <c r="C10" s="16"/>
      <c r="D10" s="16"/>
      <c r="E10" s="16"/>
      <c r="F10" s="16"/>
      <c r="G10" s="16"/>
      <c r="H10" s="16"/>
      <c r="I10" s="16"/>
      <c r="J10" s="17"/>
    </row>
    <row r="11" spans="1:10" x14ac:dyDescent="0.2">
      <c r="B11" s="19" t="s">
        <v>6</v>
      </c>
      <c r="C11" s="20"/>
      <c r="D11" s="20"/>
      <c r="E11" s="20"/>
      <c r="F11" s="20"/>
      <c r="G11" s="20"/>
      <c r="H11" s="20"/>
      <c r="I11" s="20"/>
      <c r="J11" s="21"/>
    </row>
    <row r="12" spans="1:10" x14ac:dyDescent="0.2">
      <c r="B12" s="15" t="s">
        <v>7</v>
      </c>
      <c r="C12" s="16"/>
      <c r="D12" s="16"/>
      <c r="E12" s="16"/>
      <c r="F12" s="16"/>
      <c r="G12" s="16"/>
      <c r="H12" s="16"/>
      <c r="I12" s="16"/>
      <c r="J12" s="17"/>
    </row>
    <row r="13" spans="1:10" x14ac:dyDescent="0.2">
      <c r="B13" s="18"/>
      <c r="C13" s="16"/>
      <c r="D13" s="16"/>
      <c r="E13" s="16"/>
      <c r="F13" s="16"/>
      <c r="G13" s="16"/>
      <c r="H13" s="16"/>
      <c r="I13" s="16"/>
      <c r="J13" s="17"/>
    </row>
    <row r="14" spans="1:10" x14ac:dyDescent="0.2">
      <c r="B14" s="22" t="s">
        <v>8</v>
      </c>
      <c r="C14" s="20"/>
      <c r="D14" s="20"/>
      <c r="E14" s="20"/>
      <c r="F14" s="20"/>
      <c r="G14" s="20"/>
      <c r="H14" s="20"/>
      <c r="I14" s="20"/>
      <c r="J14" s="21"/>
    </row>
    <row r="15" spans="1:10" x14ac:dyDescent="0.2">
      <c r="B15" s="15" t="s">
        <v>9</v>
      </c>
      <c r="C15" s="16"/>
      <c r="D15" s="16"/>
      <c r="E15" s="16"/>
      <c r="F15" s="16"/>
      <c r="G15" s="16"/>
      <c r="H15" s="16"/>
      <c r="I15" s="16"/>
      <c r="J15" s="17"/>
    </row>
    <row r="16" spans="1:10" x14ac:dyDescent="0.2">
      <c r="B16" s="15" t="s">
        <v>10</v>
      </c>
      <c r="C16" s="16"/>
      <c r="D16" s="16"/>
      <c r="E16" s="16"/>
      <c r="F16" s="16"/>
      <c r="G16" s="16"/>
      <c r="H16" s="16"/>
      <c r="I16" s="16"/>
      <c r="J16" s="17"/>
    </row>
    <row r="17" spans="2:10" x14ac:dyDescent="0.2">
      <c r="B17" s="15" t="s">
        <v>11</v>
      </c>
      <c r="C17" s="16"/>
      <c r="D17" s="16"/>
      <c r="E17" s="16"/>
      <c r="F17" s="16"/>
      <c r="G17" s="16"/>
      <c r="H17" s="16"/>
      <c r="I17" s="16"/>
      <c r="J17" s="17"/>
    </row>
    <row r="18" spans="2:10" x14ac:dyDescent="0.2">
      <c r="B18" s="15" t="s">
        <v>12</v>
      </c>
      <c r="C18" s="16"/>
      <c r="D18" s="16"/>
      <c r="E18" s="16"/>
      <c r="F18" s="16"/>
      <c r="G18" s="16"/>
      <c r="H18" s="16"/>
      <c r="I18" s="16"/>
      <c r="J18" s="17"/>
    </row>
    <row r="19" spans="2:10" x14ac:dyDescent="0.2">
      <c r="B19" s="23"/>
      <c r="C19" s="20"/>
      <c r="D19" s="20"/>
      <c r="E19" s="20"/>
      <c r="F19" s="20"/>
      <c r="G19" s="20"/>
      <c r="H19" s="20"/>
      <c r="I19" s="20"/>
      <c r="J19" s="21"/>
    </row>
    <row r="20" spans="2:10" ht="13.15" customHeight="1" x14ac:dyDescent="0.2">
      <c r="B20" s="7" t="s">
        <v>13</v>
      </c>
      <c r="C20" s="7"/>
      <c r="D20" s="7"/>
      <c r="E20" s="7"/>
      <c r="F20" s="7"/>
      <c r="G20" s="7"/>
      <c r="H20" s="7"/>
      <c r="I20" s="7"/>
      <c r="J20" s="7"/>
    </row>
    <row r="21" spans="2:10" x14ac:dyDescent="0.2">
      <c r="B21" s="15" t="s">
        <v>14</v>
      </c>
      <c r="C21" s="16"/>
      <c r="D21" s="16"/>
      <c r="E21" s="16"/>
      <c r="F21" s="16"/>
      <c r="G21" s="16"/>
      <c r="H21" s="16"/>
      <c r="I21" s="16"/>
      <c r="J21" s="17"/>
    </row>
    <row r="22" spans="2:10" x14ac:dyDescent="0.2">
      <c r="B22" s="6"/>
      <c r="C22" s="6"/>
      <c r="D22" s="6"/>
      <c r="E22" s="6"/>
      <c r="F22" s="6"/>
      <c r="G22" s="6"/>
      <c r="H22" s="6"/>
      <c r="I22" s="6"/>
      <c r="J22" s="6"/>
    </row>
  </sheetData>
  <mergeCells count="2">
    <mergeCell ref="B20:J20"/>
    <mergeCell ref="B22:J22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"/>
  <sheetViews>
    <sheetView showGridLines="0" zoomScaleNormal="100" workbookViewId="0">
      <selection activeCell="D8" sqref="D8"/>
    </sheetView>
  </sheetViews>
  <sheetFormatPr defaultColWidth="9.140625" defaultRowHeight="12.75" x14ac:dyDescent="0.2"/>
  <cols>
    <col min="1" max="1" width="2.7109375" style="24" customWidth="1"/>
    <col min="2" max="2" width="24.42578125" style="24" customWidth="1"/>
    <col min="3" max="6" width="30.28515625" style="24" customWidth="1"/>
    <col min="7" max="1024" width="9.140625" style="24"/>
  </cols>
  <sheetData>
    <row r="1" spans="1:6" x14ac:dyDescent="0.2">
      <c r="A1" s="25" t="s">
        <v>15</v>
      </c>
      <c r="F1" s="26" t="s">
        <v>16</v>
      </c>
    </row>
    <row r="2" spans="1:6" ht="15" customHeight="1" x14ac:dyDescent="0.2">
      <c r="A2" s="27" t="s">
        <v>17</v>
      </c>
      <c r="F2" s="28"/>
    </row>
    <row r="3" spans="1:6" x14ac:dyDescent="0.2">
      <c r="E3" s="29"/>
      <c r="F3" s="29"/>
    </row>
    <row r="4" spans="1:6" x14ac:dyDescent="0.2">
      <c r="B4" s="30" t="s">
        <v>18</v>
      </c>
      <c r="D4" s="5"/>
      <c r="E4" s="5"/>
      <c r="F4" s="31"/>
    </row>
    <row r="5" spans="1:6" ht="8.1" customHeight="1" x14ac:dyDescent="0.2">
      <c r="B5" s="30"/>
      <c r="D5" s="32"/>
      <c r="E5" s="33"/>
      <c r="F5" s="33"/>
    </row>
    <row r="6" spans="1:6" x14ac:dyDescent="0.2">
      <c r="B6" s="30" t="s">
        <v>19</v>
      </c>
      <c r="D6" s="4">
        <v>43478</v>
      </c>
      <c r="E6" s="4"/>
      <c r="F6" s="33"/>
    </row>
    <row r="7" spans="1:6" ht="8.1" customHeight="1" x14ac:dyDescent="0.2">
      <c r="B7" s="30"/>
      <c r="D7" s="34"/>
      <c r="E7" s="33"/>
      <c r="F7" s="33"/>
    </row>
    <row r="8" spans="1:6" x14ac:dyDescent="0.2">
      <c r="B8" s="30" t="s">
        <v>20</v>
      </c>
      <c r="D8" s="4">
        <v>3465</v>
      </c>
      <c r="E8" s="4"/>
      <c r="F8" s="33"/>
    </row>
    <row r="9" spans="1:6" ht="8.1" customHeight="1" x14ac:dyDescent="0.2">
      <c r="B9" s="30"/>
      <c r="D9" s="35"/>
      <c r="E9" s="33"/>
      <c r="F9" s="33"/>
    </row>
    <row r="10" spans="1:6" ht="12.75" customHeight="1" x14ac:dyDescent="0.2">
      <c r="B10" s="30" t="s">
        <v>21</v>
      </c>
      <c r="D10" s="3" t="s">
        <v>22</v>
      </c>
      <c r="E10" s="3"/>
      <c r="F10" s="33"/>
    </row>
    <row r="11" spans="1:6" ht="8.1" customHeight="1" x14ac:dyDescent="0.2">
      <c r="B11" s="30"/>
      <c r="D11" s="32"/>
      <c r="E11" s="33"/>
      <c r="F11" s="33"/>
    </row>
    <row r="12" spans="1:6" x14ac:dyDescent="0.2">
      <c r="B12" s="36" t="s">
        <v>23</v>
      </c>
      <c r="D12" s="37">
        <f>ABS(D6)/ABS(D8)</f>
        <v>12.547763347763349</v>
      </c>
      <c r="E12" s="33"/>
      <c r="F12" s="33"/>
    </row>
    <row r="13" spans="1:6" ht="9" customHeight="1" x14ac:dyDescent="0.2">
      <c r="B13" s="36"/>
      <c r="D13" s="38"/>
    </row>
    <row r="14" spans="1:6" x14ac:dyDescent="0.2">
      <c r="B14" s="39" t="s">
        <v>24</v>
      </c>
      <c r="D14" s="40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spans="1:6" ht="9" customHeight="1" x14ac:dyDescent="0.2">
      <c r="B15" s="39"/>
      <c r="D15" s="41"/>
    </row>
    <row r="16" spans="1:6" x14ac:dyDescent="0.2">
      <c r="B16" s="39" t="s">
        <v>25</v>
      </c>
      <c r="D16" s="40">
        <f>HLOOKUP(D10,C18:F29,12,0)</f>
        <v>3118.5</v>
      </c>
    </row>
    <row r="18" spans="2:6" ht="33.75" x14ac:dyDescent="0.2">
      <c r="B18" s="42" t="s">
        <v>26</v>
      </c>
      <c r="C18" s="43" t="s">
        <v>27</v>
      </c>
      <c r="D18" s="43" t="s">
        <v>22</v>
      </c>
      <c r="E18" s="43" t="s">
        <v>28</v>
      </c>
      <c r="F18" s="43" t="s">
        <v>29</v>
      </c>
    </row>
    <row r="19" spans="2:6" x14ac:dyDescent="0.2">
      <c r="B19" s="44" t="s">
        <v>30</v>
      </c>
      <c r="C19" s="45">
        <f>ROUNDUP(IF(ROUNDUP($D$12,2)&lt;1,1,IF(ROUNDUP($D$12,2)&lt;=10,VLOOKUP(ROUNDUP($D$12,0),'[1]New Audit Methodology Guidance'!$B$6:$D$23,3,0),0)),0)</f>
        <v>0</v>
      </c>
      <c r="D19" s="45">
        <f>ROUNDUP(IF(ROUNDUP($D$12,2)&lt;1,1,IF(ROUNDUP($D$12,2)&lt;=10,VLOOKUP(ROUNDUP($D$12,0),'[1]New Audit Methodology Guidance'!B6:H23,7,0),0)),0)</f>
        <v>0</v>
      </c>
      <c r="E19" s="45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5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44" t="s">
        <v>31</v>
      </c>
      <c r="C20" s="45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5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5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5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spans="2:6" x14ac:dyDescent="0.2">
      <c r="B21" s="44" t="s">
        <v>32</v>
      </c>
      <c r="C21" s="45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5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5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5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44" t="s">
        <v>33</v>
      </c>
      <c r="C22" s="45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5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5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5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44" t="s">
        <v>34</v>
      </c>
      <c r="C23" s="45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5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5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5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44" t="s">
        <v>35</v>
      </c>
      <c r="C24" s="45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5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5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5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44" t="s">
        <v>36</v>
      </c>
      <c r="C25" s="45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5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5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5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44" t="s">
        <v>37</v>
      </c>
      <c r="C26" s="45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5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5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5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44" t="s">
        <v>38</v>
      </c>
      <c r="C27" s="45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5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5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5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44" t="s">
        <v>39</v>
      </c>
      <c r="C29" s="46">
        <f>ABS(IF((ABS($D$6)*'[1]New Audit Methodology Guidance'!D36)&lt;('[1]New Audit Methodology Guidance'!D37*ABS($D$8)),ABS($D$6)*'[1]New Audit Methodology Guidance'!D36,'[1]New Audit Methodology Guidance'!D37*ABS($D$8)))</f>
        <v>3118.5</v>
      </c>
      <c r="D29" s="46">
        <f>ABS(IF((ABS($D$6)*'[1]New Audit Methodology Guidance'!H36)&lt;('[1]New Audit Methodology Guidance'!H37*ABS($D$8)),ABS($D$6)*'[1]New Audit Methodology Guidance'!H36,'[1]New Audit Methodology Guidance'!H37*ABS($D$8)))</f>
        <v>3118.5</v>
      </c>
      <c r="E29" s="46">
        <f>ABS(IF((ABS($D$6)*'[1]New Audit Methodology Guidance'!L36)&lt;('[1]New Audit Methodology Guidance'!L37*ABS($D$8)),ABS($D$6)*'[1]New Audit Methodology Guidance'!L36,'[1]New Audit Methodology Guidance'!L37*ABS($D$8)))</f>
        <v>1559.25</v>
      </c>
      <c r="F29" s="46">
        <f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password="81DA" sheet="1" objects="1" scenarios="1" selectLockedCells="1"/>
  <mergeCells count="4">
    <mergeCell ref="D4:E4"/>
    <mergeCell ref="D6:E6"/>
    <mergeCell ref="D8:E8"/>
    <mergeCell ref="D10:E10"/>
  </mergeCells>
  <conditionalFormatting sqref="C19:F27 C29:F29">
    <cfRule type="cellIs" dxfId="1" priority="2" operator="greaterThan">
      <formula>0</formula>
    </cfRule>
  </conditionalFormatting>
  <dataValidations count="2">
    <dataValidation operator="notEqual" allowBlank="1" showInputMessage="1" errorTitle="Warning" error="You must enter a number." sqref="D6" xr:uid="{00000000-0002-0000-0100-000000000000}">
      <formula1>0</formula1>
      <formula2>0</formula2>
    </dataValidation>
    <dataValidation type="list" allowBlank="1" showInputMessage="1" showErrorMessage="1" sqref="D10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3"/>
  <sheetViews>
    <sheetView showGridLines="0" tabSelected="1" topLeftCell="A15" zoomScale="95" zoomScaleNormal="95" workbookViewId="0">
      <selection activeCell="I22" sqref="I22"/>
    </sheetView>
  </sheetViews>
  <sheetFormatPr defaultColWidth="9.140625" defaultRowHeight="12.75" x14ac:dyDescent="0.2"/>
  <cols>
    <col min="1" max="1" width="2.7109375" style="24" customWidth="1"/>
    <col min="2" max="2" width="24.42578125" style="24" customWidth="1"/>
    <col min="3" max="6" width="30.28515625" style="24" customWidth="1"/>
    <col min="7" max="1024" width="9.140625" style="24"/>
  </cols>
  <sheetData>
    <row r="1" spans="1:6" x14ac:dyDescent="0.2">
      <c r="A1" s="25" t="s">
        <v>15</v>
      </c>
      <c r="F1" s="26" t="s">
        <v>16</v>
      </c>
    </row>
    <row r="2" spans="1:6" ht="15" customHeight="1" x14ac:dyDescent="0.2">
      <c r="A2" s="27" t="s">
        <v>17</v>
      </c>
      <c r="F2" s="28"/>
    </row>
    <row r="3" spans="1:6" x14ac:dyDescent="0.2">
      <c r="E3" s="29"/>
      <c r="F3" s="29"/>
    </row>
    <row r="4" spans="1:6" x14ac:dyDescent="0.2">
      <c r="B4" s="30" t="s">
        <v>18</v>
      </c>
      <c r="D4" s="5" t="s">
        <v>40</v>
      </c>
      <c r="E4" s="5"/>
      <c r="F4" s="31"/>
    </row>
    <row r="5" spans="1:6" ht="8.1" customHeight="1" x14ac:dyDescent="0.2">
      <c r="B5" s="30"/>
      <c r="D5" s="32"/>
      <c r="E5" s="33"/>
      <c r="F5" s="33"/>
    </row>
    <row r="6" spans="1:6" x14ac:dyDescent="0.2">
      <c r="B6" s="30" t="s">
        <v>19</v>
      </c>
      <c r="D6" s="4">
        <v>1110554.6100000001</v>
      </c>
      <c r="E6" s="4"/>
      <c r="F6" s="33"/>
    </row>
    <row r="7" spans="1:6" ht="8.1" customHeight="1" x14ac:dyDescent="0.2">
      <c r="B7" s="30"/>
      <c r="D7" s="34"/>
      <c r="E7" s="33"/>
      <c r="F7" s="33"/>
    </row>
    <row r="8" spans="1:6" x14ac:dyDescent="0.2">
      <c r="B8" s="30" t="s">
        <v>20</v>
      </c>
      <c r="D8" s="4">
        <v>17025</v>
      </c>
      <c r="E8" s="4"/>
      <c r="F8" s="33"/>
    </row>
    <row r="9" spans="1:6" ht="8.1" customHeight="1" x14ac:dyDescent="0.2">
      <c r="B9" s="30"/>
      <c r="D9" s="35"/>
      <c r="E9" s="33"/>
      <c r="F9" s="33"/>
    </row>
    <row r="10" spans="1:6" ht="12.75" customHeight="1" x14ac:dyDescent="0.2">
      <c r="B10" s="30" t="s">
        <v>21</v>
      </c>
      <c r="D10" s="3" t="s">
        <v>22</v>
      </c>
      <c r="E10" s="3"/>
      <c r="F10" s="33"/>
    </row>
    <row r="11" spans="1:6" ht="8.1" customHeight="1" x14ac:dyDescent="0.2">
      <c r="B11" s="30"/>
      <c r="D11" s="32"/>
      <c r="E11" s="33"/>
      <c r="F11" s="33"/>
    </row>
    <row r="12" spans="1:6" x14ac:dyDescent="0.2">
      <c r="B12" s="36" t="s">
        <v>23</v>
      </c>
      <c r="D12" s="37">
        <f>ABS(D6)/(ABS(D8)*5)</f>
        <v>13.046162819383261</v>
      </c>
      <c r="E12" s="33"/>
      <c r="F12" s="33"/>
    </row>
    <row r="13" spans="1:6" ht="9" customHeight="1" x14ac:dyDescent="0.2">
      <c r="B13" s="36"/>
      <c r="D13" s="38"/>
    </row>
    <row r="14" spans="1:6" x14ac:dyDescent="0.2">
      <c r="B14" s="39" t="s">
        <v>24</v>
      </c>
      <c r="D14" s="40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spans="1:6" ht="9" customHeight="1" x14ac:dyDescent="0.2">
      <c r="B15" s="39"/>
      <c r="D15" s="41"/>
    </row>
    <row r="16" spans="1:6" x14ac:dyDescent="0.2">
      <c r="B16" s="39" t="s">
        <v>25</v>
      </c>
      <c r="D16" s="40">
        <f>HLOOKUP(D10,C18:F29,12,0)</f>
        <v>15322.5</v>
      </c>
    </row>
    <row r="18" spans="2:6" ht="33.75" x14ac:dyDescent="0.2">
      <c r="B18" s="42" t="s">
        <v>26</v>
      </c>
      <c r="C18" s="43" t="s">
        <v>27</v>
      </c>
      <c r="D18" s="43" t="s">
        <v>22</v>
      </c>
      <c r="E18" s="43" t="s">
        <v>28</v>
      </c>
      <c r="F18" s="43" t="s">
        <v>29</v>
      </c>
    </row>
    <row r="19" spans="2:6" x14ac:dyDescent="0.2">
      <c r="B19" s="44" t="s">
        <v>30</v>
      </c>
      <c r="C19" s="45">
        <f>ROUNDUP(IF(ROUNDUP($D$12,2)&lt;1,1,IF(ROUNDUP($D$12,2)&lt;=10,VLOOKUP(ROUNDUP($D$12,0),'[1]New Audit Methodology Guidance'!$B$6:$D$23,3,0),0)),0)</f>
        <v>0</v>
      </c>
      <c r="D19" s="45">
        <f>ROUNDUP(IF(ROUNDUP($D$12,2)&lt;1,1,IF(ROUNDUP($D$12,2)&lt;=10,VLOOKUP(ROUNDUP($D$12,0),'[1]New Audit Methodology Guidance'!B6:H23,7,0),0)),0)</f>
        <v>0</v>
      </c>
      <c r="E19" s="45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5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44" t="s">
        <v>31</v>
      </c>
      <c r="C20" s="45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5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5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5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40</v>
      </c>
    </row>
    <row r="21" spans="2:6" x14ac:dyDescent="0.2">
      <c r="B21" s="44" t="s">
        <v>32</v>
      </c>
      <c r="C21" s="45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5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5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5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44" t="s">
        <v>33</v>
      </c>
      <c r="C22" s="45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5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5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5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44" t="s">
        <v>34</v>
      </c>
      <c r="C23" s="45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5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5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5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44" t="s">
        <v>35</v>
      </c>
      <c r="C24" s="45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5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5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5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44" t="s">
        <v>36</v>
      </c>
      <c r="C25" s="45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5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5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5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44" t="s">
        <v>37</v>
      </c>
      <c r="C26" s="45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5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5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5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44" t="s">
        <v>38</v>
      </c>
      <c r="C27" s="45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5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5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5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44" t="s">
        <v>39</v>
      </c>
      <c r="C29" s="46">
        <f>ABS(IF((ABS($D$6)*'[1]New Audit Methodology Guidance'!D36)&lt;('[1]New Audit Methodology Guidance'!D37*ABS($D$8)),ABS($D$6)*'[1]New Audit Methodology Guidance'!D36,'[1]New Audit Methodology Guidance'!D37*ABS($D$8)))</f>
        <v>15322.5</v>
      </c>
      <c r="D29" s="46">
        <f>ABS(IF((ABS($D$6)*'[1]New Audit Methodology Guidance'!H36)&lt;('[1]New Audit Methodology Guidance'!H37*ABS($D$8)),ABS($D$6)*'[1]New Audit Methodology Guidance'!H36,'[1]New Audit Methodology Guidance'!H37*ABS($D$8)))</f>
        <v>15322.5</v>
      </c>
      <c r="E29" s="46">
        <f>ABS(IF((ABS($D$6)*'[1]New Audit Methodology Guidance'!L36)&lt;('[1]New Audit Methodology Guidance'!L37*ABS($D$8)),ABS($D$6)*'[1]New Audit Methodology Guidance'!L36,'[1]New Audit Methodology Guidance'!L37*ABS($D$8)))</f>
        <v>7661.25</v>
      </c>
      <c r="F29" s="46">
        <f>ABS(IF((ABS($D$6)*'[1]New Audit Methodology Guidance'!P36)&lt;('[1]New Audit Methodology Guidance'!P37*ABS($D$8)),ABS($D$6)*'[1]New Audit Methodology Guidance'!P36,'[1]New Audit Methodology Guidance'!P37*ABS($D$8)))</f>
        <v>7661.25</v>
      </c>
    </row>
    <row r="32" spans="2:6" x14ac:dyDescent="0.2">
      <c r="B32" s="25" t="s">
        <v>41</v>
      </c>
    </row>
    <row r="33" spans="2:6" ht="22.5" x14ac:dyDescent="0.2">
      <c r="B33" s="42" t="s">
        <v>42</v>
      </c>
      <c r="C33" s="42" t="s">
        <v>43</v>
      </c>
      <c r="D33" s="42" t="s">
        <v>44</v>
      </c>
      <c r="E33" s="42" t="s">
        <v>45</v>
      </c>
      <c r="F33" s="42" t="s">
        <v>46</v>
      </c>
    </row>
    <row r="34" spans="2:6" ht="15" x14ac:dyDescent="0.25">
      <c r="B34" s="47">
        <v>1</v>
      </c>
      <c r="C34" s="48" t="s">
        <v>47</v>
      </c>
      <c r="D34" s="49">
        <v>44012</v>
      </c>
      <c r="E34" s="48" t="s">
        <v>48</v>
      </c>
      <c r="F34" s="50">
        <v>10750.28</v>
      </c>
    </row>
    <row r="35" spans="2:6" ht="15" x14ac:dyDescent="0.25">
      <c r="B35" s="51">
        <v>2</v>
      </c>
      <c r="C35" s="52" t="s">
        <v>49</v>
      </c>
      <c r="D35" s="53">
        <v>44043</v>
      </c>
      <c r="E35" s="52" t="s">
        <v>50</v>
      </c>
      <c r="F35" s="54">
        <v>12536.08</v>
      </c>
    </row>
    <row r="36" spans="2:6" ht="15" x14ac:dyDescent="0.25">
      <c r="B36" s="51">
        <v>3</v>
      </c>
      <c r="C36" s="52" t="s">
        <v>51</v>
      </c>
      <c r="D36" s="53">
        <v>44074</v>
      </c>
      <c r="E36" s="52" t="s">
        <v>52</v>
      </c>
      <c r="F36" s="54">
        <v>4330.26</v>
      </c>
    </row>
    <row r="37" spans="2:6" ht="15" x14ac:dyDescent="0.25">
      <c r="B37" s="51">
        <v>4</v>
      </c>
      <c r="C37" s="52" t="s">
        <v>53</v>
      </c>
      <c r="D37" s="53">
        <v>44074</v>
      </c>
      <c r="E37" s="52" t="s">
        <v>54</v>
      </c>
      <c r="F37" s="54">
        <v>2160</v>
      </c>
    </row>
    <row r="38" spans="2:6" ht="40.5" x14ac:dyDescent="0.25">
      <c r="B38" s="51">
        <v>5</v>
      </c>
      <c r="C38" s="52" t="s">
        <v>55</v>
      </c>
      <c r="D38" s="52">
        <v>44104</v>
      </c>
      <c r="E38" s="55" t="s">
        <v>56</v>
      </c>
      <c r="F38" s="54">
        <v>12395</v>
      </c>
    </row>
    <row r="39" spans="2:6" ht="15" x14ac:dyDescent="0.25">
      <c r="B39" s="51">
        <v>6</v>
      </c>
      <c r="C39" s="52" t="s">
        <v>57</v>
      </c>
      <c r="D39" s="53">
        <v>44104</v>
      </c>
      <c r="E39" s="52" t="s">
        <v>58</v>
      </c>
      <c r="F39" s="54">
        <v>4870.5200000000004</v>
      </c>
    </row>
    <row r="40" spans="2:6" ht="15" x14ac:dyDescent="0.25">
      <c r="B40" s="51">
        <v>7</v>
      </c>
      <c r="C40" s="52" t="s">
        <v>59</v>
      </c>
      <c r="D40" s="53">
        <v>44126</v>
      </c>
      <c r="E40" s="52" t="s">
        <v>60</v>
      </c>
      <c r="F40" s="54">
        <v>2136</v>
      </c>
    </row>
    <row r="41" spans="2:6" ht="15" x14ac:dyDescent="0.25">
      <c r="B41" s="51">
        <v>8</v>
      </c>
      <c r="C41" s="52" t="s">
        <v>61</v>
      </c>
      <c r="D41" s="53">
        <v>44126</v>
      </c>
      <c r="E41" s="52" t="s">
        <v>62</v>
      </c>
      <c r="F41" s="54">
        <v>8758.49</v>
      </c>
    </row>
    <row r="42" spans="2:6" ht="15" x14ac:dyDescent="0.25">
      <c r="B42" s="51">
        <v>9</v>
      </c>
      <c r="C42" s="52" t="s">
        <v>63</v>
      </c>
      <c r="D42" s="53">
        <v>44135</v>
      </c>
      <c r="E42" s="52" t="s">
        <v>64</v>
      </c>
      <c r="F42" s="54">
        <v>9299.85</v>
      </c>
    </row>
    <row r="43" spans="2:6" ht="15" x14ac:dyDescent="0.25">
      <c r="B43" s="56">
        <v>10</v>
      </c>
      <c r="C43" s="57" t="s">
        <v>65</v>
      </c>
      <c r="D43" s="58">
        <v>44196</v>
      </c>
      <c r="E43" s="57" t="s">
        <v>66</v>
      </c>
      <c r="F43" s="59">
        <v>6267.3</v>
      </c>
    </row>
  </sheetData>
  <mergeCells count="4">
    <mergeCell ref="D4:E4"/>
    <mergeCell ref="D6:E6"/>
    <mergeCell ref="D8:E8"/>
    <mergeCell ref="D10:E10"/>
  </mergeCells>
  <conditionalFormatting sqref="C19:F27 C29:F29">
    <cfRule type="cellIs" dxfId="0" priority="2" operator="greaterThan">
      <formula>0</formula>
    </cfRule>
  </conditionalFormatting>
  <dataValidations count="2">
    <dataValidation operator="notEqual" allowBlank="1" showInputMessage="1" errorTitle="Warning" error="You must enter a number." sqref="D6" xr:uid="{00000000-0002-0000-0200-000000000000}">
      <formula1>0</formula1>
      <formula2>0</formula2>
    </dataValidation>
    <dataValidation type="list" allowBlank="1" showInputMessage="1" showErrorMessage="1" sqref="D10" xr:uid="{00000000-0002-0000-0200-000001000000}">
      <formula1>$C$18:$F$18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R569"/>
  <sheetViews>
    <sheetView showGridLines="0" topLeftCell="A551" zoomScale="95" zoomScaleNormal="95" workbookViewId="0">
      <selection activeCell="G571" sqref="G571"/>
    </sheetView>
  </sheetViews>
  <sheetFormatPr defaultColWidth="9.140625" defaultRowHeight="12.75" x14ac:dyDescent="0.2"/>
  <cols>
    <col min="1" max="1" width="2.42578125" customWidth="1"/>
    <col min="2" max="2" width="22.85546875" customWidth="1"/>
    <col min="3" max="3" width="20.5703125" customWidth="1"/>
    <col min="4" max="4" width="12.140625" customWidth="1"/>
    <col min="5" max="5" width="63.140625" customWidth="1"/>
    <col min="6" max="6" width="13.140625" customWidth="1"/>
    <col min="7" max="7" width="18.5703125" customWidth="1"/>
    <col min="8" max="8" width="15" customWidth="1"/>
    <col min="9" max="9" width="14.140625" customWidth="1"/>
    <col min="10" max="10" width="12.7109375" customWidth="1"/>
  </cols>
  <sheetData>
    <row r="1" spans="1:226" x14ac:dyDescent="0.2">
      <c r="A1" s="9" t="str">
        <f>+General!A2</f>
        <v>TELSOTERRA S.A.</v>
      </c>
    </row>
    <row r="2" spans="1:226" x14ac:dyDescent="0.2">
      <c r="A2" s="9" t="s">
        <v>67</v>
      </c>
    </row>
    <row r="3" spans="1:226" x14ac:dyDescent="0.2">
      <c r="A3" s="10" t="s">
        <v>68</v>
      </c>
      <c r="B3" s="60"/>
      <c r="C3" s="60"/>
      <c r="D3" s="61"/>
    </row>
    <row r="5" spans="1:226" x14ac:dyDescent="0.2">
      <c r="B5" s="8"/>
      <c r="C5" s="8"/>
      <c r="D5" s="8"/>
      <c r="E5" s="8"/>
      <c r="F5" s="8"/>
      <c r="G5" s="8"/>
      <c r="H5" s="8"/>
      <c r="I5" s="8"/>
      <c r="J5" s="8"/>
    </row>
    <row r="6" spans="1:226" s="62" customFormat="1" ht="27" customHeight="1" x14ac:dyDescent="0.3">
      <c r="B6" s="2" t="s">
        <v>69</v>
      </c>
      <c r="C6" s="2"/>
      <c r="D6" s="2"/>
      <c r="E6" s="2"/>
      <c r="F6" s="2"/>
      <c r="G6" s="2"/>
      <c r="H6" s="2"/>
      <c r="I6" s="2"/>
      <c r="J6" s="2"/>
    </row>
    <row r="7" spans="1:226" s="63" customFormat="1" ht="14.25" x14ac:dyDescent="0.2">
      <c r="B7" s="64" t="s">
        <v>70</v>
      </c>
      <c r="C7" s="65" t="s">
        <v>71</v>
      </c>
      <c r="D7" s="66"/>
      <c r="E7" s="66"/>
      <c r="F7" s="66"/>
      <c r="G7" s="66"/>
      <c r="H7" s="66"/>
      <c r="I7" s="67"/>
      <c r="J7" s="68"/>
    </row>
    <row r="8" spans="1:226" s="62" customFormat="1" ht="14.25" x14ac:dyDescent="0.2">
      <c r="B8" s="64" t="s">
        <v>72</v>
      </c>
      <c r="C8" s="69">
        <f>'Sample Size - Muestra'!D6</f>
        <v>1110554.6100000001</v>
      </c>
      <c r="D8" s="66"/>
      <c r="E8" s="66" t="s">
        <v>73</v>
      </c>
      <c r="F8" s="66"/>
      <c r="G8" s="66"/>
      <c r="H8" s="67"/>
      <c r="I8" s="70"/>
      <c r="J8" s="71"/>
    </row>
    <row r="9" spans="1:226" s="62" customFormat="1" ht="14.25" x14ac:dyDescent="0.2">
      <c r="B9" s="64" t="s">
        <v>74</v>
      </c>
      <c r="C9" s="72">
        <f>'Sample Size - Muestra'!D14</f>
        <v>10</v>
      </c>
      <c r="D9" s="66"/>
      <c r="E9" s="66"/>
      <c r="F9" s="66"/>
      <c r="G9" s="66"/>
      <c r="H9" s="67"/>
      <c r="I9" s="70"/>
      <c r="J9" s="71"/>
    </row>
    <row r="10" spans="1:226" s="62" customFormat="1" ht="14.25" x14ac:dyDescent="0.2">
      <c r="B10" s="64" t="s">
        <v>75</v>
      </c>
      <c r="C10" s="73">
        <f>C8/C9</f>
        <v>111055.46100000001</v>
      </c>
      <c r="D10" s="66"/>
      <c r="E10" s="74">
        <f>+C10/2</f>
        <v>55527.730500000005</v>
      </c>
      <c r="F10" s="66"/>
      <c r="G10" s="66"/>
      <c r="H10" s="67"/>
      <c r="I10" s="70"/>
      <c r="J10" s="71"/>
    </row>
    <row r="11" spans="1:226" s="62" customFormat="1" ht="14.25" x14ac:dyDescent="0.2">
      <c r="B11" s="75" t="s">
        <v>76</v>
      </c>
      <c r="C11" s="76">
        <f>E10</f>
        <v>55527.730500000005</v>
      </c>
      <c r="D11" s="66"/>
      <c r="E11" s="77"/>
      <c r="F11" s="77"/>
      <c r="G11" s="77"/>
      <c r="H11" s="78"/>
      <c r="I11" s="79"/>
      <c r="J11" s="80"/>
    </row>
    <row r="12" spans="1:226" s="81" customFormat="1" ht="25.5" x14ac:dyDescent="0.2">
      <c r="B12" s="82" t="s">
        <v>77</v>
      </c>
      <c r="C12" s="83" t="s">
        <v>43</v>
      </c>
      <c r="D12" s="83" t="s">
        <v>44</v>
      </c>
      <c r="E12" s="83" t="s">
        <v>78</v>
      </c>
      <c r="F12" s="82" t="s">
        <v>46</v>
      </c>
      <c r="G12" s="82" t="s">
        <v>79</v>
      </c>
      <c r="H12" s="82" t="s">
        <v>80</v>
      </c>
      <c r="I12" s="82" t="s">
        <v>81</v>
      </c>
      <c r="J12" s="82" t="s">
        <v>82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</row>
    <row r="13" spans="1:226" ht="15" customHeight="1" x14ac:dyDescent="0.25">
      <c r="B13" s="85"/>
      <c r="C13" s="86"/>
      <c r="D13" s="87"/>
      <c r="E13" s="87"/>
      <c r="F13" s="88"/>
      <c r="G13" s="89"/>
      <c r="H13" s="90"/>
      <c r="I13" s="90"/>
      <c r="J13" s="91">
        <f>-$C$11</f>
        <v>-55527.730500000005</v>
      </c>
    </row>
    <row r="14" spans="1:226" s="92" customFormat="1" ht="12.75" customHeight="1" x14ac:dyDescent="0.25">
      <c r="B14" s="93">
        <v>0</v>
      </c>
      <c r="C14" s="94"/>
      <c r="D14" s="52"/>
      <c r="E14" s="94"/>
      <c r="F14" s="54"/>
      <c r="G14" s="95">
        <f t="shared" ref="G14:G77" si="0">F14+J13</f>
        <v>-55527.730500000005</v>
      </c>
      <c r="H14" s="96">
        <f t="shared" ref="H14:H77" si="1">IF(G14&gt;0,ROUND(G14/I14+0.5,0),0)</f>
        <v>0</v>
      </c>
      <c r="I14" s="97">
        <f t="shared" ref="I14:I77" si="2">$C$10</f>
        <v>111055.46100000001</v>
      </c>
      <c r="J14" s="98">
        <f t="shared" ref="J14:J77" si="3">G14-(H14*I14)</f>
        <v>-55527.730500000005</v>
      </c>
    </row>
    <row r="15" spans="1:226" s="92" customFormat="1" ht="12.75" customHeight="1" x14ac:dyDescent="0.25">
      <c r="B15" s="99">
        <v>1</v>
      </c>
      <c r="C15" s="94" t="s">
        <v>83</v>
      </c>
      <c r="D15" s="53">
        <v>43904</v>
      </c>
      <c r="E15" s="94" t="s">
        <v>84</v>
      </c>
      <c r="F15" s="54">
        <v>3360.38</v>
      </c>
      <c r="G15" s="100">
        <f t="shared" si="0"/>
        <v>-52167.350500000008</v>
      </c>
      <c r="H15" s="101">
        <f t="shared" si="1"/>
        <v>0</v>
      </c>
      <c r="I15" s="102">
        <f t="shared" si="2"/>
        <v>111055.46100000001</v>
      </c>
      <c r="J15" s="103">
        <f t="shared" si="3"/>
        <v>-52167.350500000008</v>
      </c>
    </row>
    <row r="16" spans="1:226" s="92" customFormat="1" ht="12.75" customHeight="1" x14ac:dyDescent="0.25">
      <c r="B16" s="99">
        <v>2</v>
      </c>
      <c r="C16" s="94" t="s">
        <v>85</v>
      </c>
      <c r="D16" s="53">
        <v>43951</v>
      </c>
      <c r="E16" s="94" t="s">
        <v>86</v>
      </c>
      <c r="F16" s="54">
        <v>4095.5</v>
      </c>
      <c r="G16" s="100">
        <f t="shared" si="0"/>
        <v>-48071.850500000008</v>
      </c>
      <c r="H16" s="101">
        <f t="shared" si="1"/>
        <v>0</v>
      </c>
      <c r="I16" s="102">
        <f t="shared" si="2"/>
        <v>111055.46100000001</v>
      </c>
      <c r="J16" s="103">
        <f t="shared" si="3"/>
        <v>-48071.850500000008</v>
      </c>
    </row>
    <row r="17" spans="2:10" s="92" customFormat="1" ht="12.75" customHeight="1" x14ac:dyDescent="0.25">
      <c r="B17" s="99">
        <v>3</v>
      </c>
      <c r="C17" s="94" t="s">
        <v>87</v>
      </c>
      <c r="D17" s="53">
        <v>43956</v>
      </c>
      <c r="E17" s="94" t="s">
        <v>88</v>
      </c>
      <c r="F17" s="54">
        <v>1680</v>
      </c>
      <c r="G17" s="100">
        <f t="shared" si="0"/>
        <v>-46391.850500000008</v>
      </c>
      <c r="H17" s="101">
        <f t="shared" si="1"/>
        <v>0</v>
      </c>
      <c r="I17" s="102">
        <f t="shared" si="2"/>
        <v>111055.46100000001</v>
      </c>
      <c r="J17" s="103">
        <f t="shared" si="3"/>
        <v>-46391.850500000008</v>
      </c>
    </row>
    <row r="18" spans="2:10" s="92" customFormat="1" ht="12.75" customHeight="1" x14ac:dyDescent="0.25">
      <c r="B18" s="99">
        <v>4</v>
      </c>
      <c r="C18" s="94" t="s">
        <v>89</v>
      </c>
      <c r="D18" s="53">
        <v>43982</v>
      </c>
      <c r="E18" s="94" t="s">
        <v>90</v>
      </c>
      <c r="F18" s="54">
        <v>2016</v>
      </c>
      <c r="G18" s="100">
        <f t="shared" si="0"/>
        <v>-44375.850500000008</v>
      </c>
      <c r="H18" s="101">
        <f t="shared" si="1"/>
        <v>0</v>
      </c>
      <c r="I18" s="102">
        <f t="shared" si="2"/>
        <v>111055.46100000001</v>
      </c>
      <c r="J18" s="103">
        <f t="shared" si="3"/>
        <v>-44375.850500000008</v>
      </c>
    </row>
    <row r="19" spans="2:10" s="92" customFormat="1" ht="12.75" customHeight="1" x14ac:dyDescent="0.25">
      <c r="B19" s="99">
        <v>5</v>
      </c>
      <c r="C19" s="94" t="s">
        <v>91</v>
      </c>
      <c r="D19" s="53">
        <v>43982</v>
      </c>
      <c r="E19" s="94" t="s">
        <v>92</v>
      </c>
      <c r="F19" s="54">
        <v>500</v>
      </c>
      <c r="G19" s="100">
        <f t="shared" si="0"/>
        <v>-43875.850500000008</v>
      </c>
      <c r="H19" s="101">
        <f t="shared" si="1"/>
        <v>0</v>
      </c>
      <c r="I19" s="102">
        <f t="shared" si="2"/>
        <v>111055.46100000001</v>
      </c>
      <c r="J19" s="103">
        <f t="shared" si="3"/>
        <v>-43875.850500000008</v>
      </c>
    </row>
    <row r="20" spans="2:10" s="92" customFormat="1" ht="12.75" customHeight="1" x14ac:dyDescent="0.25">
      <c r="B20" s="99">
        <v>6</v>
      </c>
      <c r="C20" s="94" t="s">
        <v>93</v>
      </c>
      <c r="D20" s="53">
        <v>43982</v>
      </c>
      <c r="E20" s="94" t="s">
        <v>94</v>
      </c>
      <c r="F20" s="54">
        <v>4095.5</v>
      </c>
      <c r="G20" s="100">
        <f t="shared" si="0"/>
        <v>-39780.350500000008</v>
      </c>
      <c r="H20" s="101">
        <f t="shared" si="1"/>
        <v>0</v>
      </c>
      <c r="I20" s="102">
        <f t="shared" si="2"/>
        <v>111055.46100000001</v>
      </c>
      <c r="J20" s="103">
        <f t="shared" si="3"/>
        <v>-39780.350500000008</v>
      </c>
    </row>
    <row r="21" spans="2:10" s="92" customFormat="1" ht="12.75" customHeight="1" x14ac:dyDescent="0.25">
      <c r="B21" s="99">
        <v>7</v>
      </c>
      <c r="C21" s="94" t="s">
        <v>95</v>
      </c>
      <c r="D21" s="53">
        <v>43982</v>
      </c>
      <c r="E21" s="94" t="s">
        <v>96</v>
      </c>
      <c r="F21" s="54">
        <v>2712.74</v>
      </c>
      <c r="G21" s="100">
        <f t="shared" si="0"/>
        <v>-37067.61050000001</v>
      </c>
      <c r="H21" s="101">
        <f t="shared" si="1"/>
        <v>0</v>
      </c>
      <c r="I21" s="102">
        <f t="shared" si="2"/>
        <v>111055.46100000001</v>
      </c>
      <c r="J21" s="103">
        <f t="shared" si="3"/>
        <v>-37067.61050000001</v>
      </c>
    </row>
    <row r="22" spans="2:10" s="92" customFormat="1" ht="12.75" customHeight="1" x14ac:dyDescent="0.25">
      <c r="B22" s="99">
        <v>8</v>
      </c>
      <c r="C22" s="94" t="s">
        <v>97</v>
      </c>
      <c r="D22" s="53">
        <v>43982</v>
      </c>
      <c r="E22" s="94" t="s">
        <v>98</v>
      </c>
      <c r="F22" s="54">
        <v>1470</v>
      </c>
      <c r="G22" s="100">
        <f t="shared" si="0"/>
        <v>-35597.61050000001</v>
      </c>
      <c r="H22" s="101">
        <f t="shared" si="1"/>
        <v>0</v>
      </c>
      <c r="I22" s="102">
        <f t="shared" si="2"/>
        <v>111055.46100000001</v>
      </c>
      <c r="J22" s="103">
        <f t="shared" si="3"/>
        <v>-35597.61050000001</v>
      </c>
    </row>
    <row r="23" spans="2:10" s="92" customFormat="1" ht="12.75" customHeight="1" x14ac:dyDescent="0.25">
      <c r="B23" s="99">
        <v>9</v>
      </c>
      <c r="C23" s="94" t="s">
        <v>99</v>
      </c>
      <c r="D23" s="53">
        <v>43982</v>
      </c>
      <c r="E23" s="94" t="s">
        <v>100</v>
      </c>
      <c r="F23" s="54">
        <v>0</v>
      </c>
      <c r="G23" s="100">
        <f t="shared" si="0"/>
        <v>-35597.61050000001</v>
      </c>
      <c r="H23" s="101">
        <f t="shared" si="1"/>
        <v>0</v>
      </c>
      <c r="I23" s="102">
        <f t="shared" si="2"/>
        <v>111055.46100000001</v>
      </c>
      <c r="J23" s="103">
        <f t="shared" si="3"/>
        <v>-35597.61050000001</v>
      </c>
    </row>
    <row r="24" spans="2:10" s="92" customFormat="1" ht="12.75" customHeight="1" x14ac:dyDescent="0.25">
      <c r="B24" s="99">
        <v>10</v>
      </c>
      <c r="C24" s="94" t="s">
        <v>101</v>
      </c>
      <c r="D24" s="52">
        <v>43982</v>
      </c>
      <c r="E24" s="94" t="s">
        <v>102</v>
      </c>
      <c r="F24" s="54">
        <v>4812</v>
      </c>
      <c r="G24" s="100">
        <f t="shared" si="0"/>
        <v>-30785.61050000001</v>
      </c>
      <c r="H24" s="101">
        <f t="shared" si="1"/>
        <v>0</v>
      </c>
      <c r="I24" s="102">
        <f t="shared" si="2"/>
        <v>111055.46100000001</v>
      </c>
      <c r="J24" s="103">
        <f t="shared" si="3"/>
        <v>-30785.61050000001</v>
      </c>
    </row>
    <row r="25" spans="2:10" s="92" customFormat="1" ht="12.75" customHeight="1" x14ac:dyDescent="0.25">
      <c r="B25" s="99">
        <v>11</v>
      </c>
      <c r="C25" s="94" t="s">
        <v>103</v>
      </c>
      <c r="D25" s="53">
        <v>43982</v>
      </c>
      <c r="E25" s="94" t="s">
        <v>104</v>
      </c>
      <c r="F25" s="54">
        <v>2160</v>
      </c>
      <c r="G25" s="100">
        <f t="shared" si="0"/>
        <v>-28625.61050000001</v>
      </c>
      <c r="H25" s="101">
        <f t="shared" si="1"/>
        <v>0</v>
      </c>
      <c r="I25" s="102">
        <f t="shared" si="2"/>
        <v>111055.46100000001</v>
      </c>
      <c r="J25" s="103">
        <f t="shared" si="3"/>
        <v>-28625.61050000001</v>
      </c>
    </row>
    <row r="26" spans="2:10" s="92" customFormat="1" ht="12.75" customHeight="1" x14ac:dyDescent="0.25">
      <c r="B26" s="99">
        <v>12</v>
      </c>
      <c r="C26" s="94" t="s">
        <v>105</v>
      </c>
      <c r="D26" s="53">
        <v>43983</v>
      </c>
      <c r="E26" s="94" t="s">
        <v>106</v>
      </c>
      <c r="F26" s="54">
        <v>0</v>
      </c>
      <c r="G26" s="100">
        <f t="shared" si="0"/>
        <v>-28625.61050000001</v>
      </c>
      <c r="H26" s="101">
        <f t="shared" si="1"/>
        <v>0</v>
      </c>
      <c r="I26" s="102">
        <f t="shared" si="2"/>
        <v>111055.46100000001</v>
      </c>
      <c r="J26" s="103">
        <f t="shared" si="3"/>
        <v>-28625.61050000001</v>
      </c>
    </row>
    <row r="27" spans="2:10" s="92" customFormat="1" ht="12.75" customHeight="1" x14ac:dyDescent="0.25">
      <c r="B27" s="99">
        <v>13</v>
      </c>
      <c r="C27" s="94" t="s">
        <v>107</v>
      </c>
      <c r="D27" s="53">
        <v>43999</v>
      </c>
      <c r="E27" s="94" t="s">
        <v>108</v>
      </c>
      <c r="F27" s="54">
        <v>682.85</v>
      </c>
      <c r="G27" s="100">
        <f t="shared" si="0"/>
        <v>-27942.760500000011</v>
      </c>
      <c r="H27" s="101">
        <f t="shared" si="1"/>
        <v>0</v>
      </c>
      <c r="I27" s="102">
        <f t="shared" si="2"/>
        <v>111055.46100000001</v>
      </c>
      <c r="J27" s="103">
        <f t="shared" si="3"/>
        <v>-27942.760500000011</v>
      </c>
    </row>
    <row r="28" spans="2:10" s="92" customFormat="1" ht="12.75" customHeight="1" x14ac:dyDescent="0.25">
      <c r="B28" s="99">
        <v>14</v>
      </c>
      <c r="C28" s="94" t="s">
        <v>109</v>
      </c>
      <c r="D28" s="53">
        <v>44012</v>
      </c>
      <c r="E28" s="94" t="s">
        <v>110</v>
      </c>
      <c r="F28" s="54">
        <v>180</v>
      </c>
      <c r="G28" s="100">
        <f t="shared" si="0"/>
        <v>-27762.760500000011</v>
      </c>
      <c r="H28" s="101">
        <f t="shared" si="1"/>
        <v>0</v>
      </c>
      <c r="I28" s="102">
        <f t="shared" si="2"/>
        <v>111055.46100000001</v>
      </c>
      <c r="J28" s="103">
        <f t="shared" si="3"/>
        <v>-27762.760500000011</v>
      </c>
    </row>
    <row r="29" spans="2:10" s="92" customFormat="1" ht="12.75" customHeight="1" x14ac:dyDescent="0.25">
      <c r="B29" s="99">
        <v>15</v>
      </c>
      <c r="C29" s="94" t="s">
        <v>111</v>
      </c>
      <c r="D29" s="53">
        <v>44012</v>
      </c>
      <c r="E29" s="94" t="s">
        <v>112</v>
      </c>
      <c r="F29" s="54">
        <v>2340.8000000000002</v>
      </c>
      <c r="G29" s="100">
        <f t="shared" si="0"/>
        <v>-25421.960500000012</v>
      </c>
      <c r="H29" s="101">
        <f t="shared" si="1"/>
        <v>0</v>
      </c>
      <c r="I29" s="102">
        <f t="shared" si="2"/>
        <v>111055.46100000001</v>
      </c>
      <c r="J29" s="103">
        <f t="shared" si="3"/>
        <v>-25421.960500000012</v>
      </c>
    </row>
    <row r="30" spans="2:10" s="92" customFormat="1" ht="12.75" customHeight="1" x14ac:dyDescent="0.25">
      <c r="B30" s="99">
        <v>16</v>
      </c>
      <c r="C30" s="94" t="s">
        <v>113</v>
      </c>
      <c r="D30" s="53">
        <v>44012</v>
      </c>
      <c r="E30" s="94" t="s">
        <v>114</v>
      </c>
      <c r="F30" s="54">
        <v>1447.04</v>
      </c>
      <c r="G30" s="100">
        <f t="shared" si="0"/>
        <v>-23974.920500000011</v>
      </c>
      <c r="H30" s="101">
        <f t="shared" si="1"/>
        <v>0</v>
      </c>
      <c r="I30" s="102">
        <f t="shared" si="2"/>
        <v>111055.46100000001</v>
      </c>
      <c r="J30" s="103">
        <f t="shared" si="3"/>
        <v>-23974.920500000011</v>
      </c>
    </row>
    <row r="31" spans="2:10" s="92" customFormat="1" ht="12.75" customHeight="1" x14ac:dyDescent="0.25">
      <c r="B31" s="99">
        <v>17</v>
      </c>
      <c r="C31" s="94" t="s">
        <v>115</v>
      </c>
      <c r="D31" s="53">
        <v>44012</v>
      </c>
      <c r="E31" s="94" t="s">
        <v>116</v>
      </c>
      <c r="F31" s="54">
        <v>1584</v>
      </c>
      <c r="G31" s="100">
        <f t="shared" si="0"/>
        <v>-22390.920500000011</v>
      </c>
      <c r="H31" s="101">
        <f t="shared" si="1"/>
        <v>0</v>
      </c>
      <c r="I31" s="102">
        <f t="shared" si="2"/>
        <v>111055.46100000001</v>
      </c>
      <c r="J31" s="103">
        <f t="shared" si="3"/>
        <v>-22390.920500000011</v>
      </c>
    </row>
    <row r="32" spans="2:10" s="92" customFormat="1" ht="12.75" customHeight="1" x14ac:dyDescent="0.25">
      <c r="B32" s="99">
        <v>18</v>
      </c>
      <c r="C32" s="94" t="s">
        <v>117</v>
      </c>
      <c r="D32" s="53">
        <v>44012</v>
      </c>
      <c r="E32" s="94" t="s">
        <v>118</v>
      </c>
      <c r="F32" s="54">
        <v>1236</v>
      </c>
      <c r="G32" s="100">
        <f t="shared" si="0"/>
        <v>-21154.920500000011</v>
      </c>
      <c r="H32" s="101">
        <f t="shared" si="1"/>
        <v>0</v>
      </c>
      <c r="I32" s="102">
        <f t="shared" si="2"/>
        <v>111055.46100000001</v>
      </c>
      <c r="J32" s="103">
        <f t="shared" si="3"/>
        <v>-21154.920500000011</v>
      </c>
    </row>
    <row r="33" spans="2:10" s="92" customFormat="1" ht="12.75" customHeight="1" x14ac:dyDescent="0.25">
      <c r="B33" s="99">
        <v>19</v>
      </c>
      <c r="C33" s="94" t="s">
        <v>119</v>
      </c>
      <c r="D33" s="53">
        <v>44012</v>
      </c>
      <c r="E33" s="94" t="s">
        <v>120</v>
      </c>
      <c r="F33" s="54">
        <v>523.84</v>
      </c>
      <c r="G33" s="100">
        <f t="shared" si="0"/>
        <v>-20631.080500000011</v>
      </c>
      <c r="H33" s="101">
        <f t="shared" si="1"/>
        <v>0</v>
      </c>
      <c r="I33" s="102">
        <f t="shared" si="2"/>
        <v>111055.46100000001</v>
      </c>
      <c r="J33" s="103">
        <f t="shared" si="3"/>
        <v>-20631.080500000011</v>
      </c>
    </row>
    <row r="34" spans="2:10" s="92" customFormat="1" ht="12.75" customHeight="1" x14ac:dyDescent="0.25">
      <c r="B34" s="99">
        <v>20</v>
      </c>
      <c r="C34" s="94" t="s">
        <v>121</v>
      </c>
      <c r="D34" s="53">
        <v>44012</v>
      </c>
      <c r="E34" s="94" t="s">
        <v>122</v>
      </c>
      <c r="F34" s="54">
        <v>1191.68</v>
      </c>
      <c r="G34" s="100">
        <f t="shared" si="0"/>
        <v>-19439.400500000011</v>
      </c>
      <c r="H34" s="101">
        <f t="shared" si="1"/>
        <v>0</v>
      </c>
      <c r="I34" s="102">
        <f t="shared" si="2"/>
        <v>111055.46100000001</v>
      </c>
      <c r="J34" s="103">
        <f t="shared" si="3"/>
        <v>-19439.400500000011</v>
      </c>
    </row>
    <row r="35" spans="2:10" s="92" customFormat="1" ht="12.75" customHeight="1" x14ac:dyDescent="0.25">
      <c r="B35" s="99">
        <v>21</v>
      </c>
      <c r="C35" s="94" t="s">
        <v>123</v>
      </c>
      <c r="D35" s="53">
        <v>44012</v>
      </c>
      <c r="E35" s="94" t="s">
        <v>124</v>
      </c>
      <c r="F35" s="54">
        <v>100</v>
      </c>
      <c r="G35" s="100">
        <f t="shared" si="0"/>
        <v>-19339.400500000011</v>
      </c>
      <c r="H35" s="101">
        <f t="shared" si="1"/>
        <v>0</v>
      </c>
      <c r="I35" s="102">
        <f t="shared" si="2"/>
        <v>111055.46100000001</v>
      </c>
      <c r="J35" s="103">
        <f t="shared" si="3"/>
        <v>-19339.400500000011</v>
      </c>
    </row>
    <row r="36" spans="2:10" s="92" customFormat="1" ht="12.75" customHeight="1" x14ac:dyDescent="0.25">
      <c r="B36" s="99">
        <v>22</v>
      </c>
      <c r="C36" s="94" t="s">
        <v>125</v>
      </c>
      <c r="D36" s="53">
        <v>44012</v>
      </c>
      <c r="E36" s="94" t="s">
        <v>126</v>
      </c>
      <c r="F36" s="54">
        <v>100</v>
      </c>
      <c r="G36" s="100">
        <f t="shared" si="0"/>
        <v>-19239.400500000011</v>
      </c>
      <c r="H36" s="101">
        <f t="shared" si="1"/>
        <v>0</v>
      </c>
      <c r="I36" s="102">
        <f t="shared" si="2"/>
        <v>111055.46100000001</v>
      </c>
      <c r="J36" s="103">
        <f t="shared" si="3"/>
        <v>-19239.400500000011</v>
      </c>
    </row>
    <row r="37" spans="2:10" s="92" customFormat="1" ht="12.75" customHeight="1" x14ac:dyDescent="0.25">
      <c r="B37" s="99">
        <v>23</v>
      </c>
      <c r="C37" s="94" t="s">
        <v>127</v>
      </c>
      <c r="D37" s="53">
        <v>44012</v>
      </c>
      <c r="E37" s="94" t="s">
        <v>128</v>
      </c>
      <c r="F37" s="54">
        <v>2058</v>
      </c>
      <c r="G37" s="100">
        <f t="shared" si="0"/>
        <v>-17181.400500000011</v>
      </c>
      <c r="H37" s="101">
        <f t="shared" si="1"/>
        <v>0</v>
      </c>
      <c r="I37" s="102">
        <f t="shared" si="2"/>
        <v>111055.46100000001</v>
      </c>
      <c r="J37" s="103">
        <f t="shared" si="3"/>
        <v>-17181.400500000011</v>
      </c>
    </row>
    <row r="38" spans="2:10" s="92" customFormat="1" ht="12.75" customHeight="1" x14ac:dyDescent="0.25">
      <c r="B38" s="99">
        <v>24</v>
      </c>
      <c r="C38" s="94" t="s">
        <v>129</v>
      </c>
      <c r="D38" s="53">
        <v>44012</v>
      </c>
      <c r="E38" s="94" t="s">
        <v>130</v>
      </c>
      <c r="F38" s="54">
        <v>9384.48</v>
      </c>
      <c r="G38" s="100">
        <f t="shared" si="0"/>
        <v>-7796.9205000000111</v>
      </c>
      <c r="H38" s="101">
        <f t="shared" si="1"/>
        <v>0</v>
      </c>
      <c r="I38" s="102">
        <f t="shared" si="2"/>
        <v>111055.46100000001</v>
      </c>
      <c r="J38" s="103">
        <f t="shared" si="3"/>
        <v>-7796.9205000000111</v>
      </c>
    </row>
    <row r="39" spans="2:10" s="92" customFormat="1" ht="12.75" customHeight="1" x14ac:dyDescent="0.25">
      <c r="B39" s="99">
        <v>25</v>
      </c>
      <c r="C39" s="94" t="s">
        <v>131</v>
      </c>
      <c r="D39" s="53">
        <v>44012</v>
      </c>
      <c r="E39" s="94" t="s">
        <v>132</v>
      </c>
      <c r="F39" s="54">
        <v>200</v>
      </c>
      <c r="G39" s="100">
        <f t="shared" si="0"/>
        <v>-7596.9205000000111</v>
      </c>
      <c r="H39" s="101">
        <f t="shared" si="1"/>
        <v>0</v>
      </c>
      <c r="I39" s="102">
        <f t="shared" si="2"/>
        <v>111055.46100000001</v>
      </c>
      <c r="J39" s="103">
        <f t="shared" si="3"/>
        <v>-7596.9205000000111</v>
      </c>
    </row>
    <row r="40" spans="2:10" s="92" customFormat="1" ht="12.75" customHeight="1" x14ac:dyDescent="0.25">
      <c r="B40" s="99">
        <v>26</v>
      </c>
      <c r="C40" s="94" t="s">
        <v>133</v>
      </c>
      <c r="D40" s="53">
        <v>44012</v>
      </c>
      <c r="E40" s="94" t="s">
        <v>134</v>
      </c>
      <c r="F40" s="54">
        <v>1046.1500000000001</v>
      </c>
      <c r="G40" s="100">
        <f t="shared" si="0"/>
        <v>-6550.7705000000115</v>
      </c>
      <c r="H40" s="101">
        <f t="shared" si="1"/>
        <v>0</v>
      </c>
      <c r="I40" s="102">
        <f t="shared" si="2"/>
        <v>111055.46100000001</v>
      </c>
      <c r="J40" s="103">
        <f t="shared" si="3"/>
        <v>-6550.7705000000115</v>
      </c>
    </row>
    <row r="41" spans="2:10" s="92" customFormat="1" ht="12.75" customHeight="1" x14ac:dyDescent="0.25">
      <c r="B41" s="99">
        <v>27</v>
      </c>
      <c r="C41" s="94" t="s">
        <v>135</v>
      </c>
      <c r="D41" s="53">
        <v>44012</v>
      </c>
      <c r="E41" s="94" t="s">
        <v>136</v>
      </c>
      <c r="F41" s="54">
        <v>962.49</v>
      </c>
      <c r="G41" s="100">
        <f t="shared" si="0"/>
        <v>-5588.2805000000117</v>
      </c>
      <c r="H41" s="101">
        <f t="shared" si="1"/>
        <v>0</v>
      </c>
      <c r="I41" s="102">
        <f t="shared" si="2"/>
        <v>111055.46100000001</v>
      </c>
      <c r="J41" s="103">
        <f t="shared" si="3"/>
        <v>-5588.2805000000117</v>
      </c>
    </row>
    <row r="42" spans="2:10" s="92" customFormat="1" ht="12.75" customHeight="1" x14ac:dyDescent="0.25">
      <c r="B42" s="99">
        <v>28</v>
      </c>
      <c r="C42" s="94" t="s">
        <v>137</v>
      </c>
      <c r="D42" s="53">
        <v>44012</v>
      </c>
      <c r="E42" s="94" t="s">
        <v>138</v>
      </c>
      <c r="F42" s="54">
        <v>1468.52</v>
      </c>
      <c r="G42" s="100">
        <f t="shared" si="0"/>
        <v>-4119.7605000000112</v>
      </c>
      <c r="H42" s="101">
        <f t="shared" si="1"/>
        <v>0</v>
      </c>
      <c r="I42" s="102">
        <f t="shared" si="2"/>
        <v>111055.46100000001</v>
      </c>
      <c r="J42" s="103">
        <f t="shared" si="3"/>
        <v>-4119.7605000000112</v>
      </c>
    </row>
    <row r="43" spans="2:10" s="92" customFormat="1" ht="12.75" customHeight="1" x14ac:dyDescent="0.25">
      <c r="B43" s="99">
        <v>29</v>
      </c>
      <c r="C43" s="104" t="s">
        <v>47</v>
      </c>
      <c r="D43" s="105">
        <v>44012</v>
      </c>
      <c r="E43" s="104" t="s">
        <v>48</v>
      </c>
      <c r="F43" s="106">
        <v>10750.28</v>
      </c>
      <c r="G43" s="107">
        <f t="shared" si="0"/>
        <v>6630.5194999999894</v>
      </c>
      <c r="H43" s="108">
        <f t="shared" si="1"/>
        <v>1</v>
      </c>
      <c r="I43" s="102">
        <f t="shared" si="2"/>
        <v>111055.46100000001</v>
      </c>
      <c r="J43" s="103">
        <f t="shared" si="3"/>
        <v>-104424.94150000002</v>
      </c>
    </row>
    <row r="44" spans="2:10" s="92" customFormat="1" ht="12.75" customHeight="1" x14ac:dyDescent="0.25">
      <c r="B44" s="99">
        <v>30</v>
      </c>
      <c r="C44" s="94" t="s">
        <v>139</v>
      </c>
      <c r="D44" s="53">
        <v>44012</v>
      </c>
      <c r="E44" s="94" t="s">
        <v>140</v>
      </c>
      <c r="F44" s="54">
        <v>3623.5</v>
      </c>
      <c r="G44" s="100">
        <f t="shared" si="0"/>
        <v>-100801.44150000002</v>
      </c>
      <c r="H44" s="101">
        <f t="shared" si="1"/>
        <v>0</v>
      </c>
      <c r="I44" s="102">
        <f t="shared" si="2"/>
        <v>111055.46100000001</v>
      </c>
      <c r="J44" s="103">
        <f t="shared" si="3"/>
        <v>-100801.44150000002</v>
      </c>
    </row>
    <row r="45" spans="2:10" s="92" customFormat="1" ht="12.75" customHeight="1" x14ac:dyDescent="0.25">
      <c r="B45" s="99">
        <v>31</v>
      </c>
      <c r="C45" s="94" t="s">
        <v>141</v>
      </c>
      <c r="D45" s="53">
        <v>44012</v>
      </c>
      <c r="E45" s="94" t="s">
        <v>142</v>
      </c>
      <c r="F45" s="54">
        <v>12406.6</v>
      </c>
      <c r="G45" s="100">
        <f t="shared" si="0"/>
        <v>-88394.84150000001</v>
      </c>
      <c r="H45" s="101">
        <f t="shared" si="1"/>
        <v>0</v>
      </c>
      <c r="I45" s="102">
        <f t="shared" si="2"/>
        <v>111055.46100000001</v>
      </c>
      <c r="J45" s="103">
        <f t="shared" si="3"/>
        <v>-88394.84150000001</v>
      </c>
    </row>
    <row r="46" spans="2:10" s="92" customFormat="1" ht="12.75" customHeight="1" x14ac:dyDescent="0.25">
      <c r="B46" s="99">
        <v>32</v>
      </c>
      <c r="C46" s="94" t="s">
        <v>143</v>
      </c>
      <c r="D46" s="53">
        <v>44012</v>
      </c>
      <c r="E46" s="94" t="s">
        <v>144</v>
      </c>
      <c r="F46" s="54">
        <v>86.5</v>
      </c>
      <c r="G46" s="100">
        <f t="shared" si="0"/>
        <v>-88308.34150000001</v>
      </c>
      <c r="H46" s="101">
        <f t="shared" si="1"/>
        <v>0</v>
      </c>
      <c r="I46" s="102">
        <f t="shared" si="2"/>
        <v>111055.46100000001</v>
      </c>
      <c r="J46" s="103">
        <f t="shared" si="3"/>
        <v>-88308.34150000001</v>
      </c>
    </row>
    <row r="47" spans="2:10" s="92" customFormat="1" ht="12.75" customHeight="1" x14ac:dyDescent="0.25">
      <c r="B47" s="99">
        <v>33</v>
      </c>
      <c r="C47" s="94" t="s">
        <v>145</v>
      </c>
      <c r="D47" s="53">
        <v>44012</v>
      </c>
      <c r="E47" s="94" t="s">
        <v>146</v>
      </c>
      <c r="F47" s="54">
        <v>2340.8000000000002</v>
      </c>
      <c r="G47" s="100">
        <f t="shared" si="0"/>
        <v>-85967.541500000007</v>
      </c>
      <c r="H47" s="101">
        <f t="shared" si="1"/>
        <v>0</v>
      </c>
      <c r="I47" s="102">
        <f t="shared" si="2"/>
        <v>111055.46100000001</v>
      </c>
      <c r="J47" s="103">
        <f t="shared" si="3"/>
        <v>-85967.541500000007</v>
      </c>
    </row>
    <row r="48" spans="2:10" s="92" customFormat="1" ht="12.75" customHeight="1" x14ac:dyDescent="0.25">
      <c r="B48" s="99">
        <v>34</v>
      </c>
      <c r="C48" s="94" t="s">
        <v>147</v>
      </c>
      <c r="D48" s="53">
        <v>44012</v>
      </c>
      <c r="E48" s="94" t="s">
        <v>148</v>
      </c>
      <c r="F48" s="54">
        <v>198</v>
      </c>
      <c r="G48" s="100">
        <f t="shared" si="0"/>
        <v>-85769.541500000007</v>
      </c>
      <c r="H48" s="101">
        <f t="shared" si="1"/>
        <v>0</v>
      </c>
      <c r="I48" s="102">
        <f t="shared" si="2"/>
        <v>111055.46100000001</v>
      </c>
      <c r="J48" s="103">
        <f t="shared" si="3"/>
        <v>-85769.541500000007</v>
      </c>
    </row>
    <row r="49" spans="2:10" s="92" customFormat="1" ht="12.75" customHeight="1" x14ac:dyDescent="0.25">
      <c r="B49" s="99">
        <v>35</v>
      </c>
      <c r="C49" s="94" t="s">
        <v>149</v>
      </c>
      <c r="D49" s="53">
        <v>44012</v>
      </c>
      <c r="E49" s="94" t="s">
        <v>150</v>
      </c>
      <c r="F49" s="54">
        <v>1554</v>
      </c>
      <c r="G49" s="100">
        <f t="shared" si="0"/>
        <v>-84215.541500000007</v>
      </c>
      <c r="H49" s="101">
        <f t="shared" si="1"/>
        <v>0</v>
      </c>
      <c r="I49" s="102">
        <f t="shared" si="2"/>
        <v>111055.46100000001</v>
      </c>
      <c r="J49" s="103">
        <f t="shared" si="3"/>
        <v>-84215.541500000007</v>
      </c>
    </row>
    <row r="50" spans="2:10" s="92" customFormat="1" ht="12.75" customHeight="1" x14ac:dyDescent="0.25">
      <c r="B50" s="99">
        <v>36</v>
      </c>
      <c r="C50" s="94" t="s">
        <v>151</v>
      </c>
      <c r="D50" s="53">
        <v>44012</v>
      </c>
      <c r="E50" s="94" t="s">
        <v>152</v>
      </c>
      <c r="F50" s="54">
        <v>138</v>
      </c>
      <c r="G50" s="100">
        <f t="shared" si="0"/>
        <v>-84077.541500000007</v>
      </c>
      <c r="H50" s="101">
        <f t="shared" si="1"/>
        <v>0</v>
      </c>
      <c r="I50" s="102">
        <f t="shared" si="2"/>
        <v>111055.46100000001</v>
      </c>
      <c r="J50" s="103">
        <f t="shared" si="3"/>
        <v>-84077.541500000007</v>
      </c>
    </row>
    <row r="51" spans="2:10" s="92" customFormat="1" ht="12.75" customHeight="1" x14ac:dyDescent="0.25">
      <c r="B51" s="99">
        <v>37</v>
      </c>
      <c r="C51" s="94" t="s">
        <v>153</v>
      </c>
      <c r="D51" s="53">
        <v>44012</v>
      </c>
      <c r="E51" s="94" t="s">
        <v>154</v>
      </c>
      <c r="F51" s="54">
        <v>100</v>
      </c>
      <c r="G51" s="100">
        <f t="shared" si="0"/>
        <v>-83977.541500000007</v>
      </c>
      <c r="H51" s="101">
        <f t="shared" si="1"/>
        <v>0</v>
      </c>
      <c r="I51" s="102">
        <f t="shared" si="2"/>
        <v>111055.46100000001</v>
      </c>
      <c r="J51" s="103">
        <f t="shared" si="3"/>
        <v>-83977.541500000007</v>
      </c>
    </row>
    <row r="52" spans="2:10" s="92" customFormat="1" ht="12.75" customHeight="1" x14ac:dyDescent="0.25">
      <c r="B52" s="99">
        <v>38</v>
      </c>
      <c r="C52" s="94" t="s">
        <v>155</v>
      </c>
      <c r="D52" s="53">
        <v>44012</v>
      </c>
      <c r="E52" s="94" t="s">
        <v>156</v>
      </c>
      <c r="F52" s="54">
        <v>1299.3</v>
      </c>
      <c r="G52" s="100">
        <f t="shared" si="0"/>
        <v>-82678.241500000004</v>
      </c>
      <c r="H52" s="101">
        <f t="shared" si="1"/>
        <v>0</v>
      </c>
      <c r="I52" s="102">
        <f t="shared" si="2"/>
        <v>111055.46100000001</v>
      </c>
      <c r="J52" s="103">
        <f t="shared" si="3"/>
        <v>-82678.241500000004</v>
      </c>
    </row>
    <row r="53" spans="2:10" s="92" customFormat="1" ht="12.75" customHeight="1" x14ac:dyDescent="0.25">
      <c r="B53" s="99">
        <v>39</v>
      </c>
      <c r="C53" s="94" t="s">
        <v>157</v>
      </c>
      <c r="D53" s="53">
        <v>44012</v>
      </c>
      <c r="E53" s="94" t="s">
        <v>158</v>
      </c>
      <c r="F53" s="54">
        <v>6540.28</v>
      </c>
      <c r="G53" s="100">
        <f t="shared" si="0"/>
        <v>-76137.961500000005</v>
      </c>
      <c r="H53" s="101">
        <f t="shared" si="1"/>
        <v>0</v>
      </c>
      <c r="I53" s="102">
        <f t="shared" si="2"/>
        <v>111055.46100000001</v>
      </c>
      <c r="J53" s="103">
        <f t="shared" si="3"/>
        <v>-76137.961500000005</v>
      </c>
    </row>
    <row r="54" spans="2:10" s="92" customFormat="1" ht="12.75" customHeight="1" x14ac:dyDescent="0.25">
      <c r="B54" s="99">
        <v>40</v>
      </c>
      <c r="C54" s="94" t="s">
        <v>159</v>
      </c>
      <c r="D54" s="53">
        <v>44012</v>
      </c>
      <c r="E54" s="94" t="s">
        <v>160</v>
      </c>
      <c r="F54" s="54">
        <v>540.20000000000005</v>
      </c>
      <c r="G54" s="100">
        <f t="shared" si="0"/>
        <v>-75597.761500000008</v>
      </c>
      <c r="H54" s="101">
        <f t="shared" si="1"/>
        <v>0</v>
      </c>
      <c r="I54" s="102">
        <f t="shared" si="2"/>
        <v>111055.46100000001</v>
      </c>
      <c r="J54" s="103">
        <f t="shared" si="3"/>
        <v>-75597.761500000008</v>
      </c>
    </row>
    <row r="55" spans="2:10" s="92" customFormat="1" ht="12.75" customHeight="1" x14ac:dyDescent="0.25">
      <c r="B55" s="99">
        <v>41</v>
      </c>
      <c r="C55" s="94" t="s">
        <v>161</v>
      </c>
      <c r="D55" s="53">
        <v>44012</v>
      </c>
      <c r="E55" s="94" t="s">
        <v>162</v>
      </c>
      <c r="F55" s="54">
        <v>1386</v>
      </c>
      <c r="G55" s="100">
        <f t="shared" si="0"/>
        <v>-74211.761500000008</v>
      </c>
      <c r="H55" s="101">
        <f t="shared" si="1"/>
        <v>0</v>
      </c>
      <c r="I55" s="102">
        <f t="shared" si="2"/>
        <v>111055.46100000001</v>
      </c>
      <c r="J55" s="103">
        <f t="shared" si="3"/>
        <v>-74211.761500000008</v>
      </c>
    </row>
    <row r="56" spans="2:10" s="92" customFormat="1" ht="12.75" customHeight="1" x14ac:dyDescent="0.25">
      <c r="B56" s="99">
        <v>42</v>
      </c>
      <c r="C56" s="94" t="s">
        <v>163</v>
      </c>
      <c r="D56" s="53">
        <v>44032</v>
      </c>
      <c r="E56" s="94" t="s">
        <v>164</v>
      </c>
      <c r="F56" s="54">
        <v>46.36</v>
      </c>
      <c r="G56" s="100">
        <f t="shared" si="0"/>
        <v>-74165.401500000007</v>
      </c>
      <c r="H56" s="101">
        <f t="shared" si="1"/>
        <v>0</v>
      </c>
      <c r="I56" s="102">
        <f t="shared" si="2"/>
        <v>111055.46100000001</v>
      </c>
      <c r="J56" s="103">
        <f t="shared" si="3"/>
        <v>-74165.401500000007</v>
      </c>
    </row>
    <row r="57" spans="2:10" s="92" customFormat="1" ht="12.75" customHeight="1" x14ac:dyDescent="0.25">
      <c r="B57" s="99">
        <v>43</v>
      </c>
      <c r="C57" s="94" t="s">
        <v>165</v>
      </c>
      <c r="D57" s="52">
        <v>44035</v>
      </c>
      <c r="E57" s="94" t="s">
        <v>166</v>
      </c>
      <c r="F57" s="54">
        <v>0</v>
      </c>
      <c r="G57" s="100">
        <f t="shared" si="0"/>
        <v>-74165.401500000007</v>
      </c>
      <c r="H57" s="101">
        <f t="shared" si="1"/>
        <v>0</v>
      </c>
      <c r="I57" s="102">
        <f t="shared" si="2"/>
        <v>111055.46100000001</v>
      </c>
      <c r="J57" s="103">
        <f t="shared" si="3"/>
        <v>-74165.401500000007</v>
      </c>
    </row>
    <row r="58" spans="2:10" s="92" customFormat="1" ht="12.75" customHeight="1" x14ac:dyDescent="0.25">
      <c r="B58" s="99">
        <v>44</v>
      </c>
      <c r="C58" s="94" t="s">
        <v>167</v>
      </c>
      <c r="D58" s="53">
        <v>44039</v>
      </c>
      <c r="E58" s="94" t="s">
        <v>168</v>
      </c>
      <c r="F58" s="54">
        <v>46.36</v>
      </c>
      <c r="G58" s="100">
        <f t="shared" si="0"/>
        <v>-74119.041500000007</v>
      </c>
      <c r="H58" s="101">
        <f t="shared" si="1"/>
        <v>0</v>
      </c>
      <c r="I58" s="102">
        <f t="shared" si="2"/>
        <v>111055.46100000001</v>
      </c>
      <c r="J58" s="103">
        <f t="shared" si="3"/>
        <v>-74119.041500000007</v>
      </c>
    </row>
    <row r="59" spans="2:10" s="92" customFormat="1" ht="12.75" customHeight="1" x14ac:dyDescent="0.25">
      <c r="B59" s="99">
        <v>45</v>
      </c>
      <c r="C59" s="94" t="s">
        <v>169</v>
      </c>
      <c r="D59" s="53">
        <v>44039</v>
      </c>
      <c r="E59" s="94" t="s">
        <v>170</v>
      </c>
      <c r="F59" s="54">
        <v>32.03</v>
      </c>
      <c r="G59" s="100">
        <f t="shared" si="0"/>
        <v>-74087.011500000008</v>
      </c>
      <c r="H59" s="101">
        <f t="shared" si="1"/>
        <v>0</v>
      </c>
      <c r="I59" s="102">
        <f t="shared" si="2"/>
        <v>111055.46100000001</v>
      </c>
      <c r="J59" s="103">
        <f t="shared" si="3"/>
        <v>-74087.011500000008</v>
      </c>
    </row>
    <row r="60" spans="2:10" s="92" customFormat="1" ht="12.75" customHeight="1" x14ac:dyDescent="0.25">
      <c r="B60" s="99">
        <v>46</v>
      </c>
      <c r="C60" s="94" t="s">
        <v>171</v>
      </c>
      <c r="D60" s="53">
        <v>44039</v>
      </c>
      <c r="E60" s="94" t="s">
        <v>172</v>
      </c>
      <c r="F60" s="54">
        <v>14.33</v>
      </c>
      <c r="G60" s="100">
        <f t="shared" si="0"/>
        <v>-74072.681500000006</v>
      </c>
      <c r="H60" s="101">
        <f t="shared" si="1"/>
        <v>0</v>
      </c>
      <c r="I60" s="102">
        <f t="shared" si="2"/>
        <v>111055.46100000001</v>
      </c>
      <c r="J60" s="103">
        <f t="shared" si="3"/>
        <v>-74072.681500000006</v>
      </c>
    </row>
    <row r="61" spans="2:10" s="92" customFormat="1" ht="12.75" customHeight="1" x14ac:dyDescent="0.25">
      <c r="B61" s="99">
        <v>47</v>
      </c>
      <c r="C61" s="94" t="s">
        <v>173</v>
      </c>
      <c r="D61" s="53">
        <v>44039</v>
      </c>
      <c r="E61" s="94" t="s">
        <v>174</v>
      </c>
      <c r="F61" s="54">
        <v>82</v>
      </c>
      <c r="G61" s="100">
        <f t="shared" si="0"/>
        <v>-73990.681500000006</v>
      </c>
      <c r="H61" s="101">
        <f t="shared" si="1"/>
        <v>0</v>
      </c>
      <c r="I61" s="102">
        <f t="shared" si="2"/>
        <v>111055.46100000001</v>
      </c>
      <c r="J61" s="103">
        <f t="shared" si="3"/>
        <v>-73990.681500000006</v>
      </c>
    </row>
    <row r="62" spans="2:10" s="92" customFormat="1" ht="12.75" customHeight="1" x14ac:dyDescent="0.25">
      <c r="B62" s="99">
        <v>48</v>
      </c>
      <c r="C62" s="94" t="s">
        <v>175</v>
      </c>
      <c r="D62" s="53">
        <v>44039</v>
      </c>
      <c r="E62" s="94" t="s">
        <v>176</v>
      </c>
      <c r="F62" s="54">
        <v>46.36</v>
      </c>
      <c r="G62" s="100">
        <f t="shared" si="0"/>
        <v>-73944.321500000005</v>
      </c>
      <c r="H62" s="101">
        <f t="shared" si="1"/>
        <v>0</v>
      </c>
      <c r="I62" s="102">
        <f t="shared" si="2"/>
        <v>111055.46100000001</v>
      </c>
      <c r="J62" s="103">
        <f t="shared" si="3"/>
        <v>-73944.321500000005</v>
      </c>
    </row>
    <row r="63" spans="2:10" s="92" customFormat="1" ht="12.75" customHeight="1" x14ac:dyDescent="0.25">
      <c r="B63" s="99">
        <v>49</v>
      </c>
      <c r="C63" s="94" t="s">
        <v>177</v>
      </c>
      <c r="D63" s="53">
        <v>44043</v>
      </c>
      <c r="E63" s="94" t="s">
        <v>178</v>
      </c>
      <c r="F63" s="54">
        <v>3340.8</v>
      </c>
      <c r="G63" s="100">
        <f t="shared" si="0"/>
        <v>-70603.521500000003</v>
      </c>
      <c r="H63" s="101">
        <f t="shared" si="1"/>
        <v>0</v>
      </c>
      <c r="I63" s="102">
        <f t="shared" si="2"/>
        <v>111055.46100000001</v>
      </c>
      <c r="J63" s="103">
        <f t="shared" si="3"/>
        <v>-70603.521500000003</v>
      </c>
    </row>
    <row r="64" spans="2:10" s="92" customFormat="1" ht="12.75" customHeight="1" x14ac:dyDescent="0.25">
      <c r="B64" s="99">
        <v>50</v>
      </c>
      <c r="C64" s="94" t="s">
        <v>179</v>
      </c>
      <c r="D64" s="53">
        <v>44043</v>
      </c>
      <c r="E64" s="94" t="s">
        <v>180</v>
      </c>
      <c r="F64" s="54">
        <v>2672.25</v>
      </c>
      <c r="G64" s="100">
        <f t="shared" si="0"/>
        <v>-67931.271500000003</v>
      </c>
      <c r="H64" s="101">
        <f t="shared" si="1"/>
        <v>0</v>
      </c>
      <c r="I64" s="102">
        <f t="shared" si="2"/>
        <v>111055.46100000001</v>
      </c>
      <c r="J64" s="103">
        <f t="shared" si="3"/>
        <v>-67931.271500000003</v>
      </c>
    </row>
    <row r="65" spans="2:10" s="92" customFormat="1" ht="12.75" customHeight="1" x14ac:dyDescent="0.25">
      <c r="B65" s="99">
        <v>51</v>
      </c>
      <c r="C65" s="94" t="s">
        <v>181</v>
      </c>
      <c r="D65" s="53">
        <v>44043</v>
      </c>
      <c r="E65" s="94" t="s">
        <v>182</v>
      </c>
      <c r="F65" s="54">
        <v>2280.9</v>
      </c>
      <c r="G65" s="100">
        <f t="shared" si="0"/>
        <v>-65650.371500000008</v>
      </c>
      <c r="H65" s="101">
        <f t="shared" si="1"/>
        <v>0</v>
      </c>
      <c r="I65" s="102">
        <f t="shared" si="2"/>
        <v>111055.46100000001</v>
      </c>
      <c r="J65" s="103">
        <f t="shared" si="3"/>
        <v>-65650.371500000008</v>
      </c>
    </row>
    <row r="66" spans="2:10" s="92" customFormat="1" ht="12.75" customHeight="1" x14ac:dyDescent="0.25">
      <c r="B66" s="99">
        <v>52</v>
      </c>
      <c r="C66" s="94" t="s">
        <v>183</v>
      </c>
      <c r="D66" s="53">
        <v>44043</v>
      </c>
      <c r="E66" s="94" t="s">
        <v>184</v>
      </c>
      <c r="F66" s="54">
        <v>776.48</v>
      </c>
      <c r="G66" s="100">
        <f t="shared" si="0"/>
        <v>-64873.891500000005</v>
      </c>
      <c r="H66" s="101">
        <f t="shared" si="1"/>
        <v>0</v>
      </c>
      <c r="I66" s="102">
        <f t="shared" si="2"/>
        <v>111055.46100000001</v>
      </c>
      <c r="J66" s="103">
        <f t="shared" si="3"/>
        <v>-64873.891500000005</v>
      </c>
    </row>
    <row r="67" spans="2:10" s="92" customFormat="1" ht="12.75" customHeight="1" x14ac:dyDescent="0.25">
      <c r="B67" s="99">
        <v>53</v>
      </c>
      <c r="C67" s="94" t="s">
        <v>185</v>
      </c>
      <c r="D67" s="53">
        <v>44043</v>
      </c>
      <c r="E67" s="94" t="s">
        <v>186</v>
      </c>
      <c r="F67" s="54">
        <v>155.25</v>
      </c>
      <c r="G67" s="100">
        <f t="shared" si="0"/>
        <v>-64718.641500000005</v>
      </c>
      <c r="H67" s="101">
        <f t="shared" si="1"/>
        <v>0</v>
      </c>
      <c r="I67" s="102">
        <f t="shared" si="2"/>
        <v>111055.46100000001</v>
      </c>
      <c r="J67" s="103">
        <f t="shared" si="3"/>
        <v>-64718.641500000005</v>
      </c>
    </row>
    <row r="68" spans="2:10" s="92" customFormat="1" ht="12.75" customHeight="1" x14ac:dyDescent="0.25">
      <c r="B68" s="99">
        <v>54</v>
      </c>
      <c r="C68" s="94" t="s">
        <v>187</v>
      </c>
      <c r="D68" s="53">
        <v>44043</v>
      </c>
      <c r="E68" s="94" t="s">
        <v>188</v>
      </c>
      <c r="F68" s="54">
        <v>102.79</v>
      </c>
      <c r="G68" s="100">
        <f t="shared" si="0"/>
        <v>-64615.851500000004</v>
      </c>
      <c r="H68" s="101">
        <f t="shared" si="1"/>
        <v>0</v>
      </c>
      <c r="I68" s="102">
        <f t="shared" si="2"/>
        <v>111055.46100000001</v>
      </c>
      <c r="J68" s="103">
        <f t="shared" si="3"/>
        <v>-64615.851500000004</v>
      </c>
    </row>
    <row r="69" spans="2:10" s="92" customFormat="1" ht="12.75" customHeight="1" x14ac:dyDescent="0.25">
      <c r="B69" s="99">
        <v>55</v>
      </c>
      <c r="C69" s="94" t="s">
        <v>189</v>
      </c>
      <c r="D69" s="53">
        <v>44043</v>
      </c>
      <c r="E69" s="94" t="s">
        <v>190</v>
      </c>
      <c r="F69" s="54">
        <v>312.75</v>
      </c>
      <c r="G69" s="100">
        <f t="shared" si="0"/>
        <v>-64303.101500000004</v>
      </c>
      <c r="H69" s="101">
        <f t="shared" si="1"/>
        <v>0</v>
      </c>
      <c r="I69" s="102">
        <f t="shared" si="2"/>
        <v>111055.46100000001</v>
      </c>
      <c r="J69" s="103">
        <f t="shared" si="3"/>
        <v>-64303.101500000004</v>
      </c>
    </row>
    <row r="70" spans="2:10" s="92" customFormat="1" ht="12.75" customHeight="1" x14ac:dyDescent="0.25">
      <c r="B70" s="99">
        <v>56</v>
      </c>
      <c r="C70" s="94" t="s">
        <v>191</v>
      </c>
      <c r="D70" s="53">
        <v>44043</v>
      </c>
      <c r="E70" s="94" t="s">
        <v>192</v>
      </c>
      <c r="F70" s="54">
        <v>462</v>
      </c>
      <c r="G70" s="100">
        <f t="shared" si="0"/>
        <v>-63841.101500000004</v>
      </c>
      <c r="H70" s="101">
        <f t="shared" si="1"/>
        <v>0</v>
      </c>
      <c r="I70" s="102">
        <f t="shared" si="2"/>
        <v>111055.46100000001</v>
      </c>
      <c r="J70" s="103">
        <f t="shared" si="3"/>
        <v>-63841.101500000004</v>
      </c>
    </row>
    <row r="71" spans="2:10" s="92" customFormat="1" ht="12.75" customHeight="1" x14ac:dyDescent="0.25">
      <c r="B71" s="99">
        <v>57</v>
      </c>
      <c r="C71" s="94" t="s">
        <v>193</v>
      </c>
      <c r="D71" s="53">
        <v>44043</v>
      </c>
      <c r="E71" s="94" t="s">
        <v>194</v>
      </c>
      <c r="F71" s="54">
        <v>15.84</v>
      </c>
      <c r="G71" s="100">
        <f t="shared" si="0"/>
        <v>-63825.261500000008</v>
      </c>
      <c r="H71" s="101">
        <f t="shared" si="1"/>
        <v>0</v>
      </c>
      <c r="I71" s="102">
        <f t="shared" si="2"/>
        <v>111055.46100000001</v>
      </c>
      <c r="J71" s="103">
        <f t="shared" si="3"/>
        <v>-63825.261500000008</v>
      </c>
    </row>
    <row r="72" spans="2:10" s="92" customFormat="1" ht="12.75" customHeight="1" x14ac:dyDescent="0.25">
      <c r="B72" s="99">
        <v>58</v>
      </c>
      <c r="C72" s="94" t="s">
        <v>195</v>
      </c>
      <c r="D72" s="53">
        <v>44043</v>
      </c>
      <c r="E72" s="94" t="s">
        <v>196</v>
      </c>
      <c r="F72" s="54">
        <v>360</v>
      </c>
      <c r="G72" s="100">
        <f t="shared" si="0"/>
        <v>-63465.261500000008</v>
      </c>
      <c r="H72" s="101">
        <f t="shared" si="1"/>
        <v>0</v>
      </c>
      <c r="I72" s="102">
        <f t="shared" si="2"/>
        <v>111055.46100000001</v>
      </c>
      <c r="J72" s="103">
        <f t="shared" si="3"/>
        <v>-63465.261500000008</v>
      </c>
    </row>
    <row r="73" spans="2:10" s="92" customFormat="1" ht="12.75" customHeight="1" x14ac:dyDescent="0.25">
      <c r="B73" s="99">
        <v>59</v>
      </c>
      <c r="C73" s="94" t="s">
        <v>197</v>
      </c>
      <c r="D73" s="52">
        <v>44043</v>
      </c>
      <c r="E73" s="94" t="s">
        <v>198</v>
      </c>
      <c r="F73" s="54">
        <v>77.849999999999994</v>
      </c>
      <c r="G73" s="100">
        <f t="shared" si="0"/>
        <v>-63387.411500000009</v>
      </c>
      <c r="H73" s="101">
        <f t="shared" si="1"/>
        <v>0</v>
      </c>
      <c r="I73" s="102">
        <f t="shared" si="2"/>
        <v>111055.46100000001</v>
      </c>
      <c r="J73" s="103">
        <f t="shared" si="3"/>
        <v>-63387.411500000009</v>
      </c>
    </row>
    <row r="74" spans="2:10" s="92" customFormat="1" ht="12.75" customHeight="1" x14ac:dyDescent="0.25">
      <c r="B74" s="99">
        <v>60</v>
      </c>
      <c r="C74" s="94" t="s">
        <v>199</v>
      </c>
      <c r="D74" s="53">
        <v>44043</v>
      </c>
      <c r="E74" s="94" t="s">
        <v>200</v>
      </c>
      <c r="F74" s="54">
        <v>12.17</v>
      </c>
      <c r="G74" s="100">
        <f t="shared" si="0"/>
        <v>-63375.241500000011</v>
      </c>
      <c r="H74" s="101">
        <f t="shared" si="1"/>
        <v>0</v>
      </c>
      <c r="I74" s="102">
        <f t="shared" si="2"/>
        <v>111055.46100000001</v>
      </c>
      <c r="J74" s="103">
        <f t="shared" si="3"/>
        <v>-63375.241500000011</v>
      </c>
    </row>
    <row r="75" spans="2:10" s="92" customFormat="1" ht="12.75" customHeight="1" x14ac:dyDescent="0.25">
      <c r="B75" s="99">
        <v>61</v>
      </c>
      <c r="C75" s="94" t="s">
        <v>201</v>
      </c>
      <c r="D75" s="53">
        <v>44043</v>
      </c>
      <c r="E75" s="94" t="s">
        <v>202</v>
      </c>
      <c r="F75" s="54">
        <v>93.95</v>
      </c>
      <c r="G75" s="100">
        <f t="shared" si="0"/>
        <v>-63281.291500000014</v>
      </c>
      <c r="H75" s="101">
        <f t="shared" si="1"/>
        <v>0</v>
      </c>
      <c r="I75" s="102">
        <f t="shared" si="2"/>
        <v>111055.46100000001</v>
      </c>
      <c r="J75" s="103">
        <f t="shared" si="3"/>
        <v>-63281.291500000014</v>
      </c>
    </row>
    <row r="76" spans="2:10" s="92" customFormat="1" ht="12.75" customHeight="1" x14ac:dyDescent="0.25">
      <c r="B76" s="99">
        <v>62</v>
      </c>
      <c r="C76" s="94" t="s">
        <v>203</v>
      </c>
      <c r="D76" s="53">
        <v>44043</v>
      </c>
      <c r="E76" s="94" t="s">
        <v>204</v>
      </c>
      <c r="F76" s="54">
        <v>762</v>
      </c>
      <c r="G76" s="100">
        <f t="shared" si="0"/>
        <v>-62519.291500000014</v>
      </c>
      <c r="H76" s="101">
        <f t="shared" si="1"/>
        <v>0</v>
      </c>
      <c r="I76" s="102">
        <f t="shared" si="2"/>
        <v>111055.46100000001</v>
      </c>
      <c r="J76" s="103">
        <f t="shared" si="3"/>
        <v>-62519.291500000014</v>
      </c>
    </row>
    <row r="77" spans="2:10" s="92" customFormat="1" ht="12.75" customHeight="1" x14ac:dyDescent="0.25">
      <c r="B77" s="99">
        <v>63</v>
      </c>
      <c r="C77" s="94" t="s">
        <v>205</v>
      </c>
      <c r="D77" s="53">
        <v>44043</v>
      </c>
      <c r="E77" s="94" t="s">
        <v>206</v>
      </c>
      <c r="F77" s="54">
        <v>682.85</v>
      </c>
      <c r="G77" s="100">
        <f t="shared" si="0"/>
        <v>-61836.441500000015</v>
      </c>
      <c r="H77" s="101">
        <f t="shared" si="1"/>
        <v>0</v>
      </c>
      <c r="I77" s="102">
        <f t="shared" si="2"/>
        <v>111055.46100000001</v>
      </c>
      <c r="J77" s="103">
        <f t="shared" si="3"/>
        <v>-61836.441500000015</v>
      </c>
    </row>
    <row r="78" spans="2:10" s="92" customFormat="1" ht="12.75" customHeight="1" x14ac:dyDescent="0.25">
      <c r="B78" s="99">
        <v>64</v>
      </c>
      <c r="C78" s="94" t="s">
        <v>207</v>
      </c>
      <c r="D78" s="53">
        <v>44043</v>
      </c>
      <c r="E78" s="94" t="s">
        <v>208</v>
      </c>
      <c r="F78" s="54">
        <v>322.32</v>
      </c>
      <c r="G78" s="100">
        <f t="shared" ref="G78:G141" si="4">F78+J77</f>
        <v>-61514.121500000016</v>
      </c>
      <c r="H78" s="101">
        <f t="shared" ref="H78:H141" si="5">IF(G78&gt;0,ROUND(G78/I78+0.5,0),0)</f>
        <v>0</v>
      </c>
      <c r="I78" s="102">
        <f t="shared" ref="I78:I141" si="6">$C$10</f>
        <v>111055.46100000001</v>
      </c>
      <c r="J78" s="103">
        <f t="shared" ref="J78:J141" si="7">G78-(H78*I78)</f>
        <v>-61514.121500000016</v>
      </c>
    </row>
    <row r="79" spans="2:10" s="92" customFormat="1" ht="12.75" customHeight="1" x14ac:dyDescent="0.25">
      <c r="B79" s="99">
        <v>65</v>
      </c>
      <c r="C79" s="94" t="s">
        <v>209</v>
      </c>
      <c r="D79" s="53">
        <v>44043</v>
      </c>
      <c r="E79" s="94" t="s">
        <v>210</v>
      </c>
      <c r="F79" s="54">
        <v>1454.73</v>
      </c>
      <c r="G79" s="100">
        <f t="shared" si="4"/>
        <v>-60059.391500000012</v>
      </c>
      <c r="H79" s="101">
        <f t="shared" si="5"/>
        <v>0</v>
      </c>
      <c r="I79" s="102">
        <f t="shared" si="6"/>
        <v>111055.46100000001</v>
      </c>
      <c r="J79" s="103">
        <f t="shared" si="7"/>
        <v>-60059.391500000012</v>
      </c>
    </row>
    <row r="80" spans="2:10" s="92" customFormat="1" ht="12.75" customHeight="1" x14ac:dyDescent="0.25">
      <c r="B80" s="99">
        <v>66</v>
      </c>
      <c r="C80" s="94" t="s">
        <v>211</v>
      </c>
      <c r="D80" s="53">
        <v>44043</v>
      </c>
      <c r="E80" s="94" t="s">
        <v>212</v>
      </c>
      <c r="F80" s="54">
        <v>1532.16</v>
      </c>
      <c r="G80" s="100">
        <f t="shared" si="4"/>
        <v>-58527.231500000009</v>
      </c>
      <c r="H80" s="101">
        <f t="shared" si="5"/>
        <v>0</v>
      </c>
      <c r="I80" s="102">
        <f t="shared" si="6"/>
        <v>111055.46100000001</v>
      </c>
      <c r="J80" s="103">
        <f t="shared" si="7"/>
        <v>-58527.231500000009</v>
      </c>
    </row>
    <row r="81" spans="2:10" s="92" customFormat="1" ht="12.75" customHeight="1" x14ac:dyDescent="0.25">
      <c r="B81" s="99">
        <v>67</v>
      </c>
      <c r="C81" s="94" t="s">
        <v>213</v>
      </c>
      <c r="D81" s="53">
        <v>44043</v>
      </c>
      <c r="E81" s="94" t="s">
        <v>214</v>
      </c>
      <c r="F81" s="54">
        <v>2034.9</v>
      </c>
      <c r="G81" s="100">
        <f t="shared" si="4"/>
        <v>-56492.331500000008</v>
      </c>
      <c r="H81" s="101">
        <f t="shared" si="5"/>
        <v>0</v>
      </c>
      <c r="I81" s="102">
        <f t="shared" si="6"/>
        <v>111055.46100000001</v>
      </c>
      <c r="J81" s="103">
        <f t="shared" si="7"/>
        <v>-56492.331500000008</v>
      </c>
    </row>
    <row r="82" spans="2:10" s="92" customFormat="1" ht="12.75" customHeight="1" x14ac:dyDescent="0.25">
      <c r="B82" s="99">
        <v>68</v>
      </c>
      <c r="C82" s="94" t="s">
        <v>215</v>
      </c>
      <c r="D82" s="53">
        <v>44043</v>
      </c>
      <c r="E82" s="94" t="s">
        <v>216</v>
      </c>
      <c r="F82" s="54">
        <v>308.5</v>
      </c>
      <c r="G82" s="100">
        <f t="shared" si="4"/>
        <v>-56183.831500000008</v>
      </c>
      <c r="H82" s="101">
        <f t="shared" si="5"/>
        <v>0</v>
      </c>
      <c r="I82" s="102">
        <f t="shared" si="6"/>
        <v>111055.46100000001</v>
      </c>
      <c r="J82" s="103">
        <f t="shared" si="7"/>
        <v>-56183.831500000008</v>
      </c>
    </row>
    <row r="83" spans="2:10" s="92" customFormat="1" ht="12.75" customHeight="1" x14ac:dyDescent="0.25">
      <c r="B83" s="99">
        <v>69</v>
      </c>
      <c r="C83" s="94" t="s">
        <v>217</v>
      </c>
      <c r="D83" s="53">
        <v>44043</v>
      </c>
      <c r="E83" s="94" t="s">
        <v>218</v>
      </c>
      <c r="F83" s="54">
        <v>3388.4</v>
      </c>
      <c r="G83" s="100">
        <f t="shared" si="4"/>
        <v>-52795.431500000006</v>
      </c>
      <c r="H83" s="101">
        <f t="shared" si="5"/>
        <v>0</v>
      </c>
      <c r="I83" s="102">
        <f t="shared" si="6"/>
        <v>111055.46100000001</v>
      </c>
      <c r="J83" s="103">
        <f t="shared" si="7"/>
        <v>-52795.431500000006</v>
      </c>
    </row>
    <row r="84" spans="2:10" s="92" customFormat="1" ht="12.75" customHeight="1" x14ac:dyDescent="0.25">
      <c r="B84" s="99">
        <v>70</v>
      </c>
      <c r="C84" s="94" t="s">
        <v>219</v>
      </c>
      <c r="D84" s="53">
        <v>44043</v>
      </c>
      <c r="E84" s="94" t="s">
        <v>220</v>
      </c>
      <c r="F84" s="54">
        <v>157.44</v>
      </c>
      <c r="G84" s="100">
        <f t="shared" si="4"/>
        <v>-52637.991500000004</v>
      </c>
      <c r="H84" s="101">
        <f t="shared" si="5"/>
        <v>0</v>
      </c>
      <c r="I84" s="102">
        <f t="shared" si="6"/>
        <v>111055.46100000001</v>
      </c>
      <c r="J84" s="103">
        <f t="shared" si="7"/>
        <v>-52637.991500000004</v>
      </c>
    </row>
    <row r="85" spans="2:10" s="92" customFormat="1" ht="12.75" customHeight="1" x14ac:dyDescent="0.25">
      <c r="B85" s="99">
        <v>71</v>
      </c>
      <c r="C85" s="94" t="s">
        <v>221</v>
      </c>
      <c r="D85" s="53">
        <v>44043</v>
      </c>
      <c r="E85" s="94" t="s">
        <v>222</v>
      </c>
      <c r="F85" s="54">
        <v>936.32</v>
      </c>
      <c r="G85" s="100">
        <f t="shared" si="4"/>
        <v>-51701.671500000004</v>
      </c>
      <c r="H85" s="101">
        <f t="shared" si="5"/>
        <v>0</v>
      </c>
      <c r="I85" s="102">
        <f t="shared" si="6"/>
        <v>111055.46100000001</v>
      </c>
      <c r="J85" s="103">
        <f t="shared" si="7"/>
        <v>-51701.671500000004</v>
      </c>
    </row>
    <row r="86" spans="2:10" s="92" customFormat="1" ht="12.75" customHeight="1" x14ac:dyDescent="0.25">
      <c r="B86" s="99">
        <v>72</v>
      </c>
      <c r="C86" s="94" t="s">
        <v>223</v>
      </c>
      <c r="D86" s="52">
        <v>44043</v>
      </c>
      <c r="E86" s="94" t="s">
        <v>224</v>
      </c>
      <c r="F86" s="54">
        <v>1560</v>
      </c>
      <c r="G86" s="100">
        <f t="shared" si="4"/>
        <v>-50141.671500000004</v>
      </c>
      <c r="H86" s="101">
        <f t="shared" si="5"/>
        <v>0</v>
      </c>
      <c r="I86" s="102">
        <f t="shared" si="6"/>
        <v>111055.46100000001</v>
      </c>
      <c r="J86" s="103">
        <f t="shared" si="7"/>
        <v>-50141.671500000004</v>
      </c>
    </row>
    <row r="87" spans="2:10" s="92" customFormat="1" ht="12.75" customHeight="1" x14ac:dyDescent="0.25">
      <c r="B87" s="99">
        <v>73</v>
      </c>
      <c r="C87" s="94" t="s">
        <v>225</v>
      </c>
      <c r="D87" s="53">
        <v>44043</v>
      </c>
      <c r="E87" s="94" t="s">
        <v>226</v>
      </c>
      <c r="F87" s="54">
        <v>988.21</v>
      </c>
      <c r="G87" s="100">
        <f t="shared" si="4"/>
        <v>-49153.461500000005</v>
      </c>
      <c r="H87" s="101">
        <f t="shared" si="5"/>
        <v>0</v>
      </c>
      <c r="I87" s="102">
        <f t="shared" si="6"/>
        <v>111055.46100000001</v>
      </c>
      <c r="J87" s="103">
        <f t="shared" si="7"/>
        <v>-49153.461500000005</v>
      </c>
    </row>
    <row r="88" spans="2:10" s="92" customFormat="1" ht="12.75" customHeight="1" x14ac:dyDescent="0.25">
      <c r="B88" s="99">
        <v>74</v>
      </c>
      <c r="C88" s="94" t="s">
        <v>227</v>
      </c>
      <c r="D88" s="53">
        <v>44043</v>
      </c>
      <c r="E88" s="94" t="s">
        <v>228</v>
      </c>
      <c r="F88" s="54">
        <v>340</v>
      </c>
      <c r="G88" s="100">
        <f t="shared" si="4"/>
        <v>-48813.461500000005</v>
      </c>
      <c r="H88" s="101">
        <f t="shared" si="5"/>
        <v>0</v>
      </c>
      <c r="I88" s="102">
        <f t="shared" si="6"/>
        <v>111055.46100000001</v>
      </c>
      <c r="J88" s="103">
        <f t="shared" si="7"/>
        <v>-48813.461500000005</v>
      </c>
    </row>
    <row r="89" spans="2:10" s="92" customFormat="1" ht="12.75" customHeight="1" x14ac:dyDescent="0.25">
      <c r="B89" s="99">
        <v>75</v>
      </c>
      <c r="C89" s="94" t="s">
        <v>229</v>
      </c>
      <c r="D89" s="52">
        <v>44043</v>
      </c>
      <c r="E89" s="94" t="s">
        <v>230</v>
      </c>
      <c r="F89" s="54">
        <v>9812.57</v>
      </c>
      <c r="G89" s="100">
        <f t="shared" si="4"/>
        <v>-39000.891500000005</v>
      </c>
      <c r="H89" s="101">
        <f t="shared" si="5"/>
        <v>0</v>
      </c>
      <c r="I89" s="102">
        <f t="shared" si="6"/>
        <v>111055.46100000001</v>
      </c>
      <c r="J89" s="103">
        <f t="shared" si="7"/>
        <v>-39000.891500000005</v>
      </c>
    </row>
    <row r="90" spans="2:10" s="92" customFormat="1" ht="12.75" customHeight="1" x14ac:dyDescent="0.25">
      <c r="B90" s="99">
        <v>76</v>
      </c>
      <c r="C90" s="94" t="s">
        <v>231</v>
      </c>
      <c r="D90" s="53">
        <v>44043</v>
      </c>
      <c r="E90" s="94" t="s">
        <v>232</v>
      </c>
      <c r="F90" s="54">
        <v>0</v>
      </c>
      <c r="G90" s="100">
        <f t="shared" si="4"/>
        <v>-39000.891500000005</v>
      </c>
      <c r="H90" s="101">
        <f t="shared" si="5"/>
        <v>0</v>
      </c>
      <c r="I90" s="102">
        <f t="shared" si="6"/>
        <v>111055.46100000001</v>
      </c>
      <c r="J90" s="103">
        <f t="shared" si="7"/>
        <v>-39000.891500000005</v>
      </c>
    </row>
    <row r="91" spans="2:10" s="92" customFormat="1" ht="12.75" customHeight="1" x14ac:dyDescent="0.25">
      <c r="B91" s="99">
        <v>77</v>
      </c>
      <c r="C91" s="94" t="s">
        <v>233</v>
      </c>
      <c r="D91" s="53">
        <v>44043</v>
      </c>
      <c r="E91" s="94" t="s">
        <v>234</v>
      </c>
      <c r="F91" s="54">
        <v>1230</v>
      </c>
      <c r="G91" s="100">
        <f t="shared" si="4"/>
        <v>-37770.891500000005</v>
      </c>
      <c r="H91" s="101">
        <f t="shared" si="5"/>
        <v>0</v>
      </c>
      <c r="I91" s="102">
        <f t="shared" si="6"/>
        <v>111055.46100000001</v>
      </c>
      <c r="J91" s="103">
        <f t="shared" si="7"/>
        <v>-37770.891500000005</v>
      </c>
    </row>
    <row r="92" spans="2:10" s="92" customFormat="1" ht="12.75" customHeight="1" x14ac:dyDescent="0.25">
      <c r="B92" s="99">
        <v>78</v>
      </c>
      <c r="C92" s="94" t="s">
        <v>235</v>
      </c>
      <c r="D92" s="53">
        <v>44043</v>
      </c>
      <c r="E92" s="94" t="s">
        <v>236</v>
      </c>
      <c r="F92" s="54">
        <v>825</v>
      </c>
      <c r="G92" s="100">
        <f t="shared" si="4"/>
        <v>-36945.891500000005</v>
      </c>
      <c r="H92" s="101">
        <f t="shared" si="5"/>
        <v>0</v>
      </c>
      <c r="I92" s="102">
        <f t="shared" si="6"/>
        <v>111055.46100000001</v>
      </c>
      <c r="J92" s="103">
        <f t="shared" si="7"/>
        <v>-36945.891500000005</v>
      </c>
    </row>
    <row r="93" spans="2:10" s="92" customFormat="1" ht="12.75" customHeight="1" x14ac:dyDescent="0.25">
      <c r="B93" s="99">
        <v>79</v>
      </c>
      <c r="C93" s="94" t="s">
        <v>237</v>
      </c>
      <c r="D93" s="53">
        <v>44043</v>
      </c>
      <c r="E93" s="94" t="s">
        <v>238</v>
      </c>
      <c r="F93" s="54">
        <v>2353.98</v>
      </c>
      <c r="G93" s="100">
        <f t="shared" si="4"/>
        <v>-34591.911500000002</v>
      </c>
      <c r="H93" s="101">
        <f t="shared" si="5"/>
        <v>0</v>
      </c>
      <c r="I93" s="102">
        <f t="shared" si="6"/>
        <v>111055.46100000001</v>
      </c>
      <c r="J93" s="103">
        <f t="shared" si="7"/>
        <v>-34591.911500000002</v>
      </c>
    </row>
    <row r="94" spans="2:10" s="92" customFormat="1" ht="12.75" customHeight="1" x14ac:dyDescent="0.25">
      <c r="B94" s="99">
        <v>80</v>
      </c>
      <c r="C94" s="94" t="s">
        <v>239</v>
      </c>
      <c r="D94" s="53">
        <v>44043</v>
      </c>
      <c r="E94" s="94" t="s">
        <v>240</v>
      </c>
      <c r="F94" s="54">
        <v>12563.37</v>
      </c>
      <c r="G94" s="100">
        <f t="shared" si="4"/>
        <v>-22028.541499999999</v>
      </c>
      <c r="H94" s="101">
        <f t="shared" si="5"/>
        <v>0</v>
      </c>
      <c r="I94" s="102">
        <f t="shared" si="6"/>
        <v>111055.46100000001</v>
      </c>
      <c r="J94" s="103">
        <f t="shared" si="7"/>
        <v>-22028.541499999999</v>
      </c>
    </row>
    <row r="95" spans="2:10" s="92" customFormat="1" ht="12.75" customHeight="1" x14ac:dyDescent="0.25">
      <c r="B95" s="99">
        <v>81</v>
      </c>
      <c r="C95" s="94" t="s">
        <v>241</v>
      </c>
      <c r="D95" s="52">
        <v>44043</v>
      </c>
      <c r="E95" s="94" t="s">
        <v>242</v>
      </c>
      <c r="F95" s="54">
        <v>6762</v>
      </c>
      <c r="G95" s="100">
        <f t="shared" si="4"/>
        <v>-15266.541499999999</v>
      </c>
      <c r="H95" s="101">
        <f t="shared" si="5"/>
        <v>0</v>
      </c>
      <c r="I95" s="102">
        <f t="shared" si="6"/>
        <v>111055.46100000001</v>
      </c>
      <c r="J95" s="103">
        <f t="shared" si="7"/>
        <v>-15266.541499999999</v>
      </c>
    </row>
    <row r="96" spans="2:10" s="92" customFormat="1" ht="12.75" customHeight="1" x14ac:dyDescent="0.25">
      <c r="B96" s="99">
        <v>82</v>
      </c>
      <c r="C96" s="94" t="s">
        <v>243</v>
      </c>
      <c r="D96" s="53">
        <v>44043</v>
      </c>
      <c r="E96" s="94" t="s">
        <v>244</v>
      </c>
      <c r="F96" s="54">
        <v>1860</v>
      </c>
      <c r="G96" s="100">
        <f t="shared" si="4"/>
        <v>-13406.541499999999</v>
      </c>
      <c r="H96" s="101">
        <f t="shared" si="5"/>
        <v>0</v>
      </c>
      <c r="I96" s="102">
        <f t="shared" si="6"/>
        <v>111055.46100000001</v>
      </c>
      <c r="J96" s="103">
        <f t="shared" si="7"/>
        <v>-13406.541499999999</v>
      </c>
    </row>
    <row r="97" spans="2:10" s="92" customFormat="1" ht="12.75" customHeight="1" x14ac:dyDescent="0.25">
      <c r="B97" s="99">
        <v>83</v>
      </c>
      <c r="C97" s="94" t="s">
        <v>245</v>
      </c>
      <c r="D97" s="53">
        <v>44043</v>
      </c>
      <c r="E97" s="94" t="s">
        <v>246</v>
      </c>
      <c r="F97" s="54">
        <v>3432</v>
      </c>
      <c r="G97" s="100">
        <f t="shared" si="4"/>
        <v>-9974.5414999999994</v>
      </c>
      <c r="H97" s="101">
        <f t="shared" si="5"/>
        <v>0</v>
      </c>
      <c r="I97" s="102">
        <f t="shared" si="6"/>
        <v>111055.46100000001</v>
      </c>
      <c r="J97" s="103">
        <f t="shared" si="7"/>
        <v>-9974.5414999999994</v>
      </c>
    </row>
    <row r="98" spans="2:10" s="92" customFormat="1" ht="12.75" customHeight="1" x14ac:dyDescent="0.25">
      <c r="B98" s="99">
        <v>84</v>
      </c>
      <c r="C98" s="94" t="s">
        <v>247</v>
      </c>
      <c r="D98" s="53">
        <v>44043</v>
      </c>
      <c r="E98" s="94" t="s">
        <v>248</v>
      </c>
      <c r="F98" s="54">
        <v>322.5</v>
      </c>
      <c r="G98" s="100">
        <f t="shared" si="4"/>
        <v>-9652.0414999999994</v>
      </c>
      <c r="H98" s="101">
        <f t="shared" si="5"/>
        <v>0</v>
      </c>
      <c r="I98" s="102">
        <f t="shared" si="6"/>
        <v>111055.46100000001</v>
      </c>
      <c r="J98" s="103">
        <f t="shared" si="7"/>
        <v>-9652.0414999999994</v>
      </c>
    </row>
    <row r="99" spans="2:10" s="92" customFormat="1" ht="12.75" customHeight="1" x14ac:dyDescent="0.25">
      <c r="B99" s="99">
        <v>85</v>
      </c>
      <c r="C99" s="94" t="s">
        <v>249</v>
      </c>
      <c r="D99" s="53">
        <v>44043</v>
      </c>
      <c r="E99" s="94" t="s">
        <v>250</v>
      </c>
      <c r="F99" s="54">
        <v>630</v>
      </c>
      <c r="G99" s="100">
        <f t="shared" si="4"/>
        <v>-9022.0414999999994</v>
      </c>
      <c r="H99" s="101">
        <f t="shared" si="5"/>
        <v>0</v>
      </c>
      <c r="I99" s="102">
        <f t="shared" si="6"/>
        <v>111055.46100000001</v>
      </c>
      <c r="J99" s="103">
        <f t="shared" si="7"/>
        <v>-9022.0414999999994</v>
      </c>
    </row>
    <row r="100" spans="2:10" s="92" customFormat="1" ht="12.75" customHeight="1" x14ac:dyDescent="0.25">
      <c r="B100" s="99">
        <v>86</v>
      </c>
      <c r="C100" s="94" t="s">
        <v>251</v>
      </c>
      <c r="D100" s="53">
        <v>44043</v>
      </c>
      <c r="E100" s="94" t="s">
        <v>252</v>
      </c>
      <c r="F100" s="54">
        <v>61</v>
      </c>
      <c r="G100" s="100">
        <f t="shared" si="4"/>
        <v>-8961.0414999999994</v>
      </c>
      <c r="H100" s="101">
        <f t="shared" si="5"/>
        <v>0</v>
      </c>
      <c r="I100" s="102">
        <f t="shared" si="6"/>
        <v>111055.46100000001</v>
      </c>
      <c r="J100" s="103">
        <f t="shared" si="7"/>
        <v>-8961.0414999999994</v>
      </c>
    </row>
    <row r="101" spans="2:10" s="92" customFormat="1" ht="12.75" customHeight="1" x14ac:dyDescent="0.25">
      <c r="B101" s="99">
        <v>87</v>
      </c>
      <c r="C101" s="94" t="s">
        <v>49</v>
      </c>
      <c r="D101" s="53">
        <v>44043</v>
      </c>
      <c r="E101" s="94" t="s">
        <v>50</v>
      </c>
      <c r="F101" s="54">
        <v>12536.08</v>
      </c>
      <c r="G101" s="100">
        <f t="shared" si="4"/>
        <v>3575.0385000000006</v>
      </c>
      <c r="H101" s="101">
        <f t="shared" si="5"/>
        <v>1</v>
      </c>
      <c r="I101" s="102">
        <f t="shared" si="6"/>
        <v>111055.46100000001</v>
      </c>
      <c r="J101" s="103">
        <f t="shared" si="7"/>
        <v>-107480.42250000002</v>
      </c>
    </row>
    <row r="102" spans="2:10" s="92" customFormat="1" ht="12.75" customHeight="1" x14ac:dyDescent="0.25">
      <c r="B102" s="99">
        <v>88</v>
      </c>
      <c r="C102" s="94" t="s">
        <v>253</v>
      </c>
      <c r="D102" s="53">
        <v>44043</v>
      </c>
      <c r="E102" s="94" t="s">
        <v>254</v>
      </c>
      <c r="F102" s="54">
        <v>0.01</v>
      </c>
      <c r="G102" s="100">
        <f t="shared" si="4"/>
        <v>-107480.41250000002</v>
      </c>
      <c r="H102" s="101">
        <f t="shared" si="5"/>
        <v>0</v>
      </c>
      <c r="I102" s="102">
        <f t="shared" si="6"/>
        <v>111055.46100000001</v>
      </c>
      <c r="J102" s="103">
        <f t="shared" si="7"/>
        <v>-107480.41250000002</v>
      </c>
    </row>
    <row r="103" spans="2:10" s="92" customFormat="1" ht="12.75" customHeight="1" x14ac:dyDescent="0.25">
      <c r="B103" s="99">
        <v>89</v>
      </c>
      <c r="C103" s="94" t="s">
        <v>255</v>
      </c>
      <c r="D103" s="53">
        <v>44043</v>
      </c>
      <c r="E103" s="94" t="s">
        <v>256</v>
      </c>
      <c r="F103" s="54">
        <v>595.84</v>
      </c>
      <c r="G103" s="100">
        <f t="shared" si="4"/>
        <v>-106884.57250000002</v>
      </c>
      <c r="H103" s="101">
        <f t="shared" si="5"/>
        <v>0</v>
      </c>
      <c r="I103" s="102">
        <f t="shared" si="6"/>
        <v>111055.46100000001</v>
      </c>
      <c r="J103" s="103">
        <f t="shared" si="7"/>
        <v>-106884.57250000002</v>
      </c>
    </row>
    <row r="104" spans="2:10" s="92" customFormat="1" ht="12.75" customHeight="1" x14ac:dyDescent="0.25">
      <c r="B104" s="99">
        <v>90</v>
      </c>
      <c r="C104" s="94" t="s">
        <v>257</v>
      </c>
      <c r="D104" s="53">
        <v>44043</v>
      </c>
      <c r="E104" s="94" t="s">
        <v>258</v>
      </c>
      <c r="F104" s="54">
        <v>1191.68</v>
      </c>
      <c r="G104" s="100">
        <f t="shared" si="4"/>
        <v>-105692.89250000003</v>
      </c>
      <c r="H104" s="101">
        <f t="shared" si="5"/>
        <v>0</v>
      </c>
      <c r="I104" s="102">
        <f t="shared" si="6"/>
        <v>111055.46100000001</v>
      </c>
      <c r="J104" s="103">
        <f t="shared" si="7"/>
        <v>-105692.89250000003</v>
      </c>
    </row>
    <row r="105" spans="2:10" s="92" customFormat="1" ht="12.75" customHeight="1" x14ac:dyDescent="0.25">
      <c r="B105" s="99">
        <v>91</v>
      </c>
      <c r="C105" s="94" t="s">
        <v>259</v>
      </c>
      <c r="D105" s="53">
        <v>44043</v>
      </c>
      <c r="E105" s="94" t="s">
        <v>260</v>
      </c>
      <c r="F105" s="54">
        <v>1.59</v>
      </c>
      <c r="G105" s="100">
        <f t="shared" si="4"/>
        <v>-105691.30250000003</v>
      </c>
      <c r="H105" s="101">
        <f t="shared" si="5"/>
        <v>0</v>
      </c>
      <c r="I105" s="102">
        <f t="shared" si="6"/>
        <v>111055.46100000001</v>
      </c>
      <c r="J105" s="103">
        <f t="shared" si="7"/>
        <v>-105691.30250000003</v>
      </c>
    </row>
    <row r="106" spans="2:10" s="92" customFormat="1" ht="12.75" customHeight="1" x14ac:dyDescent="0.25">
      <c r="B106" s="99">
        <v>92</v>
      </c>
      <c r="C106" s="94" t="s">
        <v>261</v>
      </c>
      <c r="D106" s="52">
        <v>44043</v>
      </c>
      <c r="E106" s="94" t="s">
        <v>262</v>
      </c>
      <c r="F106" s="54">
        <v>1191.68</v>
      </c>
      <c r="G106" s="100">
        <f t="shared" si="4"/>
        <v>-104499.62250000004</v>
      </c>
      <c r="H106" s="101">
        <f t="shared" si="5"/>
        <v>0</v>
      </c>
      <c r="I106" s="102">
        <f t="shared" si="6"/>
        <v>111055.46100000001</v>
      </c>
      <c r="J106" s="103">
        <f t="shared" si="7"/>
        <v>-104499.62250000004</v>
      </c>
    </row>
    <row r="107" spans="2:10" s="92" customFormat="1" ht="12.75" customHeight="1" x14ac:dyDescent="0.25">
      <c r="B107" s="99">
        <v>93</v>
      </c>
      <c r="C107" s="94" t="s">
        <v>263</v>
      </c>
      <c r="D107" s="53">
        <v>44043</v>
      </c>
      <c r="E107" s="94" t="s">
        <v>264</v>
      </c>
      <c r="F107" s="54">
        <v>3586.47</v>
      </c>
      <c r="G107" s="100">
        <f t="shared" si="4"/>
        <v>-100913.15250000004</v>
      </c>
      <c r="H107" s="101">
        <f t="shared" si="5"/>
        <v>0</v>
      </c>
      <c r="I107" s="102">
        <f t="shared" si="6"/>
        <v>111055.46100000001</v>
      </c>
      <c r="J107" s="103">
        <f t="shared" si="7"/>
        <v>-100913.15250000004</v>
      </c>
    </row>
    <row r="108" spans="2:10" s="92" customFormat="1" ht="12.75" customHeight="1" x14ac:dyDescent="0.25">
      <c r="B108" s="99">
        <v>94</v>
      </c>
      <c r="C108" s="94" t="s">
        <v>265</v>
      </c>
      <c r="D108" s="52">
        <v>44043</v>
      </c>
      <c r="E108" s="94" t="s">
        <v>266</v>
      </c>
      <c r="F108" s="54">
        <v>1485</v>
      </c>
      <c r="G108" s="100">
        <f t="shared" si="4"/>
        <v>-99428.15250000004</v>
      </c>
      <c r="H108" s="101">
        <f t="shared" si="5"/>
        <v>0</v>
      </c>
      <c r="I108" s="102">
        <f t="shared" si="6"/>
        <v>111055.46100000001</v>
      </c>
      <c r="J108" s="103">
        <f t="shared" si="7"/>
        <v>-99428.15250000004</v>
      </c>
    </row>
    <row r="109" spans="2:10" s="92" customFormat="1" ht="12.75" customHeight="1" x14ac:dyDescent="0.25">
      <c r="B109" s="99">
        <v>95</v>
      </c>
      <c r="C109" s="94" t="s">
        <v>267</v>
      </c>
      <c r="D109" s="53">
        <v>44043</v>
      </c>
      <c r="E109" s="94" t="s">
        <v>268</v>
      </c>
      <c r="F109" s="54">
        <v>248.08</v>
      </c>
      <c r="G109" s="100">
        <f t="shared" si="4"/>
        <v>-99180.072500000038</v>
      </c>
      <c r="H109" s="101">
        <f t="shared" si="5"/>
        <v>0</v>
      </c>
      <c r="I109" s="102">
        <f t="shared" si="6"/>
        <v>111055.46100000001</v>
      </c>
      <c r="J109" s="103">
        <f t="shared" si="7"/>
        <v>-99180.072500000038</v>
      </c>
    </row>
    <row r="110" spans="2:10" s="92" customFormat="1" ht="12.75" customHeight="1" x14ac:dyDescent="0.25">
      <c r="B110" s="99">
        <v>96</v>
      </c>
      <c r="C110" s="94" t="s">
        <v>269</v>
      </c>
      <c r="D110" s="52">
        <v>44043</v>
      </c>
      <c r="E110" s="94" t="s">
        <v>270</v>
      </c>
      <c r="F110" s="54">
        <v>700</v>
      </c>
      <c r="G110" s="100">
        <f t="shared" si="4"/>
        <v>-98480.072500000038</v>
      </c>
      <c r="H110" s="101">
        <f t="shared" si="5"/>
        <v>0</v>
      </c>
      <c r="I110" s="102">
        <f t="shared" si="6"/>
        <v>111055.46100000001</v>
      </c>
      <c r="J110" s="103">
        <f t="shared" si="7"/>
        <v>-98480.072500000038</v>
      </c>
    </row>
    <row r="111" spans="2:10" s="92" customFormat="1" ht="12.75" customHeight="1" x14ac:dyDescent="0.25">
      <c r="B111" s="99">
        <v>97</v>
      </c>
      <c r="C111" s="94" t="s">
        <v>271</v>
      </c>
      <c r="D111" s="53">
        <v>44043</v>
      </c>
      <c r="E111" s="94" t="s">
        <v>272</v>
      </c>
      <c r="F111" s="54">
        <v>492</v>
      </c>
      <c r="G111" s="100">
        <f t="shared" si="4"/>
        <v>-97988.072500000038</v>
      </c>
      <c r="H111" s="101">
        <f t="shared" si="5"/>
        <v>0</v>
      </c>
      <c r="I111" s="102">
        <f t="shared" si="6"/>
        <v>111055.46100000001</v>
      </c>
      <c r="J111" s="103">
        <f t="shared" si="7"/>
        <v>-97988.072500000038</v>
      </c>
    </row>
    <row r="112" spans="2:10" s="92" customFormat="1" ht="12.75" customHeight="1" x14ac:dyDescent="0.25">
      <c r="B112" s="99">
        <v>98</v>
      </c>
      <c r="C112" s="94" t="s">
        <v>273</v>
      </c>
      <c r="D112" s="53">
        <v>44043</v>
      </c>
      <c r="E112" s="94" t="s">
        <v>274</v>
      </c>
      <c r="F112" s="54">
        <v>1000</v>
      </c>
      <c r="G112" s="100">
        <f t="shared" si="4"/>
        <v>-96988.072500000038</v>
      </c>
      <c r="H112" s="101">
        <f t="shared" si="5"/>
        <v>0</v>
      </c>
      <c r="I112" s="102">
        <f t="shared" si="6"/>
        <v>111055.46100000001</v>
      </c>
      <c r="J112" s="103">
        <f t="shared" si="7"/>
        <v>-96988.072500000038</v>
      </c>
    </row>
    <row r="113" spans="2:10" s="92" customFormat="1" ht="12.75" customHeight="1" x14ac:dyDescent="0.25">
      <c r="B113" s="99">
        <v>99</v>
      </c>
      <c r="C113" s="94" t="s">
        <v>275</v>
      </c>
      <c r="D113" s="53">
        <v>44043</v>
      </c>
      <c r="E113" s="94" t="s">
        <v>276</v>
      </c>
      <c r="F113" s="54">
        <v>1248</v>
      </c>
      <c r="G113" s="100">
        <f t="shared" si="4"/>
        <v>-95740.072500000038</v>
      </c>
      <c r="H113" s="101">
        <f t="shared" si="5"/>
        <v>0</v>
      </c>
      <c r="I113" s="102">
        <f t="shared" si="6"/>
        <v>111055.46100000001</v>
      </c>
      <c r="J113" s="103">
        <f t="shared" si="7"/>
        <v>-95740.072500000038</v>
      </c>
    </row>
    <row r="114" spans="2:10" s="92" customFormat="1" ht="12.75" customHeight="1" x14ac:dyDescent="0.25">
      <c r="B114" s="99">
        <v>100</v>
      </c>
      <c r="C114" s="94" t="s">
        <v>277</v>
      </c>
      <c r="D114" s="53">
        <v>44043</v>
      </c>
      <c r="E114" s="94" t="s">
        <v>278</v>
      </c>
      <c r="F114" s="54">
        <v>190</v>
      </c>
      <c r="G114" s="100">
        <f t="shared" si="4"/>
        <v>-95550.072500000038</v>
      </c>
      <c r="H114" s="101">
        <f t="shared" si="5"/>
        <v>0</v>
      </c>
      <c r="I114" s="102">
        <f t="shared" si="6"/>
        <v>111055.46100000001</v>
      </c>
      <c r="J114" s="103">
        <f t="shared" si="7"/>
        <v>-95550.072500000038</v>
      </c>
    </row>
    <row r="115" spans="2:10" s="92" customFormat="1" ht="12.75" customHeight="1" x14ac:dyDescent="0.25">
      <c r="B115" s="99">
        <v>101</v>
      </c>
      <c r="C115" s="94" t="s">
        <v>279</v>
      </c>
      <c r="D115" s="53">
        <v>44043</v>
      </c>
      <c r="E115" s="94" t="s">
        <v>280</v>
      </c>
      <c r="F115" s="54">
        <v>8904.4500000000007</v>
      </c>
      <c r="G115" s="100">
        <f t="shared" si="4"/>
        <v>-86645.622500000041</v>
      </c>
      <c r="H115" s="101">
        <f t="shared" si="5"/>
        <v>0</v>
      </c>
      <c r="I115" s="102">
        <f t="shared" si="6"/>
        <v>111055.46100000001</v>
      </c>
      <c r="J115" s="103">
        <f t="shared" si="7"/>
        <v>-86645.622500000041</v>
      </c>
    </row>
    <row r="116" spans="2:10" s="92" customFormat="1" ht="12.75" customHeight="1" x14ac:dyDescent="0.25">
      <c r="B116" s="99">
        <v>102</v>
      </c>
      <c r="C116" s="94" t="s">
        <v>281</v>
      </c>
      <c r="D116" s="53">
        <v>44043</v>
      </c>
      <c r="E116" s="94" t="s">
        <v>282</v>
      </c>
      <c r="F116" s="54">
        <v>1391.27</v>
      </c>
      <c r="G116" s="100">
        <f t="shared" si="4"/>
        <v>-85254.352500000037</v>
      </c>
      <c r="H116" s="101">
        <f t="shared" si="5"/>
        <v>0</v>
      </c>
      <c r="I116" s="102">
        <f t="shared" si="6"/>
        <v>111055.46100000001</v>
      </c>
      <c r="J116" s="103">
        <f t="shared" si="7"/>
        <v>-85254.352500000037</v>
      </c>
    </row>
    <row r="117" spans="2:10" s="92" customFormat="1" ht="12.75" customHeight="1" x14ac:dyDescent="0.25">
      <c r="B117" s="99">
        <v>103</v>
      </c>
      <c r="C117" s="94" t="s">
        <v>283</v>
      </c>
      <c r="D117" s="53">
        <v>44043</v>
      </c>
      <c r="E117" s="94" t="s">
        <v>284</v>
      </c>
      <c r="F117" s="54">
        <v>900</v>
      </c>
      <c r="G117" s="100">
        <f t="shared" si="4"/>
        <v>-84354.352500000037</v>
      </c>
      <c r="H117" s="101">
        <f t="shared" si="5"/>
        <v>0</v>
      </c>
      <c r="I117" s="102">
        <f t="shared" si="6"/>
        <v>111055.46100000001</v>
      </c>
      <c r="J117" s="103">
        <f t="shared" si="7"/>
        <v>-84354.352500000037</v>
      </c>
    </row>
    <row r="118" spans="2:10" s="92" customFormat="1" ht="12.75" customHeight="1" x14ac:dyDescent="0.25">
      <c r="B118" s="99">
        <v>104</v>
      </c>
      <c r="C118" s="94" t="s">
        <v>285</v>
      </c>
      <c r="D118" s="53">
        <v>44043</v>
      </c>
      <c r="E118" s="94" t="s">
        <v>286</v>
      </c>
      <c r="F118" s="54">
        <v>133.49</v>
      </c>
      <c r="G118" s="100">
        <f t="shared" si="4"/>
        <v>-84220.862500000032</v>
      </c>
      <c r="H118" s="101">
        <f t="shared" si="5"/>
        <v>0</v>
      </c>
      <c r="I118" s="102">
        <f t="shared" si="6"/>
        <v>111055.46100000001</v>
      </c>
      <c r="J118" s="103">
        <f t="shared" si="7"/>
        <v>-84220.862500000032</v>
      </c>
    </row>
    <row r="119" spans="2:10" s="92" customFormat="1" ht="12.75" customHeight="1" x14ac:dyDescent="0.25">
      <c r="B119" s="99">
        <v>105</v>
      </c>
      <c r="C119" s="94" t="s">
        <v>287</v>
      </c>
      <c r="D119" s="53">
        <v>44043</v>
      </c>
      <c r="E119" s="94" t="s">
        <v>288</v>
      </c>
      <c r="F119" s="54">
        <v>336</v>
      </c>
      <c r="G119" s="100">
        <f t="shared" si="4"/>
        <v>-83884.862500000032</v>
      </c>
      <c r="H119" s="101">
        <f t="shared" si="5"/>
        <v>0</v>
      </c>
      <c r="I119" s="102">
        <f t="shared" si="6"/>
        <v>111055.46100000001</v>
      </c>
      <c r="J119" s="103">
        <f t="shared" si="7"/>
        <v>-83884.862500000032</v>
      </c>
    </row>
    <row r="120" spans="2:10" s="92" customFormat="1" ht="12.75" customHeight="1" x14ac:dyDescent="0.25">
      <c r="B120" s="99">
        <v>106</v>
      </c>
      <c r="C120" s="94" t="s">
        <v>289</v>
      </c>
      <c r="D120" s="52">
        <v>44043</v>
      </c>
      <c r="E120" s="94" t="s">
        <v>290</v>
      </c>
      <c r="F120" s="54">
        <v>778.23</v>
      </c>
      <c r="G120" s="100">
        <f t="shared" si="4"/>
        <v>-83106.632500000036</v>
      </c>
      <c r="H120" s="101">
        <f t="shared" si="5"/>
        <v>0</v>
      </c>
      <c r="I120" s="102">
        <f t="shared" si="6"/>
        <v>111055.46100000001</v>
      </c>
      <c r="J120" s="103">
        <f t="shared" si="7"/>
        <v>-83106.632500000036</v>
      </c>
    </row>
    <row r="121" spans="2:10" s="92" customFormat="1" ht="12.75" customHeight="1" x14ac:dyDescent="0.25">
      <c r="B121" s="99">
        <v>107</v>
      </c>
      <c r="C121" s="94" t="s">
        <v>291</v>
      </c>
      <c r="D121" s="53">
        <v>44043</v>
      </c>
      <c r="E121" s="94" t="s">
        <v>292</v>
      </c>
      <c r="F121" s="54">
        <v>120</v>
      </c>
      <c r="G121" s="100">
        <f t="shared" si="4"/>
        <v>-82986.632500000036</v>
      </c>
      <c r="H121" s="101">
        <f t="shared" si="5"/>
        <v>0</v>
      </c>
      <c r="I121" s="102">
        <f t="shared" si="6"/>
        <v>111055.46100000001</v>
      </c>
      <c r="J121" s="103">
        <f t="shared" si="7"/>
        <v>-82986.632500000036</v>
      </c>
    </row>
    <row r="122" spans="2:10" s="92" customFormat="1" ht="12.75" customHeight="1" x14ac:dyDescent="0.25">
      <c r="B122" s="99">
        <v>108</v>
      </c>
      <c r="C122" s="94" t="s">
        <v>293</v>
      </c>
      <c r="D122" s="53">
        <v>44043</v>
      </c>
      <c r="E122" s="94" t="s">
        <v>294</v>
      </c>
      <c r="F122" s="54">
        <v>350</v>
      </c>
      <c r="G122" s="100">
        <f t="shared" si="4"/>
        <v>-82636.632500000036</v>
      </c>
      <c r="H122" s="101">
        <f t="shared" si="5"/>
        <v>0</v>
      </c>
      <c r="I122" s="102">
        <f t="shared" si="6"/>
        <v>111055.46100000001</v>
      </c>
      <c r="J122" s="103">
        <f t="shared" si="7"/>
        <v>-82636.632500000036</v>
      </c>
    </row>
    <row r="123" spans="2:10" s="92" customFormat="1" ht="12.75" customHeight="1" x14ac:dyDescent="0.25">
      <c r="B123" s="99">
        <v>109</v>
      </c>
      <c r="C123" s="94" t="s">
        <v>295</v>
      </c>
      <c r="D123" s="53">
        <v>44043</v>
      </c>
      <c r="E123" s="94" t="s">
        <v>296</v>
      </c>
      <c r="F123" s="54">
        <v>1309.3800000000001</v>
      </c>
      <c r="G123" s="100">
        <f t="shared" si="4"/>
        <v>-81327.252500000031</v>
      </c>
      <c r="H123" s="101">
        <f t="shared" si="5"/>
        <v>0</v>
      </c>
      <c r="I123" s="102">
        <f t="shared" si="6"/>
        <v>111055.46100000001</v>
      </c>
      <c r="J123" s="103">
        <f t="shared" si="7"/>
        <v>-81327.252500000031</v>
      </c>
    </row>
    <row r="124" spans="2:10" s="92" customFormat="1" ht="13.5" x14ac:dyDescent="0.25">
      <c r="B124" s="99">
        <v>110</v>
      </c>
      <c r="C124" s="94" t="s">
        <v>297</v>
      </c>
      <c r="D124" s="53">
        <v>44043</v>
      </c>
      <c r="E124" s="94" t="s">
        <v>298</v>
      </c>
      <c r="F124" s="54">
        <v>11377.55</v>
      </c>
      <c r="G124" s="100">
        <f t="shared" si="4"/>
        <v>-69949.702500000029</v>
      </c>
      <c r="H124" s="101">
        <f t="shared" si="5"/>
        <v>0</v>
      </c>
      <c r="I124" s="102">
        <f t="shared" si="6"/>
        <v>111055.46100000001</v>
      </c>
      <c r="J124" s="103">
        <f t="shared" si="7"/>
        <v>-69949.702500000029</v>
      </c>
    </row>
    <row r="125" spans="2:10" s="92" customFormat="1" ht="12.75" customHeight="1" x14ac:dyDescent="0.25">
      <c r="B125" s="99">
        <v>111</v>
      </c>
      <c r="C125" s="94" t="s">
        <v>299</v>
      </c>
      <c r="D125" s="53">
        <v>44043</v>
      </c>
      <c r="E125" s="94" t="s">
        <v>300</v>
      </c>
      <c r="F125" s="54">
        <v>2940</v>
      </c>
      <c r="G125" s="100">
        <f t="shared" si="4"/>
        <v>-67009.702500000029</v>
      </c>
      <c r="H125" s="101">
        <f t="shared" si="5"/>
        <v>0</v>
      </c>
      <c r="I125" s="102">
        <f t="shared" si="6"/>
        <v>111055.46100000001</v>
      </c>
      <c r="J125" s="103">
        <f t="shared" si="7"/>
        <v>-67009.702500000029</v>
      </c>
    </row>
    <row r="126" spans="2:10" s="92" customFormat="1" ht="12.75" customHeight="1" x14ac:dyDescent="0.25">
      <c r="B126" s="99">
        <v>112</v>
      </c>
      <c r="C126" s="94" t="s">
        <v>301</v>
      </c>
      <c r="D126" s="53">
        <v>44043</v>
      </c>
      <c r="E126" s="94" t="s">
        <v>302</v>
      </c>
      <c r="F126" s="54">
        <v>6090</v>
      </c>
      <c r="G126" s="100">
        <f t="shared" si="4"/>
        <v>-60919.702500000029</v>
      </c>
      <c r="H126" s="101">
        <f t="shared" si="5"/>
        <v>0</v>
      </c>
      <c r="I126" s="102">
        <f t="shared" si="6"/>
        <v>111055.46100000001</v>
      </c>
      <c r="J126" s="103">
        <f t="shared" si="7"/>
        <v>-60919.702500000029</v>
      </c>
    </row>
    <row r="127" spans="2:10" s="92" customFormat="1" ht="12.75" customHeight="1" x14ac:dyDescent="0.25">
      <c r="B127" s="99">
        <v>113</v>
      </c>
      <c r="C127" s="94" t="s">
        <v>303</v>
      </c>
      <c r="D127" s="53">
        <v>44043</v>
      </c>
      <c r="E127" s="94" t="s">
        <v>304</v>
      </c>
      <c r="F127" s="54">
        <v>3768</v>
      </c>
      <c r="G127" s="100">
        <f t="shared" si="4"/>
        <v>-57151.702500000029</v>
      </c>
      <c r="H127" s="101">
        <f t="shared" si="5"/>
        <v>0</v>
      </c>
      <c r="I127" s="102">
        <f t="shared" si="6"/>
        <v>111055.46100000001</v>
      </c>
      <c r="J127" s="103">
        <f t="shared" si="7"/>
        <v>-57151.702500000029</v>
      </c>
    </row>
    <row r="128" spans="2:10" s="92" customFormat="1" ht="12.75" customHeight="1" x14ac:dyDescent="0.25">
      <c r="B128" s="99">
        <v>114</v>
      </c>
      <c r="C128" s="94" t="s">
        <v>305</v>
      </c>
      <c r="D128" s="53">
        <v>44043</v>
      </c>
      <c r="E128" s="94" t="s">
        <v>306</v>
      </c>
      <c r="F128" s="54">
        <v>4032</v>
      </c>
      <c r="G128" s="100">
        <f t="shared" si="4"/>
        <v>-53119.702500000029</v>
      </c>
      <c r="H128" s="101">
        <f t="shared" si="5"/>
        <v>0</v>
      </c>
      <c r="I128" s="102">
        <f t="shared" si="6"/>
        <v>111055.46100000001</v>
      </c>
      <c r="J128" s="103">
        <f t="shared" si="7"/>
        <v>-53119.702500000029</v>
      </c>
    </row>
    <row r="129" spans="2:10" s="92" customFormat="1" ht="12.75" customHeight="1" x14ac:dyDescent="0.25">
      <c r="B129" s="99">
        <v>115</v>
      </c>
      <c r="C129" s="94" t="s">
        <v>307</v>
      </c>
      <c r="D129" s="53">
        <v>44043</v>
      </c>
      <c r="E129" s="94" t="s">
        <v>308</v>
      </c>
      <c r="F129" s="54">
        <v>495.94</v>
      </c>
      <c r="G129" s="100">
        <f t="shared" si="4"/>
        <v>-52623.762500000026</v>
      </c>
      <c r="H129" s="101">
        <f t="shared" si="5"/>
        <v>0</v>
      </c>
      <c r="I129" s="102">
        <f t="shared" si="6"/>
        <v>111055.46100000001</v>
      </c>
      <c r="J129" s="103">
        <f t="shared" si="7"/>
        <v>-52623.762500000026</v>
      </c>
    </row>
    <row r="130" spans="2:10" s="92" customFormat="1" ht="12.75" customHeight="1" x14ac:dyDescent="0.25">
      <c r="B130" s="99">
        <v>116</v>
      </c>
      <c r="C130" s="94" t="s">
        <v>309</v>
      </c>
      <c r="D130" s="53">
        <v>44043</v>
      </c>
      <c r="E130" s="94" t="s">
        <v>310</v>
      </c>
      <c r="F130" s="54">
        <v>384.5</v>
      </c>
      <c r="G130" s="100">
        <f t="shared" si="4"/>
        <v>-52239.262500000026</v>
      </c>
      <c r="H130" s="101">
        <f t="shared" si="5"/>
        <v>0</v>
      </c>
      <c r="I130" s="102">
        <f t="shared" si="6"/>
        <v>111055.46100000001</v>
      </c>
      <c r="J130" s="103">
        <f t="shared" si="7"/>
        <v>-52239.262500000026</v>
      </c>
    </row>
    <row r="131" spans="2:10" s="92" customFormat="1" ht="12.75" customHeight="1" x14ac:dyDescent="0.25">
      <c r="B131" s="99">
        <v>117</v>
      </c>
      <c r="C131" s="94" t="s">
        <v>311</v>
      </c>
      <c r="D131" s="53">
        <v>44043</v>
      </c>
      <c r="E131" s="94" t="s">
        <v>312</v>
      </c>
      <c r="F131" s="54">
        <v>4863</v>
      </c>
      <c r="G131" s="100">
        <f t="shared" si="4"/>
        <v>-47376.262500000026</v>
      </c>
      <c r="H131" s="101">
        <f t="shared" si="5"/>
        <v>0</v>
      </c>
      <c r="I131" s="102">
        <f t="shared" si="6"/>
        <v>111055.46100000001</v>
      </c>
      <c r="J131" s="103">
        <f t="shared" si="7"/>
        <v>-47376.262500000026</v>
      </c>
    </row>
    <row r="132" spans="2:10" s="92" customFormat="1" ht="12.75" customHeight="1" x14ac:dyDescent="0.25">
      <c r="B132" s="99">
        <v>118</v>
      </c>
      <c r="C132" s="94" t="s">
        <v>313</v>
      </c>
      <c r="D132" s="53">
        <v>44043</v>
      </c>
      <c r="E132" s="94" t="s">
        <v>314</v>
      </c>
      <c r="F132" s="54">
        <v>2383.36</v>
      </c>
      <c r="G132" s="100">
        <f t="shared" si="4"/>
        <v>-44992.902500000026</v>
      </c>
      <c r="H132" s="101">
        <f t="shared" si="5"/>
        <v>0</v>
      </c>
      <c r="I132" s="102">
        <f t="shared" si="6"/>
        <v>111055.46100000001</v>
      </c>
      <c r="J132" s="103">
        <f t="shared" si="7"/>
        <v>-44992.902500000026</v>
      </c>
    </row>
    <row r="133" spans="2:10" s="92" customFormat="1" ht="12.75" customHeight="1" x14ac:dyDescent="0.25">
      <c r="B133" s="99">
        <v>119</v>
      </c>
      <c r="C133" s="94" t="s">
        <v>315</v>
      </c>
      <c r="D133" s="53">
        <v>44043</v>
      </c>
      <c r="E133" s="94" t="s">
        <v>316</v>
      </c>
      <c r="F133" s="54">
        <v>595.84</v>
      </c>
      <c r="G133" s="100">
        <f t="shared" si="4"/>
        <v>-44397.062500000029</v>
      </c>
      <c r="H133" s="101">
        <f t="shared" si="5"/>
        <v>0</v>
      </c>
      <c r="I133" s="102">
        <f t="shared" si="6"/>
        <v>111055.46100000001</v>
      </c>
      <c r="J133" s="103">
        <f t="shared" si="7"/>
        <v>-44397.062500000029</v>
      </c>
    </row>
    <row r="134" spans="2:10" s="92" customFormat="1" ht="12.75" customHeight="1" x14ac:dyDescent="0.25">
      <c r="B134" s="99">
        <v>120</v>
      </c>
      <c r="C134" s="94" t="s">
        <v>317</v>
      </c>
      <c r="D134" s="53">
        <v>44043</v>
      </c>
      <c r="E134" s="94" t="s">
        <v>318</v>
      </c>
      <c r="F134" s="54">
        <v>595.84</v>
      </c>
      <c r="G134" s="100">
        <f t="shared" si="4"/>
        <v>-43801.222500000033</v>
      </c>
      <c r="H134" s="101">
        <f t="shared" si="5"/>
        <v>0</v>
      </c>
      <c r="I134" s="102">
        <f t="shared" si="6"/>
        <v>111055.46100000001</v>
      </c>
      <c r="J134" s="103">
        <f t="shared" si="7"/>
        <v>-43801.222500000033</v>
      </c>
    </row>
    <row r="135" spans="2:10" s="92" customFormat="1" ht="12.75" customHeight="1" x14ac:dyDescent="0.25">
      <c r="B135" s="99">
        <v>121</v>
      </c>
      <c r="C135" s="94" t="s">
        <v>319</v>
      </c>
      <c r="D135" s="53">
        <v>44043</v>
      </c>
      <c r="E135" s="94" t="s">
        <v>320</v>
      </c>
      <c r="F135" s="54">
        <v>2390.5</v>
      </c>
      <c r="G135" s="100">
        <f t="shared" si="4"/>
        <v>-41410.722500000033</v>
      </c>
      <c r="H135" s="101">
        <f t="shared" si="5"/>
        <v>0</v>
      </c>
      <c r="I135" s="102">
        <f t="shared" si="6"/>
        <v>111055.46100000001</v>
      </c>
      <c r="J135" s="103">
        <f t="shared" si="7"/>
        <v>-41410.722500000033</v>
      </c>
    </row>
    <row r="136" spans="2:10" s="92" customFormat="1" ht="12.75" customHeight="1" x14ac:dyDescent="0.25">
      <c r="B136" s="99">
        <v>122</v>
      </c>
      <c r="C136" s="94" t="s">
        <v>321</v>
      </c>
      <c r="D136" s="53">
        <v>44043</v>
      </c>
      <c r="E136" s="94" t="s">
        <v>322</v>
      </c>
      <c r="F136" s="54">
        <v>1917.04</v>
      </c>
      <c r="G136" s="100">
        <f t="shared" si="4"/>
        <v>-39493.682500000032</v>
      </c>
      <c r="H136" s="101">
        <f t="shared" si="5"/>
        <v>0</v>
      </c>
      <c r="I136" s="102">
        <f t="shared" si="6"/>
        <v>111055.46100000001</v>
      </c>
      <c r="J136" s="103">
        <f t="shared" si="7"/>
        <v>-39493.682500000032</v>
      </c>
    </row>
    <row r="137" spans="2:10" s="92" customFormat="1" ht="12.75" customHeight="1" x14ac:dyDescent="0.25">
      <c r="B137" s="99">
        <v>123</v>
      </c>
      <c r="C137" s="94" t="s">
        <v>323</v>
      </c>
      <c r="D137" s="53">
        <v>44043</v>
      </c>
      <c r="E137" s="94" t="s">
        <v>324</v>
      </c>
      <c r="F137" s="54">
        <v>3586.72</v>
      </c>
      <c r="G137" s="100">
        <f t="shared" si="4"/>
        <v>-35906.962500000031</v>
      </c>
      <c r="H137" s="101">
        <f t="shared" si="5"/>
        <v>0</v>
      </c>
      <c r="I137" s="102">
        <f t="shared" si="6"/>
        <v>111055.46100000001</v>
      </c>
      <c r="J137" s="103">
        <f t="shared" si="7"/>
        <v>-35906.962500000031</v>
      </c>
    </row>
    <row r="138" spans="2:10" s="92" customFormat="1" ht="12.75" customHeight="1" x14ac:dyDescent="0.25">
      <c r="B138" s="99">
        <v>124</v>
      </c>
      <c r="C138" s="94" t="s">
        <v>325</v>
      </c>
      <c r="D138" s="53">
        <v>44043</v>
      </c>
      <c r="E138" s="94" t="s">
        <v>326</v>
      </c>
      <c r="F138" s="54">
        <v>395</v>
      </c>
      <c r="G138" s="100">
        <f t="shared" si="4"/>
        <v>-35511.962500000031</v>
      </c>
      <c r="H138" s="101">
        <f t="shared" si="5"/>
        <v>0</v>
      </c>
      <c r="I138" s="102">
        <f t="shared" si="6"/>
        <v>111055.46100000001</v>
      </c>
      <c r="J138" s="103">
        <f t="shared" si="7"/>
        <v>-35511.962500000031</v>
      </c>
    </row>
    <row r="139" spans="2:10" s="92" customFormat="1" ht="12.75" customHeight="1" x14ac:dyDescent="0.25">
      <c r="B139" s="99">
        <v>125</v>
      </c>
      <c r="C139" s="94" t="s">
        <v>327</v>
      </c>
      <c r="D139" s="53">
        <v>44043</v>
      </c>
      <c r="E139" s="94" t="s">
        <v>328</v>
      </c>
      <c r="F139" s="54">
        <v>2209.8000000000002</v>
      </c>
      <c r="G139" s="100">
        <f t="shared" si="4"/>
        <v>-33302.162500000028</v>
      </c>
      <c r="H139" s="101">
        <f t="shared" si="5"/>
        <v>0</v>
      </c>
      <c r="I139" s="102">
        <f t="shared" si="6"/>
        <v>111055.46100000001</v>
      </c>
      <c r="J139" s="103">
        <f t="shared" si="7"/>
        <v>-33302.162500000028</v>
      </c>
    </row>
    <row r="140" spans="2:10" s="92" customFormat="1" ht="12.75" customHeight="1" x14ac:dyDescent="0.25">
      <c r="B140" s="99">
        <v>126</v>
      </c>
      <c r="C140" s="94" t="s">
        <v>329</v>
      </c>
      <c r="D140" s="52">
        <v>44043</v>
      </c>
      <c r="E140" s="94" t="s">
        <v>330</v>
      </c>
      <c r="F140" s="54">
        <v>204.4</v>
      </c>
      <c r="G140" s="100">
        <f t="shared" si="4"/>
        <v>-33097.762500000026</v>
      </c>
      <c r="H140" s="101">
        <f t="shared" si="5"/>
        <v>0</v>
      </c>
      <c r="I140" s="102">
        <f t="shared" si="6"/>
        <v>111055.46100000001</v>
      </c>
      <c r="J140" s="103">
        <f t="shared" si="7"/>
        <v>-33097.762500000026</v>
      </c>
    </row>
    <row r="141" spans="2:10" s="92" customFormat="1" ht="12.75" customHeight="1" x14ac:dyDescent="0.25">
      <c r="B141" s="99">
        <v>127</v>
      </c>
      <c r="C141" s="94" t="s">
        <v>331</v>
      </c>
      <c r="D141" s="53">
        <v>44043</v>
      </c>
      <c r="E141" s="94" t="s">
        <v>332</v>
      </c>
      <c r="F141" s="54">
        <v>561.5</v>
      </c>
      <c r="G141" s="100">
        <f t="shared" si="4"/>
        <v>-32536.262500000026</v>
      </c>
      <c r="H141" s="101">
        <f t="shared" si="5"/>
        <v>0</v>
      </c>
      <c r="I141" s="102">
        <f t="shared" si="6"/>
        <v>111055.46100000001</v>
      </c>
      <c r="J141" s="103">
        <f t="shared" si="7"/>
        <v>-32536.262500000026</v>
      </c>
    </row>
    <row r="142" spans="2:10" s="92" customFormat="1" ht="12.75" customHeight="1" x14ac:dyDescent="0.25">
      <c r="B142" s="99">
        <v>128</v>
      </c>
      <c r="C142" s="94" t="s">
        <v>333</v>
      </c>
      <c r="D142" s="53">
        <v>44043</v>
      </c>
      <c r="E142" s="94" t="s">
        <v>334</v>
      </c>
      <c r="F142" s="54">
        <v>120</v>
      </c>
      <c r="G142" s="100">
        <f t="shared" ref="G142:G205" si="8">F142+J141</f>
        <v>-32416.262500000026</v>
      </c>
      <c r="H142" s="101">
        <f t="shared" ref="H142:H205" si="9">IF(G142&gt;0,ROUND(G142/I142+0.5,0),0)</f>
        <v>0</v>
      </c>
      <c r="I142" s="102">
        <f t="shared" ref="I142:I205" si="10">$C$10</f>
        <v>111055.46100000001</v>
      </c>
      <c r="J142" s="103">
        <f t="shared" ref="J142:J205" si="11">G142-(H142*I142)</f>
        <v>-32416.262500000026</v>
      </c>
    </row>
    <row r="143" spans="2:10" s="92" customFormat="1" ht="12.75" customHeight="1" x14ac:dyDescent="0.25">
      <c r="B143" s="99">
        <v>129</v>
      </c>
      <c r="C143" s="94" t="s">
        <v>335</v>
      </c>
      <c r="D143" s="53">
        <v>44043</v>
      </c>
      <c r="E143" s="94" t="s">
        <v>336</v>
      </c>
      <c r="F143" s="54">
        <v>365</v>
      </c>
      <c r="G143" s="100">
        <f t="shared" si="8"/>
        <v>-32051.262500000026</v>
      </c>
      <c r="H143" s="101">
        <f t="shared" si="9"/>
        <v>0</v>
      </c>
      <c r="I143" s="102">
        <f t="shared" si="10"/>
        <v>111055.46100000001</v>
      </c>
      <c r="J143" s="103">
        <f t="shared" si="11"/>
        <v>-32051.262500000026</v>
      </c>
    </row>
    <row r="144" spans="2:10" s="92" customFormat="1" ht="12.75" customHeight="1" x14ac:dyDescent="0.25">
      <c r="B144" s="99">
        <v>130</v>
      </c>
      <c r="C144" s="94" t="s">
        <v>337</v>
      </c>
      <c r="D144" s="53">
        <v>44043</v>
      </c>
      <c r="E144" s="94" t="s">
        <v>338</v>
      </c>
      <c r="F144" s="54">
        <v>534.82000000000005</v>
      </c>
      <c r="G144" s="100">
        <f t="shared" si="8"/>
        <v>-31516.442500000026</v>
      </c>
      <c r="H144" s="101">
        <f t="shared" si="9"/>
        <v>0</v>
      </c>
      <c r="I144" s="102">
        <f t="shared" si="10"/>
        <v>111055.46100000001</v>
      </c>
      <c r="J144" s="103">
        <f t="shared" si="11"/>
        <v>-31516.442500000026</v>
      </c>
    </row>
    <row r="145" spans="2:10" s="92" customFormat="1" ht="12.75" customHeight="1" x14ac:dyDescent="0.25">
      <c r="B145" s="99">
        <v>131</v>
      </c>
      <c r="C145" s="94" t="s">
        <v>339</v>
      </c>
      <c r="D145" s="53">
        <v>44043</v>
      </c>
      <c r="E145" s="94" t="s">
        <v>340</v>
      </c>
      <c r="F145" s="54">
        <v>3297.4</v>
      </c>
      <c r="G145" s="100">
        <f t="shared" si="8"/>
        <v>-28219.042500000025</v>
      </c>
      <c r="H145" s="101">
        <f t="shared" si="9"/>
        <v>0</v>
      </c>
      <c r="I145" s="102">
        <f t="shared" si="10"/>
        <v>111055.46100000001</v>
      </c>
      <c r="J145" s="103">
        <f t="shared" si="11"/>
        <v>-28219.042500000025</v>
      </c>
    </row>
    <row r="146" spans="2:10" s="92" customFormat="1" ht="12.75" customHeight="1" x14ac:dyDescent="0.25">
      <c r="B146" s="99">
        <v>132</v>
      </c>
      <c r="C146" s="94" t="s">
        <v>341</v>
      </c>
      <c r="D146" s="53">
        <v>44043</v>
      </c>
      <c r="E146" s="94" t="s">
        <v>342</v>
      </c>
      <c r="F146" s="54">
        <v>1014.73</v>
      </c>
      <c r="G146" s="100">
        <f t="shared" si="8"/>
        <v>-27204.312500000025</v>
      </c>
      <c r="H146" s="101">
        <f t="shared" si="9"/>
        <v>0</v>
      </c>
      <c r="I146" s="102">
        <f t="shared" si="10"/>
        <v>111055.46100000001</v>
      </c>
      <c r="J146" s="103">
        <f t="shared" si="11"/>
        <v>-27204.312500000025</v>
      </c>
    </row>
    <row r="147" spans="2:10" s="92" customFormat="1" ht="12.75" customHeight="1" x14ac:dyDescent="0.25">
      <c r="B147" s="99">
        <v>133</v>
      </c>
      <c r="C147" s="94" t="s">
        <v>343</v>
      </c>
      <c r="D147" s="53">
        <v>44048</v>
      </c>
      <c r="E147" s="94" t="s">
        <v>344</v>
      </c>
      <c r="F147" s="54">
        <v>106.46</v>
      </c>
      <c r="G147" s="100">
        <f t="shared" si="8"/>
        <v>-27097.852500000026</v>
      </c>
      <c r="H147" s="101">
        <f t="shared" si="9"/>
        <v>0</v>
      </c>
      <c r="I147" s="102">
        <f t="shared" si="10"/>
        <v>111055.46100000001</v>
      </c>
      <c r="J147" s="103">
        <f t="shared" si="11"/>
        <v>-27097.852500000026</v>
      </c>
    </row>
    <row r="148" spans="2:10" s="92" customFormat="1" ht="12.75" customHeight="1" x14ac:dyDescent="0.25">
      <c r="B148" s="99">
        <v>134</v>
      </c>
      <c r="C148" s="94" t="s">
        <v>345</v>
      </c>
      <c r="D148" s="53">
        <v>44055</v>
      </c>
      <c r="E148" s="94" t="s">
        <v>346</v>
      </c>
      <c r="F148" s="54">
        <v>557.6</v>
      </c>
      <c r="G148" s="100">
        <f t="shared" si="8"/>
        <v>-26540.252500000028</v>
      </c>
      <c r="H148" s="101">
        <f t="shared" si="9"/>
        <v>0</v>
      </c>
      <c r="I148" s="102">
        <f t="shared" si="10"/>
        <v>111055.46100000001</v>
      </c>
      <c r="J148" s="103">
        <f t="shared" si="11"/>
        <v>-26540.252500000028</v>
      </c>
    </row>
    <row r="149" spans="2:10" s="92" customFormat="1" ht="12.75" customHeight="1" x14ac:dyDescent="0.25">
      <c r="B149" s="99">
        <v>135</v>
      </c>
      <c r="C149" s="94" t="s">
        <v>347</v>
      </c>
      <c r="D149" s="53">
        <v>44055</v>
      </c>
      <c r="E149" s="94" t="s">
        <v>348</v>
      </c>
      <c r="F149" s="54">
        <v>46.36</v>
      </c>
      <c r="G149" s="100">
        <f t="shared" si="8"/>
        <v>-26493.892500000027</v>
      </c>
      <c r="H149" s="101">
        <f t="shared" si="9"/>
        <v>0</v>
      </c>
      <c r="I149" s="102">
        <f t="shared" si="10"/>
        <v>111055.46100000001</v>
      </c>
      <c r="J149" s="103">
        <f t="shared" si="11"/>
        <v>-26493.892500000027</v>
      </c>
    </row>
    <row r="150" spans="2:10" s="92" customFormat="1" ht="12.75" customHeight="1" x14ac:dyDescent="0.25">
      <c r="B150" s="99">
        <v>136</v>
      </c>
      <c r="C150" s="94" t="s">
        <v>349</v>
      </c>
      <c r="D150" s="53">
        <v>44055</v>
      </c>
      <c r="E150" s="94" t="s">
        <v>350</v>
      </c>
      <c r="F150" s="54">
        <v>46.36</v>
      </c>
      <c r="G150" s="100">
        <f t="shared" si="8"/>
        <v>-26447.532500000027</v>
      </c>
      <c r="H150" s="101">
        <f t="shared" si="9"/>
        <v>0</v>
      </c>
      <c r="I150" s="102">
        <f t="shared" si="10"/>
        <v>111055.46100000001</v>
      </c>
      <c r="J150" s="103">
        <f t="shared" si="11"/>
        <v>-26447.532500000027</v>
      </c>
    </row>
    <row r="151" spans="2:10" s="92" customFormat="1" ht="12.75" customHeight="1" x14ac:dyDescent="0.25">
      <c r="B151" s="99">
        <v>137</v>
      </c>
      <c r="C151" s="94" t="s">
        <v>351</v>
      </c>
      <c r="D151" s="53">
        <v>44060</v>
      </c>
      <c r="E151" s="94" t="s">
        <v>352</v>
      </c>
      <c r="F151" s="54">
        <v>1030.3699999999999</v>
      </c>
      <c r="G151" s="100">
        <f t="shared" si="8"/>
        <v>-25417.162500000028</v>
      </c>
      <c r="H151" s="101">
        <f t="shared" si="9"/>
        <v>0</v>
      </c>
      <c r="I151" s="102">
        <f t="shared" si="10"/>
        <v>111055.46100000001</v>
      </c>
      <c r="J151" s="103">
        <f t="shared" si="11"/>
        <v>-25417.162500000028</v>
      </c>
    </row>
    <row r="152" spans="2:10" s="92" customFormat="1" ht="12.75" customHeight="1" x14ac:dyDescent="0.25">
      <c r="B152" s="99">
        <v>138</v>
      </c>
      <c r="C152" s="94" t="s">
        <v>353</v>
      </c>
      <c r="D152" s="53">
        <v>44074</v>
      </c>
      <c r="E152" s="94" t="s">
        <v>354</v>
      </c>
      <c r="F152" s="54">
        <v>200</v>
      </c>
      <c r="G152" s="100">
        <f t="shared" si="8"/>
        <v>-25217.162500000028</v>
      </c>
      <c r="H152" s="101">
        <f t="shared" si="9"/>
        <v>0</v>
      </c>
      <c r="I152" s="102">
        <f t="shared" si="10"/>
        <v>111055.46100000001</v>
      </c>
      <c r="J152" s="103">
        <f t="shared" si="11"/>
        <v>-25217.162500000028</v>
      </c>
    </row>
    <row r="153" spans="2:10" s="92" customFormat="1" ht="12.75" customHeight="1" x14ac:dyDescent="0.25">
      <c r="B153" s="99">
        <v>139</v>
      </c>
      <c r="C153" s="94" t="s">
        <v>355</v>
      </c>
      <c r="D153" s="53">
        <v>44074</v>
      </c>
      <c r="E153" s="94" t="s">
        <v>356</v>
      </c>
      <c r="F153" s="54">
        <v>360</v>
      </c>
      <c r="G153" s="100">
        <f t="shared" si="8"/>
        <v>-24857.162500000028</v>
      </c>
      <c r="H153" s="101">
        <f t="shared" si="9"/>
        <v>0</v>
      </c>
      <c r="I153" s="102">
        <f t="shared" si="10"/>
        <v>111055.46100000001</v>
      </c>
      <c r="J153" s="103">
        <f t="shared" si="11"/>
        <v>-24857.162500000028</v>
      </c>
    </row>
    <row r="154" spans="2:10" s="92" customFormat="1" ht="12.75" customHeight="1" x14ac:dyDescent="0.25">
      <c r="B154" s="99">
        <v>140</v>
      </c>
      <c r="C154" s="94" t="s">
        <v>357</v>
      </c>
      <c r="D154" s="53">
        <v>44074</v>
      </c>
      <c r="E154" s="94" t="s">
        <v>358</v>
      </c>
      <c r="F154" s="54">
        <v>1400</v>
      </c>
      <c r="G154" s="100">
        <f t="shared" si="8"/>
        <v>-23457.162500000028</v>
      </c>
      <c r="H154" s="101">
        <f t="shared" si="9"/>
        <v>0</v>
      </c>
      <c r="I154" s="102">
        <f t="shared" si="10"/>
        <v>111055.46100000001</v>
      </c>
      <c r="J154" s="103">
        <f t="shared" si="11"/>
        <v>-23457.162500000028</v>
      </c>
    </row>
    <row r="155" spans="2:10" s="92" customFormat="1" ht="12.75" customHeight="1" x14ac:dyDescent="0.25">
      <c r="B155" s="99">
        <v>141</v>
      </c>
      <c r="C155" s="94" t="s">
        <v>359</v>
      </c>
      <c r="D155" s="53">
        <v>44074</v>
      </c>
      <c r="E155" s="94" t="s">
        <v>360</v>
      </c>
      <c r="F155" s="54">
        <v>3384</v>
      </c>
      <c r="G155" s="100">
        <f t="shared" si="8"/>
        <v>-20073.162500000028</v>
      </c>
      <c r="H155" s="101">
        <f t="shared" si="9"/>
        <v>0</v>
      </c>
      <c r="I155" s="102">
        <f t="shared" si="10"/>
        <v>111055.46100000001</v>
      </c>
      <c r="J155" s="103">
        <f t="shared" si="11"/>
        <v>-20073.162500000028</v>
      </c>
    </row>
    <row r="156" spans="2:10" s="92" customFormat="1" ht="12.75" customHeight="1" x14ac:dyDescent="0.25">
      <c r="B156" s="99">
        <v>142</v>
      </c>
      <c r="C156" s="94" t="s">
        <v>361</v>
      </c>
      <c r="D156" s="53">
        <v>44074</v>
      </c>
      <c r="E156" s="94" t="s">
        <v>362</v>
      </c>
      <c r="F156" s="54">
        <v>83.75</v>
      </c>
      <c r="G156" s="100">
        <f t="shared" si="8"/>
        <v>-19989.412500000028</v>
      </c>
      <c r="H156" s="101">
        <f t="shared" si="9"/>
        <v>0</v>
      </c>
      <c r="I156" s="102">
        <f t="shared" si="10"/>
        <v>111055.46100000001</v>
      </c>
      <c r="J156" s="103">
        <f t="shared" si="11"/>
        <v>-19989.412500000028</v>
      </c>
    </row>
    <row r="157" spans="2:10" s="92" customFormat="1" ht="12.75" customHeight="1" x14ac:dyDescent="0.25">
      <c r="B157" s="99">
        <v>143</v>
      </c>
      <c r="C157" s="94" t="s">
        <v>363</v>
      </c>
      <c r="D157" s="53">
        <v>44074</v>
      </c>
      <c r="E157" s="94" t="s">
        <v>364</v>
      </c>
      <c r="F157" s="54">
        <v>833.57</v>
      </c>
      <c r="G157" s="100">
        <f t="shared" si="8"/>
        <v>-19155.842500000028</v>
      </c>
      <c r="H157" s="101">
        <f t="shared" si="9"/>
        <v>0</v>
      </c>
      <c r="I157" s="102">
        <f t="shared" si="10"/>
        <v>111055.46100000001</v>
      </c>
      <c r="J157" s="103">
        <f t="shared" si="11"/>
        <v>-19155.842500000028</v>
      </c>
    </row>
    <row r="158" spans="2:10" s="92" customFormat="1" ht="12.75" customHeight="1" x14ac:dyDescent="0.25">
      <c r="B158" s="99">
        <v>144</v>
      </c>
      <c r="C158" s="94" t="s">
        <v>365</v>
      </c>
      <c r="D158" s="53">
        <v>44074</v>
      </c>
      <c r="E158" s="94" t="s">
        <v>366</v>
      </c>
      <c r="F158" s="54">
        <v>3840</v>
      </c>
      <c r="G158" s="100">
        <f t="shared" si="8"/>
        <v>-15315.842500000028</v>
      </c>
      <c r="H158" s="101">
        <f t="shared" si="9"/>
        <v>0</v>
      </c>
      <c r="I158" s="102">
        <f t="shared" si="10"/>
        <v>111055.46100000001</v>
      </c>
      <c r="J158" s="103">
        <f t="shared" si="11"/>
        <v>-15315.842500000028</v>
      </c>
    </row>
    <row r="159" spans="2:10" s="92" customFormat="1" ht="12.75" customHeight="1" x14ac:dyDescent="0.25">
      <c r="B159" s="99">
        <v>145</v>
      </c>
      <c r="C159" s="94" t="s">
        <v>367</v>
      </c>
      <c r="D159" s="53">
        <v>44074</v>
      </c>
      <c r="E159" s="94" t="s">
        <v>368</v>
      </c>
      <c r="F159" s="54">
        <v>910</v>
      </c>
      <c r="G159" s="100">
        <f t="shared" si="8"/>
        <v>-14405.842500000028</v>
      </c>
      <c r="H159" s="101">
        <f t="shared" si="9"/>
        <v>0</v>
      </c>
      <c r="I159" s="102">
        <f t="shared" si="10"/>
        <v>111055.46100000001</v>
      </c>
      <c r="J159" s="103">
        <f t="shared" si="11"/>
        <v>-14405.842500000028</v>
      </c>
    </row>
    <row r="160" spans="2:10" s="92" customFormat="1" ht="12.75" customHeight="1" x14ac:dyDescent="0.25">
      <c r="B160" s="99">
        <v>146</v>
      </c>
      <c r="C160" s="94" t="s">
        <v>369</v>
      </c>
      <c r="D160" s="53">
        <v>44074</v>
      </c>
      <c r="E160" s="94" t="s">
        <v>370</v>
      </c>
      <c r="F160" s="54">
        <v>3048</v>
      </c>
      <c r="G160" s="100">
        <f t="shared" si="8"/>
        <v>-11357.842500000028</v>
      </c>
      <c r="H160" s="101">
        <f t="shared" si="9"/>
        <v>0</v>
      </c>
      <c r="I160" s="102">
        <f t="shared" si="10"/>
        <v>111055.46100000001</v>
      </c>
      <c r="J160" s="103">
        <f t="shared" si="11"/>
        <v>-11357.842500000028</v>
      </c>
    </row>
    <row r="161" spans="2:10" s="92" customFormat="1" ht="12.75" customHeight="1" x14ac:dyDescent="0.25">
      <c r="B161" s="99">
        <v>147</v>
      </c>
      <c r="C161" s="94" t="s">
        <v>371</v>
      </c>
      <c r="D161" s="53">
        <v>44074</v>
      </c>
      <c r="E161" s="94" t="s">
        <v>372</v>
      </c>
      <c r="F161" s="54">
        <v>3448.31</v>
      </c>
      <c r="G161" s="100">
        <f t="shared" si="8"/>
        <v>-7909.5325000000284</v>
      </c>
      <c r="H161" s="101">
        <f t="shared" si="9"/>
        <v>0</v>
      </c>
      <c r="I161" s="102">
        <f t="shared" si="10"/>
        <v>111055.46100000001</v>
      </c>
      <c r="J161" s="103">
        <f t="shared" si="11"/>
        <v>-7909.5325000000284</v>
      </c>
    </row>
    <row r="162" spans="2:10" s="92" customFormat="1" ht="12.75" customHeight="1" x14ac:dyDescent="0.25">
      <c r="B162" s="99">
        <v>148</v>
      </c>
      <c r="C162" s="94" t="s">
        <v>373</v>
      </c>
      <c r="D162" s="53">
        <v>44074</v>
      </c>
      <c r="E162" s="94" t="s">
        <v>374</v>
      </c>
      <c r="F162" s="54">
        <v>1066.55</v>
      </c>
      <c r="G162" s="100">
        <f t="shared" si="8"/>
        <v>-6842.9825000000283</v>
      </c>
      <c r="H162" s="101">
        <f t="shared" si="9"/>
        <v>0</v>
      </c>
      <c r="I162" s="102">
        <f t="shared" si="10"/>
        <v>111055.46100000001</v>
      </c>
      <c r="J162" s="103">
        <f t="shared" si="11"/>
        <v>-6842.9825000000283</v>
      </c>
    </row>
    <row r="163" spans="2:10" s="92" customFormat="1" ht="12.75" customHeight="1" x14ac:dyDescent="0.25">
      <c r="B163" s="99">
        <v>149</v>
      </c>
      <c r="C163" s="94" t="s">
        <v>375</v>
      </c>
      <c r="D163" s="53">
        <v>44074</v>
      </c>
      <c r="E163" s="94" t="s">
        <v>376</v>
      </c>
      <c r="F163" s="54">
        <v>2543.3200000000002</v>
      </c>
      <c r="G163" s="100">
        <f t="shared" si="8"/>
        <v>-4299.6625000000276</v>
      </c>
      <c r="H163" s="101">
        <f t="shared" si="9"/>
        <v>0</v>
      </c>
      <c r="I163" s="102">
        <f t="shared" si="10"/>
        <v>111055.46100000001</v>
      </c>
      <c r="J163" s="103">
        <f t="shared" si="11"/>
        <v>-4299.6625000000276</v>
      </c>
    </row>
    <row r="164" spans="2:10" s="92" customFormat="1" ht="12.75" customHeight="1" x14ac:dyDescent="0.25">
      <c r="B164" s="99">
        <v>150</v>
      </c>
      <c r="C164" s="94" t="s">
        <v>377</v>
      </c>
      <c r="D164" s="52">
        <v>44074</v>
      </c>
      <c r="E164" s="94" t="s">
        <v>378</v>
      </c>
      <c r="F164" s="54">
        <v>870</v>
      </c>
      <c r="G164" s="100">
        <f t="shared" si="8"/>
        <v>-3429.6625000000276</v>
      </c>
      <c r="H164" s="101">
        <f t="shared" si="9"/>
        <v>0</v>
      </c>
      <c r="I164" s="102">
        <f t="shared" si="10"/>
        <v>111055.46100000001</v>
      </c>
      <c r="J164" s="103">
        <f t="shared" si="11"/>
        <v>-3429.6625000000276</v>
      </c>
    </row>
    <row r="165" spans="2:10" s="92" customFormat="1" ht="12.75" customHeight="1" x14ac:dyDescent="0.25">
      <c r="B165" s="99">
        <v>151</v>
      </c>
      <c r="C165" s="94" t="s">
        <v>379</v>
      </c>
      <c r="D165" s="53">
        <v>44074</v>
      </c>
      <c r="E165" s="94" t="s">
        <v>380</v>
      </c>
      <c r="F165" s="54">
        <v>1645.7</v>
      </c>
      <c r="G165" s="100">
        <f t="shared" si="8"/>
        <v>-1783.9625000000276</v>
      </c>
      <c r="H165" s="101">
        <f t="shared" si="9"/>
        <v>0</v>
      </c>
      <c r="I165" s="102">
        <f t="shared" si="10"/>
        <v>111055.46100000001</v>
      </c>
      <c r="J165" s="103">
        <f t="shared" si="11"/>
        <v>-1783.9625000000276</v>
      </c>
    </row>
    <row r="166" spans="2:10" s="92" customFormat="1" ht="12.75" customHeight="1" x14ac:dyDescent="0.25">
      <c r="B166" s="99">
        <v>152</v>
      </c>
      <c r="C166" s="94" t="s">
        <v>381</v>
      </c>
      <c r="D166" s="53">
        <v>44074</v>
      </c>
      <c r="E166" s="94" t="s">
        <v>382</v>
      </c>
      <c r="F166" s="54">
        <v>825</v>
      </c>
      <c r="G166" s="100">
        <f t="shared" si="8"/>
        <v>-958.9625000000276</v>
      </c>
      <c r="H166" s="101">
        <f t="shared" si="9"/>
        <v>0</v>
      </c>
      <c r="I166" s="102">
        <f t="shared" si="10"/>
        <v>111055.46100000001</v>
      </c>
      <c r="J166" s="103">
        <f t="shared" si="11"/>
        <v>-958.9625000000276</v>
      </c>
    </row>
    <row r="167" spans="2:10" s="92" customFormat="1" ht="12.75" customHeight="1" x14ac:dyDescent="0.25">
      <c r="B167" s="99">
        <v>153</v>
      </c>
      <c r="C167" s="94" t="s">
        <v>383</v>
      </c>
      <c r="D167" s="53">
        <v>44074</v>
      </c>
      <c r="E167" s="94" t="s">
        <v>384</v>
      </c>
      <c r="F167" s="54">
        <v>250</v>
      </c>
      <c r="G167" s="100">
        <f t="shared" si="8"/>
        <v>-708.9625000000276</v>
      </c>
      <c r="H167" s="101">
        <f t="shared" si="9"/>
        <v>0</v>
      </c>
      <c r="I167" s="102">
        <f t="shared" si="10"/>
        <v>111055.46100000001</v>
      </c>
      <c r="J167" s="103">
        <f t="shared" si="11"/>
        <v>-708.9625000000276</v>
      </c>
    </row>
    <row r="168" spans="2:10" s="92" customFormat="1" ht="12.75" customHeight="1" x14ac:dyDescent="0.25">
      <c r="B168" s="99">
        <v>154</v>
      </c>
      <c r="C168" s="94" t="s">
        <v>385</v>
      </c>
      <c r="D168" s="53">
        <v>44074</v>
      </c>
      <c r="E168" s="94" t="s">
        <v>386</v>
      </c>
      <c r="F168" s="54">
        <v>642.39</v>
      </c>
      <c r="G168" s="100">
        <f t="shared" si="8"/>
        <v>-66.572500000027617</v>
      </c>
      <c r="H168" s="101">
        <f t="shared" si="9"/>
        <v>0</v>
      </c>
      <c r="I168" s="102">
        <f t="shared" si="10"/>
        <v>111055.46100000001</v>
      </c>
      <c r="J168" s="103">
        <f t="shared" si="11"/>
        <v>-66.572500000027617</v>
      </c>
    </row>
    <row r="169" spans="2:10" s="92" customFormat="1" ht="12.75" customHeight="1" x14ac:dyDescent="0.25">
      <c r="B169" s="99">
        <v>155</v>
      </c>
      <c r="C169" s="94" t="s">
        <v>51</v>
      </c>
      <c r="D169" s="53">
        <v>44074</v>
      </c>
      <c r="E169" s="94" t="s">
        <v>52</v>
      </c>
      <c r="F169" s="54">
        <v>4330.26</v>
      </c>
      <c r="G169" s="100">
        <f t="shared" si="8"/>
        <v>4263.6874999999727</v>
      </c>
      <c r="H169" s="101">
        <f t="shared" si="9"/>
        <v>1</v>
      </c>
      <c r="I169" s="102">
        <f t="shared" si="10"/>
        <v>111055.46100000001</v>
      </c>
      <c r="J169" s="103">
        <f t="shared" si="11"/>
        <v>-106791.77350000004</v>
      </c>
    </row>
    <row r="170" spans="2:10" s="92" customFormat="1" ht="12.75" customHeight="1" x14ac:dyDescent="0.25">
      <c r="B170" s="99">
        <v>156</v>
      </c>
      <c r="C170" s="94" t="s">
        <v>387</v>
      </c>
      <c r="D170" s="53">
        <v>44074</v>
      </c>
      <c r="E170" s="94" t="s">
        <v>388</v>
      </c>
      <c r="F170" s="54">
        <v>0</v>
      </c>
      <c r="G170" s="100">
        <f t="shared" si="8"/>
        <v>-106791.77350000004</v>
      </c>
      <c r="H170" s="101">
        <f t="shared" si="9"/>
        <v>0</v>
      </c>
      <c r="I170" s="102">
        <f t="shared" si="10"/>
        <v>111055.46100000001</v>
      </c>
      <c r="J170" s="103">
        <f t="shared" si="11"/>
        <v>-106791.77350000004</v>
      </c>
    </row>
    <row r="171" spans="2:10" s="92" customFormat="1" ht="12.75" customHeight="1" x14ac:dyDescent="0.25">
      <c r="B171" s="99">
        <v>157</v>
      </c>
      <c r="C171" s="94" t="s">
        <v>389</v>
      </c>
      <c r="D171" s="53">
        <v>44074</v>
      </c>
      <c r="E171" s="94" t="s">
        <v>390</v>
      </c>
      <c r="F171" s="54">
        <v>0</v>
      </c>
      <c r="G171" s="100">
        <f t="shared" si="8"/>
        <v>-106791.77350000004</v>
      </c>
      <c r="H171" s="101">
        <f t="shared" si="9"/>
        <v>0</v>
      </c>
      <c r="I171" s="102">
        <f t="shared" si="10"/>
        <v>111055.46100000001</v>
      </c>
      <c r="J171" s="103">
        <f t="shared" si="11"/>
        <v>-106791.77350000004</v>
      </c>
    </row>
    <row r="172" spans="2:10" s="92" customFormat="1" ht="12.75" customHeight="1" x14ac:dyDescent="0.25">
      <c r="B172" s="99">
        <v>158</v>
      </c>
      <c r="C172" s="94" t="s">
        <v>391</v>
      </c>
      <c r="D172" s="53">
        <v>44074</v>
      </c>
      <c r="E172" s="94" t="s">
        <v>392</v>
      </c>
      <c r="F172" s="54">
        <v>0</v>
      </c>
      <c r="G172" s="100">
        <f t="shared" si="8"/>
        <v>-106791.77350000004</v>
      </c>
      <c r="H172" s="101">
        <f t="shared" si="9"/>
        <v>0</v>
      </c>
      <c r="I172" s="102">
        <f t="shared" si="10"/>
        <v>111055.46100000001</v>
      </c>
      <c r="J172" s="103">
        <f t="shared" si="11"/>
        <v>-106791.77350000004</v>
      </c>
    </row>
    <row r="173" spans="2:10" s="92" customFormat="1" ht="12.75" customHeight="1" x14ac:dyDescent="0.25">
      <c r="B173" s="99">
        <v>159</v>
      </c>
      <c r="C173" s="94" t="s">
        <v>393</v>
      </c>
      <c r="D173" s="53">
        <v>44074</v>
      </c>
      <c r="E173" s="94" t="s">
        <v>394</v>
      </c>
      <c r="F173" s="54">
        <v>6678</v>
      </c>
      <c r="G173" s="100">
        <f t="shared" si="8"/>
        <v>-100113.77350000004</v>
      </c>
      <c r="H173" s="101">
        <f t="shared" si="9"/>
        <v>0</v>
      </c>
      <c r="I173" s="102">
        <f t="shared" si="10"/>
        <v>111055.46100000001</v>
      </c>
      <c r="J173" s="103">
        <f t="shared" si="11"/>
        <v>-100113.77350000004</v>
      </c>
    </row>
    <row r="174" spans="2:10" s="92" customFormat="1" ht="12.75" customHeight="1" x14ac:dyDescent="0.25">
      <c r="B174" s="99">
        <v>160</v>
      </c>
      <c r="C174" s="94" t="s">
        <v>395</v>
      </c>
      <c r="D174" s="53">
        <v>44074</v>
      </c>
      <c r="E174" s="94" t="s">
        <v>396</v>
      </c>
      <c r="F174" s="54">
        <v>1200</v>
      </c>
      <c r="G174" s="100">
        <f t="shared" si="8"/>
        <v>-98913.773500000039</v>
      </c>
      <c r="H174" s="101">
        <f t="shared" si="9"/>
        <v>0</v>
      </c>
      <c r="I174" s="102">
        <f t="shared" si="10"/>
        <v>111055.46100000001</v>
      </c>
      <c r="J174" s="103">
        <f t="shared" si="11"/>
        <v>-98913.773500000039</v>
      </c>
    </row>
    <row r="175" spans="2:10" s="92" customFormat="1" ht="12.75" customHeight="1" x14ac:dyDescent="0.25">
      <c r="B175" s="99">
        <v>161</v>
      </c>
      <c r="C175" s="94" t="s">
        <v>397</v>
      </c>
      <c r="D175" s="52">
        <v>44074</v>
      </c>
      <c r="E175" s="94" t="s">
        <v>398</v>
      </c>
      <c r="F175" s="54">
        <v>715</v>
      </c>
      <c r="G175" s="100">
        <f t="shared" si="8"/>
        <v>-98198.773500000039</v>
      </c>
      <c r="H175" s="101">
        <f t="shared" si="9"/>
        <v>0</v>
      </c>
      <c r="I175" s="102">
        <f t="shared" si="10"/>
        <v>111055.46100000001</v>
      </c>
      <c r="J175" s="103">
        <f t="shared" si="11"/>
        <v>-98198.773500000039</v>
      </c>
    </row>
    <row r="176" spans="2:10" s="92" customFormat="1" ht="12.75" customHeight="1" x14ac:dyDescent="0.25">
      <c r="B176" s="99">
        <v>162</v>
      </c>
      <c r="C176" s="94" t="s">
        <v>399</v>
      </c>
      <c r="D176" s="53">
        <v>44074</v>
      </c>
      <c r="E176" s="94" t="s">
        <v>400</v>
      </c>
      <c r="F176" s="54">
        <v>540</v>
      </c>
      <c r="G176" s="100">
        <f t="shared" si="8"/>
        <v>-97658.773500000039</v>
      </c>
      <c r="H176" s="101">
        <f t="shared" si="9"/>
        <v>0</v>
      </c>
      <c r="I176" s="102">
        <f t="shared" si="10"/>
        <v>111055.46100000001</v>
      </c>
      <c r="J176" s="103">
        <f t="shared" si="11"/>
        <v>-97658.773500000039</v>
      </c>
    </row>
    <row r="177" spans="2:10" s="92" customFormat="1" ht="12.75" customHeight="1" x14ac:dyDescent="0.25">
      <c r="B177" s="99">
        <v>163</v>
      </c>
      <c r="C177" s="94" t="s">
        <v>401</v>
      </c>
      <c r="D177" s="53">
        <v>44074</v>
      </c>
      <c r="E177" s="94" t="s">
        <v>402</v>
      </c>
      <c r="F177" s="54">
        <v>1428.13</v>
      </c>
      <c r="G177" s="100">
        <f t="shared" si="8"/>
        <v>-96230.643500000035</v>
      </c>
      <c r="H177" s="101">
        <f t="shared" si="9"/>
        <v>0</v>
      </c>
      <c r="I177" s="102">
        <f t="shared" si="10"/>
        <v>111055.46100000001</v>
      </c>
      <c r="J177" s="103">
        <f t="shared" si="11"/>
        <v>-96230.643500000035</v>
      </c>
    </row>
    <row r="178" spans="2:10" s="92" customFormat="1" ht="12.75" customHeight="1" x14ac:dyDescent="0.25">
      <c r="B178" s="99">
        <v>164</v>
      </c>
      <c r="C178" s="94" t="s">
        <v>403</v>
      </c>
      <c r="D178" s="53">
        <v>44074</v>
      </c>
      <c r="E178" s="94" t="s">
        <v>404</v>
      </c>
      <c r="F178" s="54">
        <v>2793.93</v>
      </c>
      <c r="G178" s="100">
        <f t="shared" si="8"/>
        <v>-93436.713500000042</v>
      </c>
      <c r="H178" s="101">
        <f t="shared" si="9"/>
        <v>0</v>
      </c>
      <c r="I178" s="102">
        <f t="shared" si="10"/>
        <v>111055.46100000001</v>
      </c>
      <c r="J178" s="103">
        <f t="shared" si="11"/>
        <v>-93436.713500000042</v>
      </c>
    </row>
    <row r="179" spans="2:10" s="92" customFormat="1" ht="12.75" customHeight="1" x14ac:dyDescent="0.25">
      <c r="B179" s="99">
        <v>165</v>
      </c>
      <c r="C179" s="94" t="s">
        <v>405</v>
      </c>
      <c r="D179" s="53">
        <v>44074</v>
      </c>
      <c r="E179" s="94" t="s">
        <v>406</v>
      </c>
      <c r="F179" s="54">
        <v>1220.1400000000001</v>
      </c>
      <c r="G179" s="100">
        <f t="shared" si="8"/>
        <v>-92216.573500000042</v>
      </c>
      <c r="H179" s="101">
        <f t="shared" si="9"/>
        <v>0</v>
      </c>
      <c r="I179" s="102">
        <f t="shared" si="10"/>
        <v>111055.46100000001</v>
      </c>
      <c r="J179" s="103">
        <f t="shared" si="11"/>
        <v>-92216.573500000042</v>
      </c>
    </row>
    <row r="180" spans="2:10" s="92" customFormat="1" ht="12.75" customHeight="1" x14ac:dyDescent="0.25">
      <c r="B180" s="99">
        <v>166</v>
      </c>
      <c r="C180" s="94" t="s">
        <v>407</v>
      </c>
      <c r="D180" s="53">
        <v>44074</v>
      </c>
      <c r="E180" s="94" t="s">
        <v>408</v>
      </c>
      <c r="F180" s="54">
        <v>889.35</v>
      </c>
      <c r="G180" s="100">
        <f t="shared" si="8"/>
        <v>-91327.223500000036</v>
      </c>
      <c r="H180" s="101">
        <f t="shared" si="9"/>
        <v>0</v>
      </c>
      <c r="I180" s="102">
        <f t="shared" si="10"/>
        <v>111055.46100000001</v>
      </c>
      <c r="J180" s="103">
        <f t="shared" si="11"/>
        <v>-91327.223500000036</v>
      </c>
    </row>
    <row r="181" spans="2:10" s="92" customFormat="1" ht="12.75" customHeight="1" x14ac:dyDescent="0.25">
      <c r="B181" s="99">
        <v>167</v>
      </c>
      <c r="C181" s="94" t="s">
        <v>409</v>
      </c>
      <c r="D181" s="53">
        <v>44074</v>
      </c>
      <c r="E181" s="94" t="s">
        <v>410</v>
      </c>
      <c r="F181" s="54">
        <v>180</v>
      </c>
      <c r="G181" s="100">
        <f t="shared" si="8"/>
        <v>-91147.223500000036</v>
      </c>
      <c r="H181" s="101">
        <f t="shared" si="9"/>
        <v>0</v>
      </c>
      <c r="I181" s="102">
        <f t="shared" si="10"/>
        <v>111055.46100000001</v>
      </c>
      <c r="J181" s="103">
        <f t="shared" si="11"/>
        <v>-91147.223500000036</v>
      </c>
    </row>
    <row r="182" spans="2:10" s="92" customFormat="1" ht="12.75" customHeight="1" x14ac:dyDescent="0.25">
      <c r="B182" s="99">
        <v>168</v>
      </c>
      <c r="C182" s="94" t="s">
        <v>411</v>
      </c>
      <c r="D182" s="53">
        <v>44074</v>
      </c>
      <c r="E182" s="94" t="s">
        <v>412</v>
      </c>
      <c r="F182" s="54">
        <v>400</v>
      </c>
      <c r="G182" s="100">
        <f t="shared" si="8"/>
        <v>-90747.223500000036</v>
      </c>
      <c r="H182" s="101">
        <f t="shared" si="9"/>
        <v>0</v>
      </c>
      <c r="I182" s="102">
        <f t="shared" si="10"/>
        <v>111055.46100000001</v>
      </c>
      <c r="J182" s="103">
        <f t="shared" si="11"/>
        <v>-90747.223500000036</v>
      </c>
    </row>
    <row r="183" spans="2:10" s="92" customFormat="1" ht="12.75" customHeight="1" x14ac:dyDescent="0.25">
      <c r="B183" s="99">
        <v>169</v>
      </c>
      <c r="C183" s="94" t="s">
        <v>413</v>
      </c>
      <c r="D183" s="53">
        <v>44074</v>
      </c>
      <c r="E183" s="94" t="s">
        <v>414</v>
      </c>
      <c r="F183" s="54">
        <v>400</v>
      </c>
      <c r="G183" s="100">
        <f t="shared" si="8"/>
        <v>-90347.223500000036</v>
      </c>
      <c r="H183" s="101">
        <f t="shared" si="9"/>
        <v>0</v>
      </c>
      <c r="I183" s="102">
        <f t="shared" si="10"/>
        <v>111055.46100000001</v>
      </c>
      <c r="J183" s="103">
        <f t="shared" si="11"/>
        <v>-90347.223500000036</v>
      </c>
    </row>
    <row r="184" spans="2:10" s="92" customFormat="1" ht="12.75" customHeight="1" x14ac:dyDescent="0.25">
      <c r="B184" s="99">
        <v>170</v>
      </c>
      <c r="C184" s="94" t="s">
        <v>415</v>
      </c>
      <c r="D184" s="53">
        <v>44074</v>
      </c>
      <c r="E184" s="94" t="s">
        <v>416</v>
      </c>
      <c r="F184" s="54">
        <v>825</v>
      </c>
      <c r="G184" s="100">
        <f t="shared" si="8"/>
        <v>-89522.223500000036</v>
      </c>
      <c r="H184" s="101">
        <f t="shared" si="9"/>
        <v>0</v>
      </c>
      <c r="I184" s="102">
        <f t="shared" si="10"/>
        <v>111055.46100000001</v>
      </c>
      <c r="J184" s="103">
        <f t="shared" si="11"/>
        <v>-89522.223500000036</v>
      </c>
    </row>
    <row r="185" spans="2:10" s="92" customFormat="1" ht="12.75" customHeight="1" x14ac:dyDescent="0.25">
      <c r="B185" s="99">
        <v>171</v>
      </c>
      <c r="C185" s="94" t="s">
        <v>417</v>
      </c>
      <c r="D185" s="53">
        <v>44074</v>
      </c>
      <c r="E185" s="94" t="s">
        <v>418</v>
      </c>
      <c r="F185" s="54">
        <v>1645.7</v>
      </c>
      <c r="G185" s="100">
        <f t="shared" si="8"/>
        <v>-87876.523500000039</v>
      </c>
      <c r="H185" s="101">
        <f t="shared" si="9"/>
        <v>0</v>
      </c>
      <c r="I185" s="102">
        <f t="shared" si="10"/>
        <v>111055.46100000001</v>
      </c>
      <c r="J185" s="103">
        <f t="shared" si="11"/>
        <v>-87876.523500000039</v>
      </c>
    </row>
    <row r="186" spans="2:10" s="92" customFormat="1" ht="12.75" customHeight="1" x14ac:dyDescent="0.25">
      <c r="B186" s="99">
        <v>172</v>
      </c>
      <c r="C186" s="94" t="s">
        <v>419</v>
      </c>
      <c r="D186" s="53">
        <v>44074</v>
      </c>
      <c r="E186" s="94" t="s">
        <v>420</v>
      </c>
      <c r="F186" s="54">
        <v>1440</v>
      </c>
      <c r="G186" s="100">
        <f t="shared" si="8"/>
        <v>-86436.523500000039</v>
      </c>
      <c r="H186" s="101">
        <f t="shared" si="9"/>
        <v>0</v>
      </c>
      <c r="I186" s="102">
        <f t="shared" si="10"/>
        <v>111055.46100000001</v>
      </c>
      <c r="J186" s="103">
        <f t="shared" si="11"/>
        <v>-86436.523500000039</v>
      </c>
    </row>
    <row r="187" spans="2:10" s="92" customFormat="1" ht="12.75" customHeight="1" x14ac:dyDescent="0.25">
      <c r="B187" s="99">
        <v>173</v>
      </c>
      <c r="C187" s="94" t="s">
        <v>421</v>
      </c>
      <c r="D187" s="53">
        <v>44074</v>
      </c>
      <c r="E187" s="94" t="s">
        <v>422</v>
      </c>
      <c r="F187" s="54">
        <v>1010.7</v>
      </c>
      <c r="G187" s="100">
        <f t="shared" si="8"/>
        <v>-85425.823500000042</v>
      </c>
      <c r="H187" s="101">
        <f t="shared" si="9"/>
        <v>0</v>
      </c>
      <c r="I187" s="102">
        <f t="shared" si="10"/>
        <v>111055.46100000001</v>
      </c>
      <c r="J187" s="103">
        <f t="shared" si="11"/>
        <v>-85425.823500000042</v>
      </c>
    </row>
    <row r="188" spans="2:10" s="92" customFormat="1" ht="12.75" customHeight="1" x14ac:dyDescent="0.25">
      <c r="B188" s="99">
        <v>174</v>
      </c>
      <c r="C188" s="94" t="s">
        <v>423</v>
      </c>
      <c r="D188" s="53">
        <v>44074</v>
      </c>
      <c r="E188" s="94" t="s">
        <v>424</v>
      </c>
      <c r="F188" s="54">
        <v>666.08</v>
      </c>
      <c r="G188" s="100">
        <f t="shared" si="8"/>
        <v>-84759.743500000041</v>
      </c>
      <c r="H188" s="101">
        <f t="shared" si="9"/>
        <v>0</v>
      </c>
      <c r="I188" s="102">
        <f t="shared" si="10"/>
        <v>111055.46100000001</v>
      </c>
      <c r="J188" s="103">
        <f t="shared" si="11"/>
        <v>-84759.743500000041</v>
      </c>
    </row>
    <row r="189" spans="2:10" s="92" customFormat="1" ht="12.75" customHeight="1" x14ac:dyDescent="0.25">
      <c r="B189" s="99">
        <v>175</v>
      </c>
      <c r="C189" s="94" t="s">
        <v>425</v>
      </c>
      <c r="D189" s="53">
        <v>44074</v>
      </c>
      <c r="E189" s="94" t="s">
        <v>426</v>
      </c>
      <c r="F189" s="54">
        <v>387</v>
      </c>
      <c r="G189" s="100">
        <f t="shared" si="8"/>
        <v>-84372.743500000041</v>
      </c>
      <c r="H189" s="101">
        <f t="shared" si="9"/>
        <v>0</v>
      </c>
      <c r="I189" s="102">
        <f t="shared" si="10"/>
        <v>111055.46100000001</v>
      </c>
      <c r="J189" s="103">
        <f t="shared" si="11"/>
        <v>-84372.743500000041</v>
      </c>
    </row>
    <row r="190" spans="2:10" s="92" customFormat="1" ht="12.75" customHeight="1" x14ac:dyDescent="0.25">
      <c r="B190" s="99">
        <v>176</v>
      </c>
      <c r="C190" s="94" t="s">
        <v>427</v>
      </c>
      <c r="D190" s="53">
        <v>44074</v>
      </c>
      <c r="E190" s="94" t="s">
        <v>428</v>
      </c>
      <c r="F190" s="54">
        <v>25.8</v>
      </c>
      <c r="G190" s="100">
        <f t="shared" si="8"/>
        <v>-84346.943500000038</v>
      </c>
      <c r="H190" s="101">
        <f t="shared" si="9"/>
        <v>0</v>
      </c>
      <c r="I190" s="102">
        <f t="shared" si="10"/>
        <v>111055.46100000001</v>
      </c>
      <c r="J190" s="103">
        <f t="shared" si="11"/>
        <v>-84346.943500000038</v>
      </c>
    </row>
    <row r="191" spans="2:10" s="92" customFormat="1" ht="12.75" customHeight="1" x14ac:dyDescent="0.25">
      <c r="B191" s="99">
        <v>177</v>
      </c>
      <c r="C191" s="94" t="s">
        <v>429</v>
      </c>
      <c r="D191" s="53">
        <v>44074</v>
      </c>
      <c r="E191" s="94" t="s">
        <v>430</v>
      </c>
      <c r="F191" s="54">
        <v>79.599999999999994</v>
      </c>
      <c r="G191" s="100">
        <f t="shared" si="8"/>
        <v>-84267.343500000032</v>
      </c>
      <c r="H191" s="101">
        <f t="shared" si="9"/>
        <v>0</v>
      </c>
      <c r="I191" s="102">
        <f t="shared" si="10"/>
        <v>111055.46100000001</v>
      </c>
      <c r="J191" s="103">
        <f t="shared" si="11"/>
        <v>-84267.343500000032</v>
      </c>
    </row>
    <row r="192" spans="2:10" s="92" customFormat="1" ht="12.75" customHeight="1" x14ac:dyDescent="0.25">
      <c r="B192" s="99">
        <v>178</v>
      </c>
      <c r="C192" s="94" t="s">
        <v>431</v>
      </c>
      <c r="D192" s="52">
        <v>44074</v>
      </c>
      <c r="E192" s="94" t="s">
        <v>432</v>
      </c>
      <c r="F192" s="54">
        <v>2136</v>
      </c>
      <c r="G192" s="100">
        <f t="shared" si="8"/>
        <v>-82131.343500000032</v>
      </c>
      <c r="H192" s="101">
        <f t="shared" si="9"/>
        <v>0</v>
      </c>
      <c r="I192" s="102">
        <f t="shared" si="10"/>
        <v>111055.46100000001</v>
      </c>
      <c r="J192" s="103">
        <f t="shared" si="11"/>
        <v>-82131.343500000032</v>
      </c>
    </row>
    <row r="193" spans="2:10" s="92" customFormat="1" ht="12.75" customHeight="1" x14ac:dyDescent="0.25">
      <c r="B193" s="99">
        <v>179</v>
      </c>
      <c r="C193" s="94" t="s">
        <v>433</v>
      </c>
      <c r="D193" s="53">
        <v>44074</v>
      </c>
      <c r="E193" s="94" t="s">
        <v>434</v>
      </c>
      <c r="F193" s="54">
        <v>17</v>
      </c>
      <c r="G193" s="100">
        <f t="shared" si="8"/>
        <v>-82114.343500000032</v>
      </c>
      <c r="H193" s="101">
        <f t="shared" si="9"/>
        <v>0</v>
      </c>
      <c r="I193" s="102">
        <f t="shared" si="10"/>
        <v>111055.46100000001</v>
      </c>
      <c r="J193" s="103">
        <f t="shared" si="11"/>
        <v>-82114.343500000032</v>
      </c>
    </row>
    <row r="194" spans="2:10" s="92" customFormat="1" ht="12.75" customHeight="1" x14ac:dyDescent="0.25">
      <c r="B194" s="99">
        <v>180</v>
      </c>
      <c r="C194" s="94" t="s">
        <v>435</v>
      </c>
      <c r="D194" s="53">
        <v>44074</v>
      </c>
      <c r="E194" s="94" t="s">
        <v>436</v>
      </c>
      <c r="F194" s="54">
        <v>401.95</v>
      </c>
      <c r="G194" s="100">
        <f t="shared" si="8"/>
        <v>-81712.393500000035</v>
      </c>
      <c r="H194" s="101">
        <f t="shared" si="9"/>
        <v>0</v>
      </c>
      <c r="I194" s="102">
        <f t="shared" si="10"/>
        <v>111055.46100000001</v>
      </c>
      <c r="J194" s="103">
        <f t="shared" si="11"/>
        <v>-81712.393500000035</v>
      </c>
    </row>
    <row r="195" spans="2:10" s="92" customFormat="1" ht="12.75" customHeight="1" x14ac:dyDescent="0.25">
      <c r="B195" s="99">
        <v>181</v>
      </c>
      <c r="C195" s="94" t="s">
        <v>437</v>
      </c>
      <c r="D195" s="53">
        <v>44074</v>
      </c>
      <c r="E195" s="94" t="s">
        <v>438</v>
      </c>
      <c r="F195" s="54">
        <v>247.44</v>
      </c>
      <c r="G195" s="100">
        <f t="shared" si="8"/>
        <v>-81464.953500000032</v>
      </c>
      <c r="H195" s="101">
        <f t="shared" si="9"/>
        <v>0</v>
      </c>
      <c r="I195" s="102">
        <f t="shared" si="10"/>
        <v>111055.46100000001</v>
      </c>
      <c r="J195" s="103">
        <f t="shared" si="11"/>
        <v>-81464.953500000032</v>
      </c>
    </row>
    <row r="196" spans="2:10" s="92" customFormat="1" ht="12.75" customHeight="1" x14ac:dyDescent="0.25">
      <c r="B196" s="99">
        <v>182</v>
      </c>
      <c r="C196" s="94" t="s">
        <v>439</v>
      </c>
      <c r="D196" s="53">
        <v>44074</v>
      </c>
      <c r="E196" s="94" t="s">
        <v>440</v>
      </c>
      <c r="F196" s="54">
        <v>275</v>
      </c>
      <c r="G196" s="100">
        <f t="shared" si="8"/>
        <v>-81189.953500000032</v>
      </c>
      <c r="H196" s="101">
        <f t="shared" si="9"/>
        <v>0</v>
      </c>
      <c r="I196" s="102">
        <f t="shared" si="10"/>
        <v>111055.46100000001</v>
      </c>
      <c r="J196" s="103">
        <f t="shared" si="11"/>
        <v>-81189.953500000032</v>
      </c>
    </row>
    <row r="197" spans="2:10" s="92" customFormat="1" ht="12.75" customHeight="1" x14ac:dyDescent="0.25">
      <c r="B197" s="99">
        <v>183</v>
      </c>
      <c r="C197" s="94" t="s">
        <v>441</v>
      </c>
      <c r="D197" s="53">
        <v>44074</v>
      </c>
      <c r="E197" s="94" t="s">
        <v>442</v>
      </c>
      <c r="F197" s="54">
        <v>1645.7</v>
      </c>
      <c r="G197" s="100">
        <f t="shared" si="8"/>
        <v>-79544.253500000035</v>
      </c>
      <c r="H197" s="101">
        <f t="shared" si="9"/>
        <v>0</v>
      </c>
      <c r="I197" s="102">
        <f t="shared" si="10"/>
        <v>111055.46100000001</v>
      </c>
      <c r="J197" s="103">
        <f t="shared" si="11"/>
        <v>-79544.253500000035</v>
      </c>
    </row>
    <row r="198" spans="2:10" s="92" customFormat="1" ht="12.75" customHeight="1" x14ac:dyDescent="0.25">
      <c r="B198" s="99">
        <v>184</v>
      </c>
      <c r="C198" s="94" t="s">
        <v>443</v>
      </c>
      <c r="D198" s="53">
        <v>44074</v>
      </c>
      <c r="E198" s="94" t="s">
        <v>444</v>
      </c>
      <c r="F198" s="54">
        <v>136.57</v>
      </c>
      <c r="G198" s="100">
        <f t="shared" si="8"/>
        <v>-79407.683500000028</v>
      </c>
      <c r="H198" s="101">
        <f t="shared" si="9"/>
        <v>0</v>
      </c>
      <c r="I198" s="102">
        <f t="shared" si="10"/>
        <v>111055.46100000001</v>
      </c>
      <c r="J198" s="103">
        <f t="shared" si="11"/>
        <v>-79407.683500000028</v>
      </c>
    </row>
    <row r="199" spans="2:10" s="92" customFormat="1" ht="12.75" customHeight="1" x14ac:dyDescent="0.25">
      <c r="B199" s="99">
        <v>185</v>
      </c>
      <c r="C199" s="94" t="s">
        <v>445</v>
      </c>
      <c r="D199" s="53">
        <v>44074</v>
      </c>
      <c r="E199" s="94" t="s">
        <v>446</v>
      </c>
      <c r="F199" s="54">
        <v>174.6</v>
      </c>
      <c r="G199" s="100">
        <f t="shared" si="8"/>
        <v>-79233.083500000022</v>
      </c>
      <c r="H199" s="101">
        <f t="shared" si="9"/>
        <v>0</v>
      </c>
      <c r="I199" s="102">
        <f t="shared" si="10"/>
        <v>111055.46100000001</v>
      </c>
      <c r="J199" s="103">
        <f t="shared" si="11"/>
        <v>-79233.083500000022</v>
      </c>
    </row>
    <row r="200" spans="2:10" s="92" customFormat="1" ht="12.75" customHeight="1" x14ac:dyDescent="0.25">
      <c r="B200" s="99">
        <v>186</v>
      </c>
      <c r="C200" s="94" t="s">
        <v>447</v>
      </c>
      <c r="D200" s="53">
        <v>44074</v>
      </c>
      <c r="E200" s="94" t="s">
        <v>448</v>
      </c>
      <c r="F200" s="54">
        <v>1863.52</v>
      </c>
      <c r="G200" s="100">
        <f t="shared" si="8"/>
        <v>-77369.563500000018</v>
      </c>
      <c r="H200" s="101">
        <f t="shared" si="9"/>
        <v>0</v>
      </c>
      <c r="I200" s="102">
        <f t="shared" si="10"/>
        <v>111055.46100000001</v>
      </c>
      <c r="J200" s="103">
        <f t="shared" si="11"/>
        <v>-77369.563500000018</v>
      </c>
    </row>
    <row r="201" spans="2:10" s="92" customFormat="1" ht="12.75" customHeight="1" x14ac:dyDescent="0.25">
      <c r="B201" s="99">
        <v>187</v>
      </c>
      <c r="C201" s="94" t="s">
        <v>449</v>
      </c>
      <c r="D201" s="53">
        <v>44074</v>
      </c>
      <c r="E201" s="94" t="s">
        <v>450</v>
      </c>
      <c r="F201" s="54">
        <v>820</v>
      </c>
      <c r="G201" s="100">
        <f t="shared" si="8"/>
        <v>-76549.563500000018</v>
      </c>
      <c r="H201" s="101">
        <f t="shared" si="9"/>
        <v>0</v>
      </c>
      <c r="I201" s="102">
        <f t="shared" si="10"/>
        <v>111055.46100000001</v>
      </c>
      <c r="J201" s="103">
        <f t="shared" si="11"/>
        <v>-76549.563500000018</v>
      </c>
    </row>
    <row r="202" spans="2:10" s="92" customFormat="1" ht="12.75" customHeight="1" x14ac:dyDescent="0.25">
      <c r="B202" s="99">
        <v>188</v>
      </c>
      <c r="C202" s="94" t="s">
        <v>451</v>
      </c>
      <c r="D202" s="52">
        <v>44074</v>
      </c>
      <c r="E202" s="94" t="s">
        <v>452</v>
      </c>
      <c r="F202" s="54">
        <v>4536</v>
      </c>
      <c r="G202" s="100">
        <f t="shared" si="8"/>
        <v>-72013.563500000018</v>
      </c>
      <c r="H202" s="101">
        <f t="shared" si="9"/>
        <v>0</v>
      </c>
      <c r="I202" s="102">
        <f t="shared" si="10"/>
        <v>111055.46100000001</v>
      </c>
      <c r="J202" s="103">
        <f t="shared" si="11"/>
        <v>-72013.563500000018</v>
      </c>
    </row>
    <row r="203" spans="2:10" s="92" customFormat="1" ht="12.75" customHeight="1" x14ac:dyDescent="0.25">
      <c r="B203" s="99">
        <v>189</v>
      </c>
      <c r="C203" s="94" t="s">
        <v>453</v>
      </c>
      <c r="D203" s="53">
        <v>44074</v>
      </c>
      <c r="E203" s="94" t="s">
        <v>454</v>
      </c>
      <c r="F203" s="54">
        <v>9812.57</v>
      </c>
      <c r="G203" s="100">
        <f t="shared" si="8"/>
        <v>-62200.993500000019</v>
      </c>
      <c r="H203" s="101">
        <f t="shared" si="9"/>
        <v>0</v>
      </c>
      <c r="I203" s="102">
        <f t="shared" si="10"/>
        <v>111055.46100000001</v>
      </c>
      <c r="J203" s="103">
        <f t="shared" si="11"/>
        <v>-62200.993500000019</v>
      </c>
    </row>
    <row r="204" spans="2:10" s="92" customFormat="1" ht="12.75" customHeight="1" x14ac:dyDescent="0.25">
      <c r="B204" s="99">
        <v>190</v>
      </c>
      <c r="C204" s="94" t="s">
        <v>455</v>
      </c>
      <c r="D204" s="53">
        <v>44074</v>
      </c>
      <c r="E204" s="94" t="s">
        <v>456</v>
      </c>
      <c r="F204" s="54">
        <v>1000</v>
      </c>
      <c r="G204" s="100">
        <f t="shared" si="8"/>
        <v>-61200.993500000019</v>
      </c>
      <c r="H204" s="101">
        <f t="shared" si="9"/>
        <v>0</v>
      </c>
      <c r="I204" s="102">
        <f t="shared" si="10"/>
        <v>111055.46100000001</v>
      </c>
      <c r="J204" s="103">
        <f t="shared" si="11"/>
        <v>-61200.993500000019</v>
      </c>
    </row>
    <row r="205" spans="2:10" s="92" customFormat="1" ht="12.75" customHeight="1" x14ac:dyDescent="0.25">
      <c r="B205" s="99">
        <v>191</v>
      </c>
      <c r="C205" s="94" t="s">
        <v>457</v>
      </c>
      <c r="D205" s="53">
        <v>44074</v>
      </c>
      <c r="E205" s="94" t="s">
        <v>458</v>
      </c>
      <c r="F205" s="54">
        <v>571.70000000000005</v>
      </c>
      <c r="G205" s="100">
        <f t="shared" si="8"/>
        <v>-60629.293500000022</v>
      </c>
      <c r="H205" s="101">
        <f t="shared" si="9"/>
        <v>0</v>
      </c>
      <c r="I205" s="102">
        <f t="shared" si="10"/>
        <v>111055.46100000001</v>
      </c>
      <c r="J205" s="103">
        <f t="shared" si="11"/>
        <v>-60629.293500000022</v>
      </c>
    </row>
    <row r="206" spans="2:10" s="92" customFormat="1" ht="12.75" customHeight="1" x14ac:dyDescent="0.25">
      <c r="B206" s="99">
        <v>192</v>
      </c>
      <c r="C206" s="94" t="s">
        <v>459</v>
      </c>
      <c r="D206" s="53">
        <v>44074</v>
      </c>
      <c r="E206" s="94" t="s">
        <v>460</v>
      </c>
      <c r="F206" s="54">
        <v>291.25</v>
      </c>
      <c r="G206" s="100">
        <f t="shared" ref="G206:G269" si="12">F206+J205</f>
        <v>-60338.043500000022</v>
      </c>
      <c r="H206" s="101">
        <f t="shared" ref="H206:H269" si="13">IF(G206&gt;0,ROUND(G206/I206+0.5,0),0)</f>
        <v>0</v>
      </c>
      <c r="I206" s="102">
        <f t="shared" ref="I206:I269" si="14">$C$10</f>
        <v>111055.46100000001</v>
      </c>
      <c r="J206" s="103">
        <f t="shared" ref="J206:J269" si="15">G206-(H206*I206)</f>
        <v>-60338.043500000022</v>
      </c>
    </row>
    <row r="207" spans="2:10" s="92" customFormat="1" ht="12.75" customHeight="1" x14ac:dyDescent="0.25">
      <c r="B207" s="99">
        <v>193</v>
      </c>
      <c r="C207" s="94" t="s">
        <v>461</v>
      </c>
      <c r="D207" s="53">
        <v>44074</v>
      </c>
      <c r="E207" s="94" t="s">
        <v>462</v>
      </c>
      <c r="F207" s="54">
        <v>670.85</v>
      </c>
      <c r="G207" s="100">
        <f t="shared" si="12"/>
        <v>-59667.193500000023</v>
      </c>
      <c r="H207" s="101">
        <f t="shared" si="13"/>
        <v>0</v>
      </c>
      <c r="I207" s="102">
        <f t="shared" si="14"/>
        <v>111055.46100000001</v>
      </c>
      <c r="J207" s="103">
        <f t="shared" si="15"/>
        <v>-59667.193500000023</v>
      </c>
    </row>
    <row r="208" spans="2:10" s="92" customFormat="1" ht="12.75" customHeight="1" x14ac:dyDescent="0.25">
      <c r="B208" s="99">
        <v>194</v>
      </c>
      <c r="C208" s="94" t="s">
        <v>463</v>
      </c>
      <c r="D208" s="53">
        <v>44074</v>
      </c>
      <c r="E208" s="94" t="s">
        <v>464</v>
      </c>
      <c r="F208" s="54">
        <v>372.71</v>
      </c>
      <c r="G208" s="100">
        <f t="shared" si="12"/>
        <v>-59294.483500000024</v>
      </c>
      <c r="H208" s="101">
        <f t="shared" si="13"/>
        <v>0</v>
      </c>
      <c r="I208" s="102">
        <f t="shared" si="14"/>
        <v>111055.46100000001</v>
      </c>
      <c r="J208" s="103">
        <f t="shared" si="15"/>
        <v>-59294.483500000024</v>
      </c>
    </row>
    <row r="209" spans="2:10" s="92" customFormat="1" ht="12.75" customHeight="1" x14ac:dyDescent="0.25">
      <c r="B209" s="99">
        <v>195</v>
      </c>
      <c r="C209" s="94" t="s">
        <v>465</v>
      </c>
      <c r="D209" s="53">
        <v>44074</v>
      </c>
      <c r="E209" s="94" t="s">
        <v>466</v>
      </c>
      <c r="F209" s="54">
        <v>650</v>
      </c>
      <c r="G209" s="100">
        <f t="shared" si="12"/>
        <v>-58644.483500000024</v>
      </c>
      <c r="H209" s="101">
        <f t="shared" si="13"/>
        <v>0</v>
      </c>
      <c r="I209" s="102">
        <f t="shared" si="14"/>
        <v>111055.46100000001</v>
      </c>
      <c r="J209" s="103">
        <f t="shared" si="15"/>
        <v>-58644.483500000024</v>
      </c>
    </row>
    <row r="210" spans="2:10" s="92" customFormat="1" ht="12.75" customHeight="1" x14ac:dyDescent="0.25">
      <c r="B210" s="99">
        <v>196</v>
      </c>
      <c r="C210" s="94" t="s">
        <v>467</v>
      </c>
      <c r="D210" s="53">
        <v>44074</v>
      </c>
      <c r="E210" s="94" t="s">
        <v>468</v>
      </c>
      <c r="F210" s="54">
        <v>750</v>
      </c>
      <c r="G210" s="100">
        <f t="shared" si="12"/>
        <v>-57894.483500000024</v>
      </c>
      <c r="H210" s="101">
        <f t="shared" si="13"/>
        <v>0</v>
      </c>
      <c r="I210" s="102">
        <f t="shared" si="14"/>
        <v>111055.46100000001</v>
      </c>
      <c r="J210" s="103">
        <f t="shared" si="15"/>
        <v>-57894.483500000024</v>
      </c>
    </row>
    <row r="211" spans="2:10" s="92" customFormat="1" ht="12.75" customHeight="1" x14ac:dyDescent="0.25">
      <c r="B211" s="99">
        <v>197</v>
      </c>
      <c r="C211" s="94" t="s">
        <v>469</v>
      </c>
      <c r="D211" s="53">
        <v>44074</v>
      </c>
      <c r="E211" s="94" t="s">
        <v>470</v>
      </c>
      <c r="F211" s="54">
        <v>2825.03</v>
      </c>
      <c r="G211" s="100">
        <f t="shared" si="12"/>
        <v>-55069.453500000025</v>
      </c>
      <c r="H211" s="101">
        <f t="shared" si="13"/>
        <v>0</v>
      </c>
      <c r="I211" s="102">
        <f t="shared" si="14"/>
        <v>111055.46100000001</v>
      </c>
      <c r="J211" s="103">
        <f t="shared" si="15"/>
        <v>-55069.453500000025</v>
      </c>
    </row>
    <row r="212" spans="2:10" s="92" customFormat="1" ht="12.75" customHeight="1" x14ac:dyDescent="0.25">
      <c r="B212" s="99">
        <v>198</v>
      </c>
      <c r="C212" s="94" t="s">
        <v>471</v>
      </c>
      <c r="D212" s="53">
        <v>44074</v>
      </c>
      <c r="E212" s="94" t="s">
        <v>472</v>
      </c>
      <c r="F212" s="54">
        <v>27569.87</v>
      </c>
      <c r="G212" s="100">
        <f t="shared" si="12"/>
        <v>-27499.583500000026</v>
      </c>
      <c r="H212" s="101">
        <f t="shared" si="13"/>
        <v>0</v>
      </c>
      <c r="I212" s="102">
        <f t="shared" si="14"/>
        <v>111055.46100000001</v>
      </c>
      <c r="J212" s="103">
        <f t="shared" si="15"/>
        <v>-27499.583500000026</v>
      </c>
    </row>
    <row r="213" spans="2:10" s="92" customFormat="1" ht="12.75" customHeight="1" x14ac:dyDescent="0.25">
      <c r="B213" s="99">
        <v>199</v>
      </c>
      <c r="C213" s="94" t="s">
        <v>473</v>
      </c>
      <c r="D213" s="53">
        <v>44074</v>
      </c>
      <c r="E213" s="94" t="s">
        <v>474</v>
      </c>
      <c r="F213" s="54">
        <v>15133.09</v>
      </c>
      <c r="G213" s="100">
        <f t="shared" si="12"/>
        <v>-12366.493500000026</v>
      </c>
      <c r="H213" s="101">
        <f t="shared" si="13"/>
        <v>0</v>
      </c>
      <c r="I213" s="102">
        <f t="shared" si="14"/>
        <v>111055.46100000001</v>
      </c>
      <c r="J213" s="103">
        <f t="shared" si="15"/>
        <v>-12366.493500000026</v>
      </c>
    </row>
    <row r="214" spans="2:10" s="92" customFormat="1" ht="12.75" customHeight="1" x14ac:dyDescent="0.25">
      <c r="B214" s="99">
        <v>200</v>
      </c>
      <c r="C214" s="94" t="s">
        <v>475</v>
      </c>
      <c r="D214" s="53">
        <v>44074</v>
      </c>
      <c r="E214" s="94" t="s">
        <v>476</v>
      </c>
      <c r="F214" s="54">
        <v>3388.5</v>
      </c>
      <c r="G214" s="100">
        <f t="shared" si="12"/>
        <v>-8977.993500000026</v>
      </c>
      <c r="H214" s="101">
        <f t="shared" si="13"/>
        <v>0</v>
      </c>
      <c r="I214" s="102">
        <f t="shared" si="14"/>
        <v>111055.46100000001</v>
      </c>
      <c r="J214" s="103">
        <f t="shared" si="15"/>
        <v>-8977.993500000026</v>
      </c>
    </row>
    <row r="215" spans="2:10" s="92" customFormat="1" ht="12.75" customHeight="1" x14ac:dyDescent="0.25">
      <c r="B215" s="99">
        <v>201</v>
      </c>
      <c r="C215" s="94" t="s">
        <v>477</v>
      </c>
      <c r="D215" s="53">
        <v>44074</v>
      </c>
      <c r="E215" s="94" t="s">
        <v>478</v>
      </c>
      <c r="F215" s="54">
        <v>320.8</v>
      </c>
      <c r="G215" s="100">
        <f t="shared" si="12"/>
        <v>-8657.1935000000267</v>
      </c>
      <c r="H215" s="101">
        <f t="shared" si="13"/>
        <v>0</v>
      </c>
      <c r="I215" s="102">
        <f t="shared" si="14"/>
        <v>111055.46100000001</v>
      </c>
      <c r="J215" s="103">
        <f t="shared" si="15"/>
        <v>-8657.1935000000267</v>
      </c>
    </row>
    <row r="216" spans="2:10" s="92" customFormat="1" ht="12.75" customHeight="1" x14ac:dyDescent="0.25">
      <c r="B216" s="99">
        <v>202</v>
      </c>
      <c r="C216" s="94" t="s">
        <v>479</v>
      </c>
      <c r="D216" s="53">
        <v>44074</v>
      </c>
      <c r="E216" s="94" t="s">
        <v>480</v>
      </c>
      <c r="F216" s="54">
        <v>821.94</v>
      </c>
      <c r="G216" s="100">
        <f t="shared" si="12"/>
        <v>-7835.2535000000262</v>
      </c>
      <c r="H216" s="101">
        <f t="shared" si="13"/>
        <v>0</v>
      </c>
      <c r="I216" s="102">
        <f t="shared" si="14"/>
        <v>111055.46100000001</v>
      </c>
      <c r="J216" s="103">
        <f t="shared" si="15"/>
        <v>-7835.2535000000262</v>
      </c>
    </row>
    <row r="217" spans="2:10" s="92" customFormat="1" ht="12.75" customHeight="1" x14ac:dyDescent="0.25">
      <c r="B217" s="99">
        <v>203</v>
      </c>
      <c r="C217" s="94" t="s">
        <v>481</v>
      </c>
      <c r="D217" s="53">
        <v>44074</v>
      </c>
      <c r="E217" s="94" t="s">
        <v>482</v>
      </c>
      <c r="F217" s="54">
        <v>546.28</v>
      </c>
      <c r="G217" s="100">
        <f t="shared" si="12"/>
        <v>-7288.9735000000264</v>
      </c>
      <c r="H217" s="101">
        <f t="shared" si="13"/>
        <v>0</v>
      </c>
      <c r="I217" s="102">
        <f t="shared" si="14"/>
        <v>111055.46100000001</v>
      </c>
      <c r="J217" s="103">
        <f t="shared" si="15"/>
        <v>-7288.9735000000264</v>
      </c>
    </row>
    <row r="218" spans="2:10" s="92" customFormat="1" ht="12.75" customHeight="1" x14ac:dyDescent="0.25">
      <c r="B218" s="99">
        <v>204</v>
      </c>
      <c r="C218" s="94" t="s">
        <v>483</v>
      </c>
      <c r="D218" s="53">
        <v>44074</v>
      </c>
      <c r="E218" s="94" t="s">
        <v>484</v>
      </c>
      <c r="F218" s="54">
        <v>96</v>
      </c>
      <c r="G218" s="100">
        <f t="shared" si="12"/>
        <v>-7192.9735000000264</v>
      </c>
      <c r="H218" s="101">
        <f t="shared" si="13"/>
        <v>0</v>
      </c>
      <c r="I218" s="102">
        <f t="shared" si="14"/>
        <v>111055.46100000001</v>
      </c>
      <c r="J218" s="103">
        <f t="shared" si="15"/>
        <v>-7192.9735000000264</v>
      </c>
    </row>
    <row r="219" spans="2:10" s="92" customFormat="1" ht="12.75" customHeight="1" x14ac:dyDescent="0.25">
      <c r="B219" s="99">
        <v>205</v>
      </c>
      <c r="C219" s="94" t="s">
        <v>485</v>
      </c>
      <c r="D219" s="53">
        <v>44074</v>
      </c>
      <c r="E219" s="94" t="s">
        <v>486</v>
      </c>
      <c r="F219" s="54">
        <v>556</v>
      </c>
      <c r="G219" s="100">
        <f t="shared" si="12"/>
        <v>-6636.9735000000264</v>
      </c>
      <c r="H219" s="101">
        <f t="shared" si="13"/>
        <v>0</v>
      </c>
      <c r="I219" s="102">
        <f t="shared" si="14"/>
        <v>111055.46100000001</v>
      </c>
      <c r="J219" s="103">
        <f t="shared" si="15"/>
        <v>-6636.9735000000264</v>
      </c>
    </row>
    <row r="220" spans="2:10" s="92" customFormat="1" ht="12.75" customHeight="1" x14ac:dyDescent="0.25">
      <c r="B220" s="99">
        <v>206</v>
      </c>
      <c r="C220" s="94" t="s">
        <v>487</v>
      </c>
      <c r="D220" s="53">
        <v>44074</v>
      </c>
      <c r="E220" s="109" t="s">
        <v>488</v>
      </c>
      <c r="F220" s="54">
        <v>26.21</v>
      </c>
      <c r="G220" s="100">
        <f t="shared" si="12"/>
        <v>-6610.7635000000264</v>
      </c>
      <c r="H220" s="101">
        <f t="shared" si="13"/>
        <v>0</v>
      </c>
      <c r="I220" s="102">
        <f t="shared" si="14"/>
        <v>111055.46100000001</v>
      </c>
      <c r="J220" s="103">
        <f t="shared" si="15"/>
        <v>-6610.7635000000264</v>
      </c>
    </row>
    <row r="221" spans="2:10" s="92" customFormat="1" ht="12.75" customHeight="1" x14ac:dyDescent="0.25">
      <c r="B221" s="99">
        <v>207</v>
      </c>
      <c r="C221" s="94" t="s">
        <v>489</v>
      </c>
      <c r="D221" s="53">
        <v>44074</v>
      </c>
      <c r="E221" s="109" t="s">
        <v>490</v>
      </c>
      <c r="F221" s="54">
        <v>4.16</v>
      </c>
      <c r="G221" s="100">
        <f t="shared" si="12"/>
        <v>-6606.6035000000265</v>
      </c>
      <c r="H221" s="101">
        <f t="shared" si="13"/>
        <v>0</v>
      </c>
      <c r="I221" s="102">
        <f t="shared" si="14"/>
        <v>111055.46100000001</v>
      </c>
      <c r="J221" s="103">
        <f t="shared" si="15"/>
        <v>-6606.6035000000265</v>
      </c>
    </row>
    <row r="222" spans="2:10" s="92" customFormat="1" ht="12.75" customHeight="1" x14ac:dyDescent="0.25">
      <c r="B222" s="99">
        <v>208</v>
      </c>
      <c r="C222" s="94" t="s">
        <v>491</v>
      </c>
      <c r="D222" s="52">
        <v>44074</v>
      </c>
      <c r="E222" s="94" t="s">
        <v>492</v>
      </c>
      <c r="F222" s="54">
        <v>1735.88</v>
      </c>
      <c r="G222" s="100">
        <f t="shared" si="12"/>
        <v>-4870.7235000000264</v>
      </c>
      <c r="H222" s="101">
        <f t="shared" si="13"/>
        <v>0</v>
      </c>
      <c r="I222" s="102">
        <f t="shared" si="14"/>
        <v>111055.46100000001</v>
      </c>
      <c r="J222" s="103">
        <f t="shared" si="15"/>
        <v>-4870.7235000000264</v>
      </c>
    </row>
    <row r="223" spans="2:10" s="92" customFormat="1" ht="12.75" customHeight="1" x14ac:dyDescent="0.25">
      <c r="B223" s="99">
        <v>209</v>
      </c>
      <c r="C223" s="94" t="s">
        <v>493</v>
      </c>
      <c r="D223" s="53">
        <v>44074</v>
      </c>
      <c r="E223" s="94" t="s">
        <v>494</v>
      </c>
      <c r="F223" s="54">
        <v>3885.9</v>
      </c>
      <c r="G223" s="100">
        <f t="shared" si="12"/>
        <v>-984.82350000002634</v>
      </c>
      <c r="H223" s="101">
        <f t="shared" si="13"/>
        <v>0</v>
      </c>
      <c r="I223" s="102">
        <f t="shared" si="14"/>
        <v>111055.46100000001</v>
      </c>
      <c r="J223" s="103">
        <f t="shared" si="15"/>
        <v>-984.82350000002634</v>
      </c>
    </row>
    <row r="224" spans="2:10" s="92" customFormat="1" ht="12.75" customHeight="1" x14ac:dyDescent="0.25">
      <c r="B224" s="99">
        <v>210</v>
      </c>
      <c r="C224" s="94" t="s">
        <v>495</v>
      </c>
      <c r="D224" s="53">
        <v>44074</v>
      </c>
      <c r="E224" s="94" t="s">
        <v>496</v>
      </c>
      <c r="F224" s="54">
        <v>374.3</v>
      </c>
      <c r="G224" s="100">
        <f t="shared" si="12"/>
        <v>-610.52350000002639</v>
      </c>
      <c r="H224" s="101">
        <f t="shared" si="13"/>
        <v>0</v>
      </c>
      <c r="I224" s="102">
        <f t="shared" si="14"/>
        <v>111055.46100000001</v>
      </c>
      <c r="J224" s="103">
        <f t="shared" si="15"/>
        <v>-610.52350000002639</v>
      </c>
    </row>
    <row r="225" spans="2:10" s="92" customFormat="1" ht="12.75" customHeight="1" x14ac:dyDescent="0.25">
      <c r="B225" s="99">
        <v>211</v>
      </c>
      <c r="C225" s="94" t="s">
        <v>497</v>
      </c>
      <c r="D225" s="53">
        <v>44074</v>
      </c>
      <c r="E225" s="94" t="s">
        <v>498</v>
      </c>
      <c r="F225" s="54">
        <v>328.5</v>
      </c>
      <c r="G225" s="100">
        <f t="shared" si="12"/>
        <v>-282.02350000002639</v>
      </c>
      <c r="H225" s="101">
        <f t="shared" si="13"/>
        <v>0</v>
      </c>
      <c r="I225" s="102">
        <f t="shared" si="14"/>
        <v>111055.46100000001</v>
      </c>
      <c r="J225" s="103">
        <f t="shared" si="15"/>
        <v>-282.02350000002639</v>
      </c>
    </row>
    <row r="226" spans="2:10" s="92" customFormat="1" ht="12.75" customHeight="1" x14ac:dyDescent="0.25">
      <c r="B226" s="99">
        <v>212</v>
      </c>
      <c r="C226" s="94" t="s">
        <v>499</v>
      </c>
      <c r="D226" s="52">
        <v>44074</v>
      </c>
      <c r="E226" s="94" t="s">
        <v>500</v>
      </c>
      <c r="F226" s="54">
        <v>150</v>
      </c>
      <c r="G226" s="100">
        <f t="shared" si="12"/>
        <v>-132.02350000002639</v>
      </c>
      <c r="H226" s="101">
        <f t="shared" si="13"/>
        <v>0</v>
      </c>
      <c r="I226" s="102">
        <f t="shared" si="14"/>
        <v>111055.46100000001</v>
      </c>
      <c r="J226" s="103">
        <f t="shared" si="15"/>
        <v>-132.02350000002639</v>
      </c>
    </row>
    <row r="227" spans="2:10" s="110" customFormat="1" ht="12.75" customHeight="1" x14ac:dyDescent="0.25">
      <c r="B227" s="111">
        <v>213</v>
      </c>
      <c r="C227" s="104" t="s">
        <v>53</v>
      </c>
      <c r="D227" s="105">
        <v>44074</v>
      </c>
      <c r="E227" s="104" t="s">
        <v>54</v>
      </c>
      <c r="F227" s="106">
        <v>2160</v>
      </c>
      <c r="G227" s="107">
        <f t="shared" si="12"/>
        <v>2027.9764999999736</v>
      </c>
      <c r="H227" s="108">
        <f t="shared" si="13"/>
        <v>1</v>
      </c>
      <c r="I227" s="112">
        <f t="shared" si="14"/>
        <v>111055.46100000001</v>
      </c>
      <c r="J227" s="113">
        <f t="shared" si="15"/>
        <v>-109027.48450000004</v>
      </c>
    </row>
    <row r="228" spans="2:10" s="92" customFormat="1" ht="12.75" customHeight="1" x14ac:dyDescent="0.25">
      <c r="B228" s="99">
        <v>214</v>
      </c>
      <c r="C228" s="94" t="s">
        <v>501</v>
      </c>
      <c r="D228" s="53">
        <v>44074</v>
      </c>
      <c r="E228" s="94" t="s">
        <v>502</v>
      </c>
      <c r="F228" s="54">
        <v>915</v>
      </c>
      <c r="G228" s="100">
        <f t="shared" si="12"/>
        <v>-108112.48450000004</v>
      </c>
      <c r="H228" s="101">
        <f t="shared" si="13"/>
        <v>0</v>
      </c>
      <c r="I228" s="102">
        <f t="shared" si="14"/>
        <v>111055.46100000001</v>
      </c>
      <c r="J228" s="103">
        <f t="shared" si="15"/>
        <v>-108112.48450000004</v>
      </c>
    </row>
    <row r="229" spans="2:10" s="92" customFormat="1" ht="12.75" customHeight="1" x14ac:dyDescent="0.25">
      <c r="B229" s="99">
        <v>215</v>
      </c>
      <c r="C229" s="94" t="s">
        <v>503</v>
      </c>
      <c r="D229" s="53">
        <v>44077</v>
      </c>
      <c r="E229" s="94" t="s">
        <v>504</v>
      </c>
      <c r="F229" s="54">
        <v>17248</v>
      </c>
      <c r="G229" s="100">
        <f t="shared" si="12"/>
        <v>-90864.484500000035</v>
      </c>
      <c r="H229" s="101">
        <f t="shared" si="13"/>
        <v>0</v>
      </c>
      <c r="I229" s="102">
        <f t="shared" si="14"/>
        <v>111055.46100000001</v>
      </c>
      <c r="J229" s="103">
        <f t="shared" si="15"/>
        <v>-90864.484500000035</v>
      </c>
    </row>
    <row r="230" spans="2:10" s="92" customFormat="1" ht="12.75" customHeight="1" x14ac:dyDescent="0.25">
      <c r="B230" s="99">
        <v>216</v>
      </c>
      <c r="C230" s="94" t="s">
        <v>505</v>
      </c>
      <c r="D230" s="53">
        <v>44104</v>
      </c>
      <c r="E230" s="94" t="s">
        <v>506</v>
      </c>
      <c r="F230" s="54">
        <v>236.46</v>
      </c>
      <c r="G230" s="100">
        <f t="shared" si="12"/>
        <v>-90628.024500000029</v>
      </c>
      <c r="H230" s="101">
        <f t="shared" si="13"/>
        <v>0</v>
      </c>
      <c r="I230" s="102">
        <f t="shared" si="14"/>
        <v>111055.46100000001</v>
      </c>
      <c r="J230" s="103">
        <f t="shared" si="15"/>
        <v>-90628.024500000029</v>
      </c>
    </row>
    <row r="231" spans="2:10" s="92" customFormat="1" ht="12.75" customHeight="1" x14ac:dyDescent="0.25">
      <c r="B231" s="99">
        <v>217</v>
      </c>
      <c r="C231" s="94" t="s">
        <v>507</v>
      </c>
      <c r="D231" s="53">
        <v>44104</v>
      </c>
      <c r="E231" s="94" t="s">
        <v>508</v>
      </c>
      <c r="F231" s="54">
        <v>54697.11</v>
      </c>
      <c r="G231" s="100">
        <f t="shared" si="12"/>
        <v>-35930.914500000028</v>
      </c>
      <c r="H231" s="101">
        <f t="shared" si="13"/>
        <v>0</v>
      </c>
      <c r="I231" s="102">
        <f t="shared" si="14"/>
        <v>111055.46100000001</v>
      </c>
      <c r="J231" s="103">
        <f t="shared" si="15"/>
        <v>-35930.914500000028</v>
      </c>
    </row>
    <row r="232" spans="2:10" s="92" customFormat="1" ht="12.75" customHeight="1" x14ac:dyDescent="0.25">
      <c r="B232" s="99">
        <v>218</v>
      </c>
      <c r="C232" s="94" t="s">
        <v>509</v>
      </c>
      <c r="D232" s="53">
        <v>44104</v>
      </c>
      <c r="E232" s="94" t="s">
        <v>510</v>
      </c>
      <c r="F232" s="54">
        <v>330</v>
      </c>
      <c r="G232" s="100">
        <f t="shared" si="12"/>
        <v>-35600.914500000028</v>
      </c>
      <c r="H232" s="101">
        <f t="shared" si="13"/>
        <v>0</v>
      </c>
      <c r="I232" s="102">
        <f t="shared" si="14"/>
        <v>111055.46100000001</v>
      </c>
      <c r="J232" s="103">
        <f t="shared" si="15"/>
        <v>-35600.914500000028</v>
      </c>
    </row>
    <row r="233" spans="2:10" s="92" customFormat="1" ht="12.75" customHeight="1" x14ac:dyDescent="0.25">
      <c r="B233" s="99">
        <v>219</v>
      </c>
      <c r="C233" s="94" t="s">
        <v>511</v>
      </c>
      <c r="D233" s="53">
        <v>44104</v>
      </c>
      <c r="E233" s="94" t="s">
        <v>512</v>
      </c>
      <c r="F233" s="54">
        <v>804</v>
      </c>
      <c r="G233" s="100">
        <f t="shared" si="12"/>
        <v>-34796.914500000028</v>
      </c>
      <c r="H233" s="101">
        <f t="shared" si="13"/>
        <v>0</v>
      </c>
      <c r="I233" s="102">
        <f t="shared" si="14"/>
        <v>111055.46100000001</v>
      </c>
      <c r="J233" s="103">
        <f t="shared" si="15"/>
        <v>-34796.914500000028</v>
      </c>
    </row>
    <row r="234" spans="2:10" s="92" customFormat="1" ht="12.75" customHeight="1" x14ac:dyDescent="0.25">
      <c r="B234" s="99">
        <v>220</v>
      </c>
      <c r="C234" s="94" t="s">
        <v>513</v>
      </c>
      <c r="D234" s="53">
        <v>44104</v>
      </c>
      <c r="E234" s="109" t="s">
        <v>514</v>
      </c>
      <c r="F234" s="54">
        <v>3533.38</v>
      </c>
      <c r="G234" s="100">
        <f t="shared" si="12"/>
        <v>-31263.534500000027</v>
      </c>
      <c r="H234" s="101">
        <f t="shared" si="13"/>
        <v>0</v>
      </c>
      <c r="I234" s="102">
        <f t="shared" si="14"/>
        <v>111055.46100000001</v>
      </c>
      <c r="J234" s="103">
        <f t="shared" si="15"/>
        <v>-31263.534500000027</v>
      </c>
    </row>
    <row r="235" spans="2:10" s="92" customFormat="1" ht="12.75" customHeight="1" x14ac:dyDescent="0.25">
      <c r="B235" s="99">
        <v>221</v>
      </c>
      <c r="C235" s="94" t="s">
        <v>515</v>
      </c>
      <c r="D235" s="53">
        <v>44104</v>
      </c>
      <c r="E235" s="109" t="s">
        <v>516</v>
      </c>
      <c r="F235" s="54">
        <v>2117.17</v>
      </c>
      <c r="G235" s="100">
        <f t="shared" si="12"/>
        <v>-29146.364500000025</v>
      </c>
      <c r="H235" s="101">
        <f t="shared" si="13"/>
        <v>0</v>
      </c>
      <c r="I235" s="102">
        <f t="shared" si="14"/>
        <v>111055.46100000001</v>
      </c>
      <c r="J235" s="103">
        <f t="shared" si="15"/>
        <v>-29146.364500000025</v>
      </c>
    </row>
    <row r="236" spans="2:10" s="92" customFormat="1" ht="12.75" customHeight="1" x14ac:dyDescent="0.25">
      <c r="B236" s="99">
        <v>222</v>
      </c>
      <c r="C236" s="94" t="s">
        <v>517</v>
      </c>
      <c r="D236" s="53">
        <v>44104</v>
      </c>
      <c r="E236" s="94" t="s">
        <v>518</v>
      </c>
      <c r="F236" s="54">
        <v>400</v>
      </c>
      <c r="G236" s="100">
        <f t="shared" si="12"/>
        <v>-28746.364500000025</v>
      </c>
      <c r="H236" s="101">
        <f t="shared" si="13"/>
        <v>0</v>
      </c>
      <c r="I236" s="102">
        <f t="shared" si="14"/>
        <v>111055.46100000001</v>
      </c>
      <c r="J236" s="103">
        <f t="shared" si="15"/>
        <v>-28746.364500000025</v>
      </c>
    </row>
    <row r="237" spans="2:10" s="92" customFormat="1" ht="12.75" customHeight="1" x14ac:dyDescent="0.25">
      <c r="B237" s="99">
        <v>223</v>
      </c>
      <c r="C237" s="94" t="s">
        <v>519</v>
      </c>
      <c r="D237" s="53">
        <v>44104</v>
      </c>
      <c r="E237" s="94" t="s">
        <v>520</v>
      </c>
      <c r="F237" s="54">
        <v>9284.2000000000007</v>
      </c>
      <c r="G237" s="100">
        <f t="shared" si="12"/>
        <v>-19462.164500000024</v>
      </c>
      <c r="H237" s="101">
        <f t="shared" si="13"/>
        <v>0</v>
      </c>
      <c r="I237" s="102">
        <f t="shared" si="14"/>
        <v>111055.46100000001</v>
      </c>
      <c r="J237" s="103">
        <f t="shared" si="15"/>
        <v>-19462.164500000024</v>
      </c>
    </row>
    <row r="238" spans="2:10" s="92" customFormat="1" ht="12.75" customHeight="1" x14ac:dyDescent="0.25">
      <c r="B238" s="99">
        <v>224</v>
      </c>
      <c r="C238" s="94" t="s">
        <v>521</v>
      </c>
      <c r="D238" s="53">
        <v>44104</v>
      </c>
      <c r="E238" s="94" t="s">
        <v>522</v>
      </c>
      <c r="F238" s="54">
        <v>5674.06</v>
      </c>
      <c r="G238" s="100">
        <f t="shared" si="12"/>
        <v>-13788.104500000023</v>
      </c>
      <c r="H238" s="101">
        <f t="shared" si="13"/>
        <v>0</v>
      </c>
      <c r="I238" s="102">
        <f t="shared" si="14"/>
        <v>111055.46100000001</v>
      </c>
      <c r="J238" s="103">
        <f t="shared" si="15"/>
        <v>-13788.104500000023</v>
      </c>
    </row>
    <row r="239" spans="2:10" s="92" customFormat="1" ht="12.75" customHeight="1" x14ac:dyDescent="0.25">
      <c r="B239" s="99">
        <v>225</v>
      </c>
      <c r="C239" s="94" t="s">
        <v>523</v>
      </c>
      <c r="D239" s="53">
        <v>44104</v>
      </c>
      <c r="E239" s="94" t="s">
        <v>524</v>
      </c>
      <c r="F239" s="54">
        <v>1000</v>
      </c>
      <c r="G239" s="100">
        <f t="shared" si="12"/>
        <v>-12788.104500000023</v>
      </c>
      <c r="H239" s="101">
        <f t="shared" si="13"/>
        <v>0</v>
      </c>
      <c r="I239" s="102">
        <f t="shared" si="14"/>
        <v>111055.46100000001</v>
      </c>
      <c r="J239" s="103">
        <f t="shared" si="15"/>
        <v>-12788.104500000023</v>
      </c>
    </row>
    <row r="240" spans="2:10" s="92" customFormat="1" ht="12.75" customHeight="1" x14ac:dyDescent="0.25">
      <c r="B240" s="99">
        <v>226</v>
      </c>
      <c r="C240" s="94" t="s">
        <v>525</v>
      </c>
      <c r="D240" s="53">
        <v>44104</v>
      </c>
      <c r="E240" s="94" t="s">
        <v>526</v>
      </c>
      <c r="F240" s="54">
        <v>2160</v>
      </c>
      <c r="G240" s="100">
        <f t="shared" si="12"/>
        <v>-10628.104500000023</v>
      </c>
      <c r="H240" s="101">
        <f t="shared" si="13"/>
        <v>0</v>
      </c>
      <c r="I240" s="102">
        <f t="shared" si="14"/>
        <v>111055.46100000001</v>
      </c>
      <c r="J240" s="103">
        <f t="shared" si="15"/>
        <v>-10628.104500000023</v>
      </c>
    </row>
    <row r="241" spans="2:10" s="92" customFormat="1" ht="12.75" customHeight="1" x14ac:dyDescent="0.25">
      <c r="B241" s="99">
        <v>227</v>
      </c>
      <c r="C241" s="94" t="s">
        <v>527</v>
      </c>
      <c r="D241" s="53">
        <v>44104</v>
      </c>
      <c r="E241" s="94" t="s">
        <v>528</v>
      </c>
      <c r="F241" s="54">
        <v>320</v>
      </c>
      <c r="G241" s="100">
        <f t="shared" si="12"/>
        <v>-10308.104500000023</v>
      </c>
      <c r="H241" s="101">
        <f t="shared" si="13"/>
        <v>0</v>
      </c>
      <c r="I241" s="102">
        <f t="shared" si="14"/>
        <v>111055.46100000001</v>
      </c>
      <c r="J241" s="103">
        <f t="shared" si="15"/>
        <v>-10308.104500000023</v>
      </c>
    </row>
    <row r="242" spans="2:10" s="92" customFormat="1" ht="12.75" customHeight="1" x14ac:dyDescent="0.25">
      <c r="B242" s="99">
        <v>228</v>
      </c>
      <c r="C242" s="94" t="s">
        <v>529</v>
      </c>
      <c r="D242" s="53">
        <v>44104</v>
      </c>
      <c r="E242" s="94" t="s">
        <v>530</v>
      </c>
      <c r="F242" s="54">
        <v>187.5</v>
      </c>
      <c r="G242" s="100">
        <f t="shared" si="12"/>
        <v>-10120.604500000023</v>
      </c>
      <c r="H242" s="101">
        <f t="shared" si="13"/>
        <v>0</v>
      </c>
      <c r="I242" s="102">
        <f t="shared" si="14"/>
        <v>111055.46100000001</v>
      </c>
      <c r="J242" s="103">
        <f t="shared" si="15"/>
        <v>-10120.604500000023</v>
      </c>
    </row>
    <row r="243" spans="2:10" s="92" customFormat="1" ht="12.75" customHeight="1" x14ac:dyDescent="0.25">
      <c r="B243" s="99">
        <v>229</v>
      </c>
      <c r="C243" s="94" t="s">
        <v>531</v>
      </c>
      <c r="D243" s="53">
        <v>44104</v>
      </c>
      <c r="E243" s="94" t="s">
        <v>532</v>
      </c>
      <c r="F243" s="54">
        <v>960.01</v>
      </c>
      <c r="G243" s="100">
        <f t="shared" si="12"/>
        <v>-9160.5945000000229</v>
      </c>
      <c r="H243" s="101">
        <f t="shared" si="13"/>
        <v>0</v>
      </c>
      <c r="I243" s="102">
        <f t="shared" si="14"/>
        <v>111055.46100000001</v>
      </c>
      <c r="J243" s="103">
        <f t="shared" si="15"/>
        <v>-9160.5945000000229</v>
      </c>
    </row>
    <row r="244" spans="2:10" s="92" customFormat="1" ht="12.75" customHeight="1" x14ac:dyDescent="0.25">
      <c r="B244" s="99">
        <v>230</v>
      </c>
      <c r="C244" s="94" t="s">
        <v>533</v>
      </c>
      <c r="D244" s="53">
        <v>44104</v>
      </c>
      <c r="E244" s="94" t="s">
        <v>534</v>
      </c>
      <c r="F244" s="54">
        <v>160</v>
      </c>
      <c r="G244" s="100">
        <f t="shared" si="12"/>
        <v>-9000.5945000000229</v>
      </c>
      <c r="H244" s="101">
        <f t="shared" si="13"/>
        <v>0</v>
      </c>
      <c r="I244" s="102">
        <f t="shared" si="14"/>
        <v>111055.46100000001</v>
      </c>
      <c r="J244" s="103">
        <f t="shared" si="15"/>
        <v>-9000.5945000000229</v>
      </c>
    </row>
    <row r="245" spans="2:10" s="92" customFormat="1" ht="12.75" customHeight="1" x14ac:dyDescent="0.25">
      <c r="B245" s="99">
        <v>231</v>
      </c>
      <c r="C245" s="94" t="s">
        <v>535</v>
      </c>
      <c r="D245" s="53">
        <v>44104</v>
      </c>
      <c r="E245" s="94" t="s">
        <v>536</v>
      </c>
      <c r="F245" s="54">
        <v>1688.02</v>
      </c>
      <c r="G245" s="100">
        <f t="shared" si="12"/>
        <v>-7312.5745000000225</v>
      </c>
      <c r="H245" s="101">
        <f t="shared" si="13"/>
        <v>0</v>
      </c>
      <c r="I245" s="102">
        <f t="shared" si="14"/>
        <v>111055.46100000001</v>
      </c>
      <c r="J245" s="103">
        <f t="shared" si="15"/>
        <v>-7312.5745000000225</v>
      </c>
    </row>
    <row r="246" spans="2:10" s="92" customFormat="1" ht="12.75" customHeight="1" x14ac:dyDescent="0.25">
      <c r="B246" s="99">
        <v>232</v>
      </c>
      <c r="C246" s="94" t="s">
        <v>537</v>
      </c>
      <c r="D246" s="53">
        <v>44104</v>
      </c>
      <c r="E246" s="94" t="s">
        <v>538</v>
      </c>
      <c r="F246" s="54">
        <v>3192</v>
      </c>
      <c r="G246" s="100">
        <f t="shared" si="12"/>
        <v>-4120.5745000000225</v>
      </c>
      <c r="H246" s="101">
        <f t="shared" si="13"/>
        <v>0</v>
      </c>
      <c r="I246" s="102">
        <f t="shared" si="14"/>
        <v>111055.46100000001</v>
      </c>
      <c r="J246" s="103">
        <f t="shared" si="15"/>
        <v>-4120.5745000000225</v>
      </c>
    </row>
    <row r="247" spans="2:10" s="92" customFormat="1" ht="12.75" customHeight="1" x14ac:dyDescent="0.25">
      <c r="B247" s="99">
        <v>233</v>
      </c>
      <c r="C247" s="94" t="s">
        <v>539</v>
      </c>
      <c r="D247" s="53">
        <v>44104</v>
      </c>
      <c r="E247" s="94" t="s">
        <v>540</v>
      </c>
      <c r="F247" s="54">
        <v>83.4</v>
      </c>
      <c r="G247" s="100">
        <f t="shared" si="12"/>
        <v>-4037.1745000000224</v>
      </c>
      <c r="H247" s="101">
        <f t="shared" si="13"/>
        <v>0</v>
      </c>
      <c r="I247" s="102">
        <f t="shared" si="14"/>
        <v>111055.46100000001</v>
      </c>
      <c r="J247" s="103">
        <f t="shared" si="15"/>
        <v>-4037.1745000000224</v>
      </c>
    </row>
    <row r="248" spans="2:10" s="92" customFormat="1" ht="12.75" customHeight="1" x14ac:dyDescent="0.25">
      <c r="B248" s="99">
        <v>234</v>
      </c>
      <c r="C248" s="94" t="s">
        <v>541</v>
      </c>
      <c r="D248" s="53">
        <v>44104</v>
      </c>
      <c r="E248" s="109" t="s">
        <v>542</v>
      </c>
      <c r="F248" s="54">
        <v>159.16</v>
      </c>
      <c r="G248" s="100">
        <f t="shared" si="12"/>
        <v>-3878.0145000000225</v>
      </c>
      <c r="H248" s="101">
        <f t="shared" si="13"/>
        <v>0</v>
      </c>
      <c r="I248" s="102">
        <f t="shared" si="14"/>
        <v>111055.46100000001</v>
      </c>
      <c r="J248" s="103">
        <f t="shared" si="15"/>
        <v>-3878.0145000000225</v>
      </c>
    </row>
    <row r="249" spans="2:10" s="92" customFormat="1" ht="12.75" customHeight="1" x14ac:dyDescent="0.25">
      <c r="B249" s="99">
        <v>235</v>
      </c>
      <c r="C249" s="94" t="s">
        <v>543</v>
      </c>
      <c r="D249" s="53">
        <v>44104</v>
      </c>
      <c r="E249" s="94" t="s">
        <v>544</v>
      </c>
      <c r="F249" s="54">
        <v>15.14</v>
      </c>
      <c r="G249" s="100">
        <f t="shared" si="12"/>
        <v>-3862.8745000000226</v>
      </c>
      <c r="H249" s="101">
        <f t="shared" si="13"/>
        <v>0</v>
      </c>
      <c r="I249" s="102">
        <f t="shared" si="14"/>
        <v>111055.46100000001</v>
      </c>
      <c r="J249" s="103">
        <f t="shared" si="15"/>
        <v>-3862.8745000000226</v>
      </c>
    </row>
    <row r="250" spans="2:10" s="92" customFormat="1" ht="12.75" customHeight="1" x14ac:dyDescent="0.25">
      <c r="B250" s="99">
        <v>236</v>
      </c>
      <c r="C250" s="94" t="s">
        <v>545</v>
      </c>
      <c r="D250" s="53">
        <v>44104</v>
      </c>
      <c r="E250" s="94" t="s">
        <v>546</v>
      </c>
      <c r="F250" s="54">
        <v>7.61</v>
      </c>
      <c r="G250" s="100">
        <f t="shared" si="12"/>
        <v>-3855.2645000000225</v>
      </c>
      <c r="H250" s="101">
        <f t="shared" si="13"/>
        <v>0</v>
      </c>
      <c r="I250" s="102">
        <f t="shared" si="14"/>
        <v>111055.46100000001</v>
      </c>
      <c r="J250" s="103">
        <f t="shared" si="15"/>
        <v>-3855.2645000000225</v>
      </c>
    </row>
    <row r="251" spans="2:10" s="110" customFormat="1" ht="12.75" customHeight="1" x14ac:dyDescent="0.25">
      <c r="B251" s="111">
        <v>237</v>
      </c>
      <c r="C251" s="104" t="s">
        <v>55</v>
      </c>
      <c r="D251" s="114">
        <v>44104</v>
      </c>
      <c r="E251" s="115" t="s">
        <v>56</v>
      </c>
      <c r="F251" s="106">
        <v>12395</v>
      </c>
      <c r="G251" s="107">
        <f t="shared" si="12"/>
        <v>8539.735499999977</v>
      </c>
      <c r="H251" s="108">
        <f t="shared" si="13"/>
        <v>1</v>
      </c>
      <c r="I251" s="112">
        <f t="shared" si="14"/>
        <v>111055.46100000001</v>
      </c>
      <c r="J251" s="113">
        <f t="shared" si="15"/>
        <v>-102515.72550000003</v>
      </c>
    </row>
    <row r="252" spans="2:10" s="92" customFormat="1" ht="12.75" customHeight="1" x14ac:dyDescent="0.25">
      <c r="B252" s="99">
        <v>238</v>
      </c>
      <c r="C252" s="94" t="s">
        <v>547</v>
      </c>
      <c r="D252" s="53">
        <v>44104</v>
      </c>
      <c r="E252" s="94" t="s">
        <v>548</v>
      </c>
      <c r="F252" s="54">
        <v>960</v>
      </c>
      <c r="G252" s="100">
        <f t="shared" si="12"/>
        <v>-101555.72550000003</v>
      </c>
      <c r="H252" s="101">
        <f t="shared" si="13"/>
        <v>0</v>
      </c>
      <c r="I252" s="102">
        <f t="shared" si="14"/>
        <v>111055.46100000001</v>
      </c>
      <c r="J252" s="103">
        <f t="shared" si="15"/>
        <v>-101555.72550000003</v>
      </c>
    </row>
    <row r="253" spans="2:10" s="92" customFormat="1" ht="12.75" customHeight="1" x14ac:dyDescent="0.25">
      <c r="B253" s="99">
        <v>239</v>
      </c>
      <c r="C253" s="94" t="s">
        <v>549</v>
      </c>
      <c r="D253" s="53">
        <v>44104</v>
      </c>
      <c r="E253" s="94" t="s">
        <v>550</v>
      </c>
      <c r="F253" s="54">
        <v>5236.88</v>
      </c>
      <c r="G253" s="100">
        <f t="shared" si="12"/>
        <v>-96318.845500000025</v>
      </c>
      <c r="H253" s="101">
        <f t="shared" si="13"/>
        <v>0</v>
      </c>
      <c r="I253" s="102">
        <f t="shared" si="14"/>
        <v>111055.46100000001</v>
      </c>
      <c r="J253" s="103">
        <f t="shared" si="15"/>
        <v>-96318.845500000025</v>
      </c>
    </row>
    <row r="254" spans="2:10" s="92" customFormat="1" ht="12.75" customHeight="1" x14ac:dyDescent="0.25">
      <c r="B254" s="99">
        <v>240</v>
      </c>
      <c r="C254" s="94" t="s">
        <v>551</v>
      </c>
      <c r="D254" s="53">
        <v>44104</v>
      </c>
      <c r="E254" s="94" t="s">
        <v>552</v>
      </c>
      <c r="F254" s="54">
        <v>822.86</v>
      </c>
      <c r="G254" s="100">
        <f t="shared" si="12"/>
        <v>-95495.985500000024</v>
      </c>
      <c r="H254" s="101">
        <f t="shared" si="13"/>
        <v>0</v>
      </c>
      <c r="I254" s="102">
        <f t="shared" si="14"/>
        <v>111055.46100000001</v>
      </c>
      <c r="J254" s="103">
        <f t="shared" si="15"/>
        <v>-95495.985500000024</v>
      </c>
    </row>
    <row r="255" spans="2:10" s="92" customFormat="1" ht="12.75" customHeight="1" x14ac:dyDescent="0.25">
      <c r="B255" s="99">
        <v>241</v>
      </c>
      <c r="C255" s="94" t="s">
        <v>553</v>
      </c>
      <c r="D255" s="53">
        <v>44104</v>
      </c>
      <c r="E255" s="109" t="s">
        <v>554</v>
      </c>
      <c r="F255" s="54">
        <v>444.78</v>
      </c>
      <c r="G255" s="100">
        <f t="shared" si="12"/>
        <v>-95051.205500000025</v>
      </c>
      <c r="H255" s="101">
        <f t="shared" si="13"/>
        <v>0</v>
      </c>
      <c r="I255" s="102">
        <f t="shared" si="14"/>
        <v>111055.46100000001</v>
      </c>
      <c r="J255" s="103">
        <f t="shared" si="15"/>
        <v>-95051.205500000025</v>
      </c>
    </row>
    <row r="256" spans="2:10" s="92" customFormat="1" ht="12.75" customHeight="1" x14ac:dyDescent="0.25">
      <c r="B256" s="99">
        <v>242</v>
      </c>
      <c r="C256" s="94" t="s">
        <v>555</v>
      </c>
      <c r="D256" s="53">
        <v>44104</v>
      </c>
      <c r="E256" s="94" t="s">
        <v>556</v>
      </c>
      <c r="F256" s="54">
        <v>31.25</v>
      </c>
      <c r="G256" s="100">
        <f t="shared" si="12"/>
        <v>-95019.955500000025</v>
      </c>
      <c r="H256" s="101">
        <f t="shared" si="13"/>
        <v>0</v>
      </c>
      <c r="I256" s="102">
        <f t="shared" si="14"/>
        <v>111055.46100000001</v>
      </c>
      <c r="J256" s="103">
        <f t="shared" si="15"/>
        <v>-95019.955500000025</v>
      </c>
    </row>
    <row r="257" spans="2:10" s="92" customFormat="1" ht="12.75" customHeight="1" x14ac:dyDescent="0.25">
      <c r="B257" s="99">
        <v>243</v>
      </c>
      <c r="C257" s="94" t="s">
        <v>557</v>
      </c>
      <c r="D257" s="53">
        <v>44104</v>
      </c>
      <c r="E257" s="94" t="s">
        <v>558</v>
      </c>
      <c r="F257" s="54">
        <v>5347</v>
      </c>
      <c r="G257" s="100">
        <f t="shared" si="12"/>
        <v>-89672.955500000025</v>
      </c>
      <c r="H257" s="101">
        <f t="shared" si="13"/>
        <v>0</v>
      </c>
      <c r="I257" s="102">
        <f t="shared" si="14"/>
        <v>111055.46100000001</v>
      </c>
      <c r="J257" s="103">
        <f t="shared" si="15"/>
        <v>-89672.955500000025</v>
      </c>
    </row>
    <row r="258" spans="2:10" s="92" customFormat="1" ht="12.75" customHeight="1" x14ac:dyDescent="0.25">
      <c r="B258" s="99">
        <v>244</v>
      </c>
      <c r="C258" s="94" t="s">
        <v>559</v>
      </c>
      <c r="D258" s="53">
        <v>44104</v>
      </c>
      <c r="E258" s="94" t="s">
        <v>560</v>
      </c>
      <c r="F258" s="54">
        <v>3082.06</v>
      </c>
      <c r="G258" s="100">
        <f t="shared" si="12"/>
        <v>-86590.895500000028</v>
      </c>
      <c r="H258" s="101">
        <f t="shared" si="13"/>
        <v>0</v>
      </c>
      <c r="I258" s="102">
        <f t="shared" si="14"/>
        <v>111055.46100000001</v>
      </c>
      <c r="J258" s="103">
        <f t="shared" si="15"/>
        <v>-86590.895500000028</v>
      </c>
    </row>
    <row r="259" spans="2:10" s="92" customFormat="1" ht="12.75" customHeight="1" x14ac:dyDescent="0.25">
      <c r="B259" s="99">
        <v>245</v>
      </c>
      <c r="C259" s="94" t="s">
        <v>561</v>
      </c>
      <c r="D259" s="53">
        <v>44104</v>
      </c>
      <c r="E259" s="109" t="s">
        <v>562</v>
      </c>
      <c r="F259" s="54">
        <v>544.32000000000005</v>
      </c>
      <c r="G259" s="100">
        <f t="shared" si="12"/>
        <v>-86046.575500000021</v>
      </c>
      <c r="H259" s="101">
        <f t="shared" si="13"/>
        <v>0</v>
      </c>
      <c r="I259" s="102">
        <f t="shared" si="14"/>
        <v>111055.46100000001</v>
      </c>
      <c r="J259" s="103">
        <f t="shared" si="15"/>
        <v>-86046.575500000021</v>
      </c>
    </row>
    <row r="260" spans="2:10" s="92" customFormat="1" ht="12.75" customHeight="1" x14ac:dyDescent="0.25">
      <c r="B260" s="99">
        <v>246</v>
      </c>
      <c r="C260" s="94" t="s">
        <v>563</v>
      </c>
      <c r="D260" s="53">
        <v>44104</v>
      </c>
      <c r="E260" s="109" t="s">
        <v>564</v>
      </c>
      <c r="F260" s="54">
        <v>522.6</v>
      </c>
      <c r="G260" s="100">
        <f t="shared" si="12"/>
        <v>-85523.975500000015</v>
      </c>
      <c r="H260" s="101">
        <f t="shared" si="13"/>
        <v>0</v>
      </c>
      <c r="I260" s="102">
        <f t="shared" si="14"/>
        <v>111055.46100000001</v>
      </c>
      <c r="J260" s="103">
        <f t="shared" si="15"/>
        <v>-85523.975500000015</v>
      </c>
    </row>
    <row r="261" spans="2:10" s="92" customFormat="1" ht="12.75" customHeight="1" x14ac:dyDescent="0.25">
      <c r="B261" s="99">
        <v>247</v>
      </c>
      <c r="C261" s="94" t="s">
        <v>565</v>
      </c>
      <c r="D261" s="53">
        <v>44104</v>
      </c>
      <c r="E261" s="94" t="s">
        <v>566</v>
      </c>
      <c r="F261" s="54">
        <v>32570</v>
      </c>
      <c r="G261" s="100">
        <f t="shared" si="12"/>
        <v>-52953.975500000015</v>
      </c>
      <c r="H261" s="101">
        <f t="shared" si="13"/>
        <v>0</v>
      </c>
      <c r="I261" s="102">
        <f t="shared" si="14"/>
        <v>111055.46100000001</v>
      </c>
      <c r="J261" s="103">
        <f t="shared" si="15"/>
        <v>-52953.975500000015</v>
      </c>
    </row>
    <row r="262" spans="2:10" s="92" customFormat="1" ht="12.75" customHeight="1" x14ac:dyDescent="0.25">
      <c r="B262" s="99">
        <v>248</v>
      </c>
      <c r="C262" s="94" t="s">
        <v>567</v>
      </c>
      <c r="D262" s="53">
        <v>44104</v>
      </c>
      <c r="E262" s="94" t="s">
        <v>568</v>
      </c>
      <c r="F262" s="54">
        <v>2383.36</v>
      </c>
      <c r="G262" s="100">
        <f t="shared" si="12"/>
        <v>-50570.615500000014</v>
      </c>
      <c r="H262" s="101">
        <f t="shared" si="13"/>
        <v>0</v>
      </c>
      <c r="I262" s="102">
        <f t="shared" si="14"/>
        <v>111055.46100000001</v>
      </c>
      <c r="J262" s="103">
        <f t="shared" si="15"/>
        <v>-50570.615500000014</v>
      </c>
    </row>
    <row r="263" spans="2:10" s="92" customFormat="1" ht="12.75" customHeight="1" x14ac:dyDescent="0.25">
      <c r="B263" s="99">
        <v>249</v>
      </c>
      <c r="C263" s="94" t="s">
        <v>569</v>
      </c>
      <c r="D263" s="53">
        <v>44104</v>
      </c>
      <c r="E263" s="109" t="s">
        <v>570</v>
      </c>
      <c r="F263" s="54">
        <v>1081.92</v>
      </c>
      <c r="G263" s="100">
        <f t="shared" si="12"/>
        <v>-49488.695500000016</v>
      </c>
      <c r="H263" s="101">
        <f t="shared" si="13"/>
        <v>0</v>
      </c>
      <c r="I263" s="102">
        <f t="shared" si="14"/>
        <v>111055.46100000001</v>
      </c>
      <c r="J263" s="103">
        <f t="shared" si="15"/>
        <v>-49488.695500000016</v>
      </c>
    </row>
    <row r="264" spans="2:10" s="92" customFormat="1" ht="12.75" customHeight="1" x14ac:dyDescent="0.25">
      <c r="B264" s="99">
        <v>250</v>
      </c>
      <c r="C264" s="94" t="s">
        <v>571</v>
      </c>
      <c r="D264" s="53">
        <v>44104</v>
      </c>
      <c r="E264" s="109" t="s">
        <v>572</v>
      </c>
      <c r="F264" s="54">
        <v>631.12</v>
      </c>
      <c r="G264" s="100">
        <f t="shared" si="12"/>
        <v>-48857.575500000014</v>
      </c>
      <c r="H264" s="101">
        <f t="shared" si="13"/>
        <v>0</v>
      </c>
      <c r="I264" s="102">
        <f t="shared" si="14"/>
        <v>111055.46100000001</v>
      </c>
      <c r="J264" s="103">
        <f t="shared" si="15"/>
        <v>-48857.575500000014</v>
      </c>
    </row>
    <row r="265" spans="2:10" s="92" customFormat="1" ht="12.75" customHeight="1" x14ac:dyDescent="0.25">
      <c r="B265" s="99">
        <v>251</v>
      </c>
      <c r="C265" s="94" t="s">
        <v>573</v>
      </c>
      <c r="D265" s="53">
        <v>44104</v>
      </c>
      <c r="E265" s="94" t="s">
        <v>574</v>
      </c>
      <c r="F265" s="54">
        <v>540.96</v>
      </c>
      <c r="G265" s="100">
        <f t="shared" si="12"/>
        <v>-48316.615500000014</v>
      </c>
      <c r="H265" s="101">
        <f t="shared" si="13"/>
        <v>0</v>
      </c>
      <c r="I265" s="102">
        <f t="shared" si="14"/>
        <v>111055.46100000001</v>
      </c>
      <c r="J265" s="103">
        <f t="shared" si="15"/>
        <v>-48316.615500000014</v>
      </c>
    </row>
    <row r="266" spans="2:10" s="92" customFormat="1" ht="12.75" customHeight="1" x14ac:dyDescent="0.25">
      <c r="B266" s="99">
        <v>252</v>
      </c>
      <c r="C266" s="94" t="s">
        <v>575</v>
      </c>
      <c r="D266" s="53">
        <v>44104</v>
      </c>
      <c r="E266" s="94" t="s">
        <v>576</v>
      </c>
      <c r="F266" s="54">
        <v>631.12</v>
      </c>
      <c r="G266" s="100">
        <f t="shared" si="12"/>
        <v>-47685.495500000012</v>
      </c>
      <c r="H266" s="101">
        <f t="shared" si="13"/>
        <v>0</v>
      </c>
      <c r="I266" s="102">
        <f t="shared" si="14"/>
        <v>111055.46100000001</v>
      </c>
      <c r="J266" s="103">
        <f t="shared" si="15"/>
        <v>-47685.495500000012</v>
      </c>
    </row>
    <row r="267" spans="2:10" s="92" customFormat="1" ht="12.75" customHeight="1" x14ac:dyDescent="0.25">
      <c r="B267" s="99">
        <v>253</v>
      </c>
      <c r="C267" s="94" t="s">
        <v>577</v>
      </c>
      <c r="D267" s="53">
        <v>44104</v>
      </c>
      <c r="E267" s="94" t="s">
        <v>578</v>
      </c>
      <c r="F267" s="54">
        <v>215.25</v>
      </c>
      <c r="G267" s="100">
        <f t="shared" si="12"/>
        <v>-47470.245500000012</v>
      </c>
      <c r="H267" s="101">
        <f t="shared" si="13"/>
        <v>0</v>
      </c>
      <c r="I267" s="102">
        <f t="shared" si="14"/>
        <v>111055.46100000001</v>
      </c>
      <c r="J267" s="103">
        <f t="shared" si="15"/>
        <v>-47470.245500000012</v>
      </c>
    </row>
    <row r="268" spans="2:10" s="92" customFormat="1" ht="12.75" customHeight="1" x14ac:dyDescent="0.25">
      <c r="B268" s="99">
        <v>254</v>
      </c>
      <c r="C268" s="94" t="s">
        <v>579</v>
      </c>
      <c r="D268" s="53">
        <v>44104</v>
      </c>
      <c r="E268" s="94" t="s">
        <v>580</v>
      </c>
      <c r="F268" s="54">
        <v>769.2</v>
      </c>
      <c r="G268" s="100">
        <f t="shared" si="12"/>
        <v>-46701.045500000015</v>
      </c>
      <c r="H268" s="101">
        <f t="shared" si="13"/>
        <v>0</v>
      </c>
      <c r="I268" s="102">
        <f t="shared" si="14"/>
        <v>111055.46100000001</v>
      </c>
      <c r="J268" s="103">
        <f t="shared" si="15"/>
        <v>-46701.045500000015</v>
      </c>
    </row>
    <row r="269" spans="2:10" s="92" customFormat="1" ht="12.75" customHeight="1" x14ac:dyDescent="0.25">
      <c r="B269" s="99">
        <v>255</v>
      </c>
      <c r="C269" s="94" t="s">
        <v>581</v>
      </c>
      <c r="D269" s="53">
        <v>44104</v>
      </c>
      <c r="E269" s="94" t="s">
        <v>582</v>
      </c>
      <c r="F269" s="54">
        <v>822.86</v>
      </c>
      <c r="G269" s="100">
        <f t="shared" si="12"/>
        <v>-45878.185500000014</v>
      </c>
      <c r="H269" s="101">
        <f t="shared" si="13"/>
        <v>0</v>
      </c>
      <c r="I269" s="102">
        <f t="shared" si="14"/>
        <v>111055.46100000001</v>
      </c>
      <c r="J269" s="103">
        <f t="shared" si="15"/>
        <v>-45878.185500000014</v>
      </c>
    </row>
    <row r="270" spans="2:10" s="92" customFormat="1" ht="12.75" customHeight="1" x14ac:dyDescent="0.25">
      <c r="B270" s="99">
        <v>256</v>
      </c>
      <c r="C270" s="94" t="s">
        <v>583</v>
      </c>
      <c r="D270" s="53">
        <v>44104</v>
      </c>
      <c r="E270" s="94" t="s">
        <v>584</v>
      </c>
      <c r="F270" s="54">
        <v>5418</v>
      </c>
      <c r="G270" s="100">
        <f t="shared" ref="G270:G333" si="16">F270+J269</f>
        <v>-40460.185500000014</v>
      </c>
      <c r="H270" s="101">
        <f t="shared" ref="H270:H333" si="17">IF(G270&gt;0,ROUND(G270/I270+0.5,0),0)</f>
        <v>0</v>
      </c>
      <c r="I270" s="102">
        <f t="shared" ref="I270:I333" si="18">$C$10</f>
        <v>111055.46100000001</v>
      </c>
      <c r="J270" s="103">
        <f t="shared" ref="J270:J333" si="19">G270-(H270*I270)</f>
        <v>-40460.185500000014</v>
      </c>
    </row>
    <row r="271" spans="2:10" s="92" customFormat="1" ht="12.75" customHeight="1" x14ac:dyDescent="0.25">
      <c r="B271" s="99">
        <v>257</v>
      </c>
      <c r="C271" s="94" t="s">
        <v>585</v>
      </c>
      <c r="D271" s="53">
        <v>44104</v>
      </c>
      <c r="E271" s="94" t="s">
        <v>586</v>
      </c>
      <c r="F271" s="54">
        <v>3036</v>
      </c>
      <c r="G271" s="100">
        <f t="shared" si="16"/>
        <v>-37424.185500000014</v>
      </c>
      <c r="H271" s="101">
        <f t="shared" si="17"/>
        <v>0</v>
      </c>
      <c r="I271" s="102">
        <f t="shared" si="18"/>
        <v>111055.46100000001</v>
      </c>
      <c r="J271" s="103">
        <f t="shared" si="19"/>
        <v>-37424.185500000014</v>
      </c>
    </row>
    <row r="272" spans="2:10" s="92" customFormat="1" ht="12.75" customHeight="1" x14ac:dyDescent="0.25">
      <c r="B272" s="99">
        <v>258</v>
      </c>
      <c r="C272" s="94" t="s">
        <v>587</v>
      </c>
      <c r="D272" s="53">
        <v>44104</v>
      </c>
      <c r="E272" s="94" t="s">
        <v>588</v>
      </c>
      <c r="F272" s="54">
        <v>400</v>
      </c>
      <c r="G272" s="100">
        <f t="shared" si="16"/>
        <v>-37024.185500000014</v>
      </c>
      <c r="H272" s="101">
        <f t="shared" si="17"/>
        <v>0</v>
      </c>
      <c r="I272" s="102">
        <f t="shared" si="18"/>
        <v>111055.46100000001</v>
      </c>
      <c r="J272" s="103">
        <f t="shared" si="19"/>
        <v>-37024.185500000014</v>
      </c>
    </row>
    <row r="273" spans="2:10" s="92" customFormat="1" ht="12.75" customHeight="1" x14ac:dyDescent="0.25">
      <c r="B273" s="99">
        <v>259</v>
      </c>
      <c r="C273" s="94" t="s">
        <v>589</v>
      </c>
      <c r="D273" s="53">
        <v>44104</v>
      </c>
      <c r="E273" s="94" t="s">
        <v>590</v>
      </c>
      <c r="F273" s="54">
        <v>1645.73</v>
      </c>
      <c r="G273" s="100">
        <f t="shared" si="16"/>
        <v>-35378.455500000011</v>
      </c>
      <c r="H273" s="101">
        <f t="shared" si="17"/>
        <v>0</v>
      </c>
      <c r="I273" s="102">
        <f t="shared" si="18"/>
        <v>111055.46100000001</v>
      </c>
      <c r="J273" s="103">
        <f t="shared" si="19"/>
        <v>-35378.455500000011</v>
      </c>
    </row>
    <row r="274" spans="2:10" s="92" customFormat="1" ht="12.75" customHeight="1" x14ac:dyDescent="0.25">
      <c r="B274" s="99">
        <v>260</v>
      </c>
      <c r="C274" s="94" t="s">
        <v>591</v>
      </c>
      <c r="D274" s="53">
        <v>44104</v>
      </c>
      <c r="E274" s="94" t="s">
        <v>592</v>
      </c>
      <c r="F274" s="54">
        <v>181.45</v>
      </c>
      <c r="G274" s="100">
        <f t="shared" si="16"/>
        <v>-35197.005500000014</v>
      </c>
      <c r="H274" s="101">
        <f t="shared" si="17"/>
        <v>0</v>
      </c>
      <c r="I274" s="102">
        <f t="shared" si="18"/>
        <v>111055.46100000001</v>
      </c>
      <c r="J274" s="103">
        <f t="shared" si="19"/>
        <v>-35197.005500000014</v>
      </c>
    </row>
    <row r="275" spans="2:10" s="92" customFormat="1" ht="12.75" customHeight="1" x14ac:dyDescent="0.25">
      <c r="B275" s="99">
        <v>261</v>
      </c>
      <c r="C275" s="94" t="s">
        <v>593</v>
      </c>
      <c r="D275" s="53">
        <v>44104</v>
      </c>
      <c r="E275" s="94" t="s">
        <v>594</v>
      </c>
      <c r="F275" s="54">
        <v>965.2</v>
      </c>
      <c r="G275" s="100">
        <f t="shared" si="16"/>
        <v>-34231.805500000017</v>
      </c>
      <c r="H275" s="101">
        <f t="shared" si="17"/>
        <v>0</v>
      </c>
      <c r="I275" s="102">
        <f t="shared" si="18"/>
        <v>111055.46100000001</v>
      </c>
      <c r="J275" s="103">
        <f t="shared" si="19"/>
        <v>-34231.805500000017</v>
      </c>
    </row>
    <row r="276" spans="2:10" s="92" customFormat="1" ht="12.75" customHeight="1" x14ac:dyDescent="0.25">
      <c r="B276" s="99">
        <v>262</v>
      </c>
      <c r="C276" s="94" t="s">
        <v>595</v>
      </c>
      <c r="D276" s="53">
        <v>44104</v>
      </c>
      <c r="E276" s="94" t="s">
        <v>596</v>
      </c>
      <c r="F276" s="54">
        <v>781.68</v>
      </c>
      <c r="G276" s="100">
        <f t="shared" si="16"/>
        <v>-33450.125500000016</v>
      </c>
      <c r="H276" s="101">
        <f t="shared" si="17"/>
        <v>0</v>
      </c>
      <c r="I276" s="102">
        <f t="shared" si="18"/>
        <v>111055.46100000001</v>
      </c>
      <c r="J276" s="103">
        <f t="shared" si="19"/>
        <v>-33450.125500000016</v>
      </c>
    </row>
    <row r="277" spans="2:10" s="92" customFormat="1" ht="12.75" customHeight="1" x14ac:dyDescent="0.25">
      <c r="B277" s="99">
        <v>263</v>
      </c>
      <c r="C277" s="94" t="s">
        <v>597</v>
      </c>
      <c r="D277" s="53">
        <v>44104</v>
      </c>
      <c r="E277" s="94" t="s">
        <v>598</v>
      </c>
      <c r="F277" s="54">
        <v>1645.73</v>
      </c>
      <c r="G277" s="100">
        <f t="shared" si="16"/>
        <v>-31804.395500000017</v>
      </c>
      <c r="H277" s="101">
        <f t="shared" si="17"/>
        <v>0</v>
      </c>
      <c r="I277" s="102">
        <f t="shared" si="18"/>
        <v>111055.46100000001</v>
      </c>
      <c r="J277" s="103">
        <f t="shared" si="19"/>
        <v>-31804.395500000017</v>
      </c>
    </row>
    <row r="278" spans="2:10" s="92" customFormat="1" ht="12.75" customHeight="1" x14ac:dyDescent="0.25">
      <c r="B278" s="99">
        <v>264</v>
      </c>
      <c r="C278" s="94" t="s">
        <v>599</v>
      </c>
      <c r="D278" s="53">
        <v>44104</v>
      </c>
      <c r="E278" s="94" t="s">
        <v>600</v>
      </c>
      <c r="F278" s="54">
        <v>151.19999999999999</v>
      </c>
      <c r="G278" s="100">
        <f t="shared" si="16"/>
        <v>-31653.195500000016</v>
      </c>
      <c r="H278" s="101">
        <f t="shared" si="17"/>
        <v>0</v>
      </c>
      <c r="I278" s="102">
        <f t="shared" si="18"/>
        <v>111055.46100000001</v>
      </c>
      <c r="J278" s="103">
        <f t="shared" si="19"/>
        <v>-31653.195500000016</v>
      </c>
    </row>
    <row r="279" spans="2:10" s="92" customFormat="1" ht="12.75" customHeight="1" x14ac:dyDescent="0.25">
      <c r="B279" s="99">
        <v>265</v>
      </c>
      <c r="C279" s="94" t="s">
        <v>601</v>
      </c>
      <c r="D279" s="53">
        <v>44104</v>
      </c>
      <c r="E279" s="94" t="s">
        <v>602</v>
      </c>
      <c r="F279" s="54">
        <v>616.24</v>
      </c>
      <c r="G279" s="100">
        <f t="shared" si="16"/>
        <v>-31036.955500000015</v>
      </c>
      <c r="H279" s="101">
        <f t="shared" si="17"/>
        <v>0</v>
      </c>
      <c r="I279" s="102">
        <f t="shared" si="18"/>
        <v>111055.46100000001</v>
      </c>
      <c r="J279" s="103">
        <f t="shared" si="19"/>
        <v>-31036.955500000015</v>
      </c>
    </row>
    <row r="280" spans="2:10" s="92" customFormat="1" ht="12.75" customHeight="1" x14ac:dyDescent="0.25">
      <c r="B280" s="99">
        <v>266</v>
      </c>
      <c r="C280" s="94" t="s">
        <v>603</v>
      </c>
      <c r="D280" s="53">
        <v>44104</v>
      </c>
      <c r="E280" s="94" t="s">
        <v>604</v>
      </c>
      <c r="F280" s="54">
        <v>6596.98</v>
      </c>
      <c r="G280" s="100">
        <f t="shared" si="16"/>
        <v>-24439.975500000015</v>
      </c>
      <c r="H280" s="101">
        <f t="shared" si="17"/>
        <v>0</v>
      </c>
      <c r="I280" s="102">
        <f t="shared" si="18"/>
        <v>111055.46100000001</v>
      </c>
      <c r="J280" s="103">
        <f t="shared" si="19"/>
        <v>-24439.975500000015</v>
      </c>
    </row>
    <row r="281" spans="2:10" s="92" customFormat="1" ht="12.75" customHeight="1" x14ac:dyDescent="0.25">
      <c r="B281" s="99">
        <v>267</v>
      </c>
      <c r="C281" s="94" t="s">
        <v>605</v>
      </c>
      <c r="D281" s="53">
        <v>44104</v>
      </c>
      <c r="E281" s="94" t="s">
        <v>606</v>
      </c>
      <c r="F281" s="54">
        <v>1518.07</v>
      </c>
      <c r="G281" s="100">
        <f t="shared" si="16"/>
        <v>-22921.905500000015</v>
      </c>
      <c r="H281" s="101">
        <f t="shared" si="17"/>
        <v>0</v>
      </c>
      <c r="I281" s="102">
        <f t="shared" si="18"/>
        <v>111055.46100000001</v>
      </c>
      <c r="J281" s="103">
        <f t="shared" si="19"/>
        <v>-22921.905500000015</v>
      </c>
    </row>
    <row r="282" spans="2:10" s="92" customFormat="1" ht="12.75" customHeight="1" x14ac:dyDescent="0.25">
      <c r="B282" s="99">
        <v>268</v>
      </c>
      <c r="C282" s="94" t="s">
        <v>607</v>
      </c>
      <c r="D282" s="53">
        <v>44104</v>
      </c>
      <c r="E282" s="94" t="s">
        <v>608</v>
      </c>
      <c r="F282" s="54">
        <v>118.4</v>
      </c>
      <c r="G282" s="100">
        <f t="shared" si="16"/>
        <v>-22803.505500000014</v>
      </c>
      <c r="H282" s="101">
        <f t="shared" si="17"/>
        <v>0</v>
      </c>
      <c r="I282" s="102">
        <f t="shared" si="18"/>
        <v>111055.46100000001</v>
      </c>
      <c r="J282" s="103">
        <f t="shared" si="19"/>
        <v>-22803.505500000014</v>
      </c>
    </row>
    <row r="283" spans="2:10" s="92" customFormat="1" ht="12.75" customHeight="1" x14ac:dyDescent="0.25">
      <c r="B283" s="99">
        <v>269</v>
      </c>
      <c r="C283" s="94" t="s">
        <v>609</v>
      </c>
      <c r="D283" s="53">
        <v>44104</v>
      </c>
      <c r="E283" s="94" t="s">
        <v>610</v>
      </c>
      <c r="F283" s="54">
        <v>17248</v>
      </c>
      <c r="G283" s="100">
        <f t="shared" si="16"/>
        <v>-5555.5055000000139</v>
      </c>
      <c r="H283" s="101">
        <f t="shared" si="17"/>
        <v>0</v>
      </c>
      <c r="I283" s="102">
        <f t="shared" si="18"/>
        <v>111055.46100000001</v>
      </c>
      <c r="J283" s="103">
        <f t="shared" si="19"/>
        <v>-5555.5055000000139</v>
      </c>
    </row>
    <row r="284" spans="2:10" s="92" customFormat="1" ht="12.75" customHeight="1" x14ac:dyDescent="0.25">
      <c r="B284" s="99">
        <v>270</v>
      </c>
      <c r="C284" s="94" t="s">
        <v>611</v>
      </c>
      <c r="D284" s="53">
        <v>44104</v>
      </c>
      <c r="E284" s="94" t="s">
        <v>612</v>
      </c>
      <c r="F284" s="54">
        <v>249.26</v>
      </c>
      <c r="G284" s="100">
        <f t="shared" si="16"/>
        <v>-5306.2455000000136</v>
      </c>
      <c r="H284" s="101">
        <f t="shared" si="17"/>
        <v>0</v>
      </c>
      <c r="I284" s="102">
        <f t="shared" si="18"/>
        <v>111055.46100000001</v>
      </c>
      <c r="J284" s="103">
        <f t="shared" si="19"/>
        <v>-5306.2455000000136</v>
      </c>
    </row>
    <row r="285" spans="2:10" s="92" customFormat="1" ht="12.75" customHeight="1" x14ac:dyDescent="0.25">
      <c r="B285" s="99">
        <v>271</v>
      </c>
      <c r="C285" s="94" t="s">
        <v>613</v>
      </c>
      <c r="D285" s="53">
        <v>44104</v>
      </c>
      <c r="E285" s="94" t="s">
        <v>614</v>
      </c>
      <c r="F285" s="54">
        <v>822.86</v>
      </c>
      <c r="G285" s="100">
        <f t="shared" si="16"/>
        <v>-4483.385500000014</v>
      </c>
      <c r="H285" s="101">
        <f t="shared" si="17"/>
        <v>0</v>
      </c>
      <c r="I285" s="102">
        <f t="shared" si="18"/>
        <v>111055.46100000001</v>
      </c>
      <c r="J285" s="103">
        <f t="shared" si="19"/>
        <v>-4483.385500000014</v>
      </c>
    </row>
    <row r="286" spans="2:10" s="92" customFormat="1" ht="12.75" customHeight="1" x14ac:dyDescent="0.25">
      <c r="B286" s="99">
        <v>272</v>
      </c>
      <c r="C286" s="94" t="s">
        <v>615</v>
      </c>
      <c r="D286" s="53">
        <v>44104</v>
      </c>
      <c r="E286" s="94" t="s">
        <v>616</v>
      </c>
      <c r="F286" s="54">
        <v>1025.22</v>
      </c>
      <c r="G286" s="100">
        <f t="shared" si="16"/>
        <v>-3458.1655000000137</v>
      </c>
      <c r="H286" s="101">
        <f t="shared" si="17"/>
        <v>0</v>
      </c>
      <c r="I286" s="102">
        <f t="shared" si="18"/>
        <v>111055.46100000001</v>
      </c>
      <c r="J286" s="103">
        <f t="shared" si="19"/>
        <v>-3458.1655000000137</v>
      </c>
    </row>
    <row r="287" spans="2:10" s="92" customFormat="1" ht="12.75" customHeight="1" x14ac:dyDescent="0.25">
      <c r="B287" s="99">
        <v>273</v>
      </c>
      <c r="C287" s="94" t="s">
        <v>617</v>
      </c>
      <c r="D287" s="53">
        <v>44104</v>
      </c>
      <c r="E287" s="94" t="s">
        <v>618</v>
      </c>
      <c r="F287" s="54">
        <v>551.14</v>
      </c>
      <c r="G287" s="100">
        <f t="shared" si="16"/>
        <v>-2907.0255000000138</v>
      </c>
      <c r="H287" s="101">
        <f t="shared" si="17"/>
        <v>0</v>
      </c>
      <c r="I287" s="102">
        <f t="shared" si="18"/>
        <v>111055.46100000001</v>
      </c>
      <c r="J287" s="103">
        <f t="shared" si="19"/>
        <v>-2907.0255000000138</v>
      </c>
    </row>
    <row r="288" spans="2:10" s="92" customFormat="1" ht="12.75" customHeight="1" x14ac:dyDescent="0.25">
      <c r="B288" s="99">
        <v>274</v>
      </c>
      <c r="C288" s="94" t="s">
        <v>619</v>
      </c>
      <c r="D288" s="53">
        <v>44104</v>
      </c>
      <c r="E288" s="94" t="s">
        <v>620</v>
      </c>
      <c r="F288" s="54">
        <v>279</v>
      </c>
      <c r="G288" s="100">
        <f t="shared" si="16"/>
        <v>-2628.0255000000138</v>
      </c>
      <c r="H288" s="101">
        <f t="shared" si="17"/>
        <v>0</v>
      </c>
      <c r="I288" s="102">
        <f t="shared" si="18"/>
        <v>111055.46100000001</v>
      </c>
      <c r="J288" s="103">
        <f t="shared" si="19"/>
        <v>-2628.0255000000138</v>
      </c>
    </row>
    <row r="289" spans="2:10" s="110" customFormat="1" ht="12.75" customHeight="1" x14ac:dyDescent="0.25">
      <c r="B289" s="111">
        <v>275</v>
      </c>
      <c r="C289" s="104" t="s">
        <v>57</v>
      </c>
      <c r="D289" s="105">
        <v>44104</v>
      </c>
      <c r="E289" s="104" t="s">
        <v>58</v>
      </c>
      <c r="F289" s="106">
        <v>4870.5200000000004</v>
      </c>
      <c r="G289" s="107">
        <f t="shared" si="16"/>
        <v>2242.4944999999866</v>
      </c>
      <c r="H289" s="108">
        <f t="shared" si="17"/>
        <v>1</v>
      </c>
      <c r="I289" s="112">
        <f t="shared" si="18"/>
        <v>111055.46100000001</v>
      </c>
      <c r="J289" s="113">
        <f t="shared" si="19"/>
        <v>-108812.96650000002</v>
      </c>
    </row>
    <row r="290" spans="2:10" s="92" customFormat="1" ht="12.75" customHeight="1" x14ac:dyDescent="0.25">
      <c r="B290" s="99">
        <v>276</v>
      </c>
      <c r="C290" s="94" t="s">
        <v>621</v>
      </c>
      <c r="D290" s="53">
        <v>44104</v>
      </c>
      <c r="E290" s="94" t="s">
        <v>622</v>
      </c>
      <c r="F290" s="54">
        <v>560</v>
      </c>
      <c r="G290" s="100">
        <f t="shared" si="16"/>
        <v>-108252.96650000002</v>
      </c>
      <c r="H290" s="101">
        <f t="shared" si="17"/>
        <v>0</v>
      </c>
      <c r="I290" s="102">
        <f t="shared" si="18"/>
        <v>111055.46100000001</v>
      </c>
      <c r="J290" s="103">
        <f t="shared" si="19"/>
        <v>-108252.96650000002</v>
      </c>
    </row>
    <row r="291" spans="2:10" s="92" customFormat="1" ht="12.75" customHeight="1" x14ac:dyDescent="0.25">
      <c r="B291" s="99">
        <v>277</v>
      </c>
      <c r="C291" s="94" t="s">
        <v>623</v>
      </c>
      <c r="D291" s="53">
        <v>44104</v>
      </c>
      <c r="E291" s="94" t="s">
        <v>624</v>
      </c>
      <c r="F291" s="54">
        <v>240</v>
      </c>
      <c r="G291" s="100">
        <f t="shared" si="16"/>
        <v>-108012.96650000002</v>
      </c>
      <c r="H291" s="101">
        <f t="shared" si="17"/>
        <v>0</v>
      </c>
      <c r="I291" s="102">
        <f t="shared" si="18"/>
        <v>111055.46100000001</v>
      </c>
      <c r="J291" s="103">
        <f t="shared" si="19"/>
        <v>-108012.96650000002</v>
      </c>
    </row>
    <row r="292" spans="2:10" s="92" customFormat="1" ht="12.75" customHeight="1" x14ac:dyDescent="0.25">
      <c r="B292" s="99">
        <v>278</v>
      </c>
      <c r="C292" s="94" t="s">
        <v>625</v>
      </c>
      <c r="D292" s="53">
        <v>44104</v>
      </c>
      <c r="E292" s="94" t="s">
        <v>626</v>
      </c>
      <c r="F292" s="54">
        <v>360</v>
      </c>
      <c r="G292" s="100">
        <f t="shared" si="16"/>
        <v>-107652.96650000002</v>
      </c>
      <c r="H292" s="101">
        <f t="shared" si="17"/>
        <v>0</v>
      </c>
      <c r="I292" s="102">
        <f t="shared" si="18"/>
        <v>111055.46100000001</v>
      </c>
      <c r="J292" s="103">
        <f t="shared" si="19"/>
        <v>-107652.96650000002</v>
      </c>
    </row>
    <row r="293" spans="2:10" s="92" customFormat="1" ht="12.75" customHeight="1" x14ac:dyDescent="0.25">
      <c r="B293" s="99">
        <v>279</v>
      </c>
      <c r="C293" s="94" t="s">
        <v>627</v>
      </c>
      <c r="D293" s="53">
        <v>44104</v>
      </c>
      <c r="E293" s="94" t="s">
        <v>628</v>
      </c>
      <c r="F293" s="54">
        <v>160</v>
      </c>
      <c r="G293" s="100">
        <f t="shared" si="16"/>
        <v>-107492.96650000002</v>
      </c>
      <c r="H293" s="101">
        <f t="shared" si="17"/>
        <v>0</v>
      </c>
      <c r="I293" s="102">
        <f t="shared" si="18"/>
        <v>111055.46100000001</v>
      </c>
      <c r="J293" s="103">
        <f t="shared" si="19"/>
        <v>-107492.96650000002</v>
      </c>
    </row>
    <row r="294" spans="2:10" s="92" customFormat="1" ht="12.75" customHeight="1" x14ac:dyDescent="0.25">
      <c r="B294" s="99">
        <v>280</v>
      </c>
      <c r="C294" s="94" t="s">
        <v>629</v>
      </c>
      <c r="D294" s="53">
        <v>44104</v>
      </c>
      <c r="E294" s="94" t="s">
        <v>630</v>
      </c>
      <c r="F294" s="54">
        <v>4065.2</v>
      </c>
      <c r="G294" s="100">
        <f t="shared" si="16"/>
        <v>-103427.76650000003</v>
      </c>
      <c r="H294" s="101">
        <f t="shared" si="17"/>
        <v>0</v>
      </c>
      <c r="I294" s="102">
        <f t="shared" si="18"/>
        <v>111055.46100000001</v>
      </c>
      <c r="J294" s="103">
        <f t="shared" si="19"/>
        <v>-103427.76650000003</v>
      </c>
    </row>
    <row r="295" spans="2:10" s="92" customFormat="1" ht="12.75" customHeight="1" x14ac:dyDescent="0.25">
      <c r="B295" s="99">
        <v>281</v>
      </c>
      <c r="C295" s="94" t="s">
        <v>631</v>
      </c>
      <c r="D295" s="53">
        <v>44104</v>
      </c>
      <c r="E295" s="94" t="s">
        <v>632</v>
      </c>
      <c r="F295" s="54">
        <v>1797.6</v>
      </c>
      <c r="G295" s="100">
        <f t="shared" si="16"/>
        <v>-101630.16650000002</v>
      </c>
      <c r="H295" s="101">
        <f t="shared" si="17"/>
        <v>0</v>
      </c>
      <c r="I295" s="102">
        <f t="shared" si="18"/>
        <v>111055.46100000001</v>
      </c>
      <c r="J295" s="103">
        <f t="shared" si="19"/>
        <v>-101630.16650000002</v>
      </c>
    </row>
    <row r="296" spans="2:10" s="92" customFormat="1" ht="12.75" customHeight="1" x14ac:dyDescent="0.25">
      <c r="B296" s="99">
        <v>282</v>
      </c>
      <c r="C296" s="94" t="s">
        <v>633</v>
      </c>
      <c r="D296" s="53">
        <v>44104</v>
      </c>
      <c r="E296" s="94" t="s">
        <v>634</v>
      </c>
      <c r="F296" s="54">
        <v>960</v>
      </c>
      <c r="G296" s="100">
        <f t="shared" si="16"/>
        <v>-100670.16650000002</v>
      </c>
      <c r="H296" s="101">
        <f t="shared" si="17"/>
        <v>0</v>
      </c>
      <c r="I296" s="102">
        <f t="shared" si="18"/>
        <v>111055.46100000001</v>
      </c>
      <c r="J296" s="103">
        <f t="shared" si="19"/>
        <v>-100670.16650000002</v>
      </c>
    </row>
    <row r="297" spans="2:10" s="92" customFormat="1" ht="12.75" customHeight="1" x14ac:dyDescent="0.25">
      <c r="B297" s="99">
        <v>283</v>
      </c>
      <c r="C297" s="94" t="s">
        <v>635</v>
      </c>
      <c r="D297" s="53">
        <v>44104</v>
      </c>
      <c r="E297" s="94" t="s">
        <v>636</v>
      </c>
      <c r="F297" s="54">
        <v>822.86</v>
      </c>
      <c r="G297" s="100">
        <f t="shared" si="16"/>
        <v>-99847.306500000021</v>
      </c>
      <c r="H297" s="101">
        <f t="shared" si="17"/>
        <v>0</v>
      </c>
      <c r="I297" s="102">
        <f t="shared" si="18"/>
        <v>111055.46100000001</v>
      </c>
      <c r="J297" s="103">
        <f t="shared" si="19"/>
        <v>-99847.306500000021</v>
      </c>
    </row>
    <row r="298" spans="2:10" s="92" customFormat="1" ht="12.75" customHeight="1" x14ac:dyDescent="0.25">
      <c r="B298" s="99">
        <v>284</v>
      </c>
      <c r="C298" s="94" t="s">
        <v>637</v>
      </c>
      <c r="D298" s="53">
        <v>44104</v>
      </c>
      <c r="E298" s="94" t="s">
        <v>638</v>
      </c>
      <c r="F298" s="54">
        <v>1414.37</v>
      </c>
      <c r="G298" s="100">
        <f t="shared" si="16"/>
        <v>-98432.936500000025</v>
      </c>
      <c r="H298" s="101">
        <f t="shared" si="17"/>
        <v>0</v>
      </c>
      <c r="I298" s="102">
        <f t="shared" si="18"/>
        <v>111055.46100000001</v>
      </c>
      <c r="J298" s="103">
        <f t="shared" si="19"/>
        <v>-98432.936500000025</v>
      </c>
    </row>
    <row r="299" spans="2:10" s="92" customFormat="1" ht="12.75" customHeight="1" x14ac:dyDescent="0.25">
      <c r="B299" s="99">
        <v>285</v>
      </c>
      <c r="C299" s="94" t="s">
        <v>639</v>
      </c>
      <c r="D299" s="53">
        <v>44104</v>
      </c>
      <c r="E299" s="94" t="s">
        <v>640</v>
      </c>
      <c r="F299" s="54">
        <v>631.12</v>
      </c>
      <c r="G299" s="100">
        <f t="shared" si="16"/>
        <v>-97801.81650000003</v>
      </c>
      <c r="H299" s="101">
        <f t="shared" si="17"/>
        <v>0</v>
      </c>
      <c r="I299" s="102">
        <f t="shared" si="18"/>
        <v>111055.46100000001</v>
      </c>
      <c r="J299" s="103">
        <f t="shared" si="19"/>
        <v>-97801.81650000003</v>
      </c>
    </row>
    <row r="300" spans="2:10" s="92" customFormat="1" ht="12.75" customHeight="1" x14ac:dyDescent="0.25">
      <c r="B300" s="99">
        <v>286</v>
      </c>
      <c r="C300" s="94" t="s">
        <v>641</v>
      </c>
      <c r="D300" s="53">
        <v>44111</v>
      </c>
      <c r="E300" s="94" t="s">
        <v>642</v>
      </c>
      <c r="F300" s="54">
        <v>1485</v>
      </c>
      <c r="G300" s="100">
        <f t="shared" si="16"/>
        <v>-96316.81650000003</v>
      </c>
      <c r="H300" s="101">
        <f t="shared" si="17"/>
        <v>0</v>
      </c>
      <c r="I300" s="102">
        <f t="shared" si="18"/>
        <v>111055.46100000001</v>
      </c>
      <c r="J300" s="103">
        <f t="shared" si="19"/>
        <v>-96316.81650000003</v>
      </c>
    </row>
    <row r="301" spans="2:10" s="92" customFormat="1" ht="12.75" customHeight="1" x14ac:dyDescent="0.25">
      <c r="B301" s="99">
        <v>287</v>
      </c>
      <c r="C301" s="94" t="s">
        <v>643</v>
      </c>
      <c r="D301" s="53">
        <v>44111</v>
      </c>
      <c r="E301" s="94" t="s">
        <v>644</v>
      </c>
      <c r="F301" s="54">
        <v>847</v>
      </c>
      <c r="G301" s="100">
        <f t="shared" si="16"/>
        <v>-95469.81650000003</v>
      </c>
      <c r="H301" s="101">
        <f t="shared" si="17"/>
        <v>0</v>
      </c>
      <c r="I301" s="102">
        <f t="shared" si="18"/>
        <v>111055.46100000001</v>
      </c>
      <c r="J301" s="103">
        <f t="shared" si="19"/>
        <v>-95469.81650000003</v>
      </c>
    </row>
    <row r="302" spans="2:10" s="92" customFormat="1" ht="12.75" customHeight="1" x14ac:dyDescent="0.25">
      <c r="B302" s="99">
        <v>288</v>
      </c>
      <c r="C302" s="94" t="s">
        <v>645</v>
      </c>
      <c r="D302" s="53">
        <v>44111</v>
      </c>
      <c r="E302" s="94" t="s">
        <v>646</v>
      </c>
      <c r="F302" s="54">
        <v>682.85</v>
      </c>
      <c r="G302" s="100">
        <f t="shared" si="16"/>
        <v>-94786.966500000024</v>
      </c>
      <c r="H302" s="101">
        <f t="shared" si="17"/>
        <v>0</v>
      </c>
      <c r="I302" s="102">
        <f t="shared" si="18"/>
        <v>111055.46100000001</v>
      </c>
      <c r="J302" s="103">
        <f t="shared" si="19"/>
        <v>-94786.966500000024</v>
      </c>
    </row>
    <row r="303" spans="2:10" s="92" customFormat="1" ht="12.75" customHeight="1" x14ac:dyDescent="0.25">
      <c r="B303" s="99">
        <v>289</v>
      </c>
      <c r="C303" s="94" t="s">
        <v>647</v>
      </c>
      <c r="D303" s="53">
        <v>44111</v>
      </c>
      <c r="E303" s="94" t="s">
        <v>648</v>
      </c>
      <c r="F303" s="54">
        <v>700</v>
      </c>
      <c r="G303" s="100">
        <f t="shared" si="16"/>
        <v>-94086.966500000024</v>
      </c>
      <c r="H303" s="101">
        <f t="shared" si="17"/>
        <v>0</v>
      </c>
      <c r="I303" s="102">
        <f t="shared" si="18"/>
        <v>111055.46100000001</v>
      </c>
      <c r="J303" s="103">
        <f t="shared" si="19"/>
        <v>-94086.966500000024</v>
      </c>
    </row>
    <row r="304" spans="2:10" s="92" customFormat="1" ht="12.75" customHeight="1" x14ac:dyDescent="0.25">
      <c r="B304" s="99">
        <v>290</v>
      </c>
      <c r="C304" s="94" t="s">
        <v>649</v>
      </c>
      <c r="D304" s="53">
        <v>44111</v>
      </c>
      <c r="E304" s="94" t="s">
        <v>650</v>
      </c>
      <c r="F304" s="54">
        <v>6932.79</v>
      </c>
      <c r="G304" s="100">
        <f t="shared" si="16"/>
        <v>-87154.176500000031</v>
      </c>
      <c r="H304" s="101">
        <f t="shared" si="17"/>
        <v>0</v>
      </c>
      <c r="I304" s="102">
        <f t="shared" si="18"/>
        <v>111055.46100000001</v>
      </c>
      <c r="J304" s="103">
        <f t="shared" si="19"/>
        <v>-87154.176500000031</v>
      </c>
    </row>
    <row r="305" spans="2:10" s="92" customFormat="1" ht="12.75" customHeight="1" x14ac:dyDescent="0.25">
      <c r="B305" s="99">
        <v>291</v>
      </c>
      <c r="C305" s="94" t="s">
        <v>651</v>
      </c>
      <c r="D305" s="53">
        <v>44111</v>
      </c>
      <c r="E305" s="94" t="s">
        <v>652</v>
      </c>
      <c r="F305" s="54">
        <v>374.3</v>
      </c>
      <c r="G305" s="100">
        <f t="shared" si="16"/>
        <v>-86779.876500000028</v>
      </c>
      <c r="H305" s="101">
        <f t="shared" si="17"/>
        <v>0</v>
      </c>
      <c r="I305" s="102">
        <f t="shared" si="18"/>
        <v>111055.46100000001</v>
      </c>
      <c r="J305" s="103">
        <f t="shared" si="19"/>
        <v>-86779.876500000028</v>
      </c>
    </row>
    <row r="306" spans="2:10" s="92" customFormat="1" ht="12.75" customHeight="1" x14ac:dyDescent="0.25">
      <c r="B306" s="99">
        <v>292</v>
      </c>
      <c r="C306" s="94" t="s">
        <v>653</v>
      </c>
      <c r="D306" s="53">
        <v>44111</v>
      </c>
      <c r="E306" s="94" t="s">
        <v>654</v>
      </c>
      <c r="F306" s="54">
        <v>17.96</v>
      </c>
      <c r="G306" s="100">
        <f t="shared" si="16"/>
        <v>-86761.916500000021</v>
      </c>
      <c r="H306" s="101">
        <f t="shared" si="17"/>
        <v>0</v>
      </c>
      <c r="I306" s="102">
        <f t="shared" si="18"/>
        <v>111055.46100000001</v>
      </c>
      <c r="J306" s="103">
        <f t="shared" si="19"/>
        <v>-86761.916500000021</v>
      </c>
    </row>
    <row r="307" spans="2:10" s="92" customFormat="1" ht="12.75" customHeight="1" x14ac:dyDescent="0.25">
      <c r="B307" s="99">
        <v>293</v>
      </c>
      <c r="C307" s="94" t="s">
        <v>655</v>
      </c>
      <c r="D307" s="53">
        <v>44111</v>
      </c>
      <c r="E307" s="94" t="s">
        <v>656</v>
      </c>
      <c r="F307" s="54">
        <v>1387.6</v>
      </c>
      <c r="G307" s="100">
        <f t="shared" si="16"/>
        <v>-85374.316500000015</v>
      </c>
      <c r="H307" s="101">
        <f t="shared" si="17"/>
        <v>0</v>
      </c>
      <c r="I307" s="102">
        <f t="shared" si="18"/>
        <v>111055.46100000001</v>
      </c>
      <c r="J307" s="103">
        <f t="shared" si="19"/>
        <v>-85374.316500000015</v>
      </c>
    </row>
    <row r="308" spans="2:10" s="92" customFormat="1" ht="12.75" customHeight="1" x14ac:dyDescent="0.25">
      <c r="B308" s="99">
        <v>294</v>
      </c>
      <c r="C308" s="94" t="s">
        <v>657</v>
      </c>
      <c r="D308" s="53">
        <v>44111</v>
      </c>
      <c r="E308" s="94" t="s">
        <v>658</v>
      </c>
      <c r="F308" s="54">
        <v>2154.13</v>
      </c>
      <c r="G308" s="100">
        <f t="shared" si="16"/>
        <v>-83220.186500000011</v>
      </c>
      <c r="H308" s="101">
        <f t="shared" si="17"/>
        <v>0</v>
      </c>
      <c r="I308" s="102">
        <f t="shared" si="18"/>
        <v>111055.46100000001</v>
      </c>
      <c r="J308" s="103">
        <f t="shared" si="19"/>
        <v>-83220.186500000011</v>
      </c>
    </row>
    <row r="309" spans="2:10" s="92" customFormat="1" ht="12.75" customHeight="1" x14ac:dyDescent="0.25">
      <c r="B309" s="99">
        <v>295</v>
      </c>
      <c r="C309" s="94" t="s">
        <v>659</v>
      </c>
      <c r="D309" s="53">
        <v>44111</v>
      </c>
      <c r="E309" s="94" t="s">
        <v>660</v>
      </c>
      <c r="F309" s="54">
        <v>18.97</v>
      </c>
      <c r="G309" s="100">
        <f t="shared" si="16"/>
        <v>-83201.21650000001</v>
      </c>
      <c r="H309" s="101">
        <f t="shared" si="17"/>
        <v>0</v>
      </c>
      <c r="I309" s="102">
        <f t="shared" si="18"/>
        <v>111055.46100000001</v>
      </c>
      <c r="J309" s="103">
        <f t="shared" si="19"/>
        <v>-83201.21650000001</v>
      </c>
    </row>
    <row r="310" spans="2:10" s="92" customFormat="1" ht="12.75" customHeight="1" x14ac:dyDescent="0.25">
      <c r="B310" s="99">
        <v>296</v>
      </c>
      <c r="C310" s="94" t="s">
        <v>661</v>
      </c>
      <c r="D310" s="53">
        <v>44111</v>
      </c>
      <c r="E310" s="94" t="s">
        <v>662</v>
      </c>
      <c r="F310" s="54">
        <v>176.33</v>
      </c>
      <c r="G310" s="100">
        <f t="shared" si="16"/>
        <v>-83024.886500000008</v>
      </c>
      <c r="H310" s="101">
        <f t="shared" si="17"/>
        <v>0</v>
      </c>
      <c r="I310" s="102">
        <f t="shared" si="18"/>
        <v>111055.46100000001</v>
      </c>
      <c r="J310" s="103">
        <f t="shared" si="19"/>
        <v>-83024.886500000008</v>
      </c>
    </row>
    <row r="311" spans="2:10" s="92" customFormat="1" ht="12.75" customHeight="1" x14ac:dyDescent="0.25">
      <c r="B311" s="99">
        <v>297</v>
      </c>
      <c r="C311" s="94" t="s">
        <v>663</v>
      </c>
      <c r="D311" s="53">
        <v>44111</v>
      </c>
      <c r="E311" s="94" t="s">
        <v>664</v>
      </c>
      <c r="F311" s="54">
        <v>160</v>
      </c>
      <c r="G311" s="100">
        <f t="shared" si="16"/>
        <v>-82864.886500000008</v>
      </c>
      <c r="H311" s="101">
        <f t="shared" si="17"/>
        <v>0</v>
      </c>
      <c r="I311" s="102">
        <f t="shared" si="18"/>
        <v>111055.46100000001</v>
      </c>
      <c r="J311" s="103">
        <f t="shared" si="19"/>
        <v>-82864.886500000008</v>
      </c>
    </row>
    <row r="312" spans="2:10" s="92" customFormat="1" ht="12.75" customHeight="1" x14ac:dyDescent="0.25">
      <c r="B312" s="99">
        <v>298</v>
      </c>
      <c r="C312" s="94" t="s">
        <v>665</v>
      </c>
      <c r="D312" s="53">
        <v>44111</v>
      </c>
      <c r="E312" s="94" t="s">
        <v>666</v>
      </c>
      <c r="F312" s="54">
        <v>387</v>
      </c>
      <c r="G312" s="100">
        <f t="shared" si="16"/>
        <v>-82477.886500000008</v>
      </c>
      <c r="H312" s="101">
        <f t="shared" si="17"/>
        <v>0</v>
      </c>
      <c r="I312" s="102">
        <f t="shared" si="18"/>
        <v>111055.46100000001</v>
      </c>
      <c r="J312" s="103">
        <f t="shared" si="19"/>
        <v>-82477.886500000008</v>
      </c>
    </row>
    <row r="313" spans="2:10" s="92" customFormat="1" ht="12.75" customHeight="1" x14ac:dyDescent="0.25">
      <c r="B313" s="99">
        <v>299</v>
      </c>
      <c r="C313" s="94" t="s">
        <v>667</v>
      </c>
      <c r="D313" s="53">
        <v>44111</v>
      </c>
      <c r="E313" s="94" t="s">
        <v>668</v>
      </c>
      <c r="F313" s="54">
        <v>83.75</v>
      </c>
      <c r="G313" s="100">
        <f t="shared" si="16"/>
        <v>-82394.136500000008</v>
      </c>
      <c r="H313" s="101">
        <f t="shared" si="17"/>
        <v>0</v>
      </c>
      <c r="I313" s="102">
        <f t="shared" si="18"/>
        <v>111055.46100000001</v>
      </c>
      <c r="J313" s="103">
        <f t="shared" si="19"/>
        <v>-82394.136500000008</v>
      </c>
    </row>
    <row r="314" spans="2:10" s="92" customFormat="1" ht="12.75" customHeight="1" x14ac:dyDescent="0.25">
      <c r="B314" s="99">
        <v>300</v>
      </c>
      <c r="C314" s="94" t="s">
        <v>669</v>
      </c>
      <c r="D314" s="53">
        <v>44114</v>
      </c>
      <c r="E314" s="94" t="s">
        <v>670</v>
      </c>
      <c r="F314" s="54">
        <v>479.01</v>
      </c>
      <c r="G314" s="100">
        <f t="shared" si="16"/>
        <v>-81915.126500000013</v>
      </c>
      <c r="H314" s="101">
        <f t="shared" si="17"/>
        <v>0</v>
      </c>
      <c r="I314" s="102">
        <f t="shared" si="18"/>
        <v>111055.46100000001</v>
      </c>
      <c r="J314" s="103">
        <f t="shared" si="19"/>
        <v>-81915.126500000013</v>
      </c>
    </row>
    <row r="315" spans="2:10" s="92" customFormat="1" ht="12.75" customHeight="1" x14ac:dyDescent="0.25">
      <c r="B315" s="99">
        <v>301</v>
      </c>
      <c r="C315" s="94" t="s">
        <v>671</v>
      </c>
      <c r="D315" s="53">
        <v>44114</v>
      </c>
      <c r="E315" s="94" t="s">
        <v>672</v>
      </c>
      <c r="F315" s="54">
        <v>958.03</v>
      </c>
      <c r="G315" s="100">
        <f t="shared" si="16"/>
        <v>-80957.096500000014</v>
      </c>
      <c r="H315" s="101">
        <f t="shared" si="17"/>
        <v>0</v>
      </c>
      <c r="I315" s="102">
        <f t="shared" si="18"/>
        <v>111055.46100000001</v>
      </c>
      <c r="J315" s="103">
        <f t="shared" si="19"/>
        <v>-80957.096500000014</v>
      </c>
    </row>
    <row r="316" spans="2:10" s="92" customFormat="1" ht="12.75" customHeight="1" x14ac:dyDescent="0.25">
      <c r="B316" s="99">
        <v>302</v>
      </c>
      <c r="C316" s="94" t="s">
        <v>673</v>
      </c>
      <c r="D316" s="53">
        <v>44114</v>
      </c>
      <c r="E316" s="94" t="s">
        <v>674</v>
      </c>
      <c r="F316" s="54">
        <v>2463.5</v>
      </c>
      <c r="G316" s="100">
        <f t="shared" si="16"/>
        <v>-78493.596500000014</v>
      </c>
      <c r="H316" s="101">
        <f t="shared" si="17"/>
        <v>0</v>
      </c>
      <c r="I316" s="102">
        <f t="shared" si="18"/>
        <v>111055.46100000001</v>
      </c>
      <c r="J316" s="103">
        <f t="shared" si="19"/>
        <v>-78493.596500000014</v>
      </c>
    </row>
    <row r="317" spans="2:10" s="92" customFormat="1" ht="12.75" customHeight="1" x14ac:dyDescent="0.25">
      <c r="B317" s="99">
        <v>303</v>
      </c>
      <c r="C317" s="94" t="s">
        <v>675</v>
      </c>
      <c r="D317" s="53">
        <v>44114</v>
      </c>
      <c r="E317" s="94" t="s">
        <v>676</v>
      </c>
      <c r="F317" s="54">
        <v>4105.83</v>
      </c>
      <c r="G317" s="100">
        <f t="shared" si="16"/>
        <v>-74387.766500000012</v>
      </c>
      <c r="H317" s="101">
        <f t="shared" si="17"/>
        <v>0</v>
      </c>
      <c r="I317" s="102">
        <f t="shared" si="18"/>
        <v>111055.46100000001</v>
      </c>
      <c r="J317" s="103">
        <f t="shared" si="19"/>
        <v>-74387.766500000012</v>
      </c>
    </row>
    <row r="318" spans="2:10" s="92" customFormat="1" ht="12.75" customHeight="1" x14ac:dyDescent="0.25">
      <c r="B318" s="99">
        <v>304</v>
      </c>
      <c r="C318" s="94" t="s">
        <v>677</v>
      </c>
      <c r="D318" s="53">
        <v>44114</v>
      </c>
      <c r="E318" s="94" t="s">
        <v>678</v>
      </c>
      <c r="F318" s="54">
        <v>3421.53</v>
      </c>
      <c r="G318" s="100">
        <f t="shared" si="16"/>
        <v>-70966.236500000014</v>
      </c>
      <c r="H318" s="101">
        <f t="shared" si="17"/>
        <v>0</v>
      </c>
      <c r="I318" s="102">
        <f t="shared" si="18"/>
        <v>111055.46100000001</v>
      </c>
      <c r="J318" s="103">
        <f t="shared" si="19"/>
        <v>-70966.236500000014</v>
      </c>
    </row>
    <row r="319" spans="2:10" s="92" customFormat="1" ht="12.75" customHeight="1" x14ac:dyDescent="0.25">
      <c r="B319" s="99">
        <v>305</v>
      </c>
      <c r="C319" s="94" t="s">
        <v>679</v>
      </c>
      <c r="D319" s="53">
        <v>44114</v>
      </c>
      <c r="E319" s="94" t="s">
        <v>680</v>
      </c>
      <c r="F319" s="54">
        <v>3421.53</v>
      </c>
      <c r="G319" s="100">
        <f t="shared" si="16"/>
        <v>-67544.706500000015</v>
      </c>
      <c r="H319" s="101">
        <f t="shared" si="17"/>
        <v>0</v>
      </c>
      <c r="I319" s="102">
        <f t="shared" si="18"/>
        <v>111055.46100000001</v>
      </c>
      <c r="J319" s="103">
        <f t="shared" si="19"/>
        <v>-67544.706500000015</v>
      </c>
    </row>
    <row r="320" spans="2:10" s="92" customFormat="1" ht="12.75" customHeight="1" x14ac:dyDescent="0.25">
      <c r="B320" s="99">
        <v>306</v>
      </c>
      <c r="C320" s="94" t="s">
        <v>681</v>
      </c>
      <c r="D320" s="53">
        <v>44114</v>
      </c>
      <c r="E320" s="94" t="s">
        <v>682</v>
      </c>
      <c r="F320" s="54">
        <v>51.75</v>
      </c>
      <c r="G320" s="100">
        <f t="shared" si="16"/>
        <v>-67492.956500000015</v>
      </c>
      <c r="H320" s="101">
        <f t="shared" si="17"/>
        <v>0</v>
      </c>
      <c r="I320" s="102">
        <f t="shared" si="18"/>
        <v>111055.46100000001</v>
      </c>
      <c r="J320" s="103">
        <f t="shared" si="19"/>
        <v>-67492.956500000015</v>
      </c>
    </row>
    <row r="321" spans="2:10" s="92" customFormat="1" ht="12.75" customHeight="1" x14ac:dyDescent="0.25">
      <c r="B321" s="99">
        <v>307</v>
      </c>
      <c r="C321" s="94" t="s">
        <v>683</v>
      </c>
      <c r="D321" s="53">
        <v>44114</v>
      </c>
      <c r="E321" s="94" t="s">
        <v>684</v>
      </c>
      <c r="F321" s="54">
        <v>17.25</v>
      </c>
      <c r="G321" s="100">
        <f t="shared" si="16"/>
        <v>-67475.706500000015</v>
      </c>
      <c r="H321" s="101">
        <f t="shared" si="17"/>
        <v>0</v>
      </c>
      <c r="I321" s="102">
        <f t="shared" si="18"/>
        <v>111055.46100000001</v>
      </c>
      <c r="J321" s="103">
        <f t="shared" si="19"/>
        <v>-67475.706500000015</v>
      </c>
    </row>
    <row r="322" spans="2:10" s="92" customFormat="1" ht="12.75" customHeight="1" x14ac:dyDescent="0.25">
      <c r="B322" s="99">
        <v>308</v>
      </c>
      <c r="C322" s="94" t="s">
        <v>685</v>
      </c>
      <c r="D322" s="53">
        <v>44114</v>
      </c>
      <c r="E322" s="94" t="s">
        <v>686</v>
      </c>
      <c r="F322" s="54">
        <v>50.43</v>
      </c>
      <c r="G322" s="100">
        <f t="shared" si="16"/>
        <v>-67425.276500000022</v>
      </c>
      <c r="H322" s="101">
        <f t="shared" si="17"/>
        <v>0</v>
      </c>
      <c r="I322" s="102">
        <f t="shared" si="18"/>
        <v>111055.46100000001</v>
      </c>
      <c r="J322" s="103">
        <f t="shared" si="19"/>
        <v>-67425.276500000022</v>
      </c>
    </row>
    <row r="323" spans="2:10" s="92" customFormat="1" ht="12.75" customHeight="1" x14ac:dyDescent="0.25">
      <c r="B323" s="99">
        <v>309</v>
      </c>
      <c r="C323" s="94" t="s">
        <v>687</v>
      </c>
      <c r="D323" s="53">
        <v>44114</v>
      </c>
      <c r="E323" s="94" t="s">
        <v>688</v>
      </c>
      <c r="F323" s="54">
        <v>201.72</v>
      </c>
      <c r="G323" s="100">
        <f t="shared" si="16"/>
        <v>-67223.556500000021</v>
      </c>
      <c r="H323" s="101">
        <f t="shared" si="17"/>
        <v>0</v>
      </c>
      <c r="I323" s="102">
        <f t="shared" si="18"/>
        <v>111055.46100000001</v>
      </c>
      <c r="J323" s="103">
        <f t="shared" si="19"/>
        <v>-67223.556500000021</v>
      </c>
    </row>
    <row r="324" spans="2:10" s="92" customFormat="1" ht="12.75" customHeight="1" x14ac:dyDescent="0.25">
      <c r="B324" s="99">
        <v>310</v>
      </c>
      <c r="C324" s="94" t="s">
        <v>689</v>
      </c>
      <c r="D324" s="53">
        <v>44114</v>
      </c>
      <c r="E324" s="94" t="s">
        <v>690</v>
      </c>
      <c r="F324" s="54">
        <v>70.599999999999994</v>
      </c>
      <c r="G324" s="100">
        <f t="shared" si="16"/>
        <v>-67152.956500000015</v>
      </c>
      <c r="H324" s="101">
        <f t="shared" si="17"/>
        <v>0</v>
      </c>
      <c r="I324" s="102">
        <f t="shared" si="18"/>
        <v>111055.46100000001</v>
      </c>
      <c r="J324" s="103">
        <f t="shared" si="19"/>
        <v>-67152.956500000015</v>
      </c>
    </row>
    <row r="325" spans="2:10" s="92" customFormat="1" ht="12.75" customHeight="1" x14ac:dyDescent="0.25">
      <c r="B325" s="99">
        <v>311</v>
      </c>
      <c r="C325" s="94" t="s">
        <v>691</v>
      </c>
      <c r="D325" s="53">
        <v>44114</v>
      </c>
      <c r="E325" s="94" t="s">
        <v>692</v>
      </c>
      <c r="F325" s="54">
        <v>4.04</v>
      </c>
      <c r="G325" s="100">
        <f t="shared" si="16"/>
        <v>-67148.916500000021</v>
      </c>
      <c r="H325" s="101">
        <f t="shared" si="17"/>
        <v>0</v>
      </c>
      <c r="I325" s="102">
        <f t="shared" si="18"/>
        <v>111055.46100000001</v>
      </c>
      <c r="J325" s="103">
        <f t="shared" si="19"/>
        <v>-67148.916500000021</v>
      </c>
    </row>
    <row r="326" spans="2:10" s="92" customFormat="1" ht="12.75" customHeight="1" x14ac:dyDescent="0.25">
      <c r="B326" s="99">
        <v>312</v>
      </c>
      <c r="C326" s="94" t="s">
        <v>693</v>
      </c>
      <c r="D326" s="53">
        <v>44114</v>
      </c>
      <c r="E326" s="94" t="s">
        <v>694</v>
      </c>
      <c r="F326" s="54">
        <v>5011.2</v>
      </c>
      <c r="G326" s="100">
        <f t="shared" si="16"/>
        <v>-62137.716500000024</v>
      </c>
      <c r="H326" s="101">
        <f t="shared" si="17"/>
        <v>0</v>
      </c>
      <c r="I326" s="102">
        <f t="shared" si="18"/>
        <v>111055.46100000001</v>
      </c>
      <c r="J326" s="103">
        <f t="shared" si="19"/>
        <v>-62137.716500000024</v>
      </c>
    </row>
    <row r="327" spans="2:10" s="92" customFormat="1" ht="12.75" customHeight="1" x14ac:dyDescent="0.25">
      <c r="B327" s="99">
        <v>313</v>
      </c>
      <c r="C327" s="94" t="s">
        <v>695</v>
      </c>
      <c r="D327" s="53">
        <v>44114</v>
      </c>
      <c r="E327" s="94" t="s">
        <v>696</v>
      </c>
      <c r="F327" s="54">
        <v>3340.8</v>
      </c>
      <c r="G327" s="100">
        <f t="shared" si="16"/>
        <v>-58796.916500000021</v>
      </c>
      <c r="H327" s="101">
        <f t="shared" si="17"/>
        <v>0</v>
      </c>
      <c r="I327" s="102">
        <f t="shared" si="18"/>
        <v>111055.46100000001</v>
      </c>
      <c r="J327" s="103">
        <f t="shared" si="19"/>
        <v>-58796.916500000021</v>
      </c>
    </row>
    <row r="328" spans="2:10" s="92" customFormat="1" ht="12.75" customHeight="1" x14ac:dyDescent="0.25">
      <c r="B328" s="99">
        <v>314</v>
      </c>
      <c r="C328" s="94" t="s">
        <v>697</v>
      </c>
      <c r="D328" s="53">
        <v>44114</v>
      </c>
      <c r="E328" s="94" t="s">
        <v>698</v>
      </c>
      <c r="F328" s="54">
        <v>16.2</v>
      </c>
      <c r="G328" s="100">
        <f t="shared" si="16"/>
        <v>-58780.716500000024</v>
      </c>
      <c r="H328" s="101">
        <f t="shared" si="17"/>
        <v>0</v>
      </c>
      <c r="I328" s="102">
        <f t="shared" si="18"/>
        <v>111055.46100000001</v>
      </c>
      <c r="J328" s="103">
        <f t="shared" si="19"/>
        <v>-58780.716500000024</v>
      </c>
    </row>
    <row r="329" spans="2:10" s="92" customFormat="1" ht="12.75" customHeight="1" x14ac:dyDescent="0.25">
      <c r="B329" s="99">
        <v>315</v>
      </c>
      <c r="C329" s="94" t="s">
        <v>699</v>
      </c>
      <c r="D329" s="53">
        <v>44114</v>
      </c>
      <c r="E329" s="94" t="s">
        <v>700</v>
      </c>
      <c r="F329" s="54">
        <v>86.4</v>
      </c>
      <c r="G329" s="100">
        <f t="shared" si="16"/>
        <v>-58694.316500000023</v>
      </c>
      <c r="H329" s="101">
        <f t="shared" si="17"/>
        <v>0</v>
      </c>
      <c r="I329" s="102">
        <f t="shared" si="18"/>
        <v>111055.46100000001</v>
      </c>
      <c r="J329" s="103">
        <f t="shared" si="19"/>
        <v>-58694.316500000023</v>
      </c>
    </row>
    <row r="330" spans="2:10" s="92" customFormat="1" ht="12.75" customHeight="1" x14ac:dyDescent="0.25">
      <c r="B330" s="99">
        <v>316</v>
      </c>
      <c r="C330" s="94" t="s">
        <v>701</v>
      </c>
      <c r="D330" s="53">
        <v>44126</v>
      </c>
      <c r="E330" s="94" t="s">
        <v>702</v>
      </c>
      <c r="F330" s="54">
        <v>1000</v>
      </c>
      <c r="G330" s="100">
        <f t="shared" si="16"/>
        <v>-57694.316500000023</v>
      </c>
      <c r="H330" s="101">
        <f t="shared" si="17"/>
        <v>0</v>
      </c>
      <c r="I330" s="102">
        <f t="shared" si="18"/>
        <v>111055.46100000001</v>
      </c>
      <c r="J330" s="103">
        <f t="shared" si="19"/>
        <v>-57694.316500000023</v>
      </c>
    </row>
    <row r="331" spans="2:10" s="92" customFormat="1" ht="12.75" customHeight="1" x14ac:dyDescent="0.25">
      <c r="B331" s="99">
        <v>317</v>
      </c>
      <c r="C331" s="94" t="s">
        <v>703</v>
      </c>
      <c r="D331" s="53">
        <v>44126</v>
      </c>
      <c r="E331" s="94" t="s">
        <v>704</v>
      </c>
      <c r="F331" s="54">
        <v>320</v>
      </c>
      <c r="G331" s="100">
        <f t="shared" si="16"/>
        <v>-57374.316500000023</v>
      </c>
      <c r="H331" s="101">
        <f t="shared" si="17"/>
        <v>0</v>
      </c>
      <c r="I331" s="102">
        <f t="shared" si="18"/>
        <v>111055.46100000001</v>
      </c>
      <c r="J331" s="103">
        <f t="shared" si="19"/>
        <v>-57374.316500000023</v>
      </c>
    </row>
    <row r="332" spans="2:10" s="92" customFormat="1" ht="12.75" customHeight="1" x14ac:dyDescent="0.25">
      <c r="B332" s="99">
        <v>318</v>
      </c>
      <c r="C332" s="94" t="s">
        <v>705</v>
      </c>
      <c r="D332" s="53">
        <v>44126</v>
      </c>
      <c r="E332" s="94" t="s">
        <v>706</v>
      </c>
      <c r="F332" s="54">
        <v>160</v>
      </c>
      <c r="G332" s="100">
        <f t="shared" si="16"/>
        <v>-57214.316500000023</v>
      </c>
      <c r="H332" s="101">
        <f t="shared" si="17"/>
        <v>0</v>
      </c>
      <c r="I332" s="102">
        <f t="shared" si="18"/>
        <v>111055.46100000001</v>
      </c>
      <c r="J332" s="103">
        <f t="shared" si="19"/>
        <v>-57214.316500000023</v>
      </c>
    </row>
    <row r="333" spans="2:10" s="92" customFormat="1" ht="12.75" customHeight="1" x14ac:dyDescent="0.25">
      <c r="B333" s="99">
        <v>319</v>
      </c>
      <c r="C333" s="94" t="s">
        <v>707</v>
      </c>
      <c r="D333" s="53">
        <v>44126</v>
      </c>
      <c r="E333" s="94" t="s">
        <v>708</v>
      </c>
      <c r="F333" s="54">
        <v>3.52</v>
      </c>
      <c r="G333" s="100">
        <f t="shared" si="16"/>
        <v>-57210.796500000026</v>
      </c>
      <c r="H333" s="101">
        <f t="shared" si="17"/>
        <v>0</v>
      </c>
      <c r="I333" s="102">
        <f t="shared" si="18"/>
        <v>111055.46100000001</v>
      </c>
      <c r="J333" s="103">
        <f t="shared" si="19"/>
        <v>-57210.796500000026</v>
      </c>
    </row>
    <row r="334" spans="2:10" s="92" customFormat="1" ht="12.75" customHeight="1" x14ac:dyDescent="0.25">
      <c r="B334" s="99">
        <v>320</v>
      </c>
      <c r="C334" s="94" t="s">
        <v>709</v>
      </c>
      <c r="D334" s="53">
        <v>44126</v>
      </c>
      <c r="E334" s="94" t="s">
        <v>710</v>
      </c>
      <c r="F334" s="54">
        <v>8.8000000000000007</v>
      </c>
      <c r="G334" s="100">
        <f t="shared" ref="G334:G397" si="20">F334+J333</f>
        <v>-57201.996500000023</v>
      </c>
      <c r="H334" s="101">
        <f t="shared" ref="H334:H397" si="21">IF(G334&gt;0,ROUND(G334/I334+0.5,0),0)</f>
        <v>0</v>
      </c>
      <c r="I334" s="102">
        <f t="shared" ref="I334:I397" si="22">$C$10</f>
        <v>111055.46100000001</v>
      </c>
      <c r="J334" s="103">
        <f t="shared" ref="J334:J397" si="23">G334-(H334*I334)</f>
        <v>-57201.996500000023</v>
      </c>
    </row>
    <row r="335" spans="2:10" s="92" customFormat="1" ht="12.75" customHeight="1" x14ac:dyDescent="0.25">
      <c r="B335" s="99">
        <v>321</v>
      </c>
      <c r="C335" s="94" t="s">
        <v>711</v>
      </c>
      <c r="D335" s="53">
        <v>44126</v>
      </c>
      <c r="E335" s="94" t="s">
        <v>712</v>
      </c>
      <c r="F335" s="54">
        <v>1107.81</v>
      </c>
      <c r="G335" s="100">
        <f t="shared" si="20"/>
        <v>-56094.186500000025</v>
      </c>
      <c r="H335" s="101">
        <f t="shared" si="21"/>
        <v>0</v>
      </c>
      <c r="I335" s="102">
        <f t="shared" si="22"/>
        <v>111055.46100000001</v>
      </c>
      <c r="J335" s="103">
        <f t="shared" si="23"/>
        <v>-56094.186500000025</v>
      </c>
    </row>
    <row r="336" spans="2:10" s="92" customFormat="1" ht="12.75" customHeight="1" x14ac:dyDescent="0.25">
      <c r="B336" s="99">
        <v>322</v>
      </c>
      <c r="C336" s="94" t="s">
        <v>713</v>
      </c>
      <c r="D336" s="53">
        <v>44126</v>
      </c>
      <c r="E336" s="94" t="s">
        <v>714</v>
      </c>
      <c r="F336" s="54">
        <v>682.85</v>
      </c>
      <c r="G336" s="100">
        <f t="shared" si="20"/>
        <v>-55411.336500000027</v>
      </c>
      <c r="H336" s="101">
        <f t="shared" si="21"/>
        <v>0</v>
      </c>
      <c r="I336" s="102">
        <f t="shared" si="22"/>
        <v>111055.46100000001</v>
      </c>
      <c r="J336" s="103">
        <f t="shared" si="23"/>
        <v>-55411.336500000027</v>
      </c>
    </row>
    <row r="337" spans="2:10" s="92" customFormat="1" ht="12.75" customHeight="1" x14ac:dyDescent="0.25">
      <c r="B337" s="99">
        <v>323</v>
      </c>
      <c r="C337" s="94" t="s">
        <v>715</v>
      </c>
      <c r="D337" s="53">
        <v>44126</v>
      </c>
      <c r="E337" s="94" t="s">
        <v>716</v>
      </c>
      <c r="F337" s="54">
        <v>3179.14</v>
      </c>
      <c r="G337" s="100">
        <f t="shared" si="20"/>
        <v>-52232.196500000027</v>
      </c>
      <c r="H337" s="101">
        <f t="shared" si="21"/>
        <v>0</v>
      </c>
      <c r="I337" s="102">
        <f t="shared" si="22"/>
        <v>111055.46100000001</v>
      </c>
      <c r="J337" s="103">
        <f t="shared" si="23"/>
        <v>-52232.196500000027</v>
      </c>
    </row>
    <row r="338" spans="2:10" s="92" customFormat="1" ht="12.75" customHeight="1" x14ac:dyDescent="0.25">
      <c r="B338" s="99">
        <v>324</v>
      </c>
      <c r="C338" s="94" t="s">
        <v>717</v>
      </c>
      <c r="D338" s="53">
        <v>44126</v>
      </c>
      <c r="E338" s="94" t="s">
        <v>718</v>
      </c>
      <c r="F338" s="54">
        <v>1514.26</v>
      </c>
      <c r="G338" s="100">
        <f t="shared" si="20"/>
        <v>-50717.936500000025</v>
      </c>
      <c r="H338" s="101">
        <f t="shared" si="21"/>
        <v>0</v>
      </c>
      <c r="I338" s="102">
        <f t="shared" si="22"/>
        <v>111055.46100000001</v>
      </c>
      <c r="J338" s="103">
        <f t="shared" si="23"/>
        <v>-50717.936500000025</v>
      </c>
    </row>
    <row r="339" spans="2:10" s="92" customFormat="1" ht="12.75" customHeight="1" x14ac:dyDescent="0.25">
      <c r="B339" s="99">
        <v>325</v>
      </c>
      <c r="C339" s="94" t="s">
        <v>719</v>
      </c>
      <c r="D339" s="53">
        <v>44126</v>
      </c>
      <c r="E339" s="94" t="s">
        <v>720</v>
      </c>
      <c r="F339" s="54">
        <v>65.36</v>
      </c>
      <c r="G339" s="100">
        <f t="shared" si="20"/>
        <v>-50652.576500000025</v>
      </c>
      <c r="H339" s="101">
        <f t="shared" si="21"/>
        <v>0</v>
      </c>
      <c r="I339" s="102">
        <f t="shared" si="22"/>
        <v>111055.46100000001</v>
      </c>
      <c r="J339" s="103">
        <f t="shared" si="23"/>
        <v>-50652.576500000025</v>
      </c>
    </row>
    <row r="340" spans="2:10" s="92" customFormat="1" ht="12.75" customHeight="1" x14ac:dyDescent="0.25">
      <c r="B340" s="99">
        <v>326</v>
      </c>
      <c r="C340" s="94" t="s">
        <v>721</v>
      </c>
      <c r="D340" s="53">
        <v>44126</v>
      </c>
      <c r="E340" s="94" t="s">
        <v>722</v>
      </c>
      <c r="F340" s="54">
        <v>898.8</v>
      </c>
      <c r="G340" s="100">
        <f t="shared" si="20"/>
        <v>-49753.776500000022</v>
      </c>
      <c r="H340" s="101">
        <f t="shared" si="21"/>
        <v>0</v>
      </c>
      <c r="I340" s="102">
        <f t="shared" si="22"/>
        <v>111055.46100000001</v>
      </c>
      <c r="J340" s="103">
        <f t="shared" si="23"/>
        <v>-49753.776500000022</v>
      </c>
    </row>
    <row r="341" spans="2:10" s="92" customFormat="1" ht="12.75" customHeight="1" x14ac:dyDescent="0.25">
      <c r="B341" s="99">
        <v>327</v>
      </c>
      <c r="C341" s="94" t="s">
        <v>723</v>
      </c>
      <c r="D341" s="53">
        <v>44126</v>
      </c>
      <c r="E341" s="94" t="s">
        <v>724</v>
      </c>
      <c r="F341" s="54">
        <v>1797.6</v>
      </c>
      <c r="G341" s="100">
        <f t="shared" si="20"/>
        <v>-47956.176500000023</v>
      </c>
      <c r="H341" s="101">
        <f t="shared" si="21"/>
        <v>0</v>
      </c>
      <c r="I341" s="102">
        <f t="shared" si="22"/>
        <v>111055.46100000001</v>
      </c>
      <c r="J341" s="103">
        <f t="shared" si="23"/>
        <v>-47956.176500000023</v>
      </c>
    </row>
    <row r="342" spans="2:10" s="92" customFormat="1" ht="12.75" customHeight="1" x14ac:dyDescent="0.25">
      <c r="B342" s="99">
        <v>328</v>
      </c>
      <c r="C342" s="94" t="s">
        <v>725</v>
      </c>
      <c r="D342" s="53">
        <v>44126</v>
      </c>
      <c r="E342" s="94" t="s">
        <v>726</v>
      </c>
      <c r="F342" s="54">
        <v>720.2</v>
      </c>
      <c r="G342" s="100">
        <f t="shared" si="20"/>
        <v>-47235.976500000026</v>
      </c>
      <c r="H342" s="101">
        <f t="shared" si="21"/>
        <v>0</v>
      </c>
      <c r="I342" s="102">
        <f t="shared" si="22"/>
        <v>111055.46100000001</v>
      </c>
      <c r="J342" s="103">
        <f t="shared" si="23"/>
        <v>-47235.976500000026</v>
      </c>
    </row>
    <row r="343" spans="2:10" s="92" customFormat="1" ht="12.75" customHeight="1" x14ac:dyDescent="0.25">
      <c r="B343" s="99">
        <v>329</v>
      </c>
      <c r="C343" s="94" t="s">
        <v>727</v>
      </c>
      <c r="D343" s="53">
        <v>44126</v>
      </c>
      <c r="E343" s="94" t="s">
        <v>728</v>
      </c>
      <c r="F343" s="54">
        <v>767.01</v>
      </c>
      <c r="G343" s="100">
        <f t="shared" si="20"/>
        <v>-46468.966500000024</v>
      </c>
      <c r="H343" s="101">
        <f t="shared" si="21"/>
        <v>0</v>
      </c>
      <c r="I343" s="102">
        <f t="shared" si="22"/>
        <v>111055.46100000001</v>
      </c>
      <c r="J343" s="103">
        <f t="shared" si="23"/>
        <v>-46468.966500000024</v>
      </c>
    </row>
    <row r="344" spans="2:10" s="92" customFormat="1" ht="12.75" customHeight="1" x14ac:dyDescent="0.25">
      <c r="B344" s="99">
        <v>330</v>
      </c>
      <c r="C344" s="94" t="s">
        <v>729</v>
      </c>
      <c r="D344" s="53">
        <v>44126</v>
      </c>
      <c r="E344" s="94" t="s">
        <v>730</v>
      </c>
      <c r="F344" s="54">
        <v>85.6</v>
      </c>
      <c r="G344" s="100">
        <f t="shared" si="20"/>
        <v>-46383.366500000026</v>
      </c>
      <c r="H344" s="101">
        <f t="shared" si="21"/>
        <v>0</v>
      </c>
      <c r="I344" s="102">
        <f t="shared" si="22"/>
        <v>111055.46100000001</v>
      </c>
      <c r="J344" s="103">
        <f t="shared" si="23"/>
        <v>-46383.366500000026</v>
      </c>
    </row>
    <row r="345" spans="2:10" s="92" customFormat="1" ht="12.75" customHeight="1" x14ac:dyDescent="0.25">
      <c r="B345" s="99">
        <v>331</v>
      </c>
      <c r="C345" s="94" t="s">
        <v>731</v>
      </c>
      <c r="D345" s="53">
        <v>44126</v>
      </c>
      <c r="E345" s="94" t="s">
        <v>732</v>
      </c>
      <c r="F345" s="54">
        <v>549.97</v>
      </c>
      <c r="G345" s="100">
        <f t="shared" si="20"/>
        <v>-45833.396500000024</v>
      </c>
      <c r="H345" s="101">
        <f t="shared" si="21"/>
        <v>0</v>
      </c>
      <c r="I345" s="102">
        <f t="shared" si="22"/>
        <v>111055.46100000001</v>
      </c>
      <c r="J345" s="103">
        <f t="shared" si="23"/>
        <v>-45833.396500000024</v>
      </c>
    </row>
    <row r="346" spans="2:10" s="92" customFormat="1" ht="12.75" customHeight="1" x14ac:dyDescent="0.25">
      <c r="B346" s="99">
        <v>332</v>
      </c>
      <c r="C346" s="94" t="s">
        <v>733</v>
      </c>
      <c r="D346" s="53">
        <v>44126</v>
      </c>
      <c r="E346" s="94" t="s">
        <v>734</v>
      </c>
      <c r="F346" s="54">
        <v>528.62</v>
      </c>
      <c r="G346" s="100">
        <f t="shared" si="20"/>
        <v>-45304.776500000022</v>
      </c>
      <c r="H346" s="101">
        <f t="shared" si="21"/>
        <v>0</v>
      </c>
      <c r="I346" s="102">
        <f t="shared" si="22"/>
        <v>111055.46100000001</v>
      </c>
      <c r="J346" s="103">
        <f t="shared" si="23"/>
        <v>-45304.776500000022</v>
      </c>
    </row>
    <row r="347" spans="2:10" s="92" customFormat="1" ht="12.75" customHeight="1" x14ac:dyDescent="0.25">
      <c r="B347" s="99">
        <v>333</v>
      </c>
      <c r="C347" s="94" t="s">
        <v>735</v>
      </c>
      <c r="D347" s="53">
        <v>44126</v>
      </c>
      <c r="E347" s="94" t="s">
        <v>736</v>
      </c>
      <c r="F347" s="54">
        <v>631.12</v>
      </c>
      <c r="G347" s="100">
        <f t="shared" si="20"/>
        <v>-44673.656500000019</v>
      </c>
      <c r="H347" s="101">
        <f t="shared" si="21"/>
        <v>0</v>
      </c>
      <c r="I347" s="102">
        <f t="shared" si="22"/>
        <v>111055.46100000001</v>
      </c>
      <c r="J347" s="103">
        <f t="shared" si="23"/>
        <v>-44673.656500000019</v>
      </c>
    </row>
    <row r="348" spans="2:10" s="92" customFormat="1" ht="12.75" customHeight="1" x14ac:dyDescent="0.25">
      <c r="B348" s="99">
        <v>334</v>
      </c>
      <c r="C348" s="94" t="s">
        <v>737</v>
      </c>
      <c r="D348" s="53">
        <v>44126</v>
      </c>
      <c r="E348" s="94" t="s">
        <v>738</v>
      </c>
      <c r="F348" s="54">
        <v>2254</v>
      </c>
      <c r="G348" s="100">
        <f t="shared" si="20"/>
        <v>-42419.656500000019</v>
      </c>
      <c r="H348" s="101">
        <f t="shared" si="21"/>
        <v>0</v>
      </c>
      <c r="I348" s="102">
        <f t="shared" si="22"/>
        <v>111055.46100000001</v>
      </c>
      <c r="J348" s="103">
        <f t="shared" si="23"/>
        <v>-42419.656500000019</v>
      </c>
    </row>
    <row r="349" spans="2:10" s="92" customFormat="1" ht="12.75" customHeight="1" x14ac:dyDescent="0.25">
      <c r="B349" s="99">
        <v>335</v>
      </c>
      <c r="C349" s="94" t="s">
        <v>739</v>
      </c>
      <c r="D349" s="53">
        <v>44126</v>
      </c>
      <c r="E349" s="94" t="s">
        <v>740</v>
      </c>
      <c r="F349" s="54">
        <v>3155.6</v>
      </c>
      <c r="G349" s="100">
        <f t="shared" si="20"/>
        <v>-39264.056500000021</v>
      </c>
      <c r="H349" s="101">
        <f t="shared" si="21"/>
        <v>0</v>
      </c>
      <c r="I349" s="102">
        <f t="shared" si="22"/>
        <v>111055.46100000001</v>
      </c>
      <c r="J349" s="103">
        <f t="shared" si="23"/>
        <v>-39264.056500000021</v>
      </c>
    </row>
    <row r="350" spans="2:10" s="92" customFormat="1" ht="12.75" customHeight="1" x14ac:dyDescent="0.25">
      <c r="B350" s="99">
        <v>336</v>
      </c>
      <c r="C350" s="94" t="s">
        <v>741</v>
      </c>
      <c r="D350" s="53">
        <v>44126</v>
      </c>
      <c r="E350" s="94" t="s">
        <v>742</v>
      </c>
      <c r="F350" s="54">
        <v>676.2</v>
      </c>
      <c r="G350" s="100">
        <f t="shared" si="20"/>
        <v>-38587.856500000024</v>
      </c>
      <c r="H350" s="101">
        <f t="shared" si="21"/>
        <v>0</v>
      </c>
      <c r="I350" s="102">
        <f t="shared" si="22"/>
        <v>111055.46100000001</v>
      </c>
      <c r="J350" s="103">
        <f t="shared" si="23"/>
        <v>-38587.856500000024</v>
      </c>
    </row>
    <row r="351" spans="2:10" s="92" customFormat="1" ht="12.75" customHeight="1" x14ac:dyDescent="0.25">
      <c r="B351" s="99">
        <v>337</v>
      </c>
      <c r="C351" s="94" t="s">
        <v>743</v>
      </c>
      <c r="D351" s="53">
        <v>44126</v>
      </c>
      <c r="E351" s="94" t="s">
        <v>744</v>
      </c>
      <c r="F351" s="54">
        <v>1352.4</v>
      </c>
      <c r="G351" s="100">
        <f t="shared" si="20"/>
        <v>-37235.456500000022</v>
      </c>
      <c r="H351" s="101">
        <f t="shared" si="21"/>
        <v>0</v>
      </c>
      <c r="I351" s="102">
        <f t="shared" si="22"/>
        <v>111055.46100000001</v>
      </c>
      <c r="J351" s="103">
        <f t="shared" si="23"/>
        <v>-37235.456500000022</v>
      </c>
    </row>
    <row r="352" spans="2:10" s="92" customFormat="1" ht="12.75" customHeight="1" x14ac:dyDescent="0.25">
      <c r="B352" s="99">
        <v>338</v>
      </c>
      <c r="C352" s="94" t="s">
        <v>745</v>
      </c>
      <c r="D352" s="53">
        <v>44126</v>
      </c>
      <c r="E352" s="94" t="s">
        <v>746</v>
      </c>
      <c r="F352" s="54">
        <v>466.06</v>
      </c>
      <c r="G352" s="100">
        <f t="shared" si="20"/>
        <v>-36769.396500000024</v>
      </c>
      <c r="H352" s="101">
        <f t="shared" si="21"/>
        <v>0</v>
      </c>
      <c r="I352" s="102">
        <f t="shared" si="22"/>
        <v>111055.46100000001</v>
      </c>
      <c r="J352" s="103">
        <f t="shared" si="23"/>
        <v>-36769.396500000024</v>
      </c>
    </row>
    <row r="353" spans="2:10" s="92" customFormat="1" ht="12.75" customHeight="1" x14ac:dyDescent="0.25">
      <c r="B353" s="99">
        <v>339</v>
      </c>
      <c r="C353" s="94" t="s">
        <v>747</v>
      </c>
      <c r="D353" s="53">
        <v>44126</v>
      </c>
      <c r="E353" s="94" t="s">
        <v>748</v>
      </c>
      <c r="F353" s="54">
        <v>160</v>
      </c>
      <c r="G353" s="100">
        <f t="shared" si="20"/>
        <v>-36609.396500000024</v>
      </c>
      <c r="H353" s="101">
        <f t="shared" si="21"/>
        <v>0</v>
      </c>
      <c r="I353" s="102">
        <f t="shared" si="22"/>
        <v>111055.46100000001</v>
      </c>
      <c r="J353" s="103">
        <f t="shared" si="23"/>
        <v>-36609.396500000024</v>
      </c>
    </row>
    <row r="354" spans="2:10" s="92" customFormat="1" ht="12.75" customHeight="1" x14ac:dyDescent="0.25">
      <c r="B354" s="99">
        <v>340</v>
      </c>
      <c r="C354" s="94" t="s">
        <v>749</v>
      </c>
      <c r="D354" s="53">
        <v>44126</v>
      </c>
      <c r="E354" s="94" t="s">
        <v>750</v>
      </c>
      <c r="F354" s="54">
        <v>8681.8700000000008</v>
      </c>
      <c r="G354" s="100">
        <f t="shared" si="20"/>
        <v>-27927.526500000022</v>
      </c>
      <c r="H354" s="101">
        <f t="shared" si="21"/>
        <v>0</v>
      </c>
      <c r="I354" s="102">
        <f t="shared" si="22"/>
        <v>111055.46100000001</v>
      </c>
      <c r="J354" s="103">
        <f t="shared" si="23"/>
        <v>-27927.526500000022</v>
      </c>
    </row>
    <row r="355" spans="2:10" s="92" customFormat="1" ht="12.75" customHeight="1" x14ac:dyDescent="0.25">
      <c r="B355" s="99">
        <v>341</v>
      </c>
      <c r="C355" s="94" t="s">
        <v>751</v>
      </c>
      <c r="D355" s="53">
        <v>44126</v>
      </c>
      <c r="E355" s="94" t="s">
        <v>752</v>
      </c>
      <c r="F355" s="54">
        <v>1736.37</v>
      </c>
      <c r="G355" s="100">
        <f t="shared" si="20"/>
        <v>-26191.156500000023</v>
      </c>
      <c r="H355" s="101">
        <f t="shared" si="21"/>
        <v>0</v>
      </c>
      <c r="I355" s="102">
        <f t="shared" si="22"/>
        <v>111055.46100000001</v>
      </c>
      <c r="J355" s="103">
        <f t="shared" si="23"/>
        <v>-26191.156500000023</v>
      </c>
    </row>
    <row r="356" spans="2:10" s="92" customFormat="1" ht="12.75" customHeight="1" x14ac:dyDescent="0.25">
      <c r="B356" s="99">
        <v>342</v>
      </c>
      <c r="C356" s="94" t="s">
        <v>753</v>
      </c>
      <c r="D356" s="53">
        <v>44126</v>
      </c>
      <c r="E356" s="94" t="s">
        <v>754</v>
      </c>
      <c r="F356" s="54">
        <v>3472.75</v>
      </c>
      <c r="G356" s="100">
        <f t="shared" si="20"/>
        <v>-22718.406500000023</v>
      </c>
      <c r="H356" s="101">
        <f t="shared" si="21"/>
        <v>0</v>
      </c>
      <c r="I356" s="102">
        <f t="shared" si="22"/>
        <v>111055.46100000001</v>
      </c>
      <c r="J356" s="103">
        <f t="shared" si="23"/>
        <v>-22718.406500000023</v>
      </c>
    </row>
    <row r="357" spans="2:10" s="92" customFormat="1" ht="12.75" customHeight="1" x14ac:dyDescent="0.25">
      <c r="B357" s="99">
        <v>343</v>
      </c>
      <c r="C357" s="94" t="s">
        <v>755</v>
      </c>
      <c r="D357" s="53">
        <v>44126</v>
      </c>
      <c r="E357" s="94" t="s">
        <v>756</v>
      </c>
      <c r="F357" s="54">
        <v>1215.46</v>
      </c>
      <c r="G357" s="100">
        <f t="shared" si="20"/>
        <v>-21502.946500000024</v>
      </c>
      <c r="H357" s="101">
        <f t="shared" si="21"/>
        <v>0</v>
      </c>
      <c r="I357" s="102">
        <f t="shared" si="22"/>
        <v>111055.46100000001</v>
      </c>
      <c r="J357" s="103">
        <f t="shared" si="23"/>
        <v>-21502.946500000024</v>
      </c>
    </row>
    <row r="358" spans="2:10" s="92" customFormat="1" ht="12.75" customHeight="1" x14ac:dyDescent="0.25">
      <c r="B358" s="99">
        <v>344</v>
      </c>
      <c r="C358" s="94" t="s">
        <v>757</v>
      </c>
      <c r="D358" s="53">
        <v>44126</v>
      </c>
      <c r="E358" s="94" t="s">
        <v>758</v>
      </c>
      <c r="F358" s="54">
        <v>2170.4699999999998</v>
      </c>
      <c r="G358" s="100">
        <f t="shared" si="20"/>
        <v>-19332.476500000022</v>
      </c>
      <c r="H358" s="101">
        <f t="shared" si="21"/>
        <v>0</v>
      </c>
      <c r="I358" s="102">
        <f t="shared" si="22"/>
        <v>111055.46100000001</v>
      </c>
      <c r="J358" s="103">
        <f t="shared" si="23"/>
        <v>-19332.476500000022</v>
      </c>
    </row>
    <row r="359" spans="2:10" s="92" customFormat="1" ht="12.75" customHeight="1" x14ac:dyDescent="0.25">
      <c r="B359" s="99">
        <v>345</v>
      </c>
      <c r="C359" s="94" t="s">
        <v>759</v>
      </c>
      <c r="D359" s="53">
        <v>44126</v>
      </c>
      <c r="E359" s="94" t="s">
        <v>760</v>
      </c>
      <c r="F359" s="54">
        <v>3993.66</v>
      </c>
      <c r="G359" s="100">
        <f t="shared" si="20"/>
        <v>-15338.816500000023</v>
      </c>
      <c r="H359" s="101">
        <f t="shared" si="21"/>
        <v>0</v>
      </c>
      <c r="I359" s="102">
        <f t="shared" si="22"/>
        <v>111055.46100000001</v>
      </c>
      <c r="J359" s="103">
        <f t="shared" si="23"/>
        <v>-15338.816500000023</v>
      </c>
    </row>
    <row r="360" spans="2:10" s="92" customFormat="1" ht="12.75" customHeight="1" x14ac:dyDescent="0.25">
      <c r="B360" s="99">
        <v>346</v>
      </c>
      <c r="C360" s="94" t="s">
        <v>761</v>
      </c>
      <c r="D360" s="53">
        <v>44126</v>
      </c>
      <c r="E360" s="94" t="s">
        <v>762</v>
      </c>
      <c r="F360" s="54">
        <v>7533.29</v>
      </c>
      <c r="G360" s="100">
        <f t="shared" si="20"/>
        <v>-7805.5265000000227</v>
      </c>
      <c r="H360" s="101">
        <f t="shared" si="21"/>
        <v>0</v>
      </c>
      <c r="I360" s="102">
        <f t="shared" si="22"/>
        <v>111055.46100000001</v>
      </c>
      <c r="J360" s="103">
        <f t="shared" si="23"/>
        <v>-7805.5265000000227</v>
      </c>
    </row>
    <row r="361" spans="2:10" s="92" customFormat="1" ht="12.75" customHeight="1" x14ac:dyDescent="0.25">
      <c r="B361" s="99">
        <v>347</v>
      </c>
      <c r="C361" s="94" t="s">
        <v>763</v>
      </c>
      <c r="D361" s="53">
        <v>44126</v>
      </c>
      <c r="E361" s="94" t="s">
        <v>764</v>
      </c>
      <c r="F361" s="54">
        <v>514.47</v>
      </c>
      <c r="G361" s="100">
        <f t="shared" si="20"/>
        <v>-7291.0565000000224</v>
      </c>
      <c r="H361" s="101">
        <f t="shared" si="21"/>
        <v>0</v>
      </c>
      <c r="I361" s="102">
        <f t="shared" si="22"/>
        <v>111055.46100000001</v>
      </c>
      <c r="J361" s="103">
        <f t="shared" si="23"/>
        <v>-7291.0565000000224</v>
      </c>
    </row>
    <row r="362" spans="2:10" s="92" customFormat="1" ht="12.75" customHeight="1" x14ac:dyDescent="0.25">
      <c r="B362" s="99">
        <v>348</v>
      </c>
      <c r="C362" s="94" t="s">
        <v>765</v>
      </c>
      <c r="D362" s="53">
        <v>44126</v>
      </c>
      <c r="E362" s="94" t="s">
        <v>766</v>
      </c>
      <c r="F362" s="54">
        <v>138</v>
      </c>
      <c r="G362" s="100">
        <f t="shared" si="20"/>
        <v>-7153.0565000000224</v>
      </c>
      <c r="H362" s="101">
        <f t="shared" si="21"/>
        <v>0</v>
      </c>
      <c r="I362" s="102">
        <f t="shared" si="22"/>
        <v>111055.46100000001</v>
      </c>
      <c r="J362" s="103">
        <f t="shared" si="23"/>
        <v>-7153.0565000000224</v>
      </c>
    </row>
    <row r="363" spans="2:10" s="92" customFormat="1" ht="12.75" customHeight="1" x14ac:dyDescent="0.25">
      <c r="B363" s="99">
        <v>349</v>
      </c>
      <c r="C363" s="94" t="s">
        <v>767</v>
      </c>
      <c r="D363" s="53">
        <v>44126</v>
      </c>
      <c r="E363" s="94" t="s">
        <v>768</v>
      </c>
      <c r="F363" s="54">
        <v>1600</v>
      </c>
      <c r="G363" s="100">
        <f t="shared" si="20"/>
        <v>-5553.0565000000224</v>
      </c>
      <c r="H363" s="101">
        <f t="shared" si="21"/>
        <v>0</v>
      </c>
      <c r="I363" s="102">
        <f t="shared" si="22"/>
        <v>111055.46100000001</v>
      </c>
      <c r="J363" s="103">
        <f t="shared" si="23"/>
        <v>-5553.0565000000224</v>
      </c>
    </row>
    <row r="364" spans="2:10" s="92" customFormat="1" ht="12.75" customHeight="1" x14ac:dyDescent="0.25">
      <c r="B364" s="99">
        <v>350</v>
      </c>
      <c r="C364" s="94" t="s">
        <v>769</v>
      </c>
      <c r="D364" s="53">
        <v>44126</v>
      </c>
      <c r="E364" s="94" t="s">
        <v>770</v>
      </c>
      <c r="F364" s="54">
        <v>1680</v>
      </c>
      <c r="G364" s="100">
        <f t="shared" si="20"/>
        <v>-3873.0565000000224</v>
      </c>
      <c r="H364" s="101">
        <f t="shared" si="21"/>
        <v>0</v>
      </c>
      <c r="I364" s="102">
        <f t="shared" si="22"/>
        <v>111055.46100000001</v>
      </c>
      <c r="J364" s="103">
        <f t="shared" si="23"/>
        <v>-3873.0565000000224</v>
      </c>
    </row>
    <row r="365" spans="2:10" s="92" customFormat="1" ht="12.75" customHeight="1" x14ac:dyDescent="0.25">
      <c r="B365" s="99">
        <v>351</v>
      </c>
      <c r="C365" s="94" t="s">
        <v>771</v>
      </c>
      <c r="D365" s="53">
        <v>44126</v>
      </c>
      <c r="E365" s="94" t="s">
        <v>772</v>
      </c>
      <c r="F365" s="54">
        <v>1680</v>
      </c>
      <c r="G365" s="100">
        <f t="shared" si="20"/>
        <v>-2193.0565000000224</v>
      </c>
      <c r="H365" s="101">
        <f t="shared" si="21"/>
        <v>0</v>
      </c>
      <c r="I365" s="102">
        <f t="shared" si="22"/>
        <v>111055.46100000001</v>
      </c>
      <c r="J365" s="103">
        <f t="shared" si="23"/>
        <v>-2193.0565000000224</v>
      </c>
    </row>
    <row r="366" spans="2:10" s="92" customFormat="1" ht="12.75" customHeight="1" x14ac:dyDescent="0.25">
      <c r="B366" s="99">
        <v>352</v>
      </c>
      <c r="C366" s="94" t="s">
        <v>773</v>
      </c>
      <c r="D366" s="53">
        <v>44126</v>
      </c>
      <c r="E366" s="94" t="s">
        <v>774</v>
      </c>
      <c r="F366" s="54">
        <v>543.41</v>
      </c>
      <c r="G366" s="100">
        <f t="shared" si="20"/>
        <v>-1649.6465000000226</v>
      </c>
      <c r="H366" s="101">
        <f t="shared" si="21"/>
        <v>0</v>
      </c>
      <c r="I366" s="102">
        <f t="shared" si="22"/>
        <v>111055.46100000001</v>
      </c>
      <c r="J366" s="103">
        <f t="shared" si="23"/>
        <v>-1649.6465000000226</v>
      </c>
    </row>
    <row r="367" spans="2:10" s="92" customFormat="1" ht="12.75" customHeight="1" x14ac:dyDescent="0.25">
      <c r="B367" s="99">
        <v>353</v>
      </c>
      <c r="C367" s="94" t="s">
        <v>775</v>
      </c>
      <c r="D367" s="53">
        <v>44126</v>
      </c>
      <c r="E367" s="94" t="s">
        <v>776</v>
      </c>
      <c r="F367" s="54">
        <v>12.52</v>
      </c>
      <c r="G367" s="100">
        <f t="shared" si="20"/>
        <v>-1637.1265000000226</v>
      </c>
      <c r="H367" s="101">
        <f t="shared" si="21"/>
        <v>0</v>
      </c>
      <c r="I367" s="102">
        <f t="shared" si="22"/>
        <v>111055.46100000001</v>
      </c>
      <c r="J367" s="103">
        <f t="shared" si="23"/>
        <v>-1637.1265000000226</v>
      </c>
    </row>
    <row r="368" spans="2:10" s="92" customFormat="1" ht="12.75" customHeight="1" x14ac:dyDescent="0.25">
      <c r="B368" s="99">
        <v>354</v>
      </c>
      <c r="C368" s="94" t="s">
        <v>777</v>
      </c>
      <c r="D368" s="53">
        <v>44126</v>
      </c>
      <c r="E368" s="94" t="s">
        <v>778</v>
      </c>
      <c r="F368" s="54">
        <v>975.98</v>
      </c>
      <c r="G368" s="100">
        <f t="shared" si="20"/>
        <v>-661.14650000002257</v>
      </c>
      <c r="H368" s="101">
        <f t="shared" si="21"/>
        <v>0</v>
      </c>
      <c r="I368" s="102">
        <f t="shared" si="22"/>
        <v>111055.46100000001</v>
      </c>
      <c r="J368" s="103">
        <f t="shared" si="23"/>
        <v>-661.14650000002257</v>
      </c>
    </row>
    <row r="369" spans="2:10" s="92" customFormat="1" ht="12.75" customHeight="1" x14ac:dyDescent="0.25">
      <c r="B369" s="99">
        <v>355</v>
      </c>
      <c r="C369" s="94" t="s">
        <v>779</v>
      </c>
      <c r="D369" s="53">
        <v>44126</v>
      </c>
      <c r="E369" s="94" t="s">
        <v>780</v>
      </c>
      <c r="F369" s="54">
        <v>56.86</v>
      </c>
      <c r="G369" s="100">
        <f t="shared" si="20"/>
        <v>-604.28650000002256</v>
      </c>
      <c r="H369" s="101">
        <f t="shared" si="21"/>
        <v>0</v>
      </c>
      <c r="I369" s="102">
        <f t="shared" si="22"/>
        <v>111055.46100000001</v>
      </c>
      <c r="J369" s="103">
        <f t="shared" si="23"/>
        <v>-604.28650000002256</v>
      </c>
    </row>
    <row r="370" spans="2:10" s="110" customFormat="1" ht="12.75" customHeight="1" x14ac:dyDescent="0.25">
      <c r="B370" s="111">
        <v>356</v>
      </c>
      <c r="C370" s="104" t="s">
        <v>59</v>
      </c>
      <c r="D370" s="105">
        <v>44126</v>
      </c>
      <c r="E370" s="104" t="s">
        <v>60</v>
      </c>
      <c r="F370" s="106">
        <v>2136</v>
      </c>
      <c r="G370" s="107">
        <f t="shared" si="20"/>
        <v>1531.7134999999776</v>
      </c>
      <c r="H370" s="108">
        <f t="shared" si="21"/>
        <v>1</v>
      </c>
      <c r="I370" s="112">
        <f t="shared" si="22"/>
        <v>111055.46100000001</v>
      </c>
      <c r="J370" s="113">
        <f t="shared" si="23"/>
        <v>-109523.74750000003</v>
      </c>
    </row>
    <row r="371" spans="2:10" s="92" customFormat="1" ht="12.75" customHeight="1" x14ac:dyDescent="0.25">
      <c r="B371" s="99">
        <v>357</v>
      </c>
      <c r="C371" s="94" t="s">
        <v>781</v>
      </c>
      <c r="D371" s="53">
        <v>44126</v>
      </c>
      <c r="E371" s="94" t="s">
        <v>782</v>
      </c>
      <c r="F371" s="54">
        <v>15.79</v>
      </c>
      <c r="G371" s="100">
        <f t="shared" si="20"/>
        <v>-109507.95750000003</v>
      </c>
      <c r="H371" s="101">
        <f t="shared" si="21"/>
        <v>0</v>
      </c>
      <c r="I371" s="102">
        <f t="shared" si="22"/>
        <v>111055.46100000001</v>
      </c>
      <c r="J371" s="103">
        <f t="shared" si="23"/>
        <v>-109507.95750000003</v>
      </c>
    </row>
    <row r="372" spans="2:10" s="92" customFormat="1" ht="12.75" customHeight="1" x14ac:dyDescent="0.25">
      <c r="B372" s="99">
        <v>358</v>
      </c>
      <c r="C372" s="94" t="s">
        <v>783</v>
      </c>
      <c r="D372" s="53">
        <v>44126</v>
      </c>
      <c r="E372" s="94" t="s">
        <v>784</v>
      </c>
      <c r="F372" s="54">
        <v>14.19</v>
      </c>
      <c r="G372" s="100">
        <f t="shared" si="20"/>
        <v>-109493.76750000003</v>
      </c>
      <c r="H372" s="101">
        <f t="shared" si="21"/>
        <v>0</v>
      </c>
      <c r="I372" s="102">
        <f t="shared" si="22"/>
        <v>111055.46100000001</v>
      </c>
      <c r="J372" s="103">
        <f t="shared" si="23"/>
        <v>-109493.76750000003</v>
      </c>
    </row>
    <row r="373" spans="2:10" s="92" customFormat="1" ht="12.75" customHeight="1" x14ac:dyDescent="0.25">
      <c r="B373" s="99">
        <v>359</v>
      </c>
      <c r="C373" s="94" t="s">
        <v>785</v>
      </c>
      <c r="D373" s="53">
        <v>44126</v>
      </c>
      <c r="E373" s="94" t="s">
        <v>786</v>
      </c>
      <c r="F373" s="54">
        <v>1797.6</v>
      </c>
      <c r="G373" s="100">
        <f t="shared" si="20"/>
        <v>-107696.16750000003</v>
      </c>
      <c r="H373" s="101">
        <f t="shared" si="21"/>
        <v>0</v>
      </c>
      <c r="I373" s="102">
        <f t="shared" si="22"/>
        <v>111055.46100000001</v>
      </c>
      <c r="J373" s="103">
        <f t="shared" si="23"/>
        <v>-107696.16750000003</v>
      </c>
    </row>
    <row r="374" spans="2:10" s="92" customFormat="1" ht="12.75" customHeight="1" x14ac:dyDescent="0.25">
      <c r="B374" s="99">
        <v>360</v>
      </c>
      <c r="C374" s="94" t="s">
        <v>787</v>
      </c>
      <c r="D374" s="53">
        <v>44126</v>
      </c>
      <c r="E374" s="94" t="s">
        <v>788</v>
      </c>
      <c r="F374" s="54">
        <v>589.4</v>
      </c>
      <c r="G374" s="100">
        <f t="shared" si="20"/>
        <v>-107106.76750000003</v>
      </c>
      <c r="H374" s="101">
        <f t="shared" si="21"/>
        <v>0</v>
      </c>
      <c r="I374" s="102">
        <f t="shared" si="22"/>
        <v>111055.46100000001</v>
      </c>
      <c r="J374" s="103">
        <f t="shared" si="23"/>
        <v>-107106.76750000003</v>
      </c>
    </row>
    <row r="375" spans="2:10" s="92" customFormat="1" ht="12.75" customHeight="1" x14ac:dyDescent="0.25">
      <c r="B375" s="99">
        <v>361</v>
      </c>
      <c r="C375" s="94" t="s">
        <v>789</v>
      </c>
      <c r="D375" s="53">
        <v>44126</v>
      </c>
      <c r="E375" s="94" t="s">
        <v>790</v>
      </c>
      <c r="F375" s="54">
        <v>125.98</v>
      </c>
      <c r="G375" s="100">
        <f t="shared" si="20"/>
        <v>-106980.78750000003</v>
      </c>
      <c r="H375" s="101">
        <f t="shared" si="21"/>
        <v>0</v>
      </c>
      <c r="I375" s="102">
        <f t="shared" si="22"/>
        <v>111055.46100000001</v>
      </c>
      <c r="J375" s="103">
        <f t="shared" si="23"/>
        <v>-106980.78750000003</v>
      </c>
    </row>
    <row r="376" spans="2:10" s="92" customFormat="1" ht="12.75" customHeight="1" x14ac:dyDescent="0.25">
      <c r="B376" s="99">
        <v>362</v>
      </c>
      <c r="C376" s="94" t="s">
        <v>791</v>
      </c>
      <c r="D376" s="53">
        <v>44126</v>
      </c>
      <c r="E376" s="94" t="s">
        <v>792</v>
      </c>
      <c r="F376" s="54">
        <v>6209.83</v>
      </c>
      <c r="G376" s="100">
        <f t="shared" si="20"/>
        <v>-100770.95750000003</v>
      </c>
      <c r="H376" s="101">
        <f t="shared" si="21"/>
        <v>0</v>
      </c>
      <c r="I376" s="102">
        <f t="shared" si="22"/>
        <v>111055.46100000001</v>
      </c>
      <c r="J376" s="103">
        <f t="shared" si="23"/>
        <v>-100770.95750000003</v>
      </c>
    </row>
    <row r="377" spans="2:10" s="92" customFormat="1" ht="12.75" customHeight="1" x14ac:dyDescent="0.25">
      <c r="B377" s="99">
        <v>363</v>
      </c>
      <c r="C377" s="94" t="s">
        <v>793</v>
      </c>
      <c r="D377" s="53">
        <v>44126</v>
      </c>
      <c r="E377" s="94" t="s">
        <v>794</v>
      </c>
      <c r="F377" s="54">
        <v>1558.51</v>
      </c>
      <c r="G377" s="100">
        <f t="shared" si="20"/>
        <v>-99212.447500000038</v>
      </c>
      <c r="H377" s="101">
        <f t="shared" si="21"/>
        <v>0</v>
      </c>
      <c r="I377" s="102">
        <f t="shared" si="22"/>
        <v>111055.46100000001</v>
      </c>
      <c r="J377" s="103">
        <f t="shared" si="23"/>
        <v>-99212.447500000038</v>
      </c>
    </row>
    <row r="378" spans="2:10" s="92" customFormat="1" ht="12.75" customHeight="1" x14ac:dyDescent="0.25">
      <c r="B378" s="99">
        <v>364</v>
      </c>
      <c r="C378" s="94" t="s">
        <v>795</v>
      </c>
      <c r="D378" s="53">
        <v>44126</v>
      </c>
      <c r="E378" s="94" t="s">
        <v>796</v>
      </c>
      <c r="F378" s="54">
        <v>1063.83</v>
      </c>
      <c r="G378" s="100">
        <f t="shared" si="20"/>
        <v>-98148.617500000037</v>
      </c>
      <c r="H378" s="101">
        <f t="shared" si="21"/>
        <v>0</v>
      </c>
      <c r="I378" s="102">
        <f t="shared" si="22"/>
        <v>111055.46100000001</v>
      </c>
      <c r="J378" s="103">
        <f t="shared" si="23"/>
        <v>-98148.617500000037</v>
      </c>
    </row>
    <row r="379" spans="2:10" s="92" customFormat="1" ht="12.75" customHeight="1" x14ac:dyDescent="0.25">
      <c r="B379" s="99">
        <v>365</v>
      </c>
      <c r="C379" s="94" t="s">
        <v>797</v>
      </c>
      <c r="D379" s="53">
        <v>44126</v>
      </c>
      <c r="E379" s="94" t="s">
        <v>798</v>
      </c>
      <c r="F379" s="54">
        <v>523.84</v>
      </c>
      <c r="G379" s="100">
        <f t="shared" si="20"/>
        <v>-97624.77750000004</v>
      </c>
      <c r="H379" s="101">
        <f t="shared" si="21"/>
        <v>0</v>
      </c>
      <c r="I379" s="102">
        <f t="shared" si="22"/>
        <v>111055.46100000001</v>
      </c>
      <c r="J379" s="103">
        <f t="shared" si="23"/>
        <v>-97624.77750000004</v>
      </c>
    </row>
    <row r="380" spans="2:10" s="92" customFormat="1" ht="12.75" customHeight="1" x14ac:dyDescent="0.25">
      <c r="B380" s="99">
        <v>366</v>
      </c>
      <c r="C380" s="94" t="s">
        <v>799</v>
      </c>
      <c r="D380" s="53">
        <v>44126</v>
      </c>
      <c r="E380" s="94" t="s">
        <v>800</v>
      </c>
      <c r="F380" s="54">
        <v>11519.39</v>
      </c>
      <c r="G380" s="100">
        <f t="shared" si="20"/>
        <v>-86105.387500000041</v>
      </c>
      <c r="H380" s="101">
        <f t="shared" si="21"/>
        <v>0</v>
      </c>
      <c r="I380" s="102">
        <f t="shared" si="22"/>
        <v>111055.46100000001</v>
      </c>
      <c r="J380" s="103">
        <f t="shared" si="23"/>
        <v>-86105.387500000041</v>
      </c>
    </row>
    <row r="381" spans="2:10" s="92" customFormat="1" ht="12.75" customHeight="1" x14ac:dyDescent="0.25">
      <c r="B381" s="99">
        <v>367</v>
      </c>
      <c r="C381" s="94" t="s">
        <v>801</v>
      </c>
      <c r="D381" s="53">
        <v>44126</v>
      </c>
      <c r="E381" s="94" t="s">
        <v>802</v>
      </c>
      <c r="F381" s="54">
        <v>4330.2</v>
      </c>
      <c r="G381" s="100">
        <f t="shared" si="20"/>
        <v>-81775.187500000044</v>
      </c>
      <c r="H381" s="101">
        <f t="shared" si="21"/>
        <v>0</v>
      </c>
      <c r="I381" s="102">
        <f t="shared" si="22"/>
        <v>111055.46100000001</v>
      </c>
      <c r="J381" s="103">
        <f t="shared" si="23"/>
        <v>-81775.187500000044</v>
      </c>
    </row>
    <row r="382" spans="2:10" s="92" customFormat="1" ht="12.75" customHeight="1" x14ac:dyDescent="0.25">
      <c r="B382" s="99">
        <v>368</v>
      </c>
      <c r="C382" s="94" t="s">
        <v>803</v>
      </c>
      <c r="D382" s="53">
        <v>44126</v>
      </c>
      <c r="E382" s="94" t="s">
        <v>804</v>
      </c>
      <c r="F382" s="54">
        <v>149.02000000000001</v>
      </c>
      <c r="G382" s="100">
        <f t="shared" si="20"/>
        <v>-81626.16750000004</v>
      </c>
      <c r="H382" s="101">
        <f t="shared" si="21"/>
        <v>0</v>
      </c>
      <c r="I382" s="102">
        <f t="shared" si="22"/>
        <v>111055.46100000001</v>
      </c>
      <c r="J382" s="103">
        <f t="shared" si="23"/>
        <v>-81626.16750000004</v>
      </c>
    </row>
    <row r="383" spans="2:10" s="92" customFormat="1" ht="12.75" customHeight="1" x14ac:dyDescent="0.25">
      <c r="B383" s="99">
        <v>369</v>
      </c>
      <c r="C383" s="94" t="s">
        <v>805</v>
      </c>
      <c r="D383" s="53">
        <v>44126</v>
      </c>
      <c r="E383" s="94" t="s">
        <v>806</v>
      </c>
      <c r="F383" s="54">
        <v>192.25</v>
      </c>
      <c r="G383" s="100">
        <f t="shared" si="20"/>
        <v>-81433.91750000004</v>
      </c>
      <c r="H383" s="101">
        <f t="shared" si="21"/>
        <v>0</v>
      </c>
      <c r="I383" s="102">
        <f t="shared" si="22"/>
        <v>111055.46100000001</v>
      </c>
      <c r="J383" s="103">
        <f t="shared" si="23"/>
        <v>-81433.91750000004</v>
      </c>
    </row>
    <row r="384" spans="2:10" s="92" customFormat="1" ht="12.75" customHeight="1" x14ac:dyDescent="0.25">
      <c r="B384" s="99">
        <v>370</v>
      </c>
      <c r="C384" s="94" t="s">
        <v>807</v>
      </c>
      <c r="D384" s="53">
        <v>44126</v>
      </c>
      <c r="E384" s="94" t="s">
        <v>808</v>
      </c>
      <c r="F384" s="54">
        <v>158.16</v>
      </c>
      <c r="G384" s="100">
        <f t="shared" si="20"/>
        <v>-81275.757500000036</v>
      </c>
      <c r="H384" s="101">
        <f t="shared" si="21"/>
        <v>0</v>
      </c>
      <c r="I384" s="102">
        <f t="shared" si="22"/>
        <v>111055.46100000001</v>
      </c>
      <c r="J384" s="103">
        <f t="shared" si="23"/>
        <v>-81275.757500000036</v>
      </c>
    </row>
    <row r="385" spans="2:10" s="92" customFormat="1" ht="12.75" customHeight="1" x14ac:dyDescent="0.25">
      <c r="B385" s="99">
        <v>371</v>
      </c>
      <c r="C385" s="94" t="s">
        <v>809</v>
      </c>
      <c r="D385" s="53">
        <v>44126</v>
      </c>
      <c r="E385" s="94" t="s">
        <v>810</v>
      </c>
      <c r="F385" s="54">
        <v>66.33</v>
      </c>
      <c r="G385" s="100">
        <f t="shared" si="20"/>
        <v>-81209.427500000034</v>
      </c>
      <c r="H385" s="101">
        <f t="shared" si="21"/>
        <v>0</v>
      </c>
      <c r="I385" s="102">
        <f t="shared" si="22"/>
        <v>111055.46100000001</v>
      </c>
      <c r="J385" s="103">
        <f t="shared" si="23"/>
        <v>-81209.427500000034</v>
      </c>
    </row>
    <row r="386" spans="2:10" s="92" customFormat="1" ht="12.75" customHeight="1" x14ac:dyDescent="0.25">
      <c r="B386" s="99">
        <v>372</v>
      </c>
      <c r="C386" s="94" t="s">
        <v>811</v>
      </c>
      <c r="D386" s="53">
        <v>44126</v>
      </c>
      <c r="E386" s="94" t="s">
        <v>812</v>
      </c>
      <c r="F386" s="54">
        <v>3306.57</v>
      </c>
      <c r="G386" s="100">
        <f t="shared" si="20"/>
        <v>-77902.857500000027</v>
      </c>
      <c r="H386" s="101">
        <f t="shared" si="21"/>
        <v>0</v>
      </c>
      <c r="I386" s="102">
        <f t="shared" si="22"/>
        <v>111055.46100000001</v>
      </c>
      <c r="J386" s="103">
        <f t="shared" si="23"/>
        <v>-77902.857500000027</v>
      </c>
    </row>
    <row r="387" spans="2:10" s="92" customFormat="1" ht="12.75" customHeight="1" x14ac:dyDescent="0.25">
      <c r="B387" s="99">
        <v>373</v>
      </c>
      <c r="C387" s="94" t="s">
        <v>813</v>
      </c>
      <c r="D387" s="53">
        <v>44126</v>
      </c>
      <c r="E387" s="94" t="s">
        <v>814</v>
      </c>
      <c r="F387" s="54">
        <v>249.26</v>
      </c>
      <c r="G387" s="100">
        <f t="shared" si="20"/>
        <v>-77653.597500000033</v>
      </c>
      <c r="H387" s="101">
        <f t="shared" si="21"/>
        <v>0</v>
      </c>
      <c r="I387" s="102">
        <f t="shared" si="22"/>
        <v>111055.46100000001</v>
      </c>
      <c r="J387" s="103">
        <f t="shared" si="23"/>
        <v>-77653.597500000033</v>
      </c>
    </row>
    <row r="388" spans="2:10" s="92" customFormat="1" ht="12.75" customHeight="1" x14ac:dyDescent="0.25">
      <c r="B388" s="99">
        <v>374</v>
      </c>
      <c r="C388" s="94" t="s">
        <v>815</v>
      </c>
      <c r="D388" s="53">
        <v>44126</v>
      </c>
      <c r="E388" s="94" t="s">
        <v>816</v>
      </c>
      <c r="F388" s="54">
        <v>135.41999999999999</v>
      </c>
      <c r="G388" s="100">
        <f t="shared" si="20"/>
        <v>-77518.177500000034</v>
      </c>
      <c r="H388" s="101">
        <f t="shared" si="21"/>
        <v>0</v>
      </c>
      <c r="I388" s="102">
        <f t="shared" si="22"/>
        <v>111055.46100000001</v>
      </c>
      <c r="J388" s="103">
        <f t="shared" si="23"/>
        <v>-77518.177500000034</v>
      </c>
    </row>
    <row r="389" spans="2:10" s="92" customFormat="1" ht="12.75" customHeight="1" x14ac:dyDescent="0.25">
      <c r="B389" s="99">
        <v>375</v>
      </c>
      <c r="C389" s="94" t="s">
        <v>817</v>
      </c>
      <c r="D389" s="53">
        <v>44126</v>
      </c>
      <c r="E389" s="94" t="s">
        <v>818</v>
      </c>
      <c r="F389" s="54">
        <v>187.5</v>
      </c>
      <c r="G389" s="100">
        <f t="shared" si="20"/>
        <v>-77330.677500000034</v>
      </c>
      <c r="H389" s="101">
        <f t="shared" si="21"/>
        <v>0</v>
      </c>
      <c r="I389" s="102">
        <f t="shared" si="22"/>
        <v>111055.46100000001</v>
      </c>
      <c r="J389" s="103">
        <f t="shared" si="23"/>
        <v>-77330.677500000034</v>
      </c>
    </row>
    <row r="390" spans="2:10" s="92" customFormat="1" ht="12.75" customHeight="1" x14ac:dyDescent="0.25">
      <c r="B390" s="99">
        <v>376</v>
      </c>
      <c r="C390" s="94" t="s">
        <v>819</v>
      </c>
      <c r="D390" s="53">
        <v>44126</v>
      </c>
      <c r="E390" s="94" t="s">
        <v>820</v>
      </c>
      <c r="F390" s="54">
        <v>1051.93</v>
      </c>
      <c r="G390" s="100">
        <f t="shared" si="20"/>
        <v>-76278.747500000041</v>
      </c>
      <c r="H390" s="101">
        <f t="shared" si="21"/>
        <v>0</v>
      </c>
      <c r="I390" s="102">
        <f t="shared" si="22"/>
        <v>111055.46100000001</v>
      </c>
      <c r="J390" s="103">
        <f t="shared" si="23"/>
        <v>-76278.747500000041</v>
      </c>
    </row>
    <row r="391" spans="2:10" s="92" customFormat="1" ht="12.75" customHeight="1" x14ac:dyDescent="0.25">
      <c r="B391" s="99">
        <v>377</v>
      </c>
      <c r="C391" s="94" t="s">
        <v>821</v>
      </c>
      <c r="D391" s="53">
        <v>44126</v>
      </c>
      <c r="E391" s="94" t="s">
        <v>822</v>
      </c>
      <c r="F391" s="54">
        <v>863.73</v>
      </c>
      <c r="G391" s="100">
        <f t="shared" si="20"/>
        <v>-75415.017500000045</v>
      </c>
      <c r="H391" s="101">
        <f t="shared" si="21"/>
        <v>0</v>
      </c>
      <c r="I391" s="102">
        <f t="shared" si="22"/>
        <v>111055.46100000001</v>
      </c>
      <c r="J391" s="103">
        <f t="shared" si="23"/>
        <v>-75415.017500000045</v>
      </c>
    </row>
    <row r="392" spans="2:10" s="92" customFormat="1" ht="12.75" customHeight="1" x14ac:dyDescent="0.25">
      <c r="B392" s="99">
        <v>378</v>
      </c>
      <c r="C392" s="94" t="s">
        <v>823</v>
      </c>
      <c r="D392" s="53">
        <v>44126</v>
      </c>
      <c r="E392" s="94" t="s">
        <v>824</v>
      </c>
      <c r="F392" s="54">
        <v>529.84</v>
      </c>
      <c r="G392" s="100">
        <f t="shared" si="20"/>
        <v>-74885.177500000049</v>
      </c>
      <c r="H392" s="101">
        <f t="shared" si="21"/>
        <v>0</v>
      </c>
      <c r="I392" s="102">
        <f t="shared" si="22"/>
        <v>111055.46100000001</v>
      </c>
      <c r="J392" s="103">
        <f t="shared" si="23"/>
        <v>-74885.177500000049</v>
      </c>
    </row>
    <row r="393" spans="2:10" s="92" customFormat="1" ht="12.75" customHeight="1" x14ac:dyDescent="0.25">
      <c r="B393" s="99">
        <v>379</v>
      </c>
      <c r="C393" s="94" t="s">
        <v>825</v>
      </c>
      <c r="D393" s="53">
        <v>44126</v>
      </c>
      <c r="E393" s="94" t="s">
        <v>826</v>
      </c>
      <c r="F393" s="54">
        <v>181.45</v>
      </c>
      <c r="G393" s="100">
        <f t="shared" si="20"/>
        <v>-74703.727500000052</v>
      </c>
      <c r="H393" s="101">
        <f t="shared" si="21"/>
        <v>0</v>
      </c>
      <c r="I393" s="102">
        <f t="shared" si="22"/>
        <v>111055.46100000001</v>
      </c>
      <c r="J393" s="103">
        <f t="shared" si="23"/>
        <v>-74703.727500000052</v>
      </c>
    </row>
    <row r="394" spans="2:10" s="92" customFormat="1" ht="12.75" customHeight="1" x14ac:dyDescent="0.25">
      <c r="B394" s="99">
        <v>380</v>
      </c>
      <c r="C394" s="94" t="s">
        <v>827</v>
      </c>
      <c r="D394" s="53">
        <v>44126</v>
      </c>
      <c r="E394" s="94" t="s">
        <v>828</v>
      </c>
      <c r="F394" s="54">
        <v>151.19999999999999</v>
      </c>
      <c r="G394" s="100">
        <f t="shared" si="20"/>
        <v>-74552.527500000055</v>
      </c>
      <c r="H394" s="101">
        <f t="shared" si="21"/>
        <v>0</v>
      </c>
      <c r="I394" s="102">
        <f t="shared" si="22"/>
        <v>111055.46100000001</v>
      </c>
      <c r="J394" s="103">
        <f t="shared" si="23"/>
        <v>-74552.527500000055</v>
      </c>
    </row>
    <row r="395" spans="2:10" s="92" customFormat="1" ht="12.75" customHeight="1" x14ac:dyDescent="0.25">
      <c r="B395" s="99">
        <v>381</v>
      </c>
      <c r="C395" s="94" t="s">
        <v>829</v>
      </c>
      <c r="D395" s="53">
        <v>44126</v>
      </c>
      <c r="E395" s="94" t="s">
        <v>830</v>
      </c>
      <c r="F395" s="54">
        <v>582.61</v>
      </c>
      <c r="G395" s="100">
        <f t="shared" si="20"/>
        <v>-73969.917500000054</v>
      </c>
      <c r="H395" s="101">
        <f t="shared" si="21"/>
        <v>0</v>
      </c>
      <c r="I395" s="102">
        <f t="shared" si="22"/>
        <v>111055.46100000001</v>
      </c>
      <c r="J395" s="103">
        <f t="shared" si="23"/>
        <v>-73969.917500000054</v>
      </c>
    </row>
    <row r="396" spans="2:10" s="92" customFormat="1" ht="12.75" customHeight="1" x14ac:dyDescent="0.25">
      <c r="B396" s="99">
        <v>382</v>
      </c>
      <c r="C396" s="94" t="s">
        <v>831</v>
      </c>
      <c r="D396" s="53">
        <v>44126</v>
      </c>
      <c r="E396" s="94" t="s">
        <v>832</v>
      </c>
      <c r="F396" s="54">
        <v>66.23</v>
      </c>
      <c r="G396" s="100">
        <f t="shared" si="20"/>
        <v>-73903.687500000058</v>
      </c>
      <c r="H396" s="101">
        <f t="shared" si="21"/>
        <v>0</v>
      </c>
      <c r="I396" s="102">
        <f t="shared" si="22"/>
        <v>111055.46100000001</v>
      </c>
      <c r="J396" s="103">
        <f t="shared" si="23"/>
        <v>-73903.687500000058</v>
      </c>
    </row>
    <row r="397" spans="2:10" s="92" customFormat="1" ht="12.75" customHeight="1" x14ac:dyDescent="0.25">
      <c r="B397" s="99">
        <v>383</v>
      </c>
      <c r="C397" s="94" t="s">
        <v>833</v>
      </c>
      <c r="D397" s="53">
        <v>44126</v>
      </c>
      <c r="E397" s="94" t="s">
        <v>834</v>
      </c>
      <c r="F397" s="54">
        <v>5.12</v>
      </c>
      <c r="G397" s="100">
        <f t="shared" si="20"/>
        <v>-73898.567500000063</v>
      </c>
      <c r="H397" s="101">
        <f t="shared" si="21"/>
        <v>0</v>
      </c>
      <c r="I397" s="102">
        <f t="shared" si="22"/>
        <v>111055.46100000001</v>
      </c>
      <c r="J397" s="103">
        <f t="shared" si="23"/>
        <v>-73898.567500000063</v>
      </c>
    </row>
    <row r="398" spans="2:10" s="92" customFormat="1" ht="12.75" customHeight="1" x14ac:dyDescent="0.25">
      <c r="B398" s="99">
        <v>384</v>
      </c>
      <c r="C398" s="94" t="s">
        <v>835</v>
      </c>
      <c r="D398" s="53">
        <v>44126</v>
      </c>
      <c r="E398" s="94" t="s">
        <v>836</v>
      </c>
      <c r="F398" s="54">
        <v>104.71</v>
      </c>
      <c r="G398" s="100">
        <f t="shared" ref="G398:G461" si="24">F398+J397</f>
        <v>-73793.857500000056</v>
      </c>
      <c r="H398" s="101">
        <f t="shared" ref="H398:H461" si="25">IF(G398&gt;0,ROUND(G398/I398+0.5,0),0)</f>
        <v>0</v>
      </c>
      <c r="I398" s="102">
        <f t="shared" ref="I398:I461" si="26">$C$10</f>
        <v>111055.46100000001</v>
      </c>
      <c r="J398" s="103">
        <f t="shared" ref="J398:J461" si="27">G398-(H398*I398)</f>
        <v>-73793.857500000056</v>
      </c>
    </row>
    <row r="399" spans="2:10" s="92" customFormat="1" ht="12.75" customHeight="1" x14ac:dyDescent="0.25">
      <c r="B399" s="99">
        <v>385</v>
      </c>
      <c r="C399" s="94" t="s">
        <v>837</v>
      </c>
      <c r="D399" s="53">
        <v>44126</v>
      </c>
      <c r="E399" s="94" t="s">
        <v>838</v>
      </c>
      <c r="F399" s="54">
        <v>2675.45</v>
      </c>
      <c r="G399" s="100">
        <f t="shared" si="24"/>
        <v>-71118.407500000059</v>
      </c>
      <c r="H399" s="101">
        <f t="shared" si="25"/>
        <v>0</v>
      </c>
      <c r="I399" s="102">
        <f t="shared" si="26"/>
        <v>111055.46100000001</v>
      </c>
      <c r="J399" s="103">
        <f t="shared" si="27"/>
        <v>-71118.407500000059</v>
      </c>
    </row>
    <row r="400" spans="2:10" s="92" customFormat="1" ht="12.75" customHeight="1" x14ac:dyDescent="0.25">
      <c r="B400" s="99">
        <v>386</v>
      </c>
      <c r="C400" s="94" t="s">
        <v>839</v>
      </c>
      <c r="D400" s="53">
        <v>44126</v>
      </c>
      <c r="E400" s="94" t="s">
        <v>840</v>
      </c>
      <c r="F400" s="54">
        <v>322.32</v>
      </c>
      <c r="G400" s="100">
        <f t="shared" si="24"/>
        <v>-70796.087500000052</v>
      </c>
      <c r="H400" s="101">
        <f t="shared" si="25"/>
        <v>0</v>
      </c>
      <c r="I400" s="102">
        <f t="shared" si="26"/>
        <v>111055.46100000001</v>
      </c>
      <c r="J400" s="103">
        <f t="shared" si="27"/>
        <v>-70796.087500000052</v>
      </c>
    </row>
    <row r="401" spans="2:10" s="92" customFormat="1" ht="12.75" customHeight="1" x14ac:dyDescent="0.25">
      <c r="B401" s="99">
        <v>387</v>
      </c>
      <c r="C401" s="94" t="s">
        <v>841</v>
      </c>
      <c r="D401" s="53">
        <v>44126</v>
      </c>
      <c r="E401" s="94" t="s">
        <v>842</v>
      </c>
      <c r="F401" s="54">
        <v>906.79</v>
      </c>
      <c r="G401" s="100">
        <f t="shared" si="24"/>
        <v>-69889.297500000059</v>
      </c>
      <c r="H401" s="101">
        <f t="shared" si="25"/>
        <v>0</v>
      </c>
      <c r="I401" s="102">
        <f t="shared" si="26"/>
        <v>111055.46100000001</v>
      </c>
      <c r="J401" s="103">
        <f t="shared" si="27"/>
        <v>-69889.297500000059</v>
      </c>
    </row>
    <row r="402" spans="2:10" s="92" customFormat="1" ht="12.75" customHeight="1" x14ac:dyDescent="0.25">
      <c r="B402" s="99">
        <v>388</v>
      </c>
      <c r="C402" s="94" t="s">
        <v>843</v>
      </c>
      <c r="D402" s="53">
        <v>44126</v>
      </c>
      <c r="E402" s="94" t="s">
        <v>844</v>
      </c>
      <c r="F402" s="54">
        <v>214.29</v>
      </c>
      <c r="G402" s="100">
        <f t="shared" si="24"/>
        <v>-69675.007500000065</v>
      </c>
      <c r="H402" s="101">
        <f t="shared" si="25"/>
        <v>0</v>
      </c>
      <c r="I402" s="102">
        <f t="shared" si="26"/>
        <v>111055.46100000001</v>
      </c>
      <c r="J402" s="103">
        <f t="shared" si="27"/>
        <v>-69675.007500000065</v>
      </c>
    </row>
    <row r="403" spans="2:10" s="92" customFormat="1" ht="12.75" customHeight="1" x14ac:dyDescent="0.25">
      <c r="B403" s="99">
        <v>389</v>
      </c>
      <c r="C403" s="94" t="s">
        <v>845</v>
      </c>
      <c r="D403" s="53">
        <v>44126</v>
      </c>
      <c r="E403" s="94" t="s">
        <v>846</v>
      </c>
      <c r="F403" s="54">
        <v>2921.3</v>
      </c>
      <c r="G403" s="100">
        <f t="shared" si="24"/>
        <v>-66753.707500000062</v>
      </c>
      <c r="H403" s="101">
        <f t="shared" si="25"/>
        <v>0</v>
      </c>
      <c r="I403" s="102">
        <f t="shared" si="26"/>
        <v>111055.46100000001</v>
      </c>
      <c r="J403" s="103">
        <f t="shared" si="27"/>
        <v>-66753.707500000062</v>
      </c>
    </row>
    <row r="404" spans="2:10" s="92" customFormat="1" ht="12.75" customHeight="1" x14ac:dyDescent="0.25">
      <c r="B404" s="99">
        <v>390</v>
      </c>
      <c r="C404" s="94" t="s">
        <v>847</v>
      </c>
      <c r="D404" s="53">
        <v>44126</v>
      </c>
      <c r="E404" s="94" t="s">
        <v>848</v>
      </c>
      <c r="F404" s="54">
        <v>7</v>
      </c>
      <c r="G404" s="100">
        <f t="shared" si="24"/>
        <v>-66746.707500000062</v>
      </c>
      <c r="H404" s="101">
        <f t="shared" si="25"/>
        <v>0</v>
      </c>
      <c r="I404" s="102">
        <f t="shared" si="26"/>
        <v>111055.46100000001</v>
      </c>
      <c r="J404" s="103">
        <f t="shared" si="27"/>
        <v>-66746.707500000062</v>
      </c>
    </row>
    <row r="405" spans="2:10" s="92" customFormat="1" ht="12.75" customHeight="1" x14ac:dyDescent="0.25">
      <c r="B405" s="99">
        <v>391</v>
      </c>
      <c r="C405" s="94" t="s">
        <v>849</v>
      </c>
      <c r="D405" s="53">
        <v>44126</v>
      </c>
      <c r="E405" s="94" t="s">
        <v>850</v>
      </c>
      <c r="F405" s="54">
        <v>60.59</v>
      </c>
      <c r="G405" s="100">
        <f t="shared" si="24"/>
        <v>-66686.117500000066</v>
      </c>
      <c r="H405" s="101">
        <f t="shared" si="25"/>
        <v>0</v>
      </c>
      <c r="I405" s="102">
        <f t="shared" si="26"/>
        <v>111055.46100000001</v>
      </c>
      <c r="J405" s="103">
        <f t="shared" si="27"/>
        <v>-66686.117500000066</v>
      </c>
    </row>
    <row r="406" spans="2:10" s="92" customFormat="1" ht="12.75" customHeight="1" x14ac:dyDescent="0.25">
      <c r="B406" s="99">
        <v>392</v>
      </c>
      <c r="C406" s="94" t="s">
        <v>851</v>
      </c>
      <c r="D406" s="53">
        <v>44126</v>
      </c>
      <c r="E406" s="94" t="s">
        <v>852</v>
      </c>
      <c r="F406" s="54">
        <v>8093.28</v>
      </c>
      <c r="G406" s="100">
        <f t="shared" si="24"/>
        <v>-58592.837500000067</v>
      </c>
      <c r="H406" s="101">
        <f t="shared" si="25"/>
        <v>0</v>
      </c>
      <c r="I406" s="102">
        <f t="shared" si="26"/>
        <v>111055.46100000001</v>
      </c>
      <c r="J406" s="103">
        <f t="shared" si="27"/>
        <v>-58592.837500000067</v>
      </c>
    </row>
    <row r="407" spans="2:10" s="92" customFormat="1" ht="12.75" customHeight="1" x14ac:dyDescent="0.25">
      <c r="B407" s="99">
        <v>393</v>
      </c>
      <c r="C407" s="94" t="s">
        <v>853</v>
      </c>
      <c r="D407" s="53">
        <v>44126</v>
      </c>
      <c r="E407" s="94" t="s">
        <v>854</v>
      </c>
      <c r="F407" s="54">
        <v>2209.8000000000002</v>
      </c>
      <c r="G407" s="100">
        <f t="shared" si="24"/>
        <v>-56383.037500000064</v>
      </c>
      <c r="H407" s="101">
        <f t="shared" si="25"/>
        <v>0</v>
      </c>
      <c r="I407" s="102">
        <f t="shared" si="26"/>
        <v>111055.46100000001</v>
      </c>
      <c r="J407" s="103">
        <f t="shared" si="27"/>
        <v>-56383.037500000064</v>
      </c>
    </row>
    <row r="408" spans="2:10" s="92" customFormat="1" ht="12.75" customHeight="1" x14ac:dyDescent="0.25">
      <c r="B408" s="99">
        <v>394</v>
      </c>
      <c r="C408" s="94" t="s">
        <v>855</v>
      </c>
      <c r="D408" s="53">
        <v>44126</v>
      </c>
      <c r="E408" s="94" t="s">
        <v>856</v>
      </c>
      <c r="F408" s="54">
        <v>71.430000000000007</v>
      </c>
      <c r="G408" s="100">
        <f t="shared" si="24"/>
        <v>-56311.607500000064</v>
      </c>
      <c r="H408" s="101">
        <f t="shared" si="25"/>
        <v>0</v>
      </c>
      <c r="I408" s="102">
        <f t="shared" si="26"/>
        <v>111055.46100000001</v>
      </c>
      <c r="J408" s="103">
        <f t="shared" si="27"/>
        <v>-56311.607500000064</v>
      </c>
    </row>
    <row r="409" spans="2:10" s="92" customFormat="1" ht="12.75" customHeight="1" x14ac:dyDescent="0.25">
      <c r="B409" s="99">
        <v>395</v>
      </c>
      <c r="C409" s="94" t="s">
        <v>857</v>
      </c>
      <c r="D409" s="53">
        <v>44126</v>
      </c>
      <c r="E409" s="94" t="s">
        <v>858</v>
      </c>
      <c r="F409" s="54">
        <v>3655.71</v>
      </c>
      <c r="G409" s="100">
        <f t="shared" si="24"/>
        <v>-52655.897500000065</v>
      </c>
      <c r="H409" s="101">
        <f t="shared" si="25"/>
        <v>0</v>
      </c>
      <c r="I409" s="102">
        <f t="shared" si="26"/>
        <v>111055.46100000001</v>
      </c>
      <c r="J409" s="103">
        <f t="shared" si="27"/>
        <v>-52655.897500000065</v>
      </c>
    </row>
    <row r="410" spans="2:10" s="92" customFormat="1" ht="12.75" customHeight="1" x14ac:dyDescent="0.25">
      <c r="B410" s="99">
        <v>396</v>
      </c>
      <c r="C410" s="94" t="s">
        <v>859</v>
      </c>
      <c r="D410" s="53">
        <v>44126</v>
      </c>
      <c r="E410" s="94" t="s">
        <v>860</v>
      </c>
      <c r="F410" s="54">
        <v>72.03</v>
      </c>
      <c r="G410" s="100">
        <f t="shared" si="24"/>
        <v>-52583.867500000066</v>
      </c>
      <c r="H410" s="101">
        <f t="shared" si="25"/>
        <v>0</v>
      </c>
      <c r="I410" s="102">
        <f t="shared" si="26"/>
        <v>111055.46100000001</v>
      </c>
      <c r="J410" s="103">
        <f t="shared" si="27"/>
        <v>-52583.867500000066</v>
      </c>
    </row>
    <row r="411" spans="2:10" s="92" customFormat="1" ht="12.75" customHeight="1" x14ac:dyDescent="0.25">
      <c r="B411" s="99">
        <v>397</v>
      </c>
      <c r="C411" s="94" t="s">
        <v>861</v>
      </c>
      <c r="D411" s="53">
        <v>44126</v>
      </c>
      <c r="E411" s="94" t="s">
        <v>862</v>
      </c>
      <c r="F411" s="54">
        <v>842.73</v>
      </c>
      <c r="G411" s="100">
        <f t="shared" si="24"/>
        <v>-51741.137500000063</v>
      </c>
      <c r="H411" s="101">
        <f t="shared" si="25"/>
        <v>0</v>
      </c>
      <c r="I411" s="102">
        <f t="shared" si="26"/>
        <v>111055.46100000001</v>
      </c>
      <c r="J411" s="103">
        <f t="shared" si="27"/>
        <v>-51741.137500000063</v>
      </c>
    </row>
    <row r="412" spans="2:10" s="92" customFormat="1" ht="12.75" customHeight="1" x14ac:dyDescent="0.25">
      <c r="B412" s="99">
        <v>398</v>
      </c>
      <c r="C412" s="94" t="s">
        <v>863</v>
      </c>
      <c r="D412" s="53">
        <v>44126</v>
      </c>
      <c r="E412" s="94" t="s">
        <v>864</v>
      </c>
      <c r="F412" s="54">
        <v>3200.53</v>
      </c>
      <c r="G412" s="100">
        <f t="shared" si="24"/>
        <v>-48540.607500000064</v>
      </c>
      <c r="H412" s="101">
        <f t="shared" si="25"/>
        <v>0</v>
      </c>
      <c r="I412" s="102">
        <f t="shared" si="26"/>
        <v>111055.46100000001</v>
      </c>
      <c r="J412" s="103">
        <f t="shared" si="27"/>
        <v>-48540.607500000064</v>
      </c>
    </row>
    <row r="413" spans="2:10" s="92" customFormat="1" ht="12.75" customHeight="1" x14ac:dyDescent="0.25">
      <c r="B413" s="99">
        <v>399</v>
      </c>
      <c r="C413" s="94" t="s">
        <v>865</v>
      </c>
      <c r="D413" s="53">
        <v>44126</v>
      </c>
      <c r="E413" s="94" t="s">
        <v>866</v>
      </c>
      <c r="F413" s="54">
        <v>822.51</v>
      </c>
      <c r="G413" s="100">
        <f t="shared" si="24"/>
        <v>-47718.097500000062</v>
      </c>
      <c r="H413" s="101">
        <f t="shared" si="25"/>
        <v>0</v>
      </c>
      <c r="I413" s="102">
        <f t="shared" si="26"/>
        <v>111055.46100000001</v>
      </c>
      <c r="J413" s="103">
        <f t="shared" si="27"/>
        <v>-47718.097500000062</v>
      </c>
    </row>
    <row r="414" spans="2:10" s="92" customFormat="1" ht="12.75" customHeight="1" x14ac:dyDescent="0.25">
      <c r="B414" s="99">
        <v>400</v>
      </c>
      <c r="C414" s="94" t="s">
        <v>867</v>
      </c>
      <c r="D414" s="53">
        <v>44126</v>
      </c>
      <c r="E414" s="94" t="s">
        <v>868</v>
      </c>
      <c r="F414" s="54">
        <v>2032.07</v>
      </c>
      <c r="G414" s="100">
        <f t="shared" si="24"/>
        <v>-45686.027500000062</v>
      </c>
      <c r="H414" s="101">
        <f t="shared" si="25"/>
        <v>0</v>
      </c>
      <c r="I414" s="102">
        <f t="shared" si="26"/>
        <v>111055.46100000001</v>
      </c>
      <c r="J414" s="103">
        <f t="shared" si="27"/>
        <v>-45686.027500000062</v>
      </c>
    </row>
    <row r="415" spans="2:10" s="92" customFormat="1" ht="12.75" customHeight="1" x14ac:dyDescent="0.25">
      <c r="B415" s="99">
        <v>401</v>
      </c>
      <c r="C415" s="94" t="s">
        <v>869</v>
      </c>
      <c r="D415" s="53">
        <v>44126</v>
      </c>
      <c r="E415" s="94" t="s">
        <v>870</v>
      </c>
      <c r="F415" s="54">
        <v>951.95</v>
      </c>
      <c r="G415" s="100">
        <f t="shared" si="24"/>
        <v>-44734.077500000065</v>
      </c>
      <c r="H415" s="101">
        <f t="shared" si="25"/>
        <v>0</v>
      </c>
      <c r="I415" s="102">
        <f t="shared" si="26"/>
        <v>111055.46100000001</v>
      </c>
      <c r="J415" s="103">
        <f t="shared" si="27"/>
        <v>-44734.077500000065</v>
      </c>
    </row>
    <row r="416" spans="2:10" s="92" customFormat="1" ht="12.75" customHeight="1" x14ac:dyDescent="0.25">
      <c r="B416" s="99">
        <v>402</v>
      </c>
      <c r="C416" s="94" t="s">
        <v>871</v>
      </c>
      <c r="D416" s="53">
        <v>44126</v>
      </c>
      <c r="E416" s="94" t="s">
        <v>872</v>
      </c>
      <c r="F416" s="54">
        <v>0</v>
      </c>
      <c r="G416" s="100">
        <f t="shared" si="24"/>
        <v>-44734.077500000065</v>
      </c>
      <c r="H416" s="101">
        <f t="shared" si="25"/>
        <v>0</v>
      </c>
      <c r="I416" s="102">
        <f t="shared" si="26"/>
        <v>111055.46100000001</v>
      </c>
      <c r="J416" s="103">
        <f t="shared" si="27"/>
        <v>-44734.077500000065</v>
      </c>
    </row>
    <row r="417" spans="2:10" s="92" customFormat="1" ht="12.75" customHeight="1" x14ac:dyDescent="0.25">
      <c r="B417" s="99">
        <v>403</v>
      </c>
      <c r="C417" s="94" t="s">
        <v>873</v>
      </c>
      <c r="D417" s="53">
        <v>44126</v>
      </c>
      <c r="E417" s="94" t="s">
        <v>874</v>
      </c>
      <c r="F417" s="54">
        <v>102.81</v>
      </c>
      <c r="G417" s="100">
        <f t="shared" si="24"/>
        <v>-44631.267500000067</v>
      </c>
      <c r="H417" s="101">
        <f t="shared" si="25"/>
        <v>0</v>
      </c>
      <c r="I417" s="102">
        <f t="shared" si="26"/>
        <v>111055.46100000001</v>
      </c>
      <c r="J417" s="103">
        <f t="shared" si="27"/>
        <v>-44631.267500000067</v>
      </c>
    </row>
    <row r="418" spans="2:10" s="92" customFormat="1" ht="12.75" customHeight="1" x14ac:dyDescent="0.25">
      <c r="B418" s="99">
        <v>404</v>
      </c>
      <c r="C418" s="94" t="s">
        <v>875</v>
      </c>
      <c r="D418" s="53">
        <v>44126</v>
      </c>
      <c r="E418" s="94" t="s">
        <v>876</v>
      </c>
      <c r="F418" s="54">
        <v>4878.2700000000004</v>
      </c>
      <c r="G418" s="100">
        <f t="shared" si="24"/>
        <v>-39752.99750000007</v>
      </c>
      <c r="H418" s="101">
        <f t="shared" si="25"/>
        <v>0</v>
      </c>
      <c r="I418" s="102">
        <f t="shared" si="26"/>
        <v>111055.46100000001</v>
      </c>
      <c r="J418" s="103">
        <f t="shared" si="27"/>
        <v>-39752.99750000007</v>
      </c>
    </row>
    <row r="419" spans="2:10" s="92" customFormat="1" ht="12.75" customHeight="1" x14ac:dyDescent="0.25">
      <c r="B419" s="99">
        <v>405</v>
      </c>
      <c r="C419" s="94" t="s">
        <v>877</v>
      </c>
      <c r="D419" s="53">
        <v>44126</v>
      </c>
      <c r="E419" s="94" t="s">
        <v>878</v>
      </c>
      <c r="F419" s="54">
        <v>49.56</v>
      </c>
      <c r="G419" s="100">
        <f t="shared" si="24"/>
        <v>-39703.437500000073</v>
      </c>
      <c r="H419" s="101">
        <f t="shared" si="25"/>
        <v>0</v>
      </c>
      <c r="I419" s="102">
        <f t="shared" si="26"/>
        <v>111055.46100000001</v>
      </c>
      <c r="J419" s="103">
        <f t="shared" si="27"/>
        <v>-39703.437500000073</v>
      </c>
    </row>
    <row r="420" spans="2:10" s="92" customFormat="1" ht="12.75" customHeight="1" x14ac:dyDescent="0.25">
      <c r="B420" s="99">
        <v>406</v>
      </c>
      <c r="C420" s="94" t="s">
        <v>879</v>
      </c>
      <c r="D420" s="53">
        <v>44126</v>
      </c>
      <c r="E420" s="94" t="s">
        <v>880</v>
      </c>
      <c r="F420" s="54">
        <v>429.51</v>
      </c>
      <c r="G420" s="100">
        <f t="shared" si="24"/>
        <v>-39273.927500000071</v>
      </c>
      <c r="H420" s="101">
        <f t="shared" si="25"/>
        <v>0</v>
      </c>
      <c r="I420" s="102">
        <f t="shared" si="26"/>
        <v>111055.46100000001</v>
      </c>
      <c r="J420" s="103">
        <f t="shared" si="27"/>
        <v>-39273.927500000071</v>
      </c>
    </row>
    <row r="421" spans="2:10" s="92" customFormat="1" ht="12.75" customHeight="1" x14ac:dyDescent="0.25">
      <c r="B421" s="99">
        <v>407</v>
      </c>
      <c r="C421" s="94" t="s">
        <v>881</v>
      </c>
      <c r="D421" s="53">
        <v>44126</v>
      </c>
      <c r="E421" s="94" t="s">
        <v>882</v>
      </c>
      <c r="F421" s="54">
        <v>715.47</v>
      </c>
      <c r="G421" s="100">
        <f t="shared" si="24"/>
        <v>-38558.45750000007</v>
      </c>
      <c r="H421" s="101">
        <f t="shared" si="25"/>
        <v>0</v>
      </c>
      <c r="I421" s="102">
        <f t="shared" si="26"/>
        <v>111055.46100000001</v>
      </c>
      <c r="J421" s="103">
        <f t="shared" si="27"/>
        <v>-38558.45750000007</v>
      </c>
    </row>
    <row r="422" spans="2:10" s="92" customFormat="1" ht="12.75" customHeight="1" x14ac:dyDescent="0.25">
      <c r="B422" s="99">
        <v>408</v>
      </c>
      <c r="C422" s="94" t="s">
        <v>883</v>
      </c>
      <c r="D422" s="53">
        <v>44126</v>
      </c>
      <c r="E422" s="94" t="s">
        <v>884</v>
      </c>
      <c r="F422" s="54">
        <v>1917.04</v>
      </c>
      <c r="G422" s="100">
        <f t="shared" si="24"/>
        <v>-36641.417500000069</v>
      </c>
      <c r="H422" s="101">
        <f t="shared" si="25"/>
        <v>0</v>
      </c>
      <c r="I422" s="102">
        <f t="shared" si="26"/>
        <v>111055.46100000001</v>
      </c>
      <c r="J422" s="103">
        <f t="shared" si="27"/>
        <v>-36641.417500000069</v>
      </c>
    </row>
    <row r="423" spans="2:10" s="92" customFormat="1" ht="12.75" customHeight="1" x14ac:dyDescent="0.25">
      <c r="B423" s="99">
        <v>409</v>
      </c>
      <c r="C423" s="94" t="s">
        <v>885</v>
      </c>
      <c r="D423" s="53">
        <v>44126</v>
      </c>
      <c r="E423" s="94" t="s">
        <v>886</v>
      </c>
      <c r="F423" s="54">
        <v>3586.73</v>
      </c>
      <c r="G423" s="100">
        <f t="shared" si="24"/>
        <v>-33054.687500000065</v>
      </c>
      <c r="H423" s="101">
        <f t="shared" si="25"/>
        <v>0</v>
      </c>
      <c r="I423" s="102">
        <f t="shared" si="26"/>
        <v>111055.46100000001</v>
      </c>
      <c r="J423" s="103">
        <f t="shared" si="27"/>
        <v>-33054.687500000065</v>
      </c>
    </row>
    <row r="424" spans="2:10" s="92" customFormat="1" ht="12.75" customHeight="1" x14ac:dyDescent="0.25">
      <c r="B424" s="99">
        <v>410</v>
      </c>
      <c r="C424" s="94" t="s">
        <v>887</v>
      </c>
      <c r="D424" s="53">
        <v>44126</v>
      </c>
      <c r="E424" s="94" t="s">
        <v>888</v>
      </c>
      <c r="F424" s="54">
        <v>795.9</v>
      </c>
      <c r="G424" s="100">
        <f t="shared" si="24"/>
        <v>-32258.787500000064</v>
      </c>
      <c r="H424" s="101">
        <f t="shared" si="25"/>
        <v>0</v>
      </c>
      <c r="I424" s="102">
        <f t="shared" si="26"/>
        <v>111055.46100000001</v>
      </c>
      <c r="J424" s="103">
        <f t="shared" si="27"/>
        <v>-32258.787500000064</v>
      </c>
    </row>
    <row r="425" spans="2:10" s="92" customFormat="1" ht="12.75" customHeight="1" x14ac:dyDescent="0.25">
      <c r="B425" s="99">
        <v>411</v>
      </c>
      <c r="C425" s="94" t="s">
        <v>889</v>
      </c>
      <c r="D425" s="53">
        <v>44126</v>
      </c>
      <c r="E425" s="94" t="s">
        <v>890</v>
      </c>
      <c r="F425" s="54">
        <v>2273.0100000000002</v>
      </c>
      <c r="G425" s="100">
        <f t="shared" si="24"/>
        <v>-29985.777500000062</v>
      </c>
      <c r="H425" s="101">
        <f t="shared" si="25"/>
        <v>0</v>
      </c>
      <c r="I425" s="102">
        <f t="shared" si="26"/>
        <v>111055.46100000001</v>
      </c>
      <c r="J425" s="103">
        <f t="shared" si="27"/>
        <v>-29985.777500000062</v>
      </c>
    </row>
    <row r="426" spans="2:10" s="92" customFormat="1" ht="12.75" customHeight="1" x14ac:dyDescent="0.25">
      <c r="B426" s="99">
        <v>412</v>
      </c>
      <c r="C426" s="94" t="s">
        <v>891</v>
      </c>
      <c r="D426" s="53">
        <v>44126</v>
      </c>
      <c r="E426" s="94" t="s">
        <v>892</v>
      </c>
      <c r="F426" s="54">
        <v>294.98</v>
      </c>
      <c r="G426" s="100">
        <f t="shared" si="24"/>
        <v>-29690.797500000062</v>
      </c>
      <c r="H426" s="101">
        <f t="shared" si="25"/>
        <v>0</v>
      </c>
      <c r="I426" s="102">
        <f t="shared" si="26"/>
        <v>111055.46100000001</v>
      </c>
      <c r="J426" s="103">
        <f t="shared" si="27"/>
        <v>-29690.797500000062</v>
      </c>
    </row>
    <row r="427" spans="2:10" s="92" customFormat="1" ht="12.75" customHeight="1" x14ac:dyDescent="0.25">
      <c r="B427" s="99">
        <v>413</v>
      </c>
      <c r="C427" s="94" t="s">
        <v>893</v>
      </c>
      <c r="D427" s="53">
        <v>44126</v>
      </c>
      <c r="E427" s="94" t="s">
        <v>894</v>
      </c>
      <c r="F427" s="54">
        <v>140.12</v>
      </c>
      <c r="G427" s="100">
        <f t="shared" si="24"/>
        <v>-29550.677500000063</v>
      </c>
      <c r="H427" s="101">
        <f t="shared" si="25"/>
        <v>0</v>
      </c>
      <c r="I427" s="102">
        <f t="shared" si="26"/>
        <v>111055.46100000001</v>
      </c>
      <c r="J427" s="103">
        <f t="shared" si="27"/>
        <v>-29550.677500000063</v>
      </c>
    </row>
    <row r="428" spans="2:10" s="92" customFormat="1" ht="12.75" customHeight="1" x14ac:dyDescent="0.25">
      <c r="B428" s="99">
        <v>414</v>
      </c>
      <c r="C428" s="94" t="s">
        <v>895</v>
      </c>
      <c r="D428" s="53">
        <v>44126</v>
      </c>
      <c r="E428" s="94" t="s">
        <v>896</v>
      </c>
      <c r="F428" s="54">
        <v>6303.07</v>
      </c>
      <c r="G428" s="100">
        <f t="shared" si="24"/>
        <v>-23247.607500000064</v>
      </c>
      <c r="H428" s="101">
        <f t="shared" si="25"/>
        <v>0</v>
      </c>
      <c r="I428" s="102">
        <f t="shared" si="26"/>
        <v>111055.46100000001</v>
      </c>
      <c r="J428" s="103">
        <f t="shared" si="27"/>
        <v>-23247.607500000064</v>
      </c>
    </row>
    <row r="429" spans="2:10" s="92" customFormat="1" ht="12.75" customHeight="1" x14ac:dyDescent="0.25">
      <c r="B429" s="99">
        <v>415</v>
      </c>
      <c r="C429" s="94" t="s">
        <v>897</v>
      </c>
      <c r="D429" s="53">
        <v>44126</v>
      </c>
      <c r="E429" s="94" t="s">
        <v>898</v>
      </c>
      <c r="F429" s="54">
        <v>607.04</v>
      </c>
      <c r="G429" s="100">
        <f t="shared" si="24"/>
        <v>-22640.567500000063</v>
      </c>
      <c r="H429" s="101">
        <f t="shared" si="25"/>
        <v>0</v>
      </c>
      <c r="I429" s="102">
        <f t="shared" si="26"/>
        <v>111055.46100000001</v>
      </c>
      <c r="J429" s="103">
        <f t="shared" si="27"/>
        <v>-22640.567500000063</v>
      </c>
    </row>
    <row r="430" spans="2:10" s="92" customFormat="1" ht="12.75" customHeight="1" x14ac:dyDescent="0.25">
      <c r="B430" s="99">
        <v>416</v>
      </c>
      <c r="C430" s="94" t="s">
        <v>899</v>
      </c>
      <c r="D430" s="53">
        <v>44126</v>
      </c>
      <c r="E430" s="94" t="s">
        <v>900</v>
      </c>
      <c r="F430" s="54">
        <v>961.21</v>
      </c>
      <c r="G430" s="100">
        <f t="shared" si="24"/>
        <v>-21679.357500000064</v>
      </c>
      <c r="H430" s="101">
        <f t="shared" si="25"/>
        <v>0</v>
      </c>
      <c r="I430" s="102">
        <f t="shared" si="26"/>
        <v>111055.46100000001</v>
      </c>
      <c r="J430" s="103">
        <f t="shared" si="27"/>
        <v>-21679.357500000064</v>
      </c>
    </row>
    <row r="431" spans="2:10" s="92" customFormat="1" ht="12.75" customHeight="1" x14ac:dyDescent="0.25">
      <c r="B431" s="99">
        <v>417</v>
      </c>
      <c r="C431" s="94" t="s">
        <v>901</v>
      </c>
      <c r="D431" s="53">
        <v>44126</v>
      </c>
      <c r="E431" s="94" t="s">
        <v>902</v>
      </c>
      <c r="F431" s="54">
        <v>840</v>
      </c>
      <c r="G431" s="100">
        <f t="shared" si="24"/>
        <v>-20839.357500000064</v>
      </c>
      <c r="H431" s="101">
        <f t="shared" si="25"/>
        <v>0</v>
      </c>
      <c r="I431" s="102">
        <f t="shared" si="26"/>
        <v>111055.46100000001</v>
      </c>
      <c r="J431" s="103">
        <f t="shared" si="27"/>
        <v>-20839.357500000064</v>
      </c>
    </row>
    <row r="432" spans="2:10" s="92" customFormat="1" ht="12.75" customHeight="1" x14ac:dyDescent="0.25">
      <c r="B432" s="99">
        <v>418</v>
      </c>
      <c r="C432" s="94" t="s">
        <v>903</v>
      </c>
      <c r="D432" s="53">
        <v>44126</v>
      </c>
      <c r="E432" s="94" t="s">
        <v>904</v>
      </c>
      <c r="F432" s="54">
        <v>3840</v>
      </c>
      <c r="G432" s="100">
        <f t="shared" si="24"/>
        <v>-16999.357500000064</v>
      </c>
      <c r="H432" s="101">
        <f t="shared" si="25"/>
        <v>0</v>
      </c>
      <c r="I432" s="102">
        <f t="shared" si="26"/>
        <v>111055.46100000001</v>
      </c>
      <c r="J432" s="103">
        <f t="shared" si="27"/>
        <v>-16999.357500000064</v>
      </c>
    </row>
    <row r="433" spans="2:10" s="92" customFormat="1" ht="12.75" customHeight="1" x14ac:dyDescent="0.25">
      <c r="B433" s="99">
        <v>419</v>
      </c>
      <c r="C433" s="94" t="s">
        <v>905</v>
      </c>
      <c r="D433" s="53">
        <v>44126</v>
      </c>
      <c r="E433" s="94" t="s">
        <v>906</v>
      </c>
      <c r="F433" s="54">
        <v>4560</v>
      </c>
      <c r="G433" s="100">
        <f t="shared" si="24"/>
        <v>-12439.357500000064</v>
      </c>
      <c r="H433" s="101">
        <f t="shared" si="25"/>
        <v>0</v>
      </c>
      <c r="I433" s="102">
        <f t="shared" si="26"/>
        <v>111055.46100000001</v>
      </c>
      <c r="J433" s="103">
        <f t="shared" si="27"/>
        <v>-12439.357500000064</v>
      </c>
    </row>
    <row r="434" spans="2:10" s="92" customFormat="1" ht="12.75" customHeight="1" x14ac:dyDescent="0.25">
      <c r="B434" s="99">
        <v>420</v>
      </c>
      <c r="C434" s="94" t="s">
        <v>907</v>
      </c>
      <c r="D434" s="53">
        <v>44126</v>
      </c>
      <c r="E434" s="94" t="s">
        <v>908</v>
      </c>
      <c r="F434" s="54">
        <v>152.41999999999999</v>
      </c>
      <c r="G434" s="100">
        <f t="shared" si="24"/>
        <v>-12286.937500000064</v>
      </c>
      <c r="H434" s="101">
        <f t="shared" si="25"/>
        <v>0</v>
      </c>
      <c r="I434" s="102">
        <f t="shared" si="26"/>
        <v>111055.46100000001</v>
      </c>
      <c r="J434" s="103">
        <f t="shared" si="27"/>
        <v>-12286.937500000064</v>
      </c>
    </row>
    <row r="435" spans="2:10" s="92" customFormat="1" ht="12.75" customHeight="1" x14ac:dyDescent="0.25">
      <c r="B435" s="99">
        <v>421</v>
      </c>
      <c r="C435" s="94" t="s">
        <v>909</v>
      </c>
      <c r="D435" s="53">
        <v>44126</v>
      </c>
      <c r="E435" s="94" t="s">
        <v>910</v>
      </c>
      <c r="F435" s="54">
        <v>2064.91</v>
      </c>
      <c r="G435" s="100">
        <f t="shared" si="24"/>
        <v>-10222.027500000064</v>
      </c>
      <c r="H435" s="101">
        <f t="shared" si="25"/>
        <v>0</v>
      </c>
      <c r="I435" s="102">
        <f t="shared" si="26"/>
        <v>111055.46100000001</v>
      </c>
      <c r="J435" s="103">
        <f t="shared" si="27"/>
        <v>-10222.027500000064</v>
      </c>
    </row>
    <row r="436" spans="2:10" s="92" customFormat="1" ht="12.75" customHeight="1" x14ac:dyDescent="0.25">
      <c r="B436" s="99">
        <v>422</v>
      </c>
      <c r="C436" s="94" t="s">
        <v>911</v>
      </c>
      <c r="D436" s="53">
        <v>44126</v>
      </c>
      <c r="E436" s="94" t="s">
        <v>912</v>
      </c>
      <c r="F436" s="54">
        <v>350.31</v>
      </c>
      <c r="G436" s="100">
        <f t="shared" si="24"/>
        <v>-9871.7175000000643</v>
      </c>
      <c r="H436" s="101">
        <f t="shared" si="25"/>
        <v>0</v>
      </c>
      <c r="I436" s="102">
        <f t="shared" si="26"/>
        <v>111055.46100000001</v>
      </c>
      <c r="J436" s="103">
        <f t="shared" si="27"/>
        <v>-9871.7175000000643</v>
      </c>
    </row>
    <row r="437" spans="2:10" s="92" customFormat="1" ht="12.75" customHeight="1" x14ac:dyDescent="0.25">
      <c r="B437" s="99">
        <v>423</v>
      </c>
      <c r="C437" s="94" t="s">
        <v>913</v>
      </c>
      <c r="D437" s="53">
        <v>44126</v>
      </c>
      <c r="E437" s="94" t="s">
        <v>914</v>
      </c>
      <c r="F437" s="54">
        <v>253.04</v>
      </c>
      <c r="G437" s="100">
        <f t="shared" si="24"/>
        <v>-9618.6775000000634</v>
      </c>
      <c r="H437" s="101">
        <f t="shared" si="25"/>
        <v>0</v>
      </c>
      <c r="I437" s="102">
        <f t="shared" si="26"/>
        <v>111055.46100000001</v>
      </c>
      <c r="J437" s="103">
        <f t="shared" si="27"/>
        <v>-9618.6775000000634</v>
      </c>
    </row>
    <row r="438" spans="2:10" s="92" customFormat="1" ht="12.75" customHeight="1" x14ac:dyDescent="0.25">
      <c r="B438" s="99">
        <v>424</v>
      </c>
      <c r="C438" s="94" t="s">
        <v>915</v>
      </c>
      <c r="D438" s="53">
        <v>44126</v>
      </c>
      <c r="E438" s="94" t="s">
        <v>916</v>
      </c>
      <c r="F438" s="54">
        <v>54</v>
      </c>
      <c r="G438" s="100">
        <f t="shared" si="24"/>
        <v>-9564.6775000000634</v>
      </c>
      <c r="H438" s="101">
        <f t="shared" si="25"/>
        <v>0</v>
      </c>
      <c r="I438" s="102">
        <f t="shared" si="26"/>
        <v>111055.46100000001</v>
      </c>
      <c r="J438" s="103">
        <f t="shared" si="27"/>
        <v>-9564.6775000000634</v>
      </c>
    </row>
    <row r="439" spans="2:10" s="92" customFormat="1" ht="12.75" customHeight="1" x14ac:dyDescent="0.25">
      <c r="B439" s="99">
        <v>425</v>
      </c>
      <c r="C439" s="94" t="s">
        <v>917</v>
      </c>
      <c r="D439" s="53">
        <v>44126</v>
      </c>
      <c r="E439" s="94" t="s">
        <v>918</v>
      </c>
      <c r="F439" s="54">
        <v>3134.31</v>
      </c>
      <c r="G439" s="100">
        <f t="shared" si="24"/>
        <v>-6430.367500000064</v>
      </c>
      <c r="H439" s="101">
        <f t="shared" si="25"/>
        <v>0</v>
      </c>
      <c r="I439" s="102">
        <f t="shared" si="26"/>
        <v>111055.46100000001</v>
      </c>
      <c r="J439" s="103">
        <f t="shared" si="27"/>
        <v>-6430.367500000064</v>
      </c>
    </row>
    <row r="440" spans="2:10" s="92" customFormat="1" ht="12.75" customHeight="1" x14ac:dyDescent="0.25">
      <c r="B440" s="99">
        <v>426</v>
      </c>
      <c r="C440" s="94" t="s">
        <v>919</v>
      </c>
      <c r="D440" s="53">
        <v>44126</v>
      </c>
      <c r="E440" s="94" t="s">
        <v>920</v>
      </c>
      <c r="F440" s="54">
        <v>222.03</v>
      </c>
      <c r="G440" s="100">
        <f t="shared" si="24"/>
        <v>-6208.3375000000642</v>
      </c>
      <c r="H440" s="101">
        <f t="shared" si="25"/>
        <v>0</v>
      </c>
      <c r="I440" s="102">
        <f t="shared" si="26"/>
        <v>111055.46100000001</v>
      </c>
      <c r="J440" s="103">
        <f t="shared" si="27"/>
        <v>-6208.3375000000642</v>
      </c>
    </row>
    <row r="441" spans="2:10" s="92" customFormat="1" ht="12.75" customHeight="1" x14ac:dyDescent="0.25">
      <c r="B441" s="99">
        <v>427</v>
      </c>
      <c r="C441" s="94" t="s">
        <v>921</v>
      </c>
      <c r="D441" s="53">
        <v>44126</v>
      </c>
      <c r="E441" s="94" t="s">
        <v>922</v>
      </c>
      <c r="F441" s="54">
        <v>108.8</v>
      </c>
      <c r="G441" s="100">
        <f t="shared" si="24"/>
        <v>-6099.537500000064</v>
      </c>
      <c r="H441" s="101">
        <f t="shared" si="25"/>
        <v>0</v>
      </c>
      <c r="I441" s="102">
        <f t="shared" si="26"/>
        <v>111055.46100000001</v>
      </c>
      <c r="J441" s="103">
        <f t="shared" si="27"/>
        <v>-6099.537500000064</v>
      </c>
    </row>
    <row r="442" spans="2:10" s="92" customFormat="1" ht="12.75" customHeight="1" x14ac:dyDescent="0.25">
      <c r="B442" s="99">
        <v>428</v>
      </c>
      <c r="C442" s="94" t="s">
        <v>923</v>
      </c>
      <c r="D442" s="53">
        <v>44126</v>
      </c>
      <c r="E442" s="94" t="s">
        <v>924</v>
      </c>
      <c r="F442" s="54">
        <v>553.25</v>
      </c>
      <c r="G442" s="100">
        <f t="shared" si="24"/>
        <v>-5546.287500000064</v>
      </c>
      <c r="H442" s="101">
        <f t="shared" si="25"/>
        <v>0</v>
      </c>
      <c r="I442" s="102">
        <f t="shared" si="26"/>
        <v>111055.46100000001</v>
      </c>
      <c r="J442" s="103">
        <f t="shared" si="27"/>
        <v>-5546.287500000064</v>
      </c>
    </row>
    <row r="443" spans="2:10" s="110" customFormat="1" ht="12.75" customHeight="1" x14ac:dyDescent="0.25">
      <c r="B443" s="111">
        <v>429</v>
      </c>
      <c r="C443" s="104" t="s">
        <v>61</v>
      </c>
      <c r="D443" s="105">
        <v>44126</v>
      </c>
      <c r="E443" s="104" t="s">
        <v>62</v>
      </c>
      <c r="F443" s="106">
        <v>8758.49</v>
      </c>
      <c r="G443" s="107">
        <f t="shared" si="24"/>
        <v>3212.2024999999358</v>
      </c>
      <c r="H443" s="108">
        <f t="shared" si="25"/>
        <v>1</v>
      </c>
      <c r="I443" s="112">
        <f t="shared" si="26"/>
        <v>111055.46100000001</v>
      </c>
      <c r="J443" s="113">
        <f t="shared" si="27"/>
        <v>-107843.25850000007</v>
      </c>
    </row>
    <row r="444" spans="2:10" s="92" customFormat="1" ht="12.75" customHeight="1" x14ac:dyDescent="0.25">
      <c r="B444" s="99">
        <v>430</v>
      </c>
      <c r="C444" s="94" t="s">
        <v>925</v>
      </c>
      <c r="D444" s="53">
        <v>44126</v>
      </c>
      <c r="E444" s="94" t="s">
        <v>926</v>
      </c>
      <c r="F444" s="54">
        <v>2515.66</v>
      </c>
      <c r="G444" s="100">
        <f t="shared" si="24"/>
        <v>-105327.59850000007</v>
      </c>
      <c r="H444" s="101">
        <f t="shared" si="25"/>
        <v>0</v>
      </c>
      <c r="I444" s="102">
        <f t="shared" si="26"/>
        <v>111055.46100000001</v>
      </c>
      <c r="J444" s="103">
        <f t="shared" si="27"/>
        <v>-105327.59850000007</v>
      </c>
    </row>
    <row r="445" spans="2:10" s="92" customFormat="1" ht="12.75" customHeight="1" x14ac:dyDescent="0.25">
      <c r="B445" s="99">
        <v>431</v>
      </c>
      <c r="C445" s="94" t="s">
        <v>927</v>
      </c>
      <c r="D445" s="53">
        <v>44126</v>
      </c>
      <c r="E445" s="94" t="s">
        <v>928</v>
      </c>
      <c r="F445" s="54">
        <v>666.08</v>
      </c>
      <c r="G445" s="100">
        <f t="shared" si="24"/>
        <v>-104661.51850000006</v>
      </c>
      <c r="H445" s="101">
        <f t="shared" si="25"/>
        <v>0</v>
      </c>
      <c r="I445" s="102">
        <f t="shared" si="26"/>
        <v>111055.46100000001</v>
      </c>
      <c r="J445" s="103">
        <f t="shared" si="27"/>
        <v>-104661.51850000006</v>
      </c>
    </row>
    <row r="446" spans="2:10" s="92" customFormat="1" ht="12.75" customHeight="1" x14ac:dyDescent="0.25">
      <c r="B446" s="99">
        <v>432</v>
      </c>
      <c r="C446" s="94" t="s">
        <v>929</v>
      </c>
      <c r="D446" s="53">
        <v>44126</v>
      </c>
      <c r="E446" s="94" t="s">
        <v>930</v>
      </c>
      <c r="F446" s="54">
        <v>85.19</v>
      </c>
      <c r="G446" s="100">
        <f t="shared" si="24"/>
        <v>-104576.32850000006</v>
      </c>
      <c r="H446" s="101">
        <f t="shared" si="25"/>
        <v>0</v>
      </c>
      <c r="I446" s="102">
        <f t="shared" si="26"/>
        <v>111055.46100000001</v>
      </c>
      <c r="J446" s="103">
        <f t="shared" si="27"/>
        <v>-104576.32850000006</v>
      </c>
    </row>
    <row r="447" spans="2:10" s="92" customFormat="1" ht="12.75" customHeight="1" x14ac:dyDescent="0.25">
      <c r="B447" s="99">
        <v>433</v>
      </c>
      <c r="C447" s="94" t="s">
        <v>931</v>
      </c>
      <c r="D447" s="53">
        <v>44126</v>
      </c>
      <c r="E447" s="94" t="s">
        <v>932</v>
      </c>
      <c r="F447" s="54">
        <v>3155.6</v>
      </c>
      <c r="G447" s="100">
        <f t="shared" si="24"/>
        <v>-101420.72850000006</v>
      </c>
      <c r="H447" s="101">
        <f t="shared" si="25"/>
        <v>0</v>
      </c>
      <c r="I447" s="102">
        <f t="shared" si="26"/>
        <v>111055.46100000001</v>
      </c>
      <c r="J447" s="103">
        <f t="shared" si="27"/>
        <v>-101420.72850000006</v>
      </c>
    </row>
    <row r="448" spans="2:10" s="92" customFormat="1" ht="12.75" customHeight="1" x14ac:dyDescent="0.25">
      <c r="B448" s="99">
        <v>434</v>
      </c>
      <c r="C448" s="94" t="s">
        <v>933</v>
      </c>
      <c r="D448" s="53">
        <v>44126</v>
      </c>
      <c r="E448" s="94" t="s">
        <v>934</v>
      </c>
      <c r="F448" s="54">
        <v>1893.36</v>
      </c>
      <c r="G448" s="100">
        <f t="shared" si="24"/>
        <v>-99527.368500000055</v>
      </c>
      <c r="H448" s="101">
        <f t="shared" si="25"/>
        <v>0</v>
      </c>
      <c r="I448" s="102">
        <f t="shared" si="26"/>
        <v>111055.46100000001</v>
      </c>
      <c r="J448" s="103">
        <f t="shared" si="27"/>
        <v>-99527.368500000055</v>
      </c>
    </row>
    <row r="449" spans="2:10" s="92" customFormat="1" ht="12.75" customHeight="1" x14ac:dyDescent="0.25">
      <c r="B449" s="99">
        <v>435</v>
      </c>
      <c r="C449" s="94" t="s">
        <v>935</v>
      </c>
      <c r="D449" s="53">
        <v>44126</v>
      </c>
      <c r="E449" s="94" t="s">
        <v>936</v>
      </c>
      <c r="F449" s="54">
        <v>241.81</v>
      </c>
      <c r="G449" s="100">
        <f t="shared" si="24"/>
        <v>-99285.558500000057</v>
      </c>
      <c r="H449" s="101">
        <f t="shared" si="25"/>
        <v>0</v>
      </c>
      <c r="I449" s="102">
        <f t="shared" si="26"/>
        <v>111055.46100000001</v>
      </c>
      <c r="J449" s="103">
        <f t="shared" si="27"/>
        <v>-99285.558500000057</v>
      </c>
    </row>
    <row r="450" spans="2:10" s="92" customFormat="1" ht="12.75" customHeight="1" x14ac:dyDescent="0.25">
      <c r="B450" s="99">
        <v>436</v>
      </c>
      <c r="C450" s="94" t="s">
        <v>937</v>
      </c>
      <c r="D450" s="53">
        <v>44135</v>
      </c>
      <c r="E450" s="94" t="s">
        <v>938</v>
      </c>
      <c r="F450" s="54">
        <v>320</v>
      </c>
      <c r="G450" s="100">
        <f t="shared" si="24"/>
        <v>-98965.558500000057</v>
      </c>
      <c r="H450" s="101">
        <f t="shared" si="25"/>
        <v>0</v>
      </c>
      <c r="I450" s="102">
        <f t="shared" si="26"/>
        <v>111055.46100000001</v>
      </c>
      <c r="J450" s="103">
        <f t="shared" si="27"/>
        <v>-98965.558500000057</v>
      </c>
    </row>
    <row r="451" spans="2:10" s="92" customFormat="1" ht="12.75" customHeight="1" x14ac:dyDescent="0.25">
      <c r="B451" s="99">
        <v>437</v>
      </c>
      <c r="C451" s="94" t="s">
        <v>939</v>
      </c>
      <c r="D451" s="53">
        <v>44135</v>
      </c>
      <c r="E451" s="94" t="s">
        <v>940</v>
      </c>
      <c r="F451" s="54">
        <v>400</v>
      </c>
      <c r="G451" s="100">
        <f t="shared" si="24"/>
        <v>-98565.558500000057</v>
      </c>
      <c r="H451" s="101">
        <f t="shared" si="25"/>
        <v>0</v>
      </c>
      <c r="I451" s="102">
        <f t="shared" si="26"/>
        <v>111055.46100000001</v>
      </c>
      <c r="J451" s="103">
        <f t="shared" si="27"/>
        <v>-98565.558500000057</v>
      </c>
    </row>
    <row r="452" spans="2:10" s="92" customFormat="1" ht="12.75" customHeight="1" x14ac:dyDescent="0.25">
      <c r="B452" s="99">
        <v>438</v>
      </c>
      <c r="C452" s="94" t="s">
        <v>941</v>
      </c>
      <c r="D452" s="53">
        <v>44135</v>
      </c>
      <c r="E452" s="94" t="s">
        <v>942</v>
      </c>
      <c r="F452" s="54">
        <v>71.430000000000007</v>
      </c>
      <c r="G452" s="100">
        <f t="shared" si="24"/>
        <v>-98494.128500000064</v>
      </c>
      <c r="H452" s="101">
        <f t="shared" si="25"/>
        <v>0</v>
      </c>
      <c r="I452" s="102">
        <f t="shared" si="26"/>
        <v>111055.46100000001</v>
      </c>
      <c r="J452" s="103">
        <f t="shared" si="27"/>
        <v>-98494.128500000064</v>
      </c>
    </row>
    <row r="453" spans="2:10" s="92" customFormat="1" ht="12.75" customHeight="1" x14ac:dyDescent="0.25">
      <c r="B453" s="99">
        <v>439</v>
      </c>
      <c r="C453" s="94" t="s">
        <v>943</v>
      </c>
      <c r="D453" s="53">
        <v>44135</v>
      </c>
      <c r="E453" s="94" t="s">
        <v>944</v>
      </c>
      <c r="F453" s="54">
        <v>612.6</v>
      </c>
      <c r="G453" s="100">
        <f t="shared" si="24"/>
        <v>-97881.528500000059</v>
      </c>
      <c r="H453" s="101">
        <f t="shared" si="25"/>
        <v>0</v>
      </c>
      <c r="I453" s="102">
        <f t="shared" si="26"/>
        <v>111055.46100000001</v>
      </c>
      <c r="J453" s="103">
        <f t="shared" si="27"/>
        <v>-97881.528500000059</v>
      </c>
    </row>
    <row r="454" spans="2:10" s="92" customFormat="1" ht="12.75" customHeight="1" x14ac:dyDescent="0.25">
      <c r="B454" s="99">
        <v>440</v>
      </c>
      <c r="C454" s="94" t="s">
        <v>945</v>
      </c>
      <c r="D454" s="53">
        <v>44135</v>
      </c>
      <c r="E454" s="94" t="s">
        <v>946</v>
      </c>
      <c r="F454" s="54">
        <v>134.18</v>
      </c>
      <c r="G454" s="100">
        <f t="shared" si="24"/>
        <v>-97747.348500000066</v>
      </c>
      <c r="H454" s="101">
        <f t="shared" si="25"/>
        <v>0</v>
      </c>
      <c r="I454" s="102">
        <f t="shared" si="26"/>
        <v>111055.46100000001</v>
      </c>
      <c r="J454" s="103">
        <f t="shared" si="27"/>
        <v>-97747.348500000066</v>
      </c>
    </row>
    <row r="455" spans="2:10" s="92" customFormat="1" ht="12.75" customHeight="1" x14ac:dyDescent="0.25">
      <c r="B455" s="99">
        <v>441</v>
      </c>
      <c r="C455" s="94" t="s">
        <v>947</v>
      </c>
      <c r="D455" s="53">
        <v>44135</v>
      </c>
      <c r="E455" s="94" t="s">
        <v>948</v>
      </c>
      <c r="F455" s="54">
        <v>23390.560000000001</v>
      </c>
      <c r="G455" s="100">
        <f t="shared" si="24"/>
        <v>-74356.788500000068</v>
      </c>
      <c r="H455" s="101">
        <f t="shared" si="25"/>
        <v>0</v>
      </c>
      <c r="I455" s="102">
        <f t="shared" si="26"/>
        <v>111055.46100000001</v>
      </c>
      <c r="J455" s="103">
        <f t="shared" si="27"/>
        <v>-74356.788500000068</v>
      </c>
    </row>
    <row r="456" spans="2:10" s="92" customFormat="1" ht="12.75" customHeight="1" x14ac:dyDescent="0.25">
      <c r="B456" s="99">
        <v>442</v>
      </c>
      <c r="C456" s="94" t="s">
        <v>949</v>
      </c>
      <c r="D456" s="53">
        <v>44135</v>
      </c>
      <c r="E456" s="94" t="s">
        <v>950</v>
      </c>
      <c r="F456" s="54">
        <v>380</v>
      </c>
      <c r="G456" s="100">
        <f t="shared" si="24"/>
        <v>-73976.788500000068</v>
      </c>
      <c r="H456" s="101">
        <f t="shared" si="25"/>
        <v>0</v>
      </c>
      <c r="I456" s="102">
        <f t="shared" si="26"/>
        <v>111055.46100000001</v>
      </c>
      <c r="J456" s="103">
        <f t="shared" si="27"/>
        <v>-73976.788500000068</v>
      </c>
    </row>
    <row r="457" spans="2:10" s="92" customFormat="1" ht="12.75" customHeight="1" x14ac:dyDescent="0.25">
      <c r="B457" s="99">
        <v>443</v>
      </c>
      <c r="C457" s="94" t="s">
        <v>951</v>
      </c>
      <c r="D457" s="53">
        <v>44135</v>
      </c>
      <c r="E457" s="94" t="s">
        <v>952</v>
      </c>
      <c r="F457" s="54">
        <v>1262.24</v>
      </c>
      <c r="G457" s="100">
        <f t="shared" si="24"/>
        <v>-72714.548500000063</v>
      </c>
      <c r="H457" s="101">
        <f t="shared" si="25"/>
        <v>0</v>
      </c>
      <c r="I457" s="102">
        <f t="shared" si="26"/>
        <v>111055.46100000001</v>
      </c>
      <c r="J457" s="103">
        <f t="shared" si="27"/>
        <v>-72714.548500000063</v>
      </c>
    </row>
    <row r="458" spans="2:10" s="92" customFormat="1" ht="12.75" customHeight="1" x14ac:dyDescent="0.25">
      <c r="B458" s="99">
        <v>444</v>
      </c>
      <c r="C458" s="94" t="s">
        <v>953</v>
      </c>
      <c r="D458" s="53">
        <v>44135</v>
      </c>
      <c r="E458" s="94" t="s">
        <v>954</v>
      </c>
      <c r="F458" s="54">
        <v>760</v>
      </c>
      <c r="G458" s="100">
        <f t="shared" si="24"/>
        <v>-71954.548500000063</v>
      </c>
      <c r="H458" s="101">
        <f t="shared" si="25"/>
        <v>0</v>
      </c>
      <c r="I458" s="102">
        <f t="shared" si="26"/>
        <v>111055.46100000001</v>
      </c>
      <c r="J458" s="103">
        <f t="shared" si="27"/>
        <v>-71954.548500000063</v>
      </c>
    </row>
    <row r="459" spans="2:10" s="92" customFormat="1" ht="12.75" customHeight="1" x14ac:dyDescent="0.25">
      <c r="B459" s="99">
        <v>445</v>
      </c>
      <c r="C459" s="94" t="s">
        <v>955</v>
      </c>
      <c r="D459" s="53">
        <v>44135</v>
      </c>
      <c r="E459" s="94" t="s">
        <v>956</v>
      </c>
      <c r="F459" s="54">
        <v>1779.9</v>
      </c>
      <c r="G459" s="100">
        <f t="shared" si="24"/>
        <v>-70174.648500000068</v>
      </c>
      <c r="H459" s="101">
        <f t="shared" si="25"/>
        <v>0</v>
      </c>
      <c r="I459" s="102">
        <f t="shared" si="26"/>
        <v>111055.46100000001</v>
      </c>
      <c r="J459" s="103">
        <f t="shared" si="27"/>
        <v>-70174.648500000068</v>
      </c>
    </row>
    <row r="460" spans="2:10" s="92" customFormat="1" ht="12.75" customHeight="1" x14ac:dyDescent="0.25">
      <c r="B460" s="99">
        <v>446</v>
      </c>
      <c r="C460" s="94" t="s">
        <v>957</v>
      </c>
      <c r="D460" s="53">
        <v>44135</v>
      </c>
      <c r="E460" s="94" t="s">
        <v>958</v>
      </c>
      <c r="F460" s="54">
        <v>2464.9899999999998</v>
      </c>
      <c r="G460" s="100">
        <f t="shared" si="24"/>
        <v>-67709.658500000063</v>
      </c>
      <c r="H460" s="101">
        <f t="shared" si="25"/>
        <v>0</v>
      </c>
      <c r="I460" s="102">
        <f t="shared" si="26"/>
        <v>111055.46100000001</v>
      </c>
      <c r="J460" s="103">
        <f t="shared" si="27"/>
        <v>-67709.658500000063</v>
      </c>
    </row>
    <row r="461" spans="2:10" s="92" customFormat="1" ht="12.75" customHeight="1" x14ac:dyDescent="0.25">
      <c r="B461" s="99">
        <v>447</v>
      </c>
      <c r="C461" s="94" t="s">
        <v>959</v>
      </c>
      <c r="D461" s="53">
        <v>44135</v>
      </c>
      <c r="E461" s="94" t="s">
        <v>960</v>
      </c>
      <c r="F461" s="54">
        <v>232.31</v>
      </c>
      <c r="G461" s="100">
        <f t="shared" si="24"/>
        <v>-67477.348500000066</v>
      </c>
      <c r="H461" s="101">
        <f t="shared" si="25"/>
        <v>0</v>
      </c>
      <c r="I461" s="102">
        <f t="shared" si="26"/>
        <v>111055.46100000001</v>
      </c>
      <c r="J461" s="103">
        <f t="shared" si="27"/>
        <v>-67477.348500000066</v>
      </c>
    </row>
    <row r="462" spans="2:10" s="92" customFormat="1" ht="12.75" customHeight="1" x14ac:dyDescent="0.25">
      <c r="B462" s="99">
        <v>448</v>
      </c>
      <c r="C462" s="94" t="s">
        <v>961</v>
      </c>
      <c r="D462" s="53">
        <v>44135</v>
      </c>
      <c r="E462" s="94" t="s">
        <v>962</v>
      </c>
      <c r="F462" s="54">
        <v>230.38</v>
      </c>
      <c r="G462" s="100">
        <f t="shared" ref="G462:G525" si="28">F462+J461</f>
        <v>-67246.968500000061</v>
      </c>
      <c r="H462" s="101">
        <f t="shared" ref="H462:H525" si="29">IF(G462&gt;0,ROUND(G462/I462+0.5,0),0)</f>
        <v>0</v>
      </c>
      <c r="I462" s="102">
        <f t="shared" ref="I462:I525" si="30">$C$10</f>
        <v>111055.46100000001</v>
      </c>
      <c r="J462" s="103">
        <f t="shared" ref="J462:J525" si="31">G462-(H462*I462)</f>
        <v>-67246.968500000061</v>
      </c>
    </row>
    <row r="463" spans="2:10" s="92" customFormat="1" ht="12.75" customHeight="1" x14ac:dyDescent="0.25">
      <c r="B463" s="99">
        <v>449</v>
      </c>
      <c r="C463" s="94" t="s">
        <v>963</v>
      </c>
      <c r="D463" s="53">
        <v>44135</v>
      </c>
      <c r="E463" s="94" t="s">
        <v>964</v>
      </c>
      <c r="F463" s="54">
        <v>673.3</v>
      </c>
      <c r="G463" s="100">
        <f t="shared" si="28"/>
        <v>-66573.668500000058</v>
      </c>
      <c r="H463" s="101">
        <f t="shared" si="29"/>
        <v>0</v>
      </c>
      <c r="I463" s="102">
        <f t="shared" si="30"/>
        <v>111055.46100000001</v>
      </c>
      <c r="J463" s="103">
        <f t="shared" si="31"/>
        <v>-66573.668500000058</v>
      </c>
    </row>
    <row r="464" spans="2:10" s="92" customFormat="1" ht="12.75" customHeight="1" x14ac:dyDescent="0.25">
      <c r="B464" s="99">
        <v>450</v>
      </c>
      <c r="C464" s="94" t="s">
        <v>963</v>
      </c>
      <c r="D464" s="53">
        <v>44135</v>
      </c>
      <c r="E464" s="94" t="s">
        <v>964</v>
      </c>
      <c r="F464" s="54">
        <v>99.2</v>
      </c>
      <c r="G464" s="100">
        <f t="shared" si="28"/>
        <v>-66474.468500000061</v>
      </c>
      <c r="H464" s="101">
        <f t="shared" si="29"/>
        <v>0</v>
      </c>
      <c r="I464" s="102">
        <f t="shared" si="30"/>
        <v>111055.46100000001</v>
      </c>
      <c r="J464" s="103">
        <f t="shared" si="31"/>
        <v>-66474.468500000061</v>
      </c>
    </row>
    <row r="465" spans="2:10" s="92" customFormat="1" ht="12.75" customHeight="1" x14ac:dyDescent="0.25">
      <c r="B465" s="99">
        <v>451</v>
      </c>
      <c r="C465" s="94" t="s">
        <v>963</v>
      </c>
      <c r="D465" s="53">
        <v>44135</v>
      </c>
      <c r="E465" s="94" t="s">
        <v>964</v>
      </c>
      <c r="F465" s="54">
        <v>251.91</v>
      </c>
      <c r="G465" s="100">
        <f t="shared" si="28"/>
        <v>-66222.558500000057</v>
      </c>
      <c r="H465" s="101">
        <f t="shared" si="29"/>
        <v>0</v>
      </c>
      <c r="I465" s="102">
        <f t="shared" si="30"/>
        <v>111055.46100000001</v>
      </c>
      <c r="J465" s="103">
        <f t="shared" si="31"/>
        <v>-66222.558500000057</v>
      </c>
    </row>
    <row r="466" spans="2:10" s="92" customFormat="1" ht="12.75" customHeight="1" x14ac:dyDescent="0.25">
      <c r="B466" s="99">
        <v>452</v>
      </c>
      <c r="C466" s="94" t="s">
        <v>963</v>
      </c>
      <c r="D466" s="53">
        <v>44135</v>
      </c>
      <c r="E466" s="94" t="s">
        <v>964</v>
      </c>
      <c r="F466" s="54">
        <v>1164.68</v>
      </c>
      <c r="G466" s="100">
        <f t="shared" si="28"/>
        <v>-65057.878500000057</v>
      </c>
      <c r="H466" s="101">
        <f t="shared" si="29"/>
        <v>0</v>
      </c>
      <c r="I466" s="102">
        <f t="shared" si="30"/>
        <v>111055.46100000001</v>
      </c>
      <c r="J466" s="103">
        <f t="shared" si="31"/>
        <v>-65057.878500000057</v>
      </c>
    </row>
    <row r="467" spans="2:10" s="92" customFormat="1" ht="12.75" customHeight="1" x14ac:dyDescent="0.25">
      <c r="B467" s="99">
        <v>453</v>
      </c>
      <c r="C467" s="94" t="s">
        <v>963</v>
      </c>
      <c r="D467" s="53">
        <v>44135</v>
      </c>
      <c r="E467" s="94" t="s">
        <v>964</v>
      </c>
      <c r="F467" s="54">
        <v>100.49</v>
      </c>
      <c r="G467" s="100">
        <f t="shared" si="28"/>
        <v>-64957.388500000059</v>
      </c>
      <c r="H467" s="101">
        <f t="shared" si="29"/>
        <v>0</v>
      </c>
      <c r="I467" s="102">
        <f t="shared" si="30"/>
        <v>111055.46100000001</v>
      </c>
      <c r="J467" s="103">
        <f t="shared" si="31"/>
        <v>-64957.388500000059</v>
      </c>
    </row>
    <row r="468" spans="2:10" s="92" customFormat="1" ht="12.75" customHeight="1" x14ac:dyDescent="0.25">
      <c r="B468" s="99">
        <v>454</v>
      </c>
      <c r="C468" s="94" t="s">
        <v>965</v>
      </c>
      <c r="D468" s="53">
        <v>44135</v>
      </c>
      <c r="E468" s="94" t="s">
        <v>966</v>
      </c>
      <c r="F468" s="54">
        <v>6940.8</v>
      </c>
      <c r="G468" s="100">
        <f t="shared" si="28"/>
        <v>-58016.588500000056</v>
      </c>
      <c r="H468" s="101">
        <f t="shared" si="29"/>
        <v>0</v>
      </c>
      <c r="I468" s="102">
        <f t="shared" si="30"/>
        <v>111055.46100000001</v>
      </c>
      <c r="J468" s="103">
        <f t="shared" si="31"/>
        <v>-58016.588500000056</v>
      </c>
    </row>
    <row r="469" spans="2:10" s="92" customFormat="1" ht="12.75" customHeight="1" x14ac:dyDescent="0.25">
      <c r="B469" s="99">
        <v>455</v>
      </c>
      <c r="C469" s="94" t="s">
        <v>967</v>
      </c>
      <c r="D469" s="53">
        <v>44135</v>
      </c>
      <c r="E469" s="94" t="s">
        <v>968</v>
      </c>
      <c r="F469" s="54">
        <v>13045.21</v>
      </c>
      <c r="G469" s="100">
        <f t="shared" si="28"/>
        <v>-44971.378500000057</v>
      </c>
      <c r="H469" s="101">
        <f t="shared" si="29"/>
        <v>0</v>
      </c>
      <c r="I469" s="102">
        <f t="shared" si="30"/>
        <v>111055.46100000001</v>
      </c>
      <c r="J469" s="103">
        <f t="shared" si="31"/>
        <v>-44971.378500000057</v>
      </c>
    </row>
    <row r="470" spans="2:10" s="92" customFormat="1" ht="12.75" customHeight="1" x14ac:dyDescent="0.25">
      <c r="B470" s="99">
        <v>456</v>
      </c>
      <c r="C470" s="94" t="s">
        <v>969</v>
      </c>
      <c r="D470" s="53">
        <v>44135</v>
      </c>
      <c r="E470" s="94" t="s">
        <v>970</v>
      </c>
      <c r="F470" s="54">
        <v>49.56</v>
      </c>
      <c r="G470" s="100">
        <f t="shared" si="28"/>
        <v>-44921.818500000059</v>
      </c>
      <c r="H470" s="101">
        <f t="shared" si="29"/>
        <v>0</v>
      </c>
      <c r="I470" s="102">
        <f t="shared" si="30"/>
        <v>111055.46100000001</v>
      </c>
      <c r="J470" s="103">
        <f t="shared" si="31"/>
        <v>-44921.818500000059</v>
      </c>
    </row>
    <row r="471" spans="2:10" s="92" customFormat="1" ht="12.75" customHeight="1" x14ac:dyDescent="0.25">
      <c r="B471" s="99">
        <v>457</v>
      </c>
      <c r="C471" s="94" t="s">
        <v>971</v>
      </c>
      <c r="D471" s="53">
        <v>44135</v>
      </c>
      <c r="E471" s="94" t="s">
        <v>972</v>
      </c>
      <c r="F471" s="54">
        <v>3120</v>
      </c>
      <c r="G471" s="100">
        <f t="shared" si="28"/>
        <v>-41801.818500000059</v>
      </c>
      <c r="H471" s="101">
        <f t="shared" si="29"/>
        <v>0</v>
      </c>
      <c r="I471" s="102">
        <f t="shared" si="30"/>
        <v>111055.46100000001</v>
      </c>
      <c r="J471" s="103">
        <f t="shared" si="31"/>
        <v>-41801.818500000059</v>
      </c>
    </row>
    <row r="472" spans="2:10" s="92" customFormat="1" ht="12.75" customHeight="1" x14ac:dyDescent="0.25">
      <c r="B472" s="99">
        <v>458</v>
      </c>
      <c r="C472" s="94" t="s">
        <v>973</v>
      </c>
      <c r="D472" s="53">
        <v>44135</v>
      </c>
      <c r="E472" s="94" t="s">
        <v>974</v>
      </c>
      <c r="F472" s="54">
        <v>6708.42</v>
      </c>
      <c r="G472" s="100">
        <f t="shared" si="28"/>
        <v>-35093.398500000061</v>
      </c>
      <c r="H472" s="101">
        <f t="shared" si="29"/>
        <v>0</v>
      </c>
      <c r="I472" s="102">
        <f t="shared" si="30"/>
        <v>111055.46100000001</v>
      </c>
      <c r="J472" s="103">
        <f t="shared" si="31"/>
        <v>-35093.398500000061</v>
      </c>
    </row>
    <row r="473" spans="2:10" s="92" customFormat="1" ht="12.75" customHeight="1" x14ac:dyDescent="0.25">
      <c r="B473" s="99">
        <v>459</v>
      </c>
      <c r="C473" s="94" t="s">
        <v>975</v>
      </c>
      <c r="D473" s="53">
        <v>44135</v>
      </c>
      <c r="E473" s="94" t="s">
        <v>976</v>
      </c>
      <c r="F473" s="54">
        <v>1440</v>
      </c>
      <c r="G473" s="100">
        <f t="shared" si="28"/>
        <v>-33653.398500000061</v>
      </c>
      <c r="H473" s="101">
        <f t="shared" si="29"/>
        <v>0</v>
      </c>
      <c r="I473" s="102">
        <f t="shared" si="30"/>
        <v>111055.46100000001</v>
      </c>
      <c r="J473" s="103">
        <f t="shared" si="31"/>
        <v>-33653.398500000061</v>
      </c>
    </row>
    <row r="474" spans="2:10" s="92" customFormat="1" ht="12.75" customHeight="1" x14ac:dyDescent="0.25">
      <c r="B474" s="99">
        <v>460</v>
      </c>
      <c r="C474" s="94" t="s">
        <v>977</v>
      </c>
      <c r="D474" s="53">
        <v>44135</v>
      </c>
      <c r="E474" s="94" t="s">
        <v>978</v>
      </c>
      <c r="F474" s="54">
        <v>210.77</v>
      </c>
      <c r="G474" s="100">
        <f t="shared" si="28"/>
        <v>-33442.628500000064</v>
      </c>
      <c r="H474" s="101">
        <f t="shared" si="29"/>
        <v>0</v>
      </c>
      <c r="I474" s="102">
        <f t="shared" si="30"/>
        <v>111055.46100000001</v>
      </c>
      <c r="J474" s="103">
        <f t="shared" si="31"/>
        <v>-33442.628500000064</v>
      </c>
    </row>
    <row r="475" spans="2:10" s="92" customFormat="1" ht="12.75" customHeight="1" x14ac:dyDescent="0.25">
      <c r="B475" s="99">
        <v>461</v>
      </c>
      <c r="C475" s="94" t="s">
        <v>979</v>
      </c>
      <c r="D475" s="53">
        <v>44135</v>
      </c>
      <c r="E475" s="94" t="s">
        <v>980</v>
      </c>
      <c r="F475" s="54">
        <v>25</v>
      </c>
      <c r="G475" s="100">
        <f t="shared" si="28"/>
        <v>-33417.628500000064</v>
      </c>
      <c r="H475" s="101">
        <f t="shared" si="29"/>
        <v>0</v>
      </c>
      <c r="I475" s="102">
        <f t="shared" si="30"/>
        <v>111055.46100000001</v>
      </c>
      <c r="J475" s="103">
        <f t="shared" si="31"/>
        <v>-33417.628500000064</v>
      </c>
    </row>
    <row r="476" spans="2:10" s="92" customFormat="1" ht="12.75" customHeight="1" x14ac:dyDescent="0.25">
      <c r="B476" s="99">
        <v>462</v>
      </c>
      <c r="C476" s="94" t="s">
        <v>981</v>
      </c>
      <c r="D476" s="53">
        <v>44135</v>
      </c>
      <c r="E476" s="94" t="s">
        <v>982</v>
      </c>
      <c r="F476" s="54">
        <v>538.71</v>
      </c>
      <c r="G476" s="100">
        <f t="shared" si="28"/>
        <v>-32878.918500000065</v>
      </c>
      <c r="H476" s="101">
        <f t="shared" si="29"/>
        <v>0</v>
      </c>
      <c r="I476" s="102">
        <f t="shared" si="30"/>
        <v>111055.46100000001</v>
      </c>
      <c r="J476" s="103">
        <f t="shared" si="31"/>
        <v>-32878.918500000065</v>
      </c>
    </row>
    <row r="477" spans="2:10" s="92" customFormat="1" ht="12.75" customHeight="1" x14ac:dyDescent="0.25">
      <c r="B477" s="99">
        <v>463</v>
      </c>
      <c r="C477" s="94" t="s">
        <v>983</v>
      </c>
      <c r="D477" s="53">
        <v>44135</v>
      </c>
      <c r="E477" s="94" t="s">
        <v>984</v>
      </c>
      <c r="F477" s="54">
        <v>1619.98</v>
      </c>
      <c r="G477" s="100">
        <f t="shared" si="28"/>
        <v>-31258.938500000066</v>
      </c>
      <c r="H477" s="101">
        <f t="shared" si="29"/>
        <v>0</v>
      </c>
      <c r="I477" s="102">
        <f t="shared" si="30"/>
        <v>111055.46100000001</v>
      </c>
      <c r="J477" s="103">
        <f t="shared" si="31"/>
        <v>-31258.938500000066</v>
      </c>
    </row>
    <row r="478" spans="2:10" s="92" customFormat="1" ht="12.75" customHeight="1" x14ac:dyDescent="0.25">
      <c r="B478" s="99">
        <v>464</v>
      </c>
      <c r="C478" s="94" t="s">
        <v>985</v>
      </c>
      <c r="D478" s="53">
        <v>44135</v>
      </c>
      <c r="E478" s="94" t="s">
        <v>986</v>
      </c>
      <c r="F478" s="54">
        <v>1126.22</v>
      </c>
      <c r="G478" s="100">
        <f t="shared" si="28"/>
        <v>-30132.718500000065</v>
      </c>
      <c r="H478" s="101">
        <f t="shared" si="29"/>
        <v>0</v>
      </c>
      <c r="I478" s="102">
        <f t="shared" si="30"/>
        <v>111055.46100000001</v>
      </c>
      <c r="J478" s="103">
        <f t="shared" si="31"/>
        <v>-30132.718500000065</v>
      </c>
    </row>
    <row r="479" spans="2:10" s="92" customFormat="1" ht="12.75" customHeight="1" x14ac:dyDescent="0.25">
      <c r="B479" s="99">
        <v>465</v>
      </c>
      <c r="C479" s="94" t="s">
        <v>987</v>
      </c>
      <c r="D479" s="53">
        <v>44135</v>
      </c>
      <c r="E479" s="94" t="s">
        <v>988</v>
      </c>
      <c r="F479" s="54">
        <v>160</v>
      </c>
      <c r="G479" s="100">
        <f t="shared" si="28"/>
        <v>-29972.718500000065</v>
      </c>
      <c r="H479" s="101">
        <f t="shared" si="29"/>
        <v>0</v>
      </c>
      <c r="I479" s="102">
        <f t="shared" si="30"/>
        <v>111055.46100000001</v>
      </c>
      <c r="J479" s="103">
        <f t="shared" si="31"/>
        <v>-29972.718500000065</v>
      </c>
    </row>
    <row r="480" spans="2:10" s="92" customFormat="1" ht="12.75" customHeight="1" x14ac:dyDescent="0.25">
      <c r="B480" s="99">
        <v>466</v>
      </c>
      <c r="C480" s="94" t="s">
        <v>989</v>
      </c>
      <c r="D480" s="53">
        <v>44135</v>
      </c>
      <c r="E480" s="94" t="s">
        <v>990</v>
      </c>
      <c r="F480" s="54">
        <v>16.8</v>
      </c>
      <c r="G480" s="100">
        <f t="shared" si="28"/>
        <v>-29955.918500000065</v>
      </c>
      <c r="H480" s="101">
        <f t="shared" si="29"/>
        <v>0</v>
      </c>
      <c r="I480" s="102">
        <f t="shared" si="30"/>
        <v>111055.46100000001</v>
      </c>
      <c r="J480" s="103">
        <f t="shared" si="31"/>
        <v>-29955.918500000065</v>
      </c>
    </row>
    <row r="481" spans="2:10" s="92" customFormat="1" ht="12.75" customHeight="1" x14ac:dyDescent="0.25">
      <c r="B481" s="99">
        <v>467</v>
      </c>
      <c r="C481" s="94" t="s">
        <v>991</v>
      </c>
      <c r="D481" s="53">
        <v>44135</v>
      </c>
      <c r="E481" s="94" t="s">
        <v>992</v>
      </c>
      <c r="F481" s="54">
        <v>720</v>
      </c>
      <c r="G481" s="100">
        <f t="shared" si="28"/>
        <v>-29235.918500000065</v>
      </c>
      <c r="H481" s="101">
        <f t="shared" si="29"/>
        <v>0</v>
      </c>
      <c r="I481" s="102">
        <f t="shared" si="30"/>
        <v>111055.46100000001</v>
      </c>
      <c r="J481" s="103">
        <f t="shared" si="31"/>
        <v>-29235.918500000065</v>
      </c>
    </row>
    <row r="482" spans="2:10" s="92" customFormat="1" ht="12.75" customHeight="1" x14ac:dyDescent="0.25">
      <c r="B482" s="99">
        <v>468</v>
      </c>
      <c r="C482" s="94" t="s">
        <v>993</v>
      </c>
      <c r="D482" s="53">
        <v>44135</v>
      </c>
      <c r="E482" s="94" t="s">
        <v>994</v>
      </c>
      <c r="F482" s="54">
        <v>480</v>
      </c>
      <c r="G482" s="100">
        <f t="shared" si="28"/>
        <v>-28755.918500000065</v>
      </c>
      <c r="H482" s="101">
        <f t="shared" si="29"/>
        <v>0</v>
      </c>
      <c r="I482" s="102">
        <f t="shared" si="30"/>
        <v>111055.46100000001</v>
      </c>
      <c r="J482" s="103">
        <f t="shared" si="31"/>
        <v>-28755.918500000065</v>
      </c>
    </row>
    <row r="483" spans="2:10" s="92" customFormat="1" ht="12.75" customHeight="1" x14ac:dyDescent="0.25">
      <c r="B483" s="99">
        <v>469</v>
      </c>
      <c r="C483" s="94" t="s">
        <v>995</v>
      </c>
      <c r="D483" s="53">
        <v>44135</v>
      </c>
      <c r="E483" s="94" t="s">
        <v>996</v>
      </c>
      <c r="F483" s="54">
        <v>1797.6</v>
      </c>
      <c r="G483" s="100">
        <f t="shared" si="28"/>
        <v>-26958.318500000067</v>
      </c>
      <c r="H483" s="101">
        <f t="shared" si="29"/>
        <v>0</v>
      </c>
      <c r="I483" s="102">
        <f t="shared" si="30"/>
        <v>111055.46100000001</v>
      </c>
      <c r="J483" s="103">
        <f t="shared" si="31"/>
        <v>-26958.318500000067</v>
      </c>
    </row>
    <row r="484" spans="2:10" s="92" customFormat="1" ht="12.75" customHeight="1" x14ac:dyDescent="0.25">
      <c r="B484" s="99">
        <v>470</v>
      </c>
      <c r="C484" s="94" t="s">
        <v>997</v>
      </c>
      <c r="D484" s="53">
        <v>44135</v>
      </c>
      <c r="E484" s="94" t="s">
        <v>998</v>
      </c>
      <c r="F484" s="54">
        <v>1262.24</v>
      </c>
      <c r="G484" s="100">
        <f t="shared" si="28"/>
        <v>-25696.078500000065</v>
      </c>
      <c r="H484" s="101">
        <f t="shared" si="29"/>
        <v>0</v>
      </c>
      <c r="I484" s="102">
        <f t="shared" si="30"/>
        <v>111055.46100000001</v>
      </c>
      <c r="J484" s="103">
        <f t="shared" si="31"/>
        <v>-25696.078500000065</v>
      </c>
    </row>
    <row r="485" spans="2:10" s="92" customFormat="1" ht="12.75" customHeight="1" x14ac:dyDescent="0.25">
      <c r="B485" s="99">
        <v>471</v>
      </c>
      <c r="C485" s="94" t="s">
        <v>999</v>
      </c>
      <c r="D485" s="53">
        <v>44135</v>
      </c>
      <c r="E485" s="94" t="s">
        <v>1000</v>
      </c>
      <c r="F485" s="54">
        <v>631.12</v>
      </c>
      <c r="G485" s="100">
        <f t="shared" si="28"/>
        <v>-25064.958500000066</v>
      </c>
      <c r="H485" s="101">
        <f t="shared" si="29"/>
        <v>0</v>
      </c>
      <c r="I485" s="102">
        <f t="shared" si="30"/>
        <v>111055.46100000001</v>
      </c>
      <c r="J485" s="103">
        <f t="shared" si="31"/>
        <v>-25064.958500000066</v>
      </c>
    </row>
    <row r="486" spans="2:10" s="92" customFormat="1" ht="12.75" customHeight="1" x14ac:dyDescent="0.25">
      <c r="B486" s="99">
        <v>472</v>
      </c>
      <c r="C486" s="94" t="s">
        <v>1001</v>
      </c>
      <c r="D486" s="53">
        <v>44135</v>
      </c>
      <c r="E486" s="94" t="s">
        <v>1002</v>
      </c>
      <c r="F486" s="54">
        <v>676.2</v>
      </c>
      <c r="G486" s="100">
        <f t="shared" si="28"/>
        <v>-24388.758500000065</v>
      </c>
      <c r="H486" s="101">
        <f t="shared" si="29"/>
        <v>0</v>
      </c>
      <c r="I486" s="102">
        <f t="shared" si="30"/>
        <v>111055.46100000001</v>
      </c>
      <c r="J486" s="103">
        <f t="shared" si="31"/>
        <v>-24388.758500000065</v>
      </c>
    </row>
    <row r="487" spans="2:10" s="92" customFormat="1" ht="12.75" customHeight="1" x14ac:dyDescent="0.25">
      <c r="B487" s="99">
        <v>473</v>
      </c>
      <c r="C487" s="94" t="s">
        <v>1003</v>
      </c>
      <c r="D487" s="53">
        <v>44135</v>
      </c>
      <c r="E487" s="94" t="s">
        <v>1004</v>
      </c>
      <c r="F487" s="54">
        <v>7</v>
      </c>
      <c r="G487" s="100">
        <f t="shared" si="28"/>
        <v>-24381.758500000065</v>
      </c>
      <c r="H487" s="101">
        <f t="shared" si="29"/>
        <v>0</v>
      </c>
      <c r="I487" s="102">
        <f t="shared" si="30"/>
        <v>111055.46100000001</v>
      </c>
      <c r="J487" s="103">
        <f t="shared" si="31"/>
        <v>-24381.758500000065</v>
      </c>
    </row>
    <row r="488" spans="2:10" s="92" customFormat="1" ht="12.75" customHeight="1" x14ac:dyDescent="0.25">
      <c r="B488" s="99">
        <v>474</v>
      </c>
      <c r="C488" s="94" t="s">
        <v>1005</v>
      </c>
      <c r="D488" s="53">
        <v>44135</v>
      </c>
      <c r="E488" s="94" t="s">
        <v>1006</v>
      </c>
      <c r="F488" s="54">
        <v>54</v>
      </c>
      <c r="G488" s="100">
        <f t="shared" si="28"/>
        <v>-24327.758500000065</v>
      </c>
      <c r="H488" s="101">
        <f t="shared" si="29"/>
        <v>0</v>
      </c>
      <c r="I488" s="102">
        <f t="shared" si="30"/>
        <v>111055.46100000001</v>
      </c>
      <c r="J488" s="103">
        <f t="shared" si="31"/>
        <v>-24327.758500000065</v>
      </c>
    </row>
    <row r="489" spans="2:10" s="92" customFormat="1" ht="12.75" customHeight="1" x14ac:dyDescent="0.25">
      <c r="B489" s="99">
        <v>475</v>
      </c>
      <c r="C489" s="94" t="s">
        <v>1007</v>
      </c>
      <c r="D489" s="53">
        <v>44135</v>
      </c>
      <c r="E489" s="94" t="s">
        <v>1008</v>
      </c>
      <c r="F489" s="54">
        <v>7244.96</v>
      </c>
      <c r="G489" s="100">
        <f t="shared" si="28"/>
        <v>-17082.798500000066</v>
      </c>
      <c r="H489" s="101">
        <f t="shared" si="29"/>
        <v>0</v>
      </c>
      <c r="I489" s="102">
        <f t="shared" si="30"/>
        <v>111055.46100000001</v>
      </c>
      <c r="J489" s="103">
        <f t="shared" si="31"/>
        <v>-17082.798500000066</v>
      </c>
    </row>
    <row r="490" spans="2:10" s="92" customFormat="1" ht="12.75" customHeight="1" x14ac:dyDescent="0.25">
      <c r="B490" s="99">
        <v>476</v>
      </c>
      <c r="C490" s="94" t="s">
        <v>1009</v>
      </c>
      <c r="D490" s="53">
        <v>44135</v>
      </c>
      <c r="E490" s="94" t="s">
        <v>1010</v>
      </c>
      <c r="F490" s="54">
        <v>7560.04</v>
      </c>
      <c r="G490" s="100">
        <f t="shared" si="28"/>
        <v>-9522.7585000000654</v>
      </c>
      <c r="H490" s="101">
        <f t="shared" si="29"/>
        <v>0</v>
      </c>
      <c r="I490" s="102">
        <f t="shared" si="30"/>
        <v>111055.46100000001</v>
      </c>
      <c r="J490" s="103">
        <f t="shared" si="31"/>
        <v>-9522.7585000000654</v>
      </c>
    </row>
    <row r="491" spans="2:10" s="92" customFormat="1" ht="12.75" customHeight="1" x14ac:dyDescent="0.25">
      <c r="B491" s="99">
        <v>477</v>
      </c>
      <c r="C491" s="94" t="s">
        <v>1011</v>
      </c>
      <c r="D491" s="53">
        <v>44135</v>
      </c>
      <c r="E491" s="94" t="s">
        <v>1012</v>
      </c>
      <c r="F491" s="54">
        <v>278.36</v>
      </c>
      <c r="G491" s="100">
        <f t="shared" si="28"/>
        <v>-9244.3985000000648</v>
      </c>
      <c r="H491" s="101">
        <f t="shared" si="29"/>
        <v>0</v>
      </c>
      <c r="I491" s="102">
        <f t="shared" si="30"/>
        <v>111055.46100000001</v>
      </c>
      <c r="J491" s="103">
        <f t="shared" si="31"/>
        <v>-9244.3985000000648</v>
      </c>
    </row>
    <row r="492" spans="2:10" s="92" customFormat="1" ht="12.75" customHeight="1" x14ac:dyDescent="0.25">
      <c r="B492" s="99">
        <v>478</v>
      </c>
      <c r="C492" s="94" t="s">
        <v>1013</v>
      </c>
      <c r="D492" s="53">
        <v>44135</v>
      </c>
      <c r="E492" s="94" t="s">
        <v>1014</v>
      </c>
      <c r="F492" s="54">
        <v>273.20999999999998</v>
      </c>
      <c r="G492" s="100">
        <f t="shared" si="28"/>
        <v>-8971.1885000000657</v>
      </c>
      <c r="H492" s="101">
        <f t="shared" si="29"/>
        <v>0</v>
      </c>
      <c r="I492" s="102">
        <f t="shared" si="30"/>
        <v>111055.46100000001</v>
      </c>
      <c r="J492" s="103">
        <f t="shared" si="31"/>
        <v>-8971.1885000000657</v>
      </c>
    </row>
    <row r="493" spans="2:10" s="92" customFormat="1" ht="12.75" customHeight="1" x14ac:dyDescent="0.25">
      <c r="B493" s="99">
        <v>479</v>
      </c>
      <c r="C493" s="94" t="s">
        <v>1015</v>
      </c>
      <c r="D493" s="53">
        <v>44135</v>
      </c>
      <c r="E493" s="94" t="s">
        <v>1016</v>
      </c>
      <c r="F493" s="54">
        <v>1210</v>
      </c>
      <c r="G493" s="100">
        <f t="shared" si="28"/>
        <v>-7761.1885000000657</v>
      </c>
      <c r="H493" s="101">
        <f t="shared" si="29"/>
        <v>0</v>
      </c>
      <c r="I493" s="102">
        <f t="shared" si="30"/>
        <v>111055.46100000001</v>
      </c>
      <c r="J493" s="103">
        <f t="shared" si="31"/>
        <v>-7761.1885000000657</v>
      </c>
    </row>
    <row r="494" spans="2:10" s="92" customFormat="1" ht="12.75" customHeight="1" x14ac:dyDescent="0.25">
      <c r="B494" s="99">
        <v>480</v>
      </c>
      <c r="C494" s="94" t="s">
        <v>1017</v>
      </c>
      <c r="D494" s="53">
        <v>44135</v>
      </c>
      <c r="E494" s="94" t="s">
        <v>1018</v>
      </c>
      <c r="F494" s="54">
        <v>1799.37</v>
      </c>
      <c r="G494" s="100">
        <f t="shared" si="28"/>
        <v>-5961.8185000000658</v>
      </c>
      <c r="H494" s="101">
        <f t="shared" si="29"/>
        <v>0</v>
      </c>
      <c r="I494" s="102">
        <f t="shared" si="30"/>
        <v>111055.46100000001</v>
      </c>
      <c r="J494" s="103">
        <f t="shared" si="31"/>
        <v>-5961.8185000000658</v>
      </c>
    </row>
    <row r="495" spans="2:10" s="92" customFormat="1" ht="12.75" customHeight="1" x14ac:dyDescent="0.25">
      <c r="B495" s="99">
        <v>481</v>
      </c>
      <c r="C495" s="94" t="s">
        <v>1019</v>
      </c>
      <c r="D495" s="53">
        <v>44135</v>
      </c>
      <c r="E495" s="94" t="s">
        <v>1020</v>
      </c>
      <c r="F495" s="54">
        <v>288</v>
      </c>
      <c r="G495" s="100">
        <f t="shared" si="28"/>
        <v>-5673.8185000000658</v>
      </c>
      <c r="H495" s="101">
        <f t="shared" si="29"/>
        <v>0</v>
      </c>
      <c r="I495" s="102">
        <f t="shared" si="30"/>
        <v>111055.46100000001</v>
      </c>
      <c r="J495" s="103">
        <f t="shared" si="31"/>
        <v>-5673.8185000000658</v>
      </c>
    </row>
    <row r="496" spans="2:10" s="92" customFormat="1" ht="12.75" customHeight="1" x14ac:dyDescent="0.25">
      <c r="B496" s="99">
        <v>482</v>
      </c>
      <c r="C496" s="94" t="s">
        <v>1021</v>
      </c>
      <c r="D496" s="53">
        <v>44135</v>
      </c>
      <c r="E496" s="94" t="s">
        <v>1022</v>
      </c>
      <c r="F496" s="54">
        <v>167.87</v>
      </c>
      <c r="G496" s="100">
        <f t="shared" si="28"/>
        <v>-5505.9485000000659</v>
      </c>
      <c r="H496" s="101">
        <f t="shared" si="29"/>
        <v>0</v>
      </c>
      <c r="I496" s="102">
        <f t="shared" si="30"/>
        <v>111055.46100000001</v>
      </c>
      <c r="J496" s="103">
        <f t="shared" si="31"/>
        <v>-5505.9485000000659</v>
      </c>
    </row>
    <row r="497" spans="2:10" s="92" customFormat="1" ht="12.75" customHeight="1" x14ac:dyDescent="0.25">
      <c r="B497" s="99">
        <v>483</v>
      </c>
      <c r="C497" s="94" t="s">
        <v>63</v>
      </c>
      <c r="D497" s="53">
        <v>44135</v>
      </c>
      <c r="E497" s="94" t="s">
        <v>64</v>
      </c>
      <c r="F497" s="54">
        <v>9299.85</v>
      </c>
      <c r="G497" s="100">
        <f t="shared" si="28"/>
        <v>3793.9014999999345</v>
      </c>
      <c r="H497" s="101">
        <f t="shared" si="29"/>
        <v>1</v>
      </c>
      <c r="I497" s="102">
        <f t="shared" si="30"/>
        <v>111055.46100000001</v>
      </c>
      <c r="J497" s="103">
        <f t="shared" si="31"/>
        <v>-107261.55950000008</v>
      </c>
    </row>
    <row r="498" spans="2:10" s="92" customFormat="1" ht="12.75" customHeight="1" x14ac:dyDescent="0.25">
      <c r="B498" s="99">
        <v>484</v>
      </c>
      <c r="C498" s="94" t="s">
        <v>1023</v>
      </c>
      <c r="D498" s="53">
        <v>44135</v>
      </c>
      <c r="E498" s="94" t="s">
        <v>1024</v>
      </c>
      <c r="F498" s="54">
        <v>1262.24</v>
      </c>
      <c r="G498" s="100">
        <f t="shared" si="28"/>
        <v>-105999.31950000007</v>
      </c>
      <c r="H498" s="101">
        <f t="shared" si="29"/>
        <v>0</v>
      </c>
      <c r="I498" s="102">
        <f t="shared" si="30"/>
        <v>111055.46100000001</v>
      </c>
      <c r="J498" s="103">
        <f t="shared" si="31"/>
        <v>-105999.31950000007</v>
      </c>
    </row>
    <row r="499" spans="2:10" s="92" customFormat="1" ht="12.75" customHeight="1" x14ac:dyDescent="0.25">
      <c r="B499" s="99">
        <v>485</v>
      </c>
      <c r="C499" s="94" t="s">
        <v>1025</v>
      </c>
      <c r="D499" s="53">
        <v>44135</v>
      </c>
      <c r="E499" s="94" t="s">
        <v>1026</v>
      </c>
      <c r="F499" s="54">
        <v>1262.24</v>
      </c>
      <c r="G499" s="100">
        <f t="shared" si="28"/>
        <v>-104737.07950000007</v>
      </c>
      <c r="H499" s="101">
        <f t="shared" si="29"/>
        <v>0</v>
      </c>
      <c r="I499" s="102">
        <f t="shared" si="30"/>
        <v>111055.46100000001</v>
      </c>
      <c r="J499" s="103">
        <f t="shared" si="31"/>
        <v>-104737.07950000007</v>
      </c>
    </row>
    <row r="500" spans="2:10" s="92" customFormat="1" ht="12.75" customHeight="1" x14ac:dyDescent="0.25">
      <c r="B500" s="99">
        <v>486</v>
      </c>
      <c r="C500" s="94" t="s">
        <v>1027</v>
      </c>
      <c r="D500" s="53">
        <v>44135</v>
      </c>
      <c r="E500" s="94" t="s">
        <v>1028</v>
      </c>
      <c r="F500" s="54">
        <v>1352.4</v>
      </c>
      <c r="G500" s="100">
        <f t="shared" si="28"/>
        <v>-103384.67950000007</v>
      </c>
      <c r="H500" s="101">
        <f t="shared" si="29"/>
        <v>0</v>
      </c>
      <c r="I500" s="102">
        <f t="shared" si="30"/>
        <v>111055.46100000001</v>
      </c>
      <c r="J500" s="103">
        <f t="shared" si="31"/>
        <v>-103384.67950000007</v>
      </c>
    </row>
    <row r="501" spans="2:10" s="92" customFormat="1" ht="12.75" customHeight="1" x14ac:dyDescent="0.25">
      <c r="B501" s="99">
        <v>487</v>
      </c>
      <c r="C501" s="94" t="s">
        <v>1029</v>
      </c>
      <c r="D501" s="53">
        <v>44135</v>
      </c>
      <c r="E501" s="94" t="s">
        <v>1030</v>
      </c>
      <c r="F501" s="54">
        <v>898.8</v>
      </c>
      <c r="G501" s="100">
        <f t="shared" si="28"/>
        <v>-102485.87950000007</v>
      </c>
      <c r="H501" s="101">
        <f t="shared" si="29"/>
        <v>0</v>
      </c>
      <c r="I501" s="102">
        <f t="shared" si="30"/>
        <v>111055.46100000001</v>
      </c>
      <c r="J501" s="103">
        <f t="shared" si="31"/>
        <v>-102485.87950000007</v>
      </c>
    </row>
    <row r="502" spans="2:10" s="92" customFormat="1" ht="12.75" customHeight="1" x14ac:dyDescent="0.25">
      <c r="B502" s="99">
        <v>488</v>
      </c>
      <c r="C502" s="94" t="s">
        <v>1031</v>
      </c>
      <c r="D502" s="53">
        <v>44135</v>
      </c>
      <c r="E502" s="94" t="s">
        <v>1032</v>
      </c>
      <c r="F502" s="54">
        <v>1262.24</v>
      </c>
      <c r="G502" s="100">
        <f t="shared" si="28"/>
        <v>-101223.63950000006</v>
      </c>
      <c r="H502" s="101">
        <f t="shared" si="29"/>
        <v>0</v>
      </c>
      <c r="I502" s="102">
        <f t="shared" si="30"/>
        <v>111055.46100000001</v>
      </c>
      <c r="J502" s="103">
        <f t="shared" si="31"/>
        <v>-101223.63950000006</v>
      </c>
    </row>
    <row r="503" spans="2:10" s="92" customFormat="1" ht="12.75" customHeight="1" x14ac:dyDescent="0.25">
      <c r="B503" s="99">
        <v>489</v>
      </c>
      <c r="C503" s="94" t="s">
        <v>1033</v>
      </c>
      <c r="D503" s="53">
        <v>44135</v>
      </c>
      <c r="E503" s="94" t="s">
        <v>1034</v>
      </c>
      <c r="F503" s="54">
        <v>17.5</v>
      </c>
      <c r="G503" s="100">
        <f t="shared" si="28"/>
        <v>-101206.13950000006</v>
      </c>
      <c r="H503" s="101">
        <f t="shared" si="29"/>
        <v>0</v>
      </c>
      <c r="I503" s="102">
        <f t="shared" si="30"/>
        <v>111055.46100000001</v>
      </c>
      <c r="J503" s="103">
        <f t="shared" si="31"/>
        <v>-101206.13950000006</v>
      </c>
    </row>
    <row r="504" spans="2:10" s="92" customFormat="1" ht="12.75" customHeight="1" x14ac:dyDescent="0.25">
      <c r="B504" s="99">
        <v>490</v>
      </c>
      <c r="C504" s="94" t="s">
        <v>1035</v>
      </c>
      <c r="D504" s="53">
        <v>44135</v>
      </c>
      <c r="E504" s="94" t="s">
        <v>1036</v>
      </c>
      <c r="F504" s="54">
        <v>6540</v>
      </c>
      <c r="G504" s="100">
        <f t="shared" si="28"/>
        <v>-94666.139500000063</v>
      </c>
      <c r="H504" s="101">
        <f t="shared" si="29"/>
        <v>0</v>
      </c>
      <c r="I504" s="102">
        <f t="shared" si="30"/>
        <v>111055.46100000001</v>
      </c>
      <c r="J504" s="103">
        <f t="shared" si="31"/>
        <v>-94666.139500000063</v>
      </c>
    </row>
    <row r="505" spans="2:10" s="92" customFormat="1" ht="12.75" customHeight="1" x14ac:dyDescent="0.25">
      <c r="B505" s="99">
        <v>491</v>
      </c>
      <c r="C505" s="94" t="s">
        <v>1037</v>
      </c>
      <c r="D505" s="53">
        <v>44135</v>
      </c>
      <c r="E505" s="94" t="s">
        <v>1038</v>
      </c>
      <c r="F505" s="54">
        <v>8694</v>
      </c>
      <c r="G505" s="100">
        <f t="shared" si="28"/>
        <v>-85972.139500000063</v>
      </c>
      <c r="H505" s="101">
        <f t="shared" si="29"/>
        <v>0</v>
      </c>
      <c r="I505" s="102">
        <f t="shared" si="30"/>
        <v>111055.46100000001</v>
      </c>
      <c r="J505" s="103">
        <f t="shared" si="31"/>
        <v>-85972.139500000063</v>
      </c>
    </row>
    <row r="506" spans="2:10" s="92" customFormat="1" ht="12.75" customHeight="1" x14ac:dyDescent="0.25">
      <c r="B506" s="99">
        <v>492</v>
      </c>
      <c r="C506" s="94" t="s">
        <v>1039</v>
      </c>
      <c r="D506" s="53">
        <v>44135</v>
      </c>
      <c r="E506" s="94" t="s">
        <v>1040</v>
      </c>
      <c r="F506" s="54">
        <v>4544.7700000000004</v>
      </c>
      <c r="G506" s="100">
        <f t="shared" si="28"/>
        <v>-81427.369500000059</v>
      </c>
      <c r="H506" s="101">
        <f t="shared" si="29"/>
        <v>0</v>
      </c>
      <c r="I506" s="102">
        <f t="shared" si="30"/>
        <v>111055.46100000001</v>
      </c>
      <c r="J506" s="103">
        <f t="shared" si="31"/>
        <v>-81427.369500000059</v>
      </c>
    </row>
    <row r="507" spans="2:10" s="92" customFormat="1" ht="12.75" customHeight="1" x14ac:dyDescent="0.25">
      <c r="B507" s="99">
        <v>493</v>
      </c>
      <c r="C507" s="94" t="s">
        <v>1041</v>
      </c>
      <c r="D507" s="53">
        <v>44135</v>
      </c>
      <c r="E507" s="94" t="s">
        <v>1042</v>
      </c>
      <c r="F507" s="54">
        <v>4099.62</v>
      </c>
      <c r="G507" s="100">
        <f t="shared" si="28"/>
        <v>-77327.749500000064</v>
      </c>
      <c r="H507" s="101">
        <f t="shared" si="29"/>
        <v>0</v>
      </c>
      <c r="I507" s="102">
        <f t="shared" si="30"/>
        <v>111055.46100000001</v>
      </c>
      <c r="J507" s="103">
        <f t="shared" si="31"/>
        <v>-77327.749500000064</v>
      </c>
    </row>
    <row r="508" spans="2:10" s="92" customFormat="1" ht="12.75" customHeight="1" x14ac:dyDescent="0.25">
      <c r="B508" s="99">
        <v>494</v>
      </c>
      <c r="C508" s="94" t="s">
        <v>1043</v>
      </c>
      <c r="D508" s="53">
        <v>44135</v>
      </c>
      <c r="E508" s="94" t="s">
        <v>1044</v>
      </c>
      <c r="F508" s="54">
        <v>360</v>
      </c>
      <c r="G508" s="100">
        <f t="shared" si="28"/>
        <v>-76967.749500000064</v>
      </c>
      <c r="H508" s="101">
        <f t="shared" si="29"/>
        <v>0</v>
      </c>
      <c r="I508" s="102">
        <f t="shared" si="30"/>
        <v>111055.46100000001</v>
      </c>
      <c r="J508" s="103">
        <f t="shared" si="31"/>
        <v>-76967.749500000064</v>
      </c>
    </row>
    <row r="509" spans="2:10" s="92" customFormat="1" ht="12.75" customHeight="1" x14ac:dyDescent="0.25">
      <c r="B509" s="99">
        <v>495</v>
      </c>
      <c r="C509" s="94" t="s">
        <v>1045</v>
      </c>
      <c r="D509" s="53">
        <v>44135</v>
      </c>
      <c r="E509" s="94" t="s">
        <v>1046</v>
      </c>
      <c r="F509" s="54">
        <v>631.12</v>
      </c>
      <c r="G509" s="100">
        <f t="shared" si="28"/>
        <v>-76336.629500000068</v>
      </c>
      <c r="H509" s="101">
        <f t="shared" si="29"/>
        <v>0</v>
      </c>
      <c r="I509" s="102">
        <f t="shared" si="30"/>
        <v>111055.46100000001</v>
      </c>
      <c r="J509" s="103">
        <f t="shared" si="31"/>
        <v>-76336.629500000068</v>
      </c>
    </row>
    <row r="510" spans="2:10" s="92" customFormat="1" ht="12.75" customHeight="1" x14ac:dyDescent="0.25">
      <c r="B510" s="99">
        <v>496</v>
      </c>
      <c r="C510" s="94" t="s">
        <v>1047</v>
      </c>
      <c r="D510" s="53">
        <v>44136</v>
      </c>
      <c r="E510" s="94" t="s">
        <v>1048</v>
      </c>
      <c r="F510" s="54">
        <v>112.45</v>
      </c>
      <c r="G510" s="100">
        <f t="shared" si="28"/>
        <v>-76224.179500000071</v>
      </c>
      <c r="H510" s="101">
        <f t="shared" si="29"/>
        <v>0</v>
      </c>
      <c r="I510" s="102">
        <f t="shared" si="30"/>
        <v>111055.46100000001</v>
      </c>
      <c r="J510" s="103">
        <f t="shared" si="31"/>
        <v>-76224.179500000071</v>
      </c>
    </row>
    <row r="511" spans="2:10" s="92" customFormat="1" ht="12.75" customHeight="1" x14ac:dyDescent="0.25">
      <c r="B511" s="99">
        <v>497</v>
      </c>
      <c r="C511" s="94" t="s">
        <v>1049</v>
      </c>
      <c r="D511" s="53">
        <v>44139</v>
      </c>
      <c r="E511" s="94" t="s">
        <v>1050</v>
      </c>
      <c r="F511" s="54">
        <v>35.01</v>
      </c>
      <c r="G511" s="100">
        <f t="shared" si="28"/>
        <v>-76189.169500000076</v>
      </c>
      <c r="H511" s="101">
        <f t="shared" si="29"/>
        <v>0</v>
      </c>
      <c r="I511" s="102">
        <f t="shared" si="30"/>
        <v>111055.46100000001</v>
      </c>
      <c r="J511" s="103">
        <f t="shared" si="31"/>
        <v>-76189.169500000076</v>
      </c>
    </row>
    <row r="512" spans="2:10" s="92" customFormat="1" ht="12.75" customHeight="1" x14ac:dyDescent="0.25">
      <c r="B512" s="99">
        <v>498</v>
      </c>
      <c r="C512" s="94" t="s">
        <v>1051</v>
      </c>
      <c r="D512" s="53">
        <v>44139</v>
      </c>
      <c r="E512" s="94" t="s">
        <v>1052</v>
      </c>
      <c r="F512" s="54">
        <v>2100.67</v>
      </c>
      <c r="G512" s="100">
        <f t="shared" si="28"/>
        <v>-74088.499500000078</v>
      </c>
      <c r="H512" s="101">
        <f t="shared" si="29"/>
        <v>0</v>
      </c>
      <c r="I512" s="102">
        <f t="shared" si="30"/>
        <v>111055.46100000001</v>
      </c>
      <c r="J512" s="103">
        <f t="shared" si="31"/>
        <v>-74088.499500000078</v>
      </c>
    </row>
    <row r="513" spans="2:10" s="92" customFormat="1" ht="12.75" customHeight="1" x14ac:dyDescent="0.25">
      <c r="B513" s="99">
        <v>499</v>
      </c>
      <c r="C513" s="94" t="s">
        <v>1053</v>
      </c>
      <c r="D513" s="53">
        <v>44139</v>
      </c>
      <c r="E513" s="94" t="s">
        <v>1054</v>
      </c>
      <c r="F513" s="54">
        <v>48.21</v>
      </c>
      <c r="G513" s="100">
        <f t="shared" si="28"/>
        <v>-74040.289500000072</v>
      </c>
      <c r="H513" s="101">
        <f t="shared" si="29"/>
        <v>0</v>
      </c>
      <c r="I513" s="102">
        <f t="shared" si="30"/>
        <v>111055.46100000001</v>
      </c>
      <c r="J513" s="103">
        <f t="shared" si="31"/>
        <v>-74040.289500000072</v>
      </c>
    </row>
    <row r="514" spans="2:10" s="92" customFormat="1" ht="12.75" customHeight="1" x14ac:dyDescent="0.25">
      <c r="B514" s="99">
        <v>500</v>
      </c>
      <c r="C514" s="94" t="s">
        <v>1055</v>
      </c>
      <c r="D514" s="53">
        <v>44139</v>
      </c>
      <c r="E514" s="94" t="s">
        <v>1056</v>
      </c>
      <c r="F514" s="54">
        <v>68.25</v>
      </c>
      <c r="G514" s="100">
        <f t="shared" si="28"/>
        <v>-73972.039500000072</v>
      </c>
      <c r="H514" s="101">
        <f t="shared" si="29"/>
        <v>0</v>
      </c>
      <c r="I514" s="102">
        <f t="shared" si="30"/>
        <v>111055.46100000001</v>
      </c>
      <c r="J514" s="103">
        <f t="shared" si="31"/>
        <v>-73972.039500000072</v>
      </c>
    </row>
    <row r="515" spans="2:10" s="92" customFormat="1" ht="12.75" customHeight="1" x14ac:dyDescent="0.25">
      <c r="B515" s="99">
        <v>501</v>
      </c>
      <c r="C515" s="94" t="s">
        <v>1057</v>
      </c>
      <c r="D515" s="53">
        <v>44165</v>
      </c>
      <c r="E515" s="94" t="s">
        <v>1058</v>
      </c>
      <c r="F515" s="54">
        <v>186.28</v>
      </c>
      <c r="G515" s="100">
        <f t="shared" si="28"/>
        <v>-73785.759500000073</v>
      </c>
      <c r="H515" s="101">
        <f t="shared" si="29"/>
        <v>0</v>
      </c>
      <c r="I515" s="102">
        <f t="shared" si="30"/>
        <v>111055.46100000001</v>
      </c>
      <c r="J515" s="103">
        <f t="shared" si="31"/>
        <v>-73785.759500000073</v>
      </c>
    </row>
    <row r="516" spans="2:10" s="92" customFormat="1" ht="12.75" customHeight="1" x14ac:dyDescent="0.25">
      <c r="B516" s="99">
        <v>502</v>
      </c>
      <c r="C516" s="94" t="s">
        <v>1059</v>
      </c>
      <c r="D516" s="53">
        <v>44165</v>
      </c>
      <c r="E516" s="94" t="s">
        <v>1060</v>
      </c>
      <c r="F516" s="54">
        <v>1570.8</v>
      </c>
      <c r="G516" s="100">
        <f t="shared" si="28"/>
        <v>-72214.95950000007</v>
      </c>
      <c r="H516" s="101">
        <f t="shared" si="29"/>
        <v>0</v>
      </c>
      <c r="I516" s="102">
        <f t="shared" si="30"/>
        <v>111055.46100000001</v>
      </c>
      <c r="J516" s="103">
        <f t="shared" si="31"/>
        <v>-72214.95950000007</v>
      </c>
    </row>
    <row r="517" spans="2:10" s="92" customFormat="1" ht="12.75" customHeight="1" x14ac:dyDescent="0.25">
      <c r="B517" s="99">
        <v>503</v>
      </c>
      <c r="C517" s="94" t="s">
        <v>1061</v>
      </c>
      <c r="D517" s="53">
        <v>44165</v>
      </c>
      <c r="E517" s="94" t="s">
        <v>1062</v>
      </c>
      <c r="F517" s="54">
        <v>123.75</v>
      </c>
      <c r="G517" s="100">
        <f t="shared" si="28"/>
        <v>-72091.20950000007</v>
      </c>
      <c r="H517" s="101">
        <f t="shared" si="29"/>
        <v>0</v>
      </c>
      <c r="I517" s="102">
        <f t="shared" si="30"/>
        <v>111055.46100000001</v>
      </c>
      <c r="J517" s="103">
        <f t="shared" si="31"/>
        <v>-72091.20950000007</v>
      </c>
    </row>
    <row r="518" spans="2:10" s="92" customFormat="1" ht="12.75" customHeight="1" x14ac:dyDescent="0.25">
      <c r="B518" s="99">
        <v>504</v>
      </c>
      <c r="C518" s="94" t="s">
        <v>1063</v>
      </c>
      <c r="D518" s="53">
        <v>44165</v>
      </c>
      <c r="E518" s="94" t="s">
        <v>1064</v>
      </c>
      <c r="F518" s="54">
        <v>2592.6999999999998</v>
      </c>
      <c r="G518" s="100">
        <f t="shared" si="28"/>
        <v>-69498.509500000073</v>
      </c>
      <c r="H518" s="101">
        <f t="shared" si="29"/>
        <v>0</v>
      </c>
      <c r="I518" s="102">
        <f t="shared" si="30"/>
        <v>111055.46100000001</v>
      </c>
      <c r="J518" s="103">
        <f t="shared" si="31"/>
        <v>-69498.509500000073</v>
      </c>
    </row>
    <row r="519" spans="2:10" s="92" customFormat="1" ht="12.75" customHeight="1" x14ac:dyDescent="0.25">
      <c r="B519" s="99">
        <v>505</v>
      </c>
      <c r="C519" s="94" t="s">
        <v>1065</v>
      </c>
      <c r="D519" s="53">
        <v>44165</v>
      </c>
      <c r="E519" s="94" t="s">
        <v>1066</v>
      </c>
      <c r="F519" s="54">
        <v>264</v>
      </c>
      <c r="G519" s="100">
        <f t="shared" si="28"/>
        <v>-69234.509500000073</v>
      </c>
      <c r="H519" s="101">
        <f t="shared" si="29"/>
        <v>0</v>
      </c>
      <c r="I519" s="102">
        <f t="shared" si="30"/>
        <v>111055.46100000001</v>
      </c>
      <c r="J519" s="103">
        <f t="shared" si="31"/>
        <v>-69234.509500000073</v>
      </c>
    </row>
    <row r="520" spans="2:10" s="92" customFormat="1" ht="12.75" customHeight="1" x14ac:dyDescent="0.25">
      <c r="B520" s="99">
        <v>506</v>
      </c>
      <c r="C520" s="94" t="s">
        <v>1067</v>
      </c>
      <c r="D520" s="53">
        <v>44165</v>
      </c>
      <c r="E520" s="94" t="s">
        <v>1068</v>
      </c>
      <c r="F520" s="54">
        <v>690</v>
      </c>
      <c r="G520" s="100">
        <f t="shared" si="28"/>
        <v>-68544.509500000073</v>
      </c>
      <c r="H520" s="101">
        <f t="shared" si="29"/>
        <v>0</v>
      </c>
      <c r="I520" s="102">
        <f t="shared" si="30"/>
        <v>111055.46100000001</v>
      </c>
      <c r="J520" s="103">
        <f t="shared" si="31"/>
        <v>-68544.509500000073</v>
      </c>
    </row>
    <row r="521" spans="2:10" s="92" customFormat="1" ht="12.75" customHeight="1" x14ac:dyDescent="0.25">
      <c r="B521" s="99">
        <v>507</v>
      </c>
      <c r="C521" s="94" t="s">
        <v>1069</v>
      </c>
      <c r="D521" s="53">
        <v>44174</v>
      </c>
      <c r="E521" s="94" t="s">
        <v>1070</v>
      </c>
      <c r="F521" s="54">
        <v>71.430000000000007</v>
      </c>
      <c r="G521" s="100">
        <f t="shared" si="28"/>
        <v>-68473.07950000008</v>
      </c>
      <c r="H521" s="101">
        <f t="shared" si="29"/>
        <v>0</v>
      </c>
      <c r="I521" s="102">
        <f t="shared" si="30"/>
        <v>111055.46100000001</v>
      </c>
      <c r="J521" s="103">
        <f t="shared" si="31"/>
        <v>-68473.07950000008</v>
      </c>
    </row>
    <row r="522" spans="2:10" s="92" customFormat="1" ht="12.75" customHeight="1" x14ac:dyDescent="0.25">
      <c r="B522" s="99">
        <v>508</v>
      </c>
      <c r="C522" s="94" t="s">
        <v>1071</v>
      </c>
      <c r="D522" s="53">
        <v>44174</v>
      </c>
      <c r="E522" s="94" t="s">
        <v>1072</v>
      </c>
      <c r="F522" s="54">
        <v>66.08</v>
      </c>
      <c r="G522" s="100">
        <f t="shared" si="28"/>
        <v>-68406.999500000078</v>
      </c>
      <c r="H522" s="101">
        <f t="shared" si="29"/>
        <v>0</v>
      </c>
      <c r="I522" s="102">
        <f t="shared" si="30"/>
        <v>111055.46100000001</v>
      </c>
      <c r="J522" s="103">
        <f t="shared" si="31"/>
        <v>-68406.999500000078</v>
      </c>
    </row>
    <row r="523" spans="2:10" s="92" customFormat="1" ht="12.75" customHeight="1" x14ac:dyDescent="0.25">
      <c r="B523" s="99">
        <v>509</v>
      </c>
      <c r="C523" s="94" t="s">
        <v>1073</v>
      </c>
      <c r="D523" s="53">
        <v>44174</v>
      </c>
      <c r="E523" s="94" t="s">
        <v>1074</v>
      </c>
      <c r="F523" s="54">
        <v>137.51</v>
      </c>
      <c r="G523" s="100">
        <f t="shared" si="28"/>
        <v>-68269.489500000083</v>
      </c>
      <c r="H523" s="101">
        <f t="shared" si="29"/>
        <v>0</v>
      </c>
      <c r="I523" s="102">
        <f t="shared" si="30"/>
        <v>111055.46100000001</v>
      </c>
      <c r="J523" s="103">
        <f t="shared" si="31"/>
        <v>-68269.489500000083</v>
      </c>
    </row>
    <row r="524" spans="2:10" s="92" customFormat="1" ht="12.75" customHeight="1" x14ac:dyDescent="0.25">
      <c r="B524" s="99">
        <v>510</v>
      </c>
      <c r="C524" s="94" t="s">
        <v>1075</v>
      </c>
      <c r="D524" s="53">
        <v>44175</v>
      </c>
      <c r="E524" s="94" t="s">
        <v>1076</v>
      </c>
      <c r="F524" s="54">
        <v>188.25</v>
      </c>
      <c r="G524" s="100">
        <f t="shared" si="28"/>
        <v>-68081.239500000083</v>
      </c>
      <c r="H524" s="101">
        <f t="shared" si="29"/>
        <v>0</v>
      </c>
      <c r="I524" s="102">
        <f t="shared" si="30"/>
        <v>111055.46100000001</v>
      </c>
      <c r="J524" s="103">
        <f t="shared" si="31"/>
        <v>-68081.239500000083</v>
      </c>
    </row>
    <row r="525" spans="2:10" s="92" customFormat="1" ht="12.75" customHeight="1" x14ac:dyDescent="0.25">
      <c r="B525" s="99">
        <v>511</v>
      </c>
      <c r="C525" s="94" t="s">
        <v>1077</v>
      </c>
      <c r="D525" s="53">
        <v>44196</v>
      </c>
      <c r="E525" s="94" t="s">
        <v>1078</v>
      </c>
      <c r="F525" s="54">
        <v>2065</v>
      </c>
      <c r="G525" s="100">
        <f t="shared" si="28"/>
        <v>-66016.239500000083</v>
      </c>
      <c r="H525" s="101">
        <f t="shared" si="29"/>
        <v>0</v>
      </c>
      <c r="I525" s="102">
        <f t="shared" si="30"/>
        <v>111055.46100000001</v>
      </c>
      <c r="J525" s="103">
        <f t="shared" si="31"/>
        <v>-66016.239500000083</v>
      </c>
    </row>
    <row r="526" spans="2:10" s="92" customFormat="1" ht="12.75" customHeight="1" x14ac:dyDescent="0.25">
      <c r="B526" s="99">
        <v>512</v>
      </c>
      <c r="C526" s="94" t="s">
        <v>1079</v>
      </c>
      <c r="D526" s="53">
        <v>44196</v>
      </c>
      <c r="E526" s="94" t="s">
        <v>1080</v>
      </c>
      <c r="F526" s="54">
        <v>7320</v>
      </c>
      <c r="G526" s="100">
        <f t="shared" ref="G526:G589" si="32">F526+J525</f>
        <v>-58696.239500000083</v>
      </c>
      <c r="H526" s="101">
        <f t="shared" ref="H526:H589" si="33">IF(G526&gt;0,ROUND(G526/I526+0.5,0),0)</f>
        <v>0</v>
      </c>
      <c r="I526" s="102">
        <f t="shared" ref="I526:I557" si="34">$C$10</f>
        <v>111055.46100000001</v>
      </c>
      <c r="J526" s="103">
        <f t="shared" ref="J526:J589" si="35">G526-(H526*I526)</f>
        <v>-58696.239500000083</v>
      </c>
    </row>
    <row r="527" spans="2:10" s="92" customFormat="1" ht="12.75" customHeight="1" x14ac:dyDescent="0.25">
      <c r="B527" s="99">
        <v>513</v>
      </c>
      <c r="C527" s="94" t="s">
        <v>1081</v>
      </c>
      <c r="D527" s="53">
        <v>44196</v>
      </c>
      <c r="E527" s="94" t="s">
        <v>1082</v>
      </c>
      <c r="F527" s="54">
        <v>432</v>
      </c>
      <c r="G527" s="100">
        <f t="shared" si="32"/>
        <v>-58264.239500000083</v>
      </c>
      <c r="H527" s="101">
        <f t="shared" si="33"/>
        <v>0</v>
      </c>
      <c r="I527" s="102">
        <f t="shared" si="34"/>
        <v>111055.46100000001</v>
      </c>
      <c r="J527" s="103">
        <f t="shared" si="35"/>
        <v>-58264.239500000083</v>
      </c>
    </row>
    <row r="528" spans="2:10" s="92" customFormat="1" ht="12.75" customHeight="1" x14ac:dyDescent="0.25">
      <c r="B528" s="99">
        <v>514</v>
      </c>
      <c r="C528" s="94" t="s">
        <v>1083</v>
      </c>
      <c r="D528" s="53">
        <v>44196</v>
      </c>
      <c r="E528" s="94" t="s">
        <v>1084</v>
      </c>
      <c r="F528" s="54">
        <v>21293.56</v>
      </c>
      <c r="G528" s="100">
        <f t="shared" si="32"/>
        <v>-36970.679500000086</v>
      </c>
      <c r="H528" s="101">
        <f t="shared" si="33"/>
        <v>0</v>
      </c>
      <c r="I528" s="102">
        <f t="shared" si="34"/>
        <v>111055.46100000001</v>
      </c>
      <c r="J528" s="103">
        <f t="shared" si="35"/>
        <v>-36970.679500000086</v>
      </c>
    </row>
    <row r="529" spans="2:10" s="92" customFormat="1" ht="12.75" customHeight="1" x14ac:dyDescent="0.25">
      <c r="B529" s="99">
        <v>515</v>
      </c>
      <c r="C529" s="94" t="s">
        <v>1085</v>
      </c>
      <c r="D529" s="53">
        <v>44196</v>
      </c>
      <c r="E529" s="94" t="s">
        <v>1086</v>
      </c>
      <c r="F529" s="54">
        <v>7344</v>
      </c>
      <c r="G529" s="100">
        <f t="shared" si="32"/>
        <v>-29626.679500000086</v>
      </c>
      <c r="H529" s="101">
        <f t="shared" si="33"/>
        <v>0</v>
      </c>
      <c r="I529" s="102">
        <f t="shared" si="34"/>
        <v>111055.46100000001</v>
      </c>
      <c r="J529" s="103">
        <f t="shared" si="35"/>
        <v>-29626.679500000086</v>
      </c>
    </row>
    <row r="530" spans="2:10" s="92" customFormat="1" ht="12.75" customHeight="1" x14ac:dyDescent="0.25">
      <c r="B530" s="99">
        <v>516</v>
      </c>
      <c r="C530" s="94" t="s">
        <v>1087</v>
      </c>
      <c r="D530" s="53">
        <v>44196</v>
      </c>
      <c r="E530" s="94" t="s">
        <v>1088</v>
      </c>
      <c r="F530" s="54">
        <v>20257.8</v>
      </c>
      <c r="G530" s="100">
        <f t="shared" si="32"/>
        <v>-9368.8795000000864</v>
      </c>
      <c r="H530" s="101">
        <f t="shared" si="33"/>
        <v>0</v>
      </c>
      <c r="I530" s="102">
        <f t="shared" si="34"/>
        <v>111055.46100000001</v>
      </c>
      <c r="J530" s="103">
        <f t="shared" si="35"/>
        <v>-9368.8795000000864</v>
      </c>
    </row>
    <row r="531" spans="2:10" s="92" customFormat="1" ht="12.75" customHeight="1" x14ac:dyDescent="0.25">
      <c r="B531" s="99">
        <v>517</v>
      </c>
      <c r="C531" s="94" t="s">
        <v>1089</v>
      </c>
      <c r="D531" s="53">
        <v>44196</v>
      </c>
      <c r="E531" s="94" t="s">
        <v>1090</v>
      </c>
      <c r="F531" s="54">
        <v>9071.84</v>
      </c>
      <c r="G531" s="100">
        <f t="shared" si="32"/>
        <v>-297.03950000008626</v>
      </c>
      <c r="H531" s="101">
        <f t="shared" si="33"/>
        <v>0</v>
      </c>
      <c r="I531" s="102">
        <f t="shared" si="34"/>
        <v>111055.46100000001</v>
      </c>
      <c r="J531" s="103">
        <f t="shared" si="35"/>
        <v>-297.03950000008626</v>
      </c>
    </row>
    <row r="532" spans="2:10" s="110" customFormat="1" ht="12.75" customHeight="1" x14ac:dyDescent="0.25">
      <c r="B532" s="111">
        <v>518</v>
      </c>
      <c r="C532" s="104" t="s">
        <v>65</v>
      </c>
      <c r="D532" s="105">
        <v>44196</v>
      </c>
      <c r="E532" s="104" t="s">
        <v>66</v>
      </c>
      <c r="F532" s="106">
        <v>6267.3</v>
      </c>
      <c r="G532" s="107">
        <f t="shared" si="32"/>
        <v>5970.2604999999139</v>
      </c>
      <c r="H532" s="108">
        <f t="shared" si="33"/>
        <v>1</v>
      </c>
      <c r="I532" s="112">
        <f t="shared" si="34"/>
        <v>111055.46100000001</v>
      </c>
      <c r="J532" s="113">
        <f t="shared" si="35"/>
        <v>-105085.20050000009</v>
      </c>
    </row>
    <row r="533" spans="2:10" s="92" customFormat="1" ht="12.75" customHeight="1" x14ac:dyDescent="0.25">
      <c r="B533" s="99">
        <v>519</v>
      </c>
      <c r="C533" s="94" t="s">
        <v>1091</v>
      </c>
      <c r="D533" s="53">
        <v>44196</v>
      </c>
      <c r="E533" s="94" t="s">
        <v>1092</v>
      </c>
      <c r="F533" s="54">
        <v>5067.59</v>
      </c>
      <c r="G533" s="100">
        <f t="shared" si="32"/>
        <v>-100017.6105000001</v>
      </c>
      <c r="H533" s="101">
        <f t="shared" si="33"/>
        <v>0</v>
      </c>
      <c r="I533" s="102">
        <f t="shared" si="34"/>
        <v>111055.46100000001</v>
      </c>
      <c r="J533" s="103">
        <f t="shared" si="35"/>
        <v>-100017.6105000001</v>
      </c>
    </row>
    <row r="534" spans="2:10" s="92" customFormat="1" ht="12.75" customHeight="1" x14ac:dyDescent="0.25">
      <c r="B534" s="99">
        <v>520</v>
      </c>
      <c r="C534" s="94" t="s">
        <v>1093</v>
      </c>
      <c r="D534" s="53">
        <v>44196</v>
      </c>
      <c r="E534" s="94" t="s">
        <v>1094</v>
      </c>
      <c r="F534" s="54">
        <v>6043.62</v>
      </c>
      <c r="G534" s="100">
        <f t="shared" si="32"/>
        <v>-93973.990500000102</v>
      </c>
      <c r="H534" s="101">
        <f t="shared" si="33"/>
        <v>0</v>
      </c>
      <c r="I534" s="102">
        <f t="shared" si="34"/>
        <v>111055.46100000001</v>
      </c>
      <c r="J534" s="103">
        <f t="shared" si="35"/>
        <v>-93973.990500000102</v>
      </c>
    </row>
    <row r="535" spans="2:10" s="92" customFormat="1" ht="12.75" customHeight="1" x14ac:dyDescent="0.25">
      <c r="B535" s="99">
        <v>521</v>
      </c>
      <c r="C535" s="94" t="s">
        <v>1095</v>
      </c>
      <c r="D535" s="53">
        <v>44196</v>
      </c>
      <c r="E535" s="94" t="s">
        <v>1096</v>
      </c>
      <c r="F535" s="54">
        <v>0</v>
      </c>
      <c r="G535" s="100">
        <f t="shared" si="32"/>
        <v>-93973.990500000102</v>
      </c>
      <c r="H535" s="101">
        <f t="shared" si="33"/>
        <v>0</v>
      </c>
      <c r="I535" s="102">
        <f t="shared" si="34"/>
        <v>111055.46100000001</v>
      </c>
      <c r="J535" s="103">
        <f t="shared" si="35"/>
        <v>-93973.990500000102</v>
      </c>
    </row>
    <row r="536" spans="2:10" s="92" customFormat="1" ht="12.75" customHeight="1" x14ac:dyDescent="0.25">
      <c r="B536" s="99">
        <v>522</v>
      </c>
      <c r="C536" s="94" t="s">
        <v>1097</v>
      </c>
      <c r="D536" s="53">
        <v>44196</v>
      </c>
      <c r="E536" s="94" t="s">
        <v>1098</v>
      </c>
      <c r="F536" s="54">
        <v>780</v>
      </c>
      <c r="G536" s="100">
        <f t="shared" si="32"/>
        <v>-93193.990500000102</v>
      </c>
      <c r="H536" s="101">
        <f t="shared" si="33"/>
        <v>0</v>
      </c>
      <c r="I536" s="102">
        <f t="shared" si="34"/>
        <v>111055.46100000001</v>
      </c>
      <c r="J536" s="103">
        <f t="shared" si="35"/>
        <v>-93193.990500000102</v>
      </c>
    </row>
    <row r="537" spans="2:10" s="92" customFormat="1" ht="12.75" customHeight="1" x14ac:dyDescent="0.25">
      <c r="B537" s="99">
        <v>523</v>
      </c>
      <c r="C537" s="94" t="s">
        <v>1099</v>
      </c>
      <c r="D537" s="53">
        <v>44196</v>
      </c>
      <c r="E537" s="94" t="s">
        <v>1100</v>
      </c>
      <c r="F537" s="54">
        <v>1185.25</v>
      </c>
      <c r="G537" s="100">
        <f t="shared" si="32"/>
        <v>-92008.740500000102</v>
      </c>
      <c r="H537" s="101">
        <f t="shared" si="33"/>
        <v>0</v>
      </c>
      <c r="I537" s="102">
        <f t="shared" si="34"/>
        <v>111055.46100000001</v>
      </c>
      <c r="J537" s="103">
        <f t="shared" si="35"/>
        <v>-92008.740500000102</v>
      </c>
    </row>
    <row r="538" spans="2:10" s="92" customFormat="1" ht="12.75" customHeight="1" x14ac:dyDescent="0.25">
      <c r="B538" s="99">
        <v>524</v>
      </c>
      <c r="C538" s="94" t="s">
        <v>1101</v>
      </c>
      <c r="D538" s="53">
        <v>44196</v>
      </c>
      <c r="E538" s="94" t="s">
        <v>1102</v>
      </c>
      <c r="F538" s="54">
        <v>1137.1500000000001</v>
      </c>
      <c r="G538" s="100">
        <f t="shared" si="32"/>
        <v>-90871.590500000108</v>
      </c>
      <c r="H538" s="101">
        <f t="shared" si="33"/>
        <v>0</v>
      </c>
      <c r="I538" s="102">
        <f t="shared" si="34"/>
        <v>111055.46100000001</v>
      </c>
      <c r="J538" s="103">
        <f t="shared" si="35"/>
        <v>-90871.590500000108</v>
      </c>
    </row>
    <row r="539" spans="2:10" s="92" customFormat="1" ht="12.75" customHeight="1" x14ac:dyDescent="0.25">
      <c r="B539" s="99">
        <v>525</v>
      </c>
      <c r="C539" s="94" t="s">
        <v>1103</v>
      </c>
      <c r="D539" s="53">
        <v>44196</v>
      </c>
      <c r="E539" s="94" t="s">
        <v>1104</v>
      </c>
      <c r="F539" s="54">
        <v>589.92999999999995</v>
      </c>
      <c r="G539" s="100">
        <f t="shared" si="32"/>
        <v>-90281.660500000115</v>
      </c>
      <c r="H539" s="101">
        <f t="shared" si="33"/>
        <v>0</v>
      </c>
      <c r="I539" s="102">
        <f t="shared" si="34"/>
        <v>111055.46100000001</v>
      </c>
      <c r="J539" s="103">
        <f t="shared" si="35"/>
        <v>-90281.660500000115</v>
      </c>
    </row>
    <row r="540" spans="2:10" s="92" customFormat="1" ht="12.75" customHeight="1" x14ac:dyDescent="0.25">
      <c r="B540" s="99">
        <v>526</v>
      </c>
      <c r="C540" s="94" t="s">
        <v>1105</v>
      </c>
      <c r="D540" s="53">
        <v>44196</v>
      </c>
      <c r="E540" s="94" t="s">
        <v>1106</v>
      </c>
      <c r="F540" s="54">
        <v>200</v>
      </c>
      <c r="G540" s="100">
        <f t="shared" si="32"/>
        <v>-90081.660500000115</v>
      </c>
      <c r="H540" s="101">
        <f t="shared" si="33"/>
        <v>0</v>
      </c>
      <c r="I540" s="102">
        <f t="shared" si="34"/>
        <v>111055.46100000001</v>
      </c>
      <c r="J540" s="103">
        <f t="shared" si="35"/>
        <v>-90081.660500000115</v>
      </c>
    </row>
    <row r="541" spans="2:10" s="92" customFormat="1" ht="12.75" customHeight="1" x14ac:dyDescent="0.25">
      <c r="B541" s="99">
        <v>527</v>
      </c>
      <c r="C541" s="94" t="s">
        <v>1107</v>
      </c>
      <c r="D541" s="53">
        <v>44196</v>
      </c>
      <c r="E541" s="94" t="s">
        <v>1108</v>
      </c>
      <c r="F541" s="54">
        <v>1789.37</v>
      </c>
      <c r="G541" s="100">
        <f t="shared" si="32"/>
        <v>-88292.290500000119</v>
      </c>
      <c r="H541" s="101">
        <f t="shared" si="33"/>
        <v>0</v>
      </c>
      <c r="I541" s="102">
        <f t="shared" si="34"/>
        <v>111055.46100000001</v>
      </c>
      <c r="J541" s="103">
        <f t="shared" si="35"/>
        <v>-88292.290500000119</v>
      </c>
    </row>
    <row r="542" spans="2:10" s="92" customFormat="1" ht="12.75" customHeight="1" x14ac:dyDescent="0.25">
      <c r="B542" s="99">
        <v>528</v>
      </c>
      <c r="C542" s="94" t="s">
        <v>1109</v>
      </c>
      <c r="D542" s="53">
        <v>44196</v>
      </c>
      <c r="E542" s="94" t="s">
        <v>1110</v>
      </c>
      <c r="F542" s="54">
        <v>1416.47</v>
      </c>
      <c r="G542" s="100">
        <f t="shared" si="32"/>
        <v>-86875.820500000118</v>
      </c>
      <c r="H542" s="101">
        <f t="shared" si="33"/>
        <v>0</v>
      </c>
      <c r="I542" s="102">
        <f t="shared" si="34"/>
        <v>111055.46100000001</v>
      </c>
      <c r="J542" s="103">
        <f t="shared" si="35"/>
        <v>-86875.820500000118</v>
      </c>
    </row>
    <row r="543" spans="2:10" s="92" customFormat="1" ht="12.75" customHeight="1" x14ac:dyDescent="0.25">
      <c r="B543" s="99">
        <v>529</v>
      </c>
      <c r="C543" s="94" t="s">
        <v>1111</v>
      </c>
      <c r="D543" s="53">
        <v>44196</v>
      </c>
      <c r="E543" s="94" t="s">
        <v>1112</v>
      </c>
      <c r="F543" s="54">
        <v>8778</v>
      </c>
      <c r="G543" s="100">
        <f t="shared" si="32"/>
        <v>-78097.820500000118</v>
      </c>
      <c r="H543" s="101">
        <f t="shared" si="33"/>
        <v>0</v>
      </c>
      <c r="I543" s="102">
        <f t="shared" si="34"/>
        <v>111055.46100000001</v>
      </c>
      <c r="J543" s="103">
        <f t="shared" si="35"/>
        <v>-78097.820500000118</v>
      </c>
    </row>
    <row r="544" spans="2:10" s="92" customFormat="1" ht="12.75" customHeight="1" x14ac:dyDescent="0.25">
      <c r="B544" s="99">
        <v>530</v>
      </c>
      <c r="C544" s="94" t="s">
        <v>1113</v>
      </c>
      <c r="D544" s="53">
        <v>44196</v>
      </c>
      <c r="E544" s="94" t="s">
        <v>1114</v>
      </c>
      <c r="F544" s="54">
        <v>3103.46</v>
      </c>
      <c r="G544" s="100">
        <f t="shared" si="32"/>
        <v>-74994.360500000112</v>
      </c>
      <c r="H544" s="101">
        <f t="shared" si="33"/>
        <v>0</v>
      </c>
      <c r="I544" s="102">
        <f t="shared" si="34"/>
        <v>111055.46100000001</v>
      </c>
      <c r="J544" s="103">
        <f t="shared" si="35"/>
        <v>-74994.360500000112</v>
      </c>
    </row>
    <row r="545" spans="2:10" s="92" customFormat="1" ht="12.75" customHeight="1" x14ac:dyDescent="0.25">
      <c r="B545" s="99">
        <v>531</v>
      </c>
      <c r="C545" s="94" t="s">
        <v>1115</v>
      </c>
      <c r="D545" s="53">
        <v>44196</v>
      </c>
      <c r="E545" s="94" t="s">
        <v>1116</v>
      </c>
      <c r="F545" s="54">
        <v>3565</v>
      </c>
      <c r="G545" s="100">
        <f t="shared" si="32"/>
        <v>-71429.360500000112</v>
      </c>
      <c r="H545" s="101">
        <f t="shared" si="33"/>
        <v>0</v>
      </c>
      <c r="I545" s="102">
        <f t="shared" si="34"/>
        <v>111055.46100000001</v>
      </c>
      <c r="J545" s="103">
        <f t="shared" si="35"/>
        <v>-71429.360500000112</v>
      </c>
    </row>
    <row r="546" spans="2:10" s="92" customFormat="1" ht="12.75" customHeight="1" x14ac:dyDescent="0.25">
      <c r="B546" s="99">
        <v>532</v>
      </c>
      <c r="C546" s="94" t="s">
        <v>1117</v>
      </c>
      <c r="D546" s="53">
        <v>44196</v>
      </c>
      <c r="E546" s="94" t="s">
        <v>1118</v>
      </c>
      <c r="F546" s="54">
        <v>9315</v>
      </c>
      <c r="G546" s="100">
        <f t="shared" si="32"/>
        <v>-62114.360500000112</v>
      </c>
      <c r="H546" s="101">
        <f t="shared" si="33"/>
        <v>0</v>
      </c>
      <c r="I546" s="102">
        <f t="shared" si="34"/>
        <v>111055.46100000001</v>
      </c>
      <c r="J546" s="103">
        <f t="shared" si="35"/>
        <v>-62114.360500000112</v>
      </c>
    </row>
    <row r="547" spans="2:10" s="92" customFormat="1" ht="12.75" customHeight="1" x14ac:dyDescent="0.25">
      <c r="B547" s="99">
        <v>533</v>
      </c>
      <c r="C547" s="94" t="s">
        <v>1119</v>
      </c>
      <c r="D547" s="53">
        <v>44196</v>
      </c>
      <c r="E547" s="94" t="s">
        <v>1120</v>
      </c>
      <c r="F547" s="54">
        <v>188.25</v>
      </c>
      <c r="G547" s="100">
        <f t="shared" si="32"/>
        <v>-61926.110500000112</v>
      </c>
      <c r="H547" s="101">
        <f t="shared" si="33"/>
        <v>0</v>
      </c>
      <c r="I547" s="102">
        <f t="shared" si="34"/>
        <v>111055.46100000001</v>
      </c>
      <c r="J547" s="103">
        <f t="shared" si="35"/>
        <v>-61926.110500000112</v>
      </c>
    </row>
    <row r="548" spans="2:10" s="92" customFormat="1" ht="12.75" customHeight="1" x14ac:dyDescent="0.25">
      <c r="B548" s="99">
        <v>534</v>
      </c>
      <c r="C548" s="94" t="s">
        <v>1121</v>
      </c>
      <c r="D548" s="53">
        <v>44196</v>
      </c>
      <c r="E548" s="94" t="s">
        <v>1122</v>
      </c>
      <c r="F548" s="54">
        <v>72</v>
      </c>
      <c r="G548" s="100">
        <f t="shared" si="32"/>
        <v>-61854.110500000112</v>
      </c>
      <c r="H548" s="101">
        <f t="shared" si="33"/>
        <v>0</v>
      </c>
      <c r="I548" s="102">
        <f t="shared" si="34"/>
        <v>111055.46100000001</v>
      </c>
      <c r="J548" s="103">
        <f t="shared" si="35"/>
        <v>-61854.110500000112</v>
      </c>
    </row>
    <row r="549" spans="2:10" s="92" customFormat="1" ht="12.75" customHeight="1" x14ac:dyDescent="0.25">
      <c r="B549" s="99">
        <v>535</v>
      </c>
      <c r="C549" s="94" t="s">
        <v>1121</v>
      </c>
      <c r="D549" s="53">
        <v>44196</v>
      </c>
      <c r="E549" s="94" t="s">
        <v>1122</v>
      </c>
      <c r="F549" s="54">
        <v>31.7</v>
      </c>
      <c r="G549" s="100">
        <f t="shared" si="32"/>
        <v>-61822.410500000115</v>
      </c>
      <c r="H549" s="101">
        <f t="shared" si="33"/>
        <v>0</v>
      </c>
      <c r="I549" s="102">
        <f t="shared" si="34"/>
        <v>111055.46100000001</v>
      </c>
      <c r="J549" s="103">
        <f t="shared" si="35"/>
        <v>-61822.410500000115</v>
      </c>
    </row>
    <row r="550" spans="2:10" s="92" customFormat="1" ht="12.75" customHeight="1" x14ac:dyDescent="0.25">
      <c r="B550" s="99">
        <v>536</v>
      </c>
      <c r="C550" s="94" t="s">
        <v>1121</v>
      </c>
      <c r="D550" s="53">
        <v>44196</v>
      </c>
      <c r="E550" s="94" t="s">
        <v>1122</v>
      </c>
      <c r="F550" s="54">
        <v>93.04</v>
      </c>
      <c r="G550" s="100">
        <f t="shared" si="32"/>
        <v>-61729.370500000114</v>
      </c>
      <c r="H550" s="101">
        <f t="shared" si="33"/>
        <v>0</v>
      </c>
      <c r="I550" s="102">
        <f t="shared" si="34"/>
        <v>111055.46100000001</v>
      </c>
      <c r="J550" s="103">
        <f t="shared" si="35"/>
        <v>-61729.370500000114</v>
      </c>
    </row>
    <row r="551" spans="2:10" s="92" customFormat="1" ht="12.75" customHeight="1" x14ac:dyDescent="0.25">
      <c r="B551" s="99">
        <v>537</v>
      </c>
      <c r="C551" s="94" t="s">
        <v>1121</v>
      </c>
      <c r="D551" s="53">
        <v>44196</v>
      </c>
      <c r="E551" s="94" t="s">
        <v>1122</v>
      </c>
      <c r="F551" s="54">
        <v>41.05</v>
      </c>
      <c r="G551" s="100">
        <f t="shared" si="32"/>
        <v>-61688.320500000111</v>
      </c>
      <c r="H551" s="101">
        <f t="shared" si="33"/>
        <v>0</v>
      </c>
      <c r="I551" s="102">
        <f t="shared" si="34"/>
        <v>111055.46100000001</v>
      </c>
      <c r="J551" s="103">
        <f t="shared" si="35"/>
        <v>-61688.320500000111</v>
      </c>
    </row>
    <row r="552" spans="2:10" s="92" customFormat="1" ht="12.75" customHeight="1" x14ac:dyDescent="0.25">
      <c r="B552" s="99">
        <v>538</v>
      </c>
      <c r="C552" s="94" t="s">
        <v>1123</v>
      </c>
      <c r="D552" s="53">
        <v>44196</v>
      </c>
      <c r="E552" s="94" t="s">
        <v>1124</v>
      </c>
      <c r="F552" s="54">
        <v>80</v>
      </c>
      <c r="G552" s="100">
        <f t="shared" si="32"/>
        <v>-61608.320500000111</v>
      </c>
      <c r="H552" s="101">
        <f t="shared" si="33"/>
        <v>0</v>
      </c>
      <c r="I552" s="102">
        <f t="shared" si="34"/>
        <v>111055.46100000001</v>
      </c>
      <c r="J552" s="103">
        <f t="shared" si="35"/>
        <v>-61608.320500000111</v>
      </c>
    </row>
    <row r="553" spans="2:10" s="92" customFormat="1" ht="12.75" customHeight="1" x14ac:dyDescent="0.25">
      <c r="B553" s="99">
        <v>539</v>
      </c>
      <c r="C553" s="94" t="s">
        <v>1125</v>
      </c>
      <c r="D553" s="53">
        <v>44196</v>
      </c>
      <c r="E553" s="94" t="s">
        <v>1126</v>
      </c>
      <c r="F553" s="54">
        <v>2738.92</v>
      </c>
      <c r="G553" s="100">
        <f t="shared" si="32"/>
        <v>-58869.400500000113</v>
      </c>
      <c r="H553" s="101">
        <f t="shared" si="33"/>
        <v>0</v>
      </c>
      <c r="I553" s="102">
        <f t="shared" si="34"/>
        <v>111055.46100000001</v>
      </c>
      <c r="J553" s="103">
        <f t="shared" si="35"/>
        <v>-58869.400500000113</v>
      </c>
    </row>
    <row r="554" spans="2:10" s="92" customFormat="1" ht="12.75" customHeight="1" x14ac:dyDescent="0.25">
      <c r="B554" s="99">
        <v>540</v>
      </c>
      <c r="C554" s="94" t="s">
        <v>1127</v>
      </c>
      <c r="D554" s="53">
        <v>44196</v>
      </c>
      <c r="E554" s="94" t="s">
        <v>1128</v>
      </c>
      <c r="F554" s="54">
        <v>342.86</v>
      </c>
      <c r="G554" s="100">
        <f t="shared" si="32"/>
        <v>-58526.540500000112</v>
      </c>
      <c r="H554" s="101">
        <f t="shared" si="33"/>
        <v>0</v>
      </c>
      <c r="I554" s="102">
        <f t="shared" si="34"/>
        <v>111055.46100000001</v>
      </c>
      <c r="J554" s="103">
        <f t="shared" si="35"/>
        <v>-58526.540500000112</v>
      </c>
    </row>
    <row r="555" spans="2:10" s="92" customFormat="1" ht="12.75" customHeight="1" x14ac:dyDescent="0.25">
      <c r="B555" s="99">
        <v>541</v>
      </c>
      <c r="C555" s="94" t="s">
        <v>1129</v>
      </c>
      <c r="D555" s="53">
        <v>44196</v>
      </c>
      <c r="E555" s="94" t="s">
        <v>1130</v>
      </c>
      <c r="F555" s="54">
        <v>137.51</v>
      </c>
      <c r="G555" s="100">
        <f t="shared" si="32"/>
        <v>-58389.03050000011</v>
      </c>
      <c r="H555" s="101">
        <f t="shared" si="33"/>
        <v>0</v>
      </c>
      <c r="I555" s="102">
        <f t="shared" si="34"/>
        <v>111055.46100000001</v>
      </c>
      <c r="J555" s="103">
        <f t="shared" si="35"/>
        <v>-58389.03050000011</v>
      </c>
    </row>
    <row r="556" spans="2:10" s="92" customFormat="1" ht="12.75" customHeight="1" x14ac:dyDescent="0.25">
      <c r="B556" s="99">
        <v>542</v>
      </c>
      <c r="C556" s="94" t="s">
        <v>1131</v>
      </c>
      <c r="D556" s="53">
        <v>44196</v>
      </c>
      <c r="E556" s="94" t="s">
        <v>1132</v>
      </c>
      <c r="F556" s="54">
        <v>0</v>
      </c>
      <c r="G556" s="100">
        <f t="shared" si="32"/>
        <v>-58389.03050000011</v>
      </c>
      <c r="H556" s="101">
        <f t="shared" si="33"/>
        <v>0</v>
      </c>
      <c r="I556" s="102">
        <f t="shared" si="34"/>
        <v>111055.46100000001</v>
      </c>
      <c r="J556" s="103">
        <f t="shared" si="35"/>
        <v>-58389.03050000011</v>
      </c>
    </row>
    <row r="557" spans="2:10" s="92" customFormat="1" ht="12.75" customHeight="1" x14ac:dyDescent="0.25">
      <c r="B557" s="99">
        <v>543</v>
      </c>
      <c r="C557" s="94" t="s">
        <v>1133</v>
      </c>
      <c r="D557" s="53">
        <v>44196</v>
      </c>
      <c r="E557" s="94" t="s">
        <v>1134</v>
      </c>
      <c r="F557" s="54">
        <v>2861.3</v>
      </c>
      <c r="G557" s="100">
        <f t="shared" si="32"/>
        <v>-55527.730500000107</v>
      </c>
      <c r="H557" s="101">
        <f t="shared" si="33"/>
        <v>0</v>
      </c>
      <c r="I557" s="102">
        <f t="shared" si="34"/>
        <v>111055.46100000001</v>
      </c>
      <c r="J557" s="103">
        <f t="shared" si="35"/>
        <v>-55527.730500000107</v>
      </c>
    </row>
    <row r="558" spans="2:10" x14ac:dyDescent="0.2">
      <c r="B558" s="116" t="s">
        <v>1135</v>
      </c>
      <c r="C558" s="117"/>
      <c r="D558" s="117"/>
      <c r="E558" s="118"/>
      <c r="F558" s="119"/>
      <c r="G558" s="120"/>
      <c r="H558" s="121"/>
      <c r="I558" s="120"/>
      <c r="J558" s="122"/>
    </row>
    <row r="559" spans="2:10" x14ac:dyDescent="0.2">
      <c r="B559" s="123" t="s">
        <v>1136</v>
      </c>
      <c r="C559" s="124"/>
      <c r="D559" s="124"/>
      <c r="E559" s="125" t="s">
        <v>1137</v>
      </c>
      <c r="F559" s="126">
        <f>ROUND(SUM(F14:F558),0)</f>
        <v>1110555</v>
      </c>
      <c r="G559" s="127" t="s">
        <v>1138</v>
      </c>
      <c r="H559" s="128">
        <f>SUM(H14:H558)</f>
        <v>10</v>
      </c>
      <c r="I559" s="129"/>
      <c r="J559" s="126">
        <f>+J31</f>
        <v>-22390.920500000011</v>
      </c>
    </row>
    <row r="560" spans="2:10" x14ac:dyDescent="0.2">
      <c r="B560" s="8"/>
      <c r="C560" s="8"/>
      <c r="D560" s="8"/>
      <c r="E560" s="130"/>
      <c r="F560" s="76"/>
      <c r="G560" s="131"/>
      <c r="H560" s="8"/>
      <c r="I560" s="8"/>
      <c r="J560" s="8"/>
    </row>
    <row r="561" spans="2:10" x14ac:dyDescent="0.2">
      <c r="B561" s="8"/>
      <c r="C561" s="8"/>
      <c r="D561" s="8"/>
      <c r="E561" s="8"/>
      <c r="F561" s="132"/>
      <c r="G561" s="8"/>
      <c r="H561" s="8"/>
      <c r="I561" s="8"/>
      <c r="J561" s="8"/>
    </row>
    <row r="562" spans="2:10" s="8" customFormat="1" x14ac:dyDescent="0.2">
      <c r="B562" s="133" t="s">
        <v>1139</v>
      </c>
      <c r="C562" s="134"/>
      <c r="D562" s="135"/>
      <c r="H562" s="1" t="s">
        <v>1140</v>
      </c>
      <c r="I562" s="1"/>
    </row>
    <row r="563" spans="2:10" s="8" customFormat="1" x14ac:dyDescent="0.2">
      <c r="B563" s="136"/>
      <c r="C563" s="137"/>
      <c r="D563" s="135"/>
      <c r="G563" s="138"/>
    </row>
    <row r="564" spans="2:10" s="8" customFormat="1" x14ac:dyDescent="0.2">
      <c r="B564" s="139" t="s">
        <v>76</v>
      </c>
      <c r="C564" s="140">
        <f>$C$11</f>
        <v>55527.730500000005</v>
      </c>
      <c r="D564" s="141"/>
      <c r="G564" s="142"/>
      <c r="H564" s="143" t="s">
        <v>72</v>
      </c>
      <c r="I564" s="144">
        <f>C8</f>
        <v>1110554.6100000001</v>
      </c>
    </row>
    <row r="565" spans="2:10" s="8" customFormat="1" ht="25.5" x14ac:dyDescent="0.2">
      <c r="B565" s="145" t="s">
        <v>1141</v>
      </c>
      <c r="C565" s="140">
        <f>H559*$C$10</f>
        <v>1110554.6100000001</v>
      </c>
      <c r="D565" s="141"/>
      <c r="G565" s="146"/>
      <c r="H565" s="147" t="s">
        <v>1142</v>
      </c>
      <c r="I565" s="148">
        <v>14250</v>
      </c>
    </row>
    <row r="566" spans="2:10" s="8" customFormat="1" x14ac:dyDescent="0.2">
      <c r="B566" s="139" t="s">
        <v>1143</v>
      </c>
      <c r="C566" s="149">
        <v>0</v>
      </c>
      <c r="D566" s="141"/>
      <c r="G566" s="150"/>
      <c r="H566" s="143" t="s">
        <v>81</v>
      </c>
      <c r="I566" s="144">
        <v>2</v>
      </c>
    </row>
    <row r="567" spans="2:10" s="8" customFormat="1" x14ac:dyDescent="0.2">
      <c r="B567" s="136"/>
      <c r="C567" s="140">
        <f>SUM(C564:C566)</f>
        <v>1166082.3405000002</v>
      </c>
      <c r="D567" s="141"/>
      <c r="H567" s="151" t="s">
        <v>1144</v>
      </c>
      <c r="I567" s="152">
        <f>C9</f>
        <v>10</v>
      </c>
    </row>
    <row r="568" spans="2:10" s="8" customFormat="1" x14ac:dyDescent="0.2">
      <c r="B568" s="139" t="s">
        <v>1145</v>
      </c>
      <c r="C568" s="149" t="e">
        <f>Total_Population2</f>
        <v>#REF!</v>
      </c>
      <c r="D568" s="141"/>
      <c r="E568" s="9"/>
    </row>
    <row r="569" spans="2:10" s="8" customFormat="1" x14ac:dyDescent="0.2">
      <c r="B569" s="153" t="s">
        <v>1146</v>
      </c>
      <c r="C569" s="154" t="e">
        <f>C567-C568</f>
        <v>#REF!</v>
      </c>
      <c r="D569" s="141"/>
      <c r="E569" s="155"/>
    </row>
  </sheetData>
  <mergeCells count="2">
    <mergeCell ref="B6:J6"/>
    <mergeCell ref="H562:I56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546"/>
  <sheetViews>
    <sheetView topLeftCell="C533" zoomScaleNormal="100" workbookViewId="0">
      <selection activeCell="G1" sqref="G1"/>
    </sheetView>
  </sheetViews>
  <sheetFormatPr defaultColWidth="11.5703125" defaultRowHeight="12.75" x14ac:dyDescent="0.2"/>
  <cols>
    <col min="7" max="7" width="20.42578125" customWidth="1"/>
    <col min="8" max="8" width="10.42578125" customWidth="1"/>
    <col min="9" max="9" width="79.85546875" customWidth="1"/>
    <col min="10" max="10" width="10.5703125" customWidth="1"/>
  </cols>
  <sheetData>
    <row r="1" spans="2:10" x14ac:dyDescent="0.2">
      <c r="B1">
        <v>1533</v>
      </c>
      <c r="C1" t="s">
        <v>1147</v>
      </c>
      <c r="D1" t="s">
        <v>1148</v>
      </c>
      <c r="E1">
        <v>178305</v>
      </c>
      <c r="F1">
        <v>1</v>
      </c>
      <c r="G1" t="str">
        <f t="shared" ref="G1:G64" si="0">CONCATENATE(B1," ",C1," ",D1," ",E1)</f>
        <v>1533 T INVEN 178305</v>
      </c>
      <c r="H1" s="156">
        <v>43904</v>
      </c>
      <c r="I1" t="s">
        <v>84</v>
      </c>
      <c r="J1" s="157">
        <v>3360.38</v>
      </c>
    </row>
    <row r="2" spans="2:10" x14ac:dyDescent="0.2">
      <c r="B2">
        <v>1534</v>
      </c>
      <c r="C2" t="s">
        <v>1147</v>
      </c>
      <c r="D2" t="s">
        <v>1149</v>
      </c>
      <c r="F2">
        <v>2</v>
      </c>
      <c r="G2" t="str">
        <f t="shared" si="0"/>
        <v xml:space="preserve">1534 T CONNO </v>
      </c>
      <c r="H2" s="156">
        <v>43951</v>
      </c>
      <c r="I2" t="s">
        <v>86</v>
      </c>
      <c r="J2" s="157">
        <v>4095.5</v>
      </c>
    </row>
    <row r="3" spans="2:10" x14ac:dyDescent="0.2">
      <c r="B3">
        <v>1554</v>
      </c>
      <c r="C3" t="s">
        <v>1147</v>
      </c>
      <c r="D3" t="s">
        <v>1148</v>
      </c>
      <c r="E3">
        <v>180305</v>
      </c>
      <c r="F3">
        <v>3</v>
      </c>
      <c r="G3" t="str">
        <f t="shared" si="0"/>
        <v>1554 T INVEN 180305</v>
      </c>
      <c r="H3" s="156">
        <v>43956</v>
      </c>
      <c r="I3" t="s">
        <v>88</v>
      </c>
      <c r="J3" s="157">
        <v>1680</v>
      </c>
    </row>
    <row r="4" spans="2:10" x14ac:dyDescent="0.2">
      <c r="B4">
        <v>1553</v>
      </c>
      <c r="C4" t="s">
        <v>1147</v>
      </c>
      <c r="D4" t="s">
        <v>1150</v>
      </c>
      <c r="E4">
        <v>243903</v>
      </c>
      <c r="F4">
        <v>4</v>
      </c>
      <c r="G4" t="str">
        <f t="shared" si="0"/>
        <v>1553 T CTXPG 243903</v>
      </c>
      <c r="H4" s="156">
        <v>43982</v>
      </c>
      <c r="I4" t="s">
        <v>90</v>
      </c>
      <c r="J4" s="157">
        <v>2016</v>
      </c>
    </row>
    <row r="5" spans="2:10" x14ac:dyDescent="0.2">
      <c r="B5">
        <v>1553</v>
      </c>
      <c r="C5" t="s">
        <v>1147</v>
      </c>
      <c r="D5" t="s">
        <v>1150</v>
      </c>
      <c r="E5">
        <v>244003</v>
      </c>
      <c r="F5">
        <v>5</v>
      </c>
      <c r="G5" t="str">
        <f t="shared" si="0"/>
        <v>1553 T CTXPG 244003</v>
      </c>
      <c r="H5" s="156">
        <v>43982</v>
      </c>
      <c r="I5" t="s">
        <v>92</v>
      </c>
      <c r="J5">
        <v>500</v>
      </c>
    </row>
    <row r="6" spans="2:10" x14ac:dyDescent="0.2">
      <c r="B6">
        <v>1555</v>
      </c>
      <c r="C6" t="s">
        <v>1147</v>
      </c>
      <c r="D6" t="s">
        <v>1151</v>
      </c>
      <c r="E6">
        <v>277602</v>
      </c>
      <c r="F6">
        <v>6</v>
      </c>
      <c r="G6" t="str">
        <f t="shared" si="0"/>
        <v>1555 T BMACH 277602</v>
      </c>
      <c r="H6" s="156">
        <v>43982</v>
      </c>
      <c r="I6" t="s">
        <v>94</v>
      </c>
      <c r="J6" s="157">
        <v>4095.5</v>
      </c>
    </row>
    <row r="7" spans="2:10" x14ac:dyDescent="0.2">
      <c r="B7">
        <v>1553</v>
      </c>
      <c r="C7" t="s">
        <v>1147</v>
      </c>
      <c r="D7" t="s">
        <v>1150</v>
      </c>
      <c r="E7">
        <v>244303</v>
      </c>
      <c r="F7">
        <v>7</v>
      </c>
      <c r="G7" t="str">
        <f t="shared" si="0"/>
        <v>1553 T CTXPG 244303</v>
      </c>
      <c r="H7" s="156">
        <v>43982</v>
      </c>
      <c r="I7" t="s">
        <v>96</v>
      </c>
      <c r="J7" s="157">
        <v>2712.74</v>
      </c>
    </row>
    <row r="8" spans="2:10" x14ac:dyDescent="0.2">
      <c r="B8">
        <v>1553</v>
      </c>
      <c r="C8" t="s">
        <v>1147</v>
      </c>
      <c r="D8" t="s">
        <v>1150</v>
      </c>
      <c r="E8">
        <v>244403</v>
      </c>
      <c r="F8">
        <v>8</v>
      </c>
      <c r="G8" t="str">
        <f t="shared" si="0"/>
        <v>1553 T CTXPG 244403</v>
      </c>
      <c r="H8" s="156">
        <v>43982</v>
      </c>
      <c r="I8" t="s">
        <v>98</v>
      </c>
      <c r="J8" s="157">
        <v>1470</v>
      </c>
    </row>
    <row r="9" spans="2:10" x14ac:dyDescent="0.2">
      <c r="B9">
        <v>1550</v>
      </c>
      <c r="C9" t="s">
        <v>1147</v>
      </c>
      <c r="D9" t="s">
        <v>1150</v>
      </c>
      <c r="E9">
        <v>246103</v>
      </c>
      <c r="F9">
        <v>9</v>
      </c>
      <c r="G9" t="str">
        <f t="shared" si="0"/>
        <v>1550 T CTXPG 246103</v>
      </c>
      <c r="H9" s="156">
        <v>43982</v>
      </c>
      <c r="I9" t="s">
        <v>100</v>
      </c>
      <c r="J9">
        <v>0</v>
      </c>
    </row>
    <row r="10" spans="2:10" x14ac:dyDescent="0.2">
      <c r="B10">
        <v>1553</v>
      </c>
      <c r="C10" t="s">
        <v>1147</v>
      </c>
      <c r="D10" t="s">
        <v>1150</v>
      </c>
      <c r="E10">
        <v>244203</v>
      </c>
      <c r="F10">
        <v>10</v>
      </c>
      <c r="G10" t="str">
        <f t="shared" si="0"/>
        <v>1553 T CTXPG 244203</v>
      </c>
      <c r="H10" s="156">
        <v>43982</v>
      </c>
      <c r="I10" t="s">
        <v>102</v>
      </c>
      <c r="J10" s="157">
        <v>4812</v>
      </c>
    </row>
    <row r="11" spans="2:10" x14ac:dyDescent="0.2">
      <c r="B11">
        <v>1553</v>
      </c>
      <c r="C11" t="s">
        <v>1147</v>
      </c>
      <c r="D11" t="s">
        <v>1150</v>
      </c>
      <c r="E11">
        <v>244103</v>
      </c>
      <c r="F11">
        <v>11</v>
      </c>
      <c r="G11" t="str">
        <f t="shared" si="0"/>
        <v>1553 T CTXPG 244103</v>
      </c>
      <c r="H11" s="156">
        <v>43982</v>
      </c>
      <c r="I11" t="s">
        <v>104</v>
      </c>
      <c r="J11" s="157">
        <v>2160</v>
      </c>
    </row>
    <row r="12" spans="2:10" x14ac:dyDescent="0.2">
      <c r="B12">
        <v>1565</v>
      </c>
      <c r="C12" t="s">
        <v>1147</v>
      </c>
      <c r="D12" t="s">
        <v>1149</v>
      </c>
      <c r="F12">
        <v>12</v>
      </c>
      <c r="G12" t="str">
        <f t="shared" si="0"/>
        <v xml:space="preserve">1565 T CONNO </v>
      </c>
      <c r="H12" s="156">
        <v>43983</v>
      </c>
      <c r="I12" t="s">
        <v>106</v>
      </c>
      <c r="J12">
        <v>0</v>
      </c>
    </row>
    <row r="13" spans="2:10" x14ac:dyDescent="0.2">
      <c r="B13">
        <v>1577</v>
      </c>
      <c r="C13" t="s">
        <v>1147</v>
      </c>
      <c r="D13" t="s">
        <v>1148</v>
      </c>
      <c r="E13">
        <v>183805</v>
      </c>
      <c r="F13">
        <v>13</v>
      </c>
      <c r="G13" t="str">
        <f t="shared" si="0"/>
        <v>1577 T INVEN 183805</v>
      </c>
      <c r="H13" s="156">
        <v>43999</v>
      </c>
      <c r="I13" t="s">
        <v>108</v>
      </c>
      <c r="J13">
        <v>682.85</v>
      </c>
    </row>
    <row r="14" spans="2:10" x14ac:dyDescent="0.2">
      <c r="B14">
        <v>1581</v>
      </c>
      <c r="C14" t="s">
        <v>1147</v>
      </c>
      <c r="D14" t="s">
        <v>1150</v>
      </c>
      <c r="E14">
        <v>248603</v>
      </c>
      <c r="F14">
        <v>14</v>
      </c>
      <c r="G14" t="str">
        <f t="shared" si="0"/>
        <v>1581 T CTXPG 248603</v>
      </c>
      <c r="H14" s="156">
        <v>44012</v>
      </c>
      <c r="I14" t="s">
        <v>110</v>
      </c>
      <c r="J14">
        <v>180</v>
      </c>
    </row>
    <row r="15" spans="2:10" x14ac:dyDescent="0.2">
      <c r="B15">
        <v>1581</v>
      </c>
      <c r="C15" t="s">
        <v>1147</v>
      </c>
      <c r="D15" t="s">
        <v>1150</v>
      </c>
      <c r="E15">
        <v>248703</v>
      </c>
      <c r="F15">
        <v>15</v>
      </c>
      <c r="G15" t="str">
        <f t="shared" si="0"/>
        <v>1581 T CTXPG 248703</v>
      </c>
      <c r="H15" s="156">
        <v>44012</v>
      </c>
      <c r="I15" t="s">
        <v>112</v>
      </c>
      <c r="J15" s="157">
        <v>2340.8000000000002</v>
      </c>
    </row>
    <row r="16" spans="2:10" x14ac:dyDescent="0.2">
      <c r="B16">
        <v>1581</v>
      </c>
      <c r="C16" t="s">
        <v>1147</v>
      </c>
      <c r="D16" t="s">
        <v>1150</v>
      </c>
      <c r="E16">
        <v>248803</v>
      </c>
      <c r="F16">
        <v>16</v>
      </c>
      <c r="G16" t="str">
        <f t="shared" si="0"/>
        <v>1581 T CTXPG 248803</v>
      </c>
      <c r="H16" s="156">
        <v>44012</v>
      </c>
      <c r="I16" t="s">
        <v>114</v>
      </c>
      <c r="J16" s="157">
        <v>1447.04</v>
      </c>
    </row>
    <row r="17" spans="2:10" x14ac:dyDescent="0.2">
      <c r="B17">
        <v>1581</v>
      </c>
      <c r="C17" t="s">
        <v>1147</v>
      </c>
      <c r="D17" t="s">
        <v>1150</v>
      </c>
      <c r="E17">
        <v>249003</v>
      </c>
      <c r="F17">
        <v>17</v>
      </c>
      <c r="G17" t="str">
        <f t="shared" si="0"/>
        <v>1581 T CTXPG 249003</v>
      </c>
      <c r="H17" s="156">
        <v>44012</v>
      </c>
      <c r="I17" t="s">
        <v>116</v>
      </c>
      <c r="J17" s="157">
        <v>1584</v>
      </c>
    </row>
    <row r="18" spans="2:10" x14ac:dyDescent="0.2">
      <c r="B18">
        <v>1581</v>
      </c>
      <c r="C18" t="s">
        <v>1147</v>
      </c>
      <c r="D18" t="s">
        <v>1150</v>
      </c>
      <c r="E18">
        <v>249103</v>
      </c>
      <c r="F18">
        <v>18</v>
      </c>
      <c r="G18" t="str">
        <f t="shared" si="0"/>
        <v>1581 T CTXPG 249103</v>
      </c>
      <c r="H18" s="156">
        <v>44012</v>
      </c>
      <c r="I18" t="s">
        <v>118</v>
      </c>
      <c r="J18" s="157">
        <v>1236</v>
      </c>
    </row>
    <row r="19" spans="2:10" x14ac:dyDescent="0.2">
      <c r="B19">
        <v>1581</v>
      </c>
      <c r="C19" t="s">
        <v>1147</v>
      </c>
      <c r="D19" t="s">
        <v>1150</v>
      </c>
      <c r="E19">
        <v>253803</v>
      </c>
      <c r="F19">
        <v>19</v>
      </c>
      <c r="G19" t="str">
        <f t="shared" si="0"/>
        <v>1581 T CTXPG 253803</v>
      </c>
      <c r="H19" s="156">
        <v>44012</v>
      </c>
      <c r="I19" t="s">
        <v>120</v>
      </c>
      <c r="J19">
        <v>523.84</v>
      </c>
    </row>
    <row r="20" spans="2:10" x14ac:dyDescent="0.2">
      <c r="B20">
        <v>1581</v>
      </c>
      <c r="C20" t="s">
        <v>1147</v>
      </c>
      <c r="D20" t="s">
        <v>1150</v>
      </c>
      <c r="E20">
        <v>250703</v>
      </c>
      <c r="F20">
        <v>20</v>
      </c>
      <c r="G20" t="str">
        <f t="shared" si="0"/>
        <v>1581 T CTXPG 250703</v>
      </c>
      <c r="H20" s="156">
        <v>44012</v>
      </c>
      <c r="I20" t="s">
        <v>122</v>
      </c>
      <c r="J20" s="157">
        <v>1191.68</v>
      </c>
    </row>
    <row r="21" spans="2:10" x14ac:dyDescent="0.2">
      <c r="B21">
        <v>1581</v>
      </c>
      <c r="C21" t="s">
        <v>1147</v>
      </c>
      <c r="D21" t="s">
        <v>1150</v>
      </c>
      <c r="E21">
        <v>250503</v>
      </c>
      <c r="F21">
        <v>21</v>
      </c>
      <c r="G21" t="str">
        <f t="shared" si="0"/>
        <v>1581 T CTXPG 250503</v>
      </c>
      <c r="H21" s="156">
        <v>44012</v>
      </c>
      <c r="I21" t="s">
        <v>124</v>
      </c>
      <c r="J21">
        <v>100</v>
      </c>
    </row>
    <row r="22" spans="2:10" x14ac:dyDescent="0.2">
      <c r="B22">
        <v>1581</v>
      </c>
      <c r="C22" t="s">
        <v>1147</v>
      </c>
      <c r="D22" t="s">
        <v>1150</v>
      </c>
      <c r="E22">
        <v>250403</v>
      </c>
      <c r="F22">
        <v>22</v>
      </c>
      <c r="G22" t="str">
        <f t="shared" si="0"/>
        <v>1581 T CTXPG 250403</v>
      </c>
      <c r="H22" s="156">
        <v>44012</v>
      </c>
      <c r="I22" t="s">
        <v>126</v>
      </c>
      <c r="J22">
        <v>100</v>
      </c>
    </row>
    <row r="23" spans="2:10" x14ac:dyDescent="0.2">
      <c r="B23">
        <v>1581</v>
      </c>
      <c r="C23" t="s">
        <v>1147</v>
      </c>
      <c r="D23" t="s">
        <v>1150</v>
      </c>
      <c r="E23">
        <v>250303</v>
      </c>
      <c r="F23">
        <v>23</v>
      </c>
      <c r="G23" t="str">
        <f t="shared" si="0"/>
        <v>1581 T CTXPG 250303</v>
      </c>
      <c r="H23" s="156">
        <v>44012</v>
      </c>
      <c r="I23" t="s">
        <v>128</v>
      </c>
      <c r="J23" s="157">
        <v>2058</v>
      </c>
    </row>
    <row r="24" spans="2:10" x14ac:dyDescent="0.2">
      <c r="B24">
        <v>67</v>
      </c>
      <c r="C24" t="s">
        <v>1152</v>
      </c>
      <c r="D24" t="s">
        <v>1151</v>
      </c>
      <c r="E24">
        <v>276902</v>
      </c>
      <c r="F24">
        <v>24</v>
      </c>
      <c r="G24" t="str">
        <f t="shared" si="0"/>
        <v>67 E BMACH 276902</v>
      </c>
      <c r="H24" s="156">
        <v>44012</v>
      </c>
      <c r="I24" t="s">
        <v>130</v>
      </c>
      <c r="J24" s="157">
        <v>9384.48</v>
      </c>
    </row>
    <row r="25" spans="2:10" x14ac:dyDescent="0.2">
      <c r="B25">
        <v>1581</v>
      </c>
      <c r="C25" t="s">
        <v>1147</v>
      </c>
      <c r="D25" t="s">
        <v>1150</v>
      </c>
      <c r="E25">
        <v>246903</v>
      </c>
      <c r="F25">
        <v>25</v>
      </c>
      <c r="G25" t="str">
        <f t="shared" si="0"/>
        <v>1581 T CTXPG 246903</v>
      </c>
      <c r="H25" s="156">
        <v>44012</v>
      </c>
      <c r="I25" t="s">
        <v>132</v>
      </c>
      <c r="J25">
        <v>200</v>
      </c>
    </row>
    <row r="26" spans="2:10" x14ac:dyDescent="0.2">
      <c r="B26">
        <v>1581</v>
      </c>
      <c r="C26" t="s">
        <v>1147</v>
      </c>
      <c r="D26" t="s">
        <v>1150</v>
      </c>
      <c r="E26">
        <v>246003</v>
      </c>
      <c r="F26">
        <v>26</v>
      </c>
      <c r="G26" t="str">
        <f t="shared" si="0"/>
        <v>1581 T CTXPG 246003</v>
      </c>
      <c r="H26" s="156">
        <v>44012</v>
      </c>
      <c r="I26" t="s">
        <v>134</v>
      </c>
      <c r="J26" s="157">
        <v>1046.1500000000001</v>
      </c>
    </row>
    <row r="27" spans="2:10" x14ac:dyDescent="0.2">
      <c r="B27">
        <v>1581</v>
      </c>
      <c r="C27" t="s">
        <v>1147</v>
      </c>
      <c r="D27" t="s">
        <v>1150</v>
      </c>
      <c r="E27">
        <v>245903</v>
      </c>
      <c r="F27">
        <v>27</v>
      </c>
      <c r="G27" t="str">
        <f t="shared" si="0"/>
        <v>1581 T CTXPG 245903</v>
      </c>
      <c r="H27" s="156">
        <v>44012</v>
      </c>
      <c r="I27" t="s">
        <v>136</v>
      </c>
      <c r="J27">
        <v>962.49</v>
      </c>
    </row>
    <row r="28" spans="2:10" x14ac:dyDescent="0.2">
      <c r="B28">
        <v>1581</v>
      </c>
      <c r="C28" t="s">
        <v>1147</v>
      </c>
      <c r="D28" t="s">
        <v>1150</v>
      </c>
      <c r="E28">
        <v>245803</v>
      </c>
      <c r="F28">
        <v>28</v>
      </c>
      <c r="G28" t="str">
        <f t="shared" si="0"/>
        <v>1581 T CTXPG 245803</v>
      </c>
      <c r="H28" s="156">
        <v>44012</v>
      </c>
      <c r="I28" t="s">
        <v>138</v>
      </c>
      <c r="J28" s="157">
        <v>1468.52</v>
      </c>
    </row>
    <row r="29" spans="2:10" x14ac:dyDescent="0.2">
      <c r="B29">
        <v>1581</v>
      </c>
      <c r="C29" t="s">
        <v>1147</v>
      </c>
      <c r="D29" t="s">
        <v>1150</v>
      </c>
      <c r="E29">
        <v>244803</v>
      </c>
      <c r="F29">
        <v>29</v>
      </c>
      <c r="G29" t="str">
        <f t="shared" si="0"/>
        <v>1581 T CTXPG 244803</v>
      </c>
      <c r="H29" s="156">
        <v>44012</v>
      </c>
      <c r="I29" t="s">
        <v>48</v>
      </c>
      <c r="J29" s="157">
        <v>10750.28</v>
      </c>
    </row>
    <row r="30" spans="2:10" x14ac:dyDescent="0.2">
      <c r="B30">
        <v>1581</v>
      </c>
      <c r="C30" t="s">
        <v>1147</v>
      </c>
      <c r="D30" t="s">
        <v>1150</v>
      </c>
      <c r="E30">
        <v>245003</v>
      </c>
      <c r="F30">
        <v>30</v>
      </c>
      <c r="G30" t="str">
        <f t="shared" si="0"/>
        <v>1581 T CTXPG 245003</v>
      </c>
      <c r="H30" s="156">
        <v>44012</v>
      </c>
      <c r="I30" t="s">
        <v>140</v>
      </c>
      <c r="J30" s="157">
        <v>3623.5</v>
      </c>
    </row>
    <row r="31" spans="2:10" x14ac:dyDescent="0.2">
      <c r="B31">
        <v>1581</v>
      </c>
      <c r="C31" t="s">
        <v>1147</v>
      </c>
      <c r="D31" t="s">
        <v>1150</v>
      </c>
      <c r="E31">
        <v>253703</v>
      </c>
      <c r="F31">
        <v>31</v>
      </c>
      <c r="G31" t="str">
        <f t="shared" si="0"/>
        <v>1581 T CTXPG 253703</v>
      </c>
      <c r="H31" s="156">
        <v>44012</v>
      </c>
      <c r="I31" t="s">
        <v>142</v>
      </c>
      <c r="J31" s="157">
        <v>12406.6</v>
      </c>
    </row>
    <row r="32" spans="2:10" x14ac:dyDescent="0.2">
      <c r="B32">
        <v>1581</v>
      </c>
      <c r="C32" t="s">
        <v>1147</v>
      </c>
      <c r="D32" t="s">
        <v>1150</v>
      </c>
      <c r="E32">
        <v>248203</v>
      </c>
      <c r="F32">
        <v>32</v>
      </c>
      <c r="G32" t="str">
        <f t="shared" si="0"/>
        <v>1581 T CTXPG 248203</v>
      </c>
      <c r="H32" s="156">
        <v>44012</v>
      </c>
      <c r="I32" t="s">
        <v>144</v>
      </c>
      <c r="J32">
        <v>86.5</v>
      </c>
    </row>
    <row r="33" spans="2:10" x14ac:dyDescent="0.2">
      <c r="B33">
        <v>1581</v>
      </c>
      <c r="C33" t="s">
        <v>1147</v>
      </c>
      <c r="D33" t="s">
        <v>1150</v>
      </c>
      <c r="E33">
        <v>248003</v>
      </c>
      <c r="F33">
        <v>33</v>
      </c>
      <c r="G33" t="str">
        <f t="shared" si="0"/>
        <v>1581 T CTXPG 248003</v>
      </c>
      <c r="H33" s="156">
        <v>44012</v>
      </c>
      <c r="I33" t="s">
        <v>146</v>
      </c>
      <c r="J33" s="157">
        <v>2340.8000000000002</v>
      </c>
    </row>
    <row r="34" spans="2:10" x14ac:dyDescent="0.2">
      <c r="B34">
        <v>1581</v>
      </c>
      <c r="C34" t="s">
        <v>1147</v>
      </c>
      <c r="D34" t="s">
        <v>1150</v>
      </c>
      <c r="E34">
        <v>247903</v>
      </c>
      <c r="F34">
        <v>34</v>
      </c>
      <c r="G34" t="str">
        <f t="shared" si="0"/>
        <v>1581 T CTXPG 247903</v>
      </c>
      <c r="H34" s="156">
        <v>44012</v>
      </c>
      <c r="I34" t="s">
        <v>148</v>
      </c>
      <c r="J34">
        <v>198</v>
      </c>
    </row>
    <row r="35" spans="2:10" x14ac:dyDescent="0.2">
      <c r="B35">
        <v>1581</v>
      </c>
      <c r="C35" t="s">
        <v>1147</v>
      </c>
      <c r="D35" t="s">
        <v>1150</v>
      </c>
      <c r="E35">
        <v>247803</v>
      </c>
      <c r="F35">
        <v>35</v>
      </c>
      <c r="G35" t="str">
        <f t="shared" si="0"/>
        <v>1581 T CTXPG 247803</v>
      </c>
      <c r="H35" s="156">
        <v>44012</v>
      </c>
      <c r="I35" t="s">
        <v>150</v>
      </c>
      <c r="J35" s="157">
        <v>1554</v>
      </c>
    </row>
    <row r="36" spans="2:10" x14ac:dyDescent="0.2">
      <c r="B36">
        <v>1581</v>
      </c>
      <c r="C36" t="s">
        <v>1147</v>
      </c>
      <c r="D36" t="s">
        <v>1150</v>
      </c>
      <c r="E36">
        <v>250003</v>
      </c>
      <c r="F36">
        <v>36</v>
      </c>
      <c r="G36" t="str">
        <f t="shared" si="0"/>
        <v>1581 T CTXPG 250003</v>
      </c>
      <c r="H36" s="156">
        <v>44012</v>
      </c>
      <c r="I36" t="s">
        <v>152</v>
      </c>
      <c r="J36">
        <v>138</v>
      </c>
    </row>
    <row r="37" spans="2:10" x14ac:dyDescent="0.2">
      <c r="B37">
        <v>1581</v>
      </c>
      <c r="C37" t="s">
        <v>1147</v>
      </c>
      <c r="D37" t="s">
        <v>1150</v>
      </c>
      <c r="E37">
        <v>249603</v>
      </c>
      <c r="F37">
        <v>37</v>
      </c>
      <c r="G37" t="str">
        <f t="shared" si="0"/>
        <v>1581 T CTXPG 249603</v>
      </c>
      <c r="H37" s="156">
        <v>44012</v>
      </c>
      <c r="I37" t="s">
        <v>154</v>
      </c>
      <c r="J37">
        <v>100</v>
      </c>
    </row>
    <row r="38" spans="2:10" x14ac:dyDescent="0.2">
      <c r="B38">
        <v>1581</v>
      </c>
      <c r="C38" t="s">
        <v>1147</v>
      </c>
      <c r="D38" t="s">
        <v>1150</v>
      </c>
      <c r="E38">
        <v>249803</v>
      </c>
      <c r="F38">
        <v>38</v>
      </c>
      <c r="G38" t="str">
        <f t="shared" si="0"/>
        <v>1581 T CTXPG 249803</v>
      </c>
      <c r="H38" s="156">
        <v>44012</v>
      </c>
      <c r="I38" t="s">
        <v>156</v>
      </c>
      <c r="J38" s="157">
        <v>1299.3</v>
      </c>
    </row>
    <row r="39" spans="2:10" x14ac:dyDescent="0.2">
      <c r="B39">
        <v>1581</v>
      </c>
      <c r="C39" t="s">
        <v>1147</v>
      </c>
      <c r="D39" t="s">
        <v>1150</v>
      </c>
      <c r="E39">
        <v>248503</v>
      </c>
      <c r="F39">
        <v>39</v>
      </c>
      <c r="G39" t="str">
        <f t="shared" si="0"/>
        <v>1581 T CTXPG 248503</v>
      </c>
      <c r="H39" s="156">
        <v>44012</v>
      </c>
      <c r="I39" t="s">
        <v>158</v>
      </c>
      <c r="J39" s="157">
        <v>6540.28</v>
      </c>
    </row>
    <row r="40" spans="2:10" x14ac:dyDescent="0.2">
      <c r="B40">
        <v>1581</v>
      </c>
      <c r="C40" t="s">
        <v>1147</v>
      </c>
      <c r="D40" t="s">
        <v>1150</v>
      </c>
      <c r="E40">
        <v>253603</v>
      </c>
      <c r="F40">
        <v>40</v>
      </c>
      <c r="G40" t="str">
        <f t="shared" si="0"/>
        <v>1581 T CTXPG 253603</v>
      </c>
      <c r="H40" s="156">
        <v>44012</v>
      </c>
      <c r="I40" t="s">
        <v>160</v>
      </c>
      <c r="J40">
        <v>540.20000000000005</v>
      </c>
    </row>
    <row r="41" spans="2:10" x14ac:dyDescent="0.2">
      <c r="B41">
        <v>1581</v>
      </c>
      <c r="C41" t="s">
        <v>1147</v>
      </c>
      <c r="D41" t="s">
        <v>1150</v>
      </c>
      <c r="E41">
        <v>250203</v>
      </c>
      <c r="F41">
        <v>41</v>
      </c>
      <c r="G41" t="str">
        <f t="shared" si="0"/>
        <v>1581 T CTXPG 250203</v>
      </c>
      <c r="H41" s="156">
        <v>44012</v>
      </c>
      <c r="I41" t="s">
        <v>162</v>
      </c>
      <c r="J41" s="157">
        <v>1386</v>
      </c>
    </row>
    <row r="42" spans="2:10" x14ac:dyDescent="0.2">
      <c r="B42">
        <v>1611</v>
      </c>
      <c r="C42" t="s">
        <v>1147</v>
      </c>
      <c r="D42" t="s">
        <v>1148</v>
      </c>
      <c r="E42">
        <v>192805</v>
      </c>
      <c r="F42">
        <v>42</v>
      </c>
      <c r="G42" t="str">
        <f t="shared" si="0"/>
        <v>1611 T INVEN 192805</v>
      </c>
      <c r="H42" s="156">
        <v>44032</v>
      </c>
      <c r="I42" t="s">
        <v>164</v>
      </c>
      <c r="J42">
        <v>46.36</v>
      </c>
    </row>
    <row r="43" spans="2:10" x14ac:dyDescent="0.2">
      <c r="B43">
        <v>1651</v>
      </c>
      <c r="C43" t="s">
        <v>1147</v>
      </c>
      <c r="D43" t="s">
        <v>1153</v>
      </c>
      <c r="F43">
        <v>43</v>
      </c>
      <c r="G43" t="str">
        <f t="shared" si="0"/>
        <v xml:space="preserve">1651 T CONTG </v>
      </c>
      <c r="H43" s="156">
        <v>44035</v>
      </c>
      <c r="I43" t="s">
        <v>166</v>
      </c>
      <c r="J43">
        <v>0</v>
      </c>
    </row>
    <row r="44" spans="2:10" x14ac:dyDescent="0.2">
      <c r="B44">
        <v>1607</v>
      </c>
      <c r="C44" t="s">
        <v>1147</v>
      </c>
      <c r="D44" t="s">
        <v>1148</v>
      </c>
      <c r="E44">
        <v>192905</v>
      </c>
      <c r="F44">
        <v>44</v>
      </c>
      <c r="G44" t="str">
        <f t="shared" si="0"/>
        <v>1607 T INVEN 192905</v>
      </c>
      <c r="H44" s="156">
        <v>44039</v>
      </c>
      <c r="I44" t="s">
        <v>168</v>
      </c>
      <c r="J44">
        <v>46.36</v>
      </c>
    </row>
    <row r="45" spans="2:10" x14ac:dyDescent="0.2">
      <c r="B45">
        <v>1607</v>
      </c>
      <c r="C45" t="s">
        <v>1147</v>
      </c>
      <c r="D45" t="s">
        <v>1148</v>
      </c>
      <c r="E45">
        <v>193105</v>
      </c>
      <c r="F45">
        <v>45</v>
      </c>
      <c r="G45" t="str">
        <f t="shared" si="0"/>
        <v>1607 T INVEN 193105</v>
      </c>
      <c r="H45" s="156">
        <v>44039</v>
      </c>
      <c r="I45" t="s">
        <v>170</v>
      </c>
      <c r="J45">
        <v>32.03</v>
      </c>
    </row>
    <row r="46" spans="2:10" x14ac:dyDescent="0.2">
      <c r="B46">
        <v>1607</v>
      </c>
      <c r="C46" t="s">
        <v>1147</v>
      </c>
      <c r="D46" t="s">
        <v>1148</v>
      </c>
      <c r="E46">
        <v>193205</v>
      </c>
      <c r="F46">
        <v>46</v>
      </c>
      <c r="G46" t="str">
        <f t="shared" si="0"/>
        <v>1607 T INVEN 193205</v>
      </c>
      <c r="H46" s="156">
        <v>44039</v>
      </c>
      <c r="I46" t="s">
        <v>172</v>
      </c>
      <c r="J46">
        <v>14.33</v>
      </c>
    </row>
    <row r="47" spans="2:10" x14ac:dyDescent="0.2">
      <c r="B47">
        <v>1607</v>
      </c>
      <c r="C47" t="s">
        <v>1147</v>
      </c>
      <c r="D47" t="s">
        <v>1148</v>
      </c>
      <c r="E47">
        <v>194705</v>
      </c>
      <c r="F47">
        <v>47</v>
      </c>
      <c r="G47" t="str">
        <f t="shared" si="0"/>
        <v>1607 T INVEN 194705</v>
      </c>
      <c r="H47" s="156">
        <v>44039</v>
      </c>
      <c r="I47" t="s">
        <v>174</v>
      </c>
      <c r="J47">
        <v>82</v>
      </c>
    </row>
    <row r="48" spans="2:10" x14ac:dyDescent="0.2">
      <c r="B48">
        <v>1607</v>
      </c>
      <c r="C48" t="s">
        <v>1147</v>
      </c>
      <c r="D48" t="s">
        <v>1148</v>
      </c>
      <c r="E48">
        <v>193005</v>
      </c>
      <c r="F48">
        <v>48</v>
      </c>
      <c r="G48" t="str">
        <f t="shared" si="0"/>
        <v>1607 T INVEN 193005</v>
      </c>
      <c r="H48" s="156">
        <v>44039</v>
      </c>
      <c r="I48" t="s">
        <v>176</v>
      </c>
      <c r="J48">
        <v>46.36</v>
      </c>
    </row>
    <row r="49" spans="2:10" x14ac:dyDescent="0.2">
      <c r="B49">
        <v>1627</v>
      </c>
      <c r="C49" t="s">
        <v>1147</v>
      </c>
      <c r="D49" t="s">
        <v>1150</v>
      </c>
      <c r="E49">
        <v>257203</v>
      </c>
      <c r="F49">
        <v>49</v>
      </c>
      <c r="G49" t="str">
        <f t="shared" si="0"/>
        <v>1627 T CTXPG 257203</v>
      </c>
      <c r="H49" s="156">
        <v>44043</v>
      </c>
      <c r="I49" t="s">
        <v>178</v>
      </c>
      <c r="J49" s="157">
        <v>3340.8</v>
      </c>
    </row>
    <row r="50" spans="2:10" x14ac:dyDescent="0.2">
      <c r="B50">
        <v>1627</v>
      </c>
      <c r="C50" t="s">
        <v>1147</v>
      </c>
      <c r="D50" t="s">
        <v>1150</v>
      </c>
      <c r="E50">
        <v>257303</v>
      </c>
      <c r="F50">
        <v>50</v>
      </c>
      <c r="G50" t="str">
        <f t="shared" si="0"/>
        <v>1627 T CTXPG 257303</v>
      </c>
      <c r="H50" s="156">
        <v>44043</v>
      </c>
      <c r="I50" t="s">
        <v>180</v>
      </c>
      <c r="J50" s="157">
        <v>2672.25</v>
      </c>
    </row>
    <row r="51" spans="2:10" x14ac:dyDescent="0.2">
      <c r="B51">
        <v>1627</v>
      </c>
      <c r="C51" t="s">
        <v>1147</v>
      </c>
      <c r="D51" t="s">
        <v>1150</v>
      </c>
      <c r="E51">
        <v>257403</v>
      </c>
      <c r="F51">
        <v>51</v>
      </c>
      <c r="G51" t="str">
        <f t="shared" si="0"/>
        <v>1627 T CTXPG 257403</v>
      </c>
      <c r="H51" s="156">
        <v>44043</v>
      </c>
      <c r="I51" t="s">
        <v>182</v>
      </c>
      <c r="J51" s="157">
        <v>2280.9</v>
      </c>
    </row>
    <row r="52" spans="2:10" x14ac:dyDescent="0.2">
      <c r="B52">
        <v>1627</v>
      </c>
      <c r="C52" t="s">
        <v>1147</v>
      </c>
      <c r="D52" t="s">
        <v>1150</v>
      </c>
      <c r="E52">
        <v>257503</v>
      </c>
      <c r="F52">
        <v>52</v>
      </c>
      <c r="G52" t="str">
        <f t="shared" si="0"/>
        <v>1627 T CTXPG 257503</v>
      </c>
      <c r="H52" s="156">
        <v>44043</v>
      </c>
      <c r="I52" t="s">
        <v>184</v>
      </c>
      <c r="J52">
        <v>776.48</v>
      </c>
    </row>
    <row r="53" spans="2:10" x14ac:dyDescent="0.2">
      <c r="B53">
        <v>1627</v>
      </c>
      <c r="C53" t="s">
        <v>1147</v>
      </c>
      <c r="D53" t="s">
        <v>1150</v>
      </c>
      <c r="E53">
        <v>257703</v>
      </c>
      <c r="F53">
        <v>53</v>
      </c>
      <c r="G53" t="str">
        <f t="shared" si="0"/>
        <v>1627 T CTXPG 257703</v>
      </c>
      <c r="H53" s="156">
        <v>44043</v>
      </c>
      <c r="I53" t="s">
        <v>186</v>
      </c>
      <c r="J53">
        <v>155.25</v>
      </c>
    </row>
    <row r="54" spans="2:10" x14ac:dyDescent="0.2">
      <c r="B54">
        <v>1627</v>
      </c>
      <c r="C54" t="s">
        <v>1147</v>
      </c>
      <c r="D54" t="s">
        <v>1150</v>
      </c>
      <c r="E54">
        <v>257903</v>
      </c>
      <c r="F54">
        <v>54</v>
      </c>
      <c r="G54" t="str">
        <f t="shared" si="0"/>
        <v>1627 T CTXPG 257903</v>
      </c>
      <c r="H54" s="156">
        <v>44043</v>
      </c>
      <c r="I54" t="s">
        <v>188</v>
      </c>
      <c r="J54">
        <v>102.79</v>
      </c>
    </row>
    <row r="55" spans="2:10" x14ac:dyDescent="0.2">
      <c r="B55">
        <v>1627</v>
      </c>
      <c r="C55" t="s">
        <v>1147</v>
      </c>
      <c r="D55" t="s">
        <v>1150</v>
      </c>
      <c r="E55">
        <v>258003</v>
      </c>
      <c r="F55">
        <v>55</v>
      </c>
      <c r="G55" t="str">
        <f t="shared" si="0"/>
        <v>1627 T CTXPG 258003</v>
      </c>
      <c r="H55" s="156">
        <v>44043</v>
      </c>
      <c r="I55" t="s">
        <v>190</v>
      </c>
      <c r="J55">
        <v>312.75</v>
      </c>
    </row>
    <row r="56" spans="2:10" x14ac:dyDescent="0.2">
      <c r="B56">
        <v>1627</v>
      </c>
      <c r="C56" t="s">
        <v>1147</v>
      </c>
      <c r="D56" t="s">
        <v>1150</v>
      </c>
      <c r="E56">
        <v>258103</v>
      </c>
      <c r="F56">
        <v>56</v>
      </c>
      <c r="G56" t="str">
        <f t="shared" si="0"/>
        <v>1627 T CTXPG 258103</v>
      </c>
      <c r="H56" s="156">
        <v>44043</v>
      </c>
      <c r="I56" t="s">
        <v>192</v>
      </c>
      <c r="J56">
        <v>462</v>
      </c>
    </row>
    <row r="57" spans="2:10" x14ac:dyDescent="0.2">
      <c r="B57">
        <v>1627</v>
      </c>
      <c r="C57" t="s">
        <v>1147</v>
      </c>
      <c r="D57" t="s">
        <v>1150</v>
      </c>
      <c r="E57">
        <v>260403</v>
      </c>
      <c r="F57">
        <v>57</v>
      </c>
      <c r="G57" t="str">
        <f t="shared" si="0"/>
        <v>1627 T CTXPG 260403</v>
      </c>
      <c r="H57" s="156">
        <v>44043</v>
      </c>
      <c r="I57" t="s">
        <v>194</v>
      </c>
      <c r="J57">
        <v>15.84</v>
      </c>
    </row>
    <row r="58" spans="2:10" x14ac:dyDescent="0.2">
      <c r="B58">
        <v>1627</v>
      </c>
      <c r="C58" t="s">
        <v>1147</v>
      </c>
      <c r="D58" t="s">
        <v>1150</v>
      </c>
      <c r="E58">
        <v>260503</v>
      </c>
      <c r="F58">
        <v>58</v>
      </c>
      <c r="G58" t="str">
        <f t="shared" si="0"/>
        <v>1627 T CTXPG 260503</v>
      </c>
      <c r="H58" s="156">
        <v>44043</v>
      </c>
      <c r="I58" t="s">
        <v>196</v>
      </c>
      <c r="J58">
        <v>360</v>
      </c>
    </row>
    <row r="59" spans="2:10" x14ac:dyDescent="0.2">
      <c r="B59">
        <v>1627</v>
      </c>
      <c r="C59" t="s">
        <v>1147</v>
      </c>
      <c r="D59" t="s">
        <v>1150</v>
      </c>
      <c r="E59">
        <v>254203</v>
      </c>
      <c r="F59">
        <v>59</v>
      </c>
      <c r="G59" t="str">
        <f t="shared" si="0"/>
        <v>1627 T CTXPG 254203</v>
      </c>
      <c r="H59" s="156">
        <v>44043</v>
      </c>
      <c r="I59" t="s">
        <v>198</v>
      </c>
      <c r="J59">
        <v>77.849999999999994</v>
      </c>
    </row>
    <row r="60" spans="2:10" x14ac:dyDescent="0.2">
      <c r="B60">
        <v>1627</v>
      </c>
      <c r="C60" t="s">
        <v>1147</v>
      </c>
      <c r="D60" t="s">
        <v>1150</v>
      </c>
      <c r="E60">
        <v>254303</v>
      </c>
      <c r="F60">
        <v>60</v>
      </c>
      <c r="G60" t="str">
        <f t="shared" si="0"/>
        <v>1627 T CTXPG 254303</v>
      </c>
      <c r="H60" s="156">
        <v>44043</v>
      </c>
      <c r="I60" t="s">
        <v>200</v>
      </c>
      <c r="J60">
        <v>12.17</v>
      </c>
    </row>
    <row r="61" spans="2:10" x14ac:dyDescent="0.2">
      <c r="B61">
        <v>1627</v>
      </c>
      <c r="C61" t="s">
        <v>1147</v>
      </c>
      <c r="D61" t="s">
        <v>1150</v>
      </c>
      <c r="E61">
        <v>254503</v>
      </c>
      <c r="F61">
        <v>61</v>
      </c>
      <c r="G61" t="str">
        <f t="shared" si="0"/>
        <v>1627 T CTXPG 254503</v>
      </c>
      <c r="H61" s="156">
        <v>44043</v>
      </c>
      <c r="I61" t="s">
        <v>202</v>
      </c>
      <c r="J61">
        <v>93.95</v>
      </c>
    </row>
    <row r="62" spans="2:10" x14ac:dyDescent="0.2">
      <c r="B62">
        <v>1627</v>
      </c>
      <c r="C62" t="s">
        <v>1147</v>
      </c>
      <c r="D62" t="s">
        <v>1150</v>
      </c>
      <c r="E62">
        <v>254603</v>
      </c>
      <c r="F62">
        <v>62</v>
      </c>
      <c r="G62" t="str">
        <f t="shared" si="0"/>
        <v>1627 T CTXPG 254603</v>
      </c>
      <c r="H62" s="156">
        <v>44043</v>
      </c>
      <c r="I62" t="s">
        <v>204</v>
      </c>
      <c r="J62">
        <v>762</v>
      </c>
    </row>
    <row r="63" spans="2:10" x14ac:dyDescent="0.2">
      <c r="B63">
        <v>1627</v>
      </c>
      <c r="C63" t="s">
        <v>1147</v>
      </c>
      <c r="D63" t="s">
        <v>1150</v>
      </c>
      <c r="E63">
        <v>254803</v>
      </c>
      <c r="F63">
        <v>63</v>
      </c>
      <c r="G63" t="str">
        <f t="shared" si="0"/>
        <v>1627 T CTXPG 254803</v>
      </c>
      <c r="H63" s="156">
        <v>44043</v>
      </c>
      <c r="I63" t="s">
        <v>206</v>
      </c>
      <c r="J63">
        <v>682.85</v>
      </c>
    </row>
    <row r="64" spans="2:10" x14ac:dyDescent="0.2">
      <c r="B64">
        <v>1627</v>
      </c>
      <c r="C64" t="s">
        <v>1147</v>
      </c>
      <c r="D64" t="s">
        <v>1150</v>
      </c>
      <c r="E64">
        <v>254903</v>
      </c>
      <c r="F64">
        <v>64</v>
      </c>
      <c r="G64" t="str">
        <f t="shared" si="0"/>
        <v>1627 T CTXPG 254903</v>
      </c>
      <c r="H64" s="156">
        <v>44043</v>
      </c>
      <c r="I64" t="s">
        <v>208</v>
      </c>
      <c r="J64">
        <v>322.32</v>
      </c>
    </row>
    <row r="65" spans="2:10" x14ac:dyDescent="0.2">
      <c r="B65">
        <v>1627</v>
      </c>
      <c r="C65" t="s">
        <v>1147</v>
      </c>
      <c r="D65" t="s">
        <v>1150</v>
      </c>
      <c r="E65">
        <v>255003</v>
      </c>
      <c r="F65">
        <v>65</v>
      </c>
      <c r="G65" t="str">
        <f t="shared" ref="G65:G128" si="1">CONCATENATE(B65," ",C65," ",D65," ",E65)</f>
        <v>1627 T CTXPG 255003</v>
      </c>
      <c r="H65" s="156">
        <v>44043</v>
      </c>
      <c r="I65" t="s">
        <v>210</v>
      </c>
      <c r="J65" s="157">
        <v>1454.73</v>
      </c>
    </row>
    <row r="66" spans="2:10" x14ac:dyDescent="0.2">
      <c r="B66">
        <v>1627</v>
      </c>
      <c r="C66" t="s">
        <v>1147</v>
      </c>
      <c r="D66" t="s">
        <v>1150</v>
      </c>
      <c r="E66">
        <v>258303</v>
      </c>
      <c r="F66">
        <v>66</v>
      </c>
      <c r="G66" t="str">
        <f t="shared" si="1"/>
        <v>1627 T CTXPG 258303</v>
      </c>
      <c r="H66" s="156">
        <v>44043</v>
      </c>
      <c r="I66" t="s">
        <v>212</v>
      </c>
      <c r="J66" s="157">
        <v>1532.16</v>
      </c>
    </row>
    <row r="67" spans="2:10" x14ac:dyDescent="0.2">
      <c r="B67">
        <v>1627</v>
      </c>
      <c r="C67" t="s">
        <v>1147</v>
      </c>
      <c r="D67" t="s">
        <v>1150</v>
      </c>
      <c r="E67">
        <v>264103</v>
      </c>
      <c r="F67">
        <v>67</v>
      </c>
      <c r="G67" t="str">
        <f t="shared" si="1"/>
        <v>1627 T CTXPG 264103</v>
      </c>
      <c r="H67" s="156">
        <v>44043</v>
      </c>
      <c r="I67" t="s">
        <v>214</v>
      </c>
      <c r="J67" s="157">
        <v>2034.9</v>
      </c>
    </row>
    <row r="68" spans="2:10" x14ac:dyDescent="0.2">
      <c r="B68">
        <v>1627</v>
      </c>
      <c r="C68" t="s">
        <v>1147</v>
      </c>
      <c r="D68" t="s">
        <v>1150</v>
      </c>
      <c r="E68">
        <v>264203</v>
      </c>
      <c r="F68">
        <v>68</v>
      </c>
      <c r="G68" t="str">
        <f t="shared" si="1"/>
        <v>1627 T CTXPG 264203</v>
      </c>
      <c r="H68" s="156">
        <v>44043</v>
      </c>
      <c r="I68" t="s">
        <v>216</v>
      </c>
      <c r="J68">
        <v>308.5</v>
      </c>
    </row>
    <row r="69" spans="2:10" x14ac:dyDescent="0.2">
      <c r="B69">
        <v>1627</v>
      </c>
      <c r="C69" t="s">
        <v>1147</v>
      </c>
      <c r="D69" t="s">
        <v>1150</v>
      </c>
      <c r="E69">
        <v>264303</v>
      </c>
      <c r="F69">
        <v>69</v>
      </c>
      <c r="G69" t="str">
        <f t="shared" si="1"/>
        <v>1627 T CTXPG 264303</v>
      </c>
      <c r="H69" s="156">
        <v>44043</v>
      </c>
      <c r="I69" t="s">
        <v>218</v>
      </c>
      <c r="J69" s="157">
        <v>3388.4</v>
      </c>
    </row>
    <row r="70" spans="2:10" x14ac:dyDescent="0.2">
      <c r="B70">
        <v>1627</v>
      </c>
      <c r="C70" t="s">
        <v>1147</v>
      </c>
      <c r="D70" t="s">
        <v>1150</v>
      </c>
      <c r="E70">
        <v>264503</v>
      </c>
      <c r="F70">
        <v>70</v>
      </c>
      <c r="G70" t="str">
        <f t="shared" si="1"/>
        <v>1627 T CTXPG 264503</v>
      </c>
      <c r="H70" s="156">
        <v>44043</v>
      </c>
      <c r="I70" t="s">
        <v>220</v>
      </c>
      <c r="J70">
        <v>157.44</v>
      </c>
    </row>
    <row r="71" spans="2:10" x14ac:dyDescent="0.2">
      <c r="B71">
        <v>1627</v>
      </c>
      <c r="C71" t="s">
        <v>1147</v>
      </c>
      <c r="D71" t="s">
        <v>1150</v>
      </c>
      <c r="E71">
        <v>259203</v>
      </c>
      <c r="F71">
        <v>71</v>
      </c>
      <c r="G71" t="str">
        <f t="shared" si="1"/>
        <v>1627 T CTXPG 259203</v>
      </c>
      <c r="H71" s="156">
        <v>44043</v>
      </c>
      <c r="I71" t="s">
        <v>222</v>
      </c>
      <c r="J71">
        <v>936.32</v>
      </c>
    </row>
    <row r="72" spans="2:10" x14ac:dyDescent="0.2">
      <c r="B72">
        <v>1627</v>
      </c>
      <c r="C72" t="s">
        <v>1147</v>
      </c>
      <c r="D72" t="s">
        <v>1150</v>
      </c>
      <c r="E72">
        <v>265903</v>
      </c>
      <c r="F72">
        <v>72</v>
      </c>
      <c r="G72" t="str">
        <f t="shared" si="1"/>
        <v>1627 T CTXPG 265903</v>
      </c>
      <c r="H72" s="156">
        <v>44043</v>
      </c>
      <c r="I72" t="s">
        <v>224</v>
      </c>
      <c r="J72" s="157">
        <v>1560</v>
      </c>
    </row>
    <row r="73" spans="2:10" x14ac:dyDescent="0.2">
      <c r="B73">
        <v>1627</v>
      </c>
      <c r="C73" t="s">
        <v>1147</v>
      </c>
      <c r="D73" t="s">
        <v>1150</v>
      </c>
      <c r="E73">
        <v>266003</v>
      </c>
      <c r="F73">
        <v>73</v>
      </c>
      <c r="G73" t="str">
        <f t="shared" si="1"/>
        <v>1627 T CTXPG 266003</v>
      </c>
      <c r="H73" s="156">
        <v>44043</v>
      </c>
      <c r="I73" t="s">
        <v>226</v>
      </c>
      <c r="J73">
        <v>988.21</v>
      </c>
    </row>
    <row r="74" spans="2:10" x14ac:dyDescent="0.2">
      <c r="B74">
        <v>1627</v>
      </c>
      <c r="C74" t="s">
        <v>1147</v>
      </c>
      <c r="D74" t="s">
        <v>1150</v>
      </c>
      <c r="E74">
        <v>266203</v>
      </c>
      <c r="F74">
        <v>74</v>
      </c>
      <c r="G74" t="str">
        <f t="shared" si="1"/>
        <v>1627 T CTXPG 266203</v>
      </c>
      <c r="H74" s="156">
        <v>44043</v>
      </c>
      <c r="I74" t="s">
        <v>228</v>
      </c>
      <c r="J74">
        <v>340</v>
      </c>
    </row>
    <row r="75" spans="2:10" x14ac:dyDescent="0.2">
      <c r="B75">
        <v>1622</v>
      </c>
      <c r="C75" t="s">
        <v>1147</v>
      </c>
      <c r="D75" t="s">
        <v>1150</v>
      </c>
      <c r="E75">
        <v>268503</v>
      </c>
      <c r="F75">
        <v>75</v>
      </c>
      <c r="G75" t="str">
        <f t="shared" si="1"/>
        <v>1622 T CTXPG 268503</v>
      </c>
      <c r="H75" s="156">
        <v>44043</v>
      </c>
      <c r="I75" t="s">
        <v>230</v>
      </c>
      <c r="J75" s="157">
        <v>9812.57</v>
      </c>
    </row>
    <row r="76" spans="2:10" x14ac:dyDescent="0.2">
      <c r="B76">
        <v>1627</v>
      </c>
      <c r="C76" t="s">
        <v>1147</v>
      </c>
      <c r="D76" t="s">
        <v>1150</v>
      </c>
      <c r="E76">
        <v>265503</v>
      </c>
      <c r="F76">
        <v>76</v>
      </c>
      <c r="G76" t="str">
        <f t="shared" si="1"/>
        <v>1627 T CTXPG 265503</v>
      </c>
      <c r="H76" s="156">
        <v>44043</v>
      </c>
      <c r="I76" t="s">
        <v>232</v>
      </c>
      <c r="J76">
        <v>0</v>
      </c>
    </row>
    <row r="77" spans="2:10" x14ac:dyDescent="0.2">
      <c r="B77">
        <v>1627</v>
      </c>
      <c r="C77" t="s">
        <v>1147</v>
      </c>
      <c r="D77" t="s">
        <v>1150</v>
      </c>
      <c r="E77">
        <v>266303</v>
      </c>
      <c r="F77">
        <v>77</v>
      </c>
      <c r="G77" t="str">
        <f t="shared" si="1"/>
        <v>1627 T CTXPG 266303</v>
      </c>
      <c r="H77" s="156">
        <v>44043</v>
      </c>
      <c r="I77" t="s">
        <v>234</v>
      </c>
      <c r="J77" s="157">
        <v>1230</v>
      </c>
    </row>
    <row r="78" spans="2:10" x14ac:dyDescent="0.2">
      <c r="B78">
        <v>1627</v>
      </c>
      <c r="C78" t="s">
        <v>1147</v>
      </c>
      <c r="D78" t="s">
        <v>1150</v>
      </c>
      <c r="E78">
        <v>258203</v>
      </c>
      <c r="F78">
        <v>78</v>
      </c>
      <c r="G78" t="str">
        <f t="shared" si="1"/>
        <v>1627 T CTXPG 258203</v>
      </c>
      <c r="H78" s="156">
        <v>44043</v>
      </c>
      <c r="I78" t="s">
        <v>236</v>
      </c>
      <c r="J78">
        <v>825</v>
      </c>
    </row>
    <row r="79" spans="2:10" x14ac:dyDescent="0.2">
      <c r="B79">
        <v>1627</v>
      </c>
      <c r="C79" t="s">
        <v>1147</v>
      </c>
      <c r="D79" t="s">
        <v>1150</v>
      </c>
      <c r="E79">
        <v>266403</v>
      </c>
      <c r="F79">
        <v>79</v>
      </c>
      <c r="G79" t="str">
        <f t="shared" si="1"/>
        <v>1627 T CTXPG 266403</v>
      </c>
      <c r="H79" s="156">
        <v>44043</v>
      </c>
      <c r="I79" t="s">
        <v>238</v>
      </c>
      <c r="J79" s="157">
        <v>2353.98</v>
      </c>
    </row>
    <row r="80" spans="2:10" x14ac:dyDescent="0.2">
      <c r="B80">
        <v>1627</v>
      </c>
      <c r="C80" t="s">
        <v>1147</v>
      </c>
      <c r="D80" t="s">
        <v>1150</v>
      </c>
      <c r="E80">
        <v>266503</v>
      </c>
      <c r="F80">
        <v>80</v>
      </c>
      <c r="G80" t="str">
        <f t="shared" si="1"/>
        <v>1627 T CTXPG 266503</v>
      </c>
      <c r="H80" s="156">
        <v>44043</v>
      </c>
      <c r="I80" t="s">
        <v>240</v>
      </c>
      <c r="J80" s="157">
        <v>12563.37</v>
      </c>
    </row>
    <row r="81" spans="2:10" x14ac:dyDescent="0.2">
      <c r="B81">
        <v>1627</v>
      </c>
      <c r="C81" t="s">
        <v>1147</v>
      </c>
      <c r="D81" t="s">
        <v>1150</v>
      </c>
      <c r="E81">
        <v>266603</v>
      </c>
      <c r="F81">
        <v>81</v>
      </c>
      <c r="G81" t="str">
        <f t="shared" si="1"/>
        <v>1627 T CTXPG 266603</v>
      </c>
      <c r="H81" s="156">
        <v>44043</v>
      </c>
      <c r="I81" t="s">
        <v>242</v>
      </c>
      <c r="J81" s="157">
        <v>6762</v>
      </c>
    </row>
    <row r="82" spans="2:10" x14ac:dyDescent="0.2">
      <c r="B82">
        <v>1627</v>
      </c>
      <c r="C82" t="s">
        <v>1147</v>
      </c>
      <c r="D82" t="s">
        <v>1150</v>
      </c>
      <c r="E82">
        <v>266703</v>
      </c>
      <c r="F82">
        <v>82</v>
      </c>
      <c r="G82" t="str">
        <f t="shared" si="1"/>
        <v>1627 T CTXPG 266703</v>
      </c>
      <c r="H82" s="156">
        <v>44043</v>
      </c>
      <c r="I82" t="s">
        <v>244</v>
      </c>
      <c r="J82" s="157">
        <v>1860</v>
      </c>
    </row>
    <row r="83" spans="2:10" x14ac:dyDescent="0.2">
      <c r="B83">
        <v>1627</v>
      </c>
      <c r="C83" t="s">
        <v>1147</v>
      </c>
      <c r="D83" t="s">
        <v>1150</v>
      </c>
      <c r="E83">
        <v>266803</v>
      </c>
      <c r="F83">
        <v>83</v>
      </c>
      <c r="G83" t="str">
        <f t="shared" si="1"/>
        <v>1627 T CTXPG 266803</v>
      </c>
      <c r="H83" s="156">
        <v>44043</v>
      </c>
      <c r="I83" t="s">
        <v>246</v>
      </c>
      <c r="J83" s="157">
        <v>3432</v>
      </c>
    </row>
    <row r="84" spans="2:10" x14ac:dyDescent="0.2">
      <c r="B84">
        <v>1627</v>
      </c>
      <c r="C84" t="s">
        <v>1147</v>
      </c>
      <c r="D84" t="s">
        <v>1150</v>
      </c>
      <c r="E84">
        <v>266903</v>
      </c>
      <c r="F84">
        <v>84</v>
      </c>
      <c r="G84" t="str">
        <f t="shared" si="1"/>
        <v>1627 T CTXPG 266903</v>
      </c>
      <c r="H84" s="156">
        <v>44043</v>
      </c>
      <c r="I84" t="s">
        <v>248</v>
      </c>
      <c r="J84">
        <v>322.5</v>
      </c>
    </row>
    <row r="85" spans="2:10" x14ac:dyDescent="0.2">
      <c r="B85">
        <v>1627</v>
      </c>
      <c r="C85" t="s">
        <v>1147</v>
      </c>
      <c r="D85" t="s">
        <v>1150</v>
      </c>
      <c r="E85">
        <v>267003</v>
      </c>
      <c r="F85">
        <v>85</v>
      </c>
      <c r="G85" t="str">
        <f t="shared" si="1"/>
        <v>1627 T CTXPG 267003</v>
      </c>
      <c r="H85" s="156">
        <v>44043</v>
      </c>
      <c r="I85" t="s">
        <v>250</v>
      </c>
      <c r="J85">
        <v>630</v>
      </c>
    </row>
    <row r="86" spans="2:10" x14ac:dyDescent="0.2">
      <c r="B86">
        <v>1627</v>
      </c>
      <c r="C86" t="s">
        <v>1147</v>
      </c>
      <c r="D86" t="s">
        <v>1150</v>
      </c>
      <c r="E86">
        <v>267103</v>
      </c>
      <c r="F86">
        <v>86</v>
      </c>
      <c r="G86" t="str">
        <f t="shared" si="1"/>
        <v>1627 T CTXPG 267103</v>
      </c>
      <c r="H86" s="156">
        <v>44043</v>
      </c>
      <c r="I86" t="s">
        <v>252</v>
      </c>
      <c r="J86">
        <v>61</v>
      </c>
    </row>
    <row r="87" spans="2:10" x14ac:dyDescent="0.2">
      <c r="B87">
        <v>1627</v>
      </c>
      <c r="C87" t="s">
        <v>1147</v>
      </c>
      <c r="D87" t="s">
        <v>1150</v>
      </c>
      <c r="E87">
        <v>256703</v>
      </c>
      <c r="F87">
        <v>87</v>
      </c>
      <c r="G87" t="str">
        <f t="shared" si="1"/>
        <v>1627 T CTXPG 256703</v>
      </c>
      <c r="H87" s="156">
        <v>44043</v>
      </c>
      <c r="I87" t="s">
        <v>50</v>
      </c>
      <c r="J87" s="157">
        <v>12536.08</v>
      </c>
    </row>
    <row r="88" spans="2:10" x14ac:dyDescent="0.2">
      <c r="B88">
        <v>1627</v>
      </c>
      <c r="C88" t="s">
        <v>1147</v>
      </c>
      <c r="D88" t="s">
        <v>1150</v>
      </c>
      <c r="E88">
        <v>267703</v>
      </c>
      <c r="F88">
        <v>88</v>
      </c>
      <c r="G88" t="str">
        <f t="shared" si="1"/>
        <v>1627 T CTXPG 267703</v>
      </c>
      <c r="H88" s="156">
        <v>44043</v>
      </c>
      <c r="I88" t="s">
        <v>254</v>
      </c>
      <c r="J88">
        <v>0.01</v>
      </c>
    </row>
    <row r="89" spans="2:10" x14ac:dyDescent="0.2">
      <c r="B89">
        <v>1627</v>
      </c>
      <c r="C89" t="s">
        <v>1147</v>
      </c>
      <c r="D89" t="s">
        <v>1150</v>
      </c>
      <c r="E89">
        <v>259603</v>
      </c>
      <c r="F89">
        <v>89</v>
      </c>
      <c r="G89" t="str">
        <f t="shared" si="1"/>
        <v>1627 T CTXPG 259603</v>
      </c>
      <c r="H89" s="156">
        <v>44043</v>
      </c>
      <c r="I89" t="s">
        <v>256</v>
      </c>
      <c r="J89">
        <v>595.84</v>
      </c>
    </row>
    <row r="90" spans="2:10" x14ac:dyDescent="0.2">
      <c r="B90">
        <v>1627</v>
      </c>
      <c r="C90" t="s">
        <v>1147</v>
      </c>
      <c r="D90" t="s">
        <v>1150</v>
      </c>
      <c r="E90">
        <v>259703</v>
      </c>
      <c r="F90">
        <v>90</v>
      </c>
      <c r="G90" t="str">
        <f t="shared" si="1"/>
        <v>1627 T CTXPG 259703</v>
      </c>
      <c r="H90" s="156">
        <v>44043</v>
      </c>
      <c r="I90" t="s">
        <v>258</v>
      </c>
      <c r="J90" s="157">
        <v>1191.68</v>
      </c>
    </row>
    <row r="91" spans="2:10" x14ac:dyDescent="0.2">
      <c r="B91">
        <v>1627</v>
      </c>
      <c r="C91" t="s">
        <v>1147</v>
      </c>
      <c r="D91" t="s">
        <v>1150</v>
      </c>
      <c r="E91">
        <v>257603</v>
      </c>
      <c r="F91">
        <v>91</v>
      </c>
      <c r="G91" t="str">
        <f t="shared" si="1"/>
        <v>1627 T CTXPG 257603</v>
      </c>
      <c r="H91" s="156">
        <v>44043</v>
      </c>
      <c r="I91" t="s">
        <v>260</v>
      </c>
      <c r="J91">
        <v>1.59</v>
      </c>
    </row>
    <row r="92" spans="2:10" x14ac:dyDescent="0.2">
      <c r="B92">
        <v>1627</v>
      </c>
      <c r="C92" t="s">
        <v>1147</v>
      </c>
      <c r="D92" t="s">
        <v>1150</v>
      </c>
      <c r="E92">
        <v>259803</v>
      </c>
      <c r="F92">
        <v>92</v>
      </c>
      <c r="G92" t="str">
        <f t="shared" si="1"/>
        <v>1627 T CTXPG 259803</v>
      </c>
      <c r="H92" s="156">
        <v>44043</v>
      </c>
      <c r="I92" t="s">
        <v>262</v>
      </c>
      <c r="J92" s="157">
        <v>1191.68</v>
      </c>
    </row>
    <row r="93" spans="2:10" x14ac:dyDescent="0.2">
      <c r="B93">
        <v>1627</v>
      </c>
      <c r="C93" t="s">
        <v>1147</v>
      </c>
      <c r="D93" t="s">
        <v>1150</v>
      </c>
      <c r="E93">
        <v>263403</v>
      </c>
      <c r="F93">
        <v>93</v>
      </c>
      <c r="G93" t="str">
        <f t="shared" si="1"/>
        <v>1627 T CTXPG 263403</v>
      </c>
      <c r="H93" s="156">
        <v>44043</v>
      </c>
      <c r="I93" t="s">
        <v>264</v>
      </c>
      <c r="J93" s="157">
        <v>3586.47</v>
      </c>
    </row>
    <row r="94" spans="2:10" x14ac:dyDescent="0.2">
      <c r="B94">
        <v>1627</v>
      </c>
      <c r="C94" t="s">
        <v>1147</v>
      </c>
      <c r="D94" t="s">
        <v>1150</v>
      </c>
      <c r="E94">
        <v>263503</v>
      </c>
      <c r="F94">
        <v>94</v>
      </c>
      <c r="G94" t="str">
        <f t="shared" si="1"/>
        <v>1627 T CTXPG 263503</v>
      </c>
      <c r="H94" s="156">
        <v>44043</v>
      </c>
      <c r="I94" t="s">
        <v>266</v>
      </c>
      <c r="J94" s="157">
        <v>1485</v>
      </c>
    </row>
    <row r="95" spans="2:10" x14ac:dyDescent="0.2">
      <c r="B95">
        <v>1627</v>
      </c>
      <c r="C95" t="s">
        <v>1147</v>
      </c>
      <c r="D95" t="s">
        <v>1150</v>
      </c>
      <c r="E95">
        <v>265603</v>
      </c>
      <c r="F95">
        <v>95</v>
      </c>
      <c r="G95" t="str">
        <f t="shared" si="1"/>
        <v>1627 T CTXPG 265603</v>
      </c>
      <c r="H95" s="156">
        <v>44043</v>
      </c>
      <c r="I95" t="s">
        <v>268</v>
      </c>
      <c r="J95">
        <v>248.08</v>
      </c>
    </row>
    <row r="96" spans="2:10" x14ac:dyDescent="0.2">
      <c r="B96">
        <v>1627</v>
      </c>
      <c r="C96" t="s">
        <v>1147</v>
      </c>
      <c r="D96" t="s">
        <v>1150</v>
      </c>
      <c r="E96">
        <v>264603</v>
      </c>
      <c r="F96">
        <v>96</v>
      </c>
      <c r="G96" t="str">
        <f t="shared" si="1"/>
        <v>1627 T CTXPG 264603</v>
      </c>
      <c r="H96" s="156">
        <v>44043</v>
      </c>
      <c r="I96" t="s">
        <v>270</v>
      </c>
      <c r="J96">
        <v>700</v>
      </c>
    </row>
    <row r="97" spans="2:10" x14ac:dyDescent="0.2">
      <c r="B97">
        <v>1627</v>
      </c>
      <c r="C97" t="s">
        <v>1147</v>
      </c>
      <c r="D97" t="s">
        <v>1150</v>
      </c>
      <c r="E97">
        <v>264803</v>
      </c>
      <c r="F97">
        <v>97</v>
      </c>
      <c r="G97" t="str">
        <f t="shared" si="1"/>
        <v>1627 T CTXPG 264803</v>
      </c>
      <c r="H97" s="156">
        <v>44043</v>
      </c>
      <c r="I97" t="s">
        <v>272</v>
      </c>
      <c r="J97">
        <v>492</v>
      </c>
    </row>
    <row r="98" spans="2:10" x14ac:dyDescent="0.2">
      <c r="B98">
        <v>1627</v>
      </c>
      <c r="C98" t="s">
        <v>1147</v>
      </c>
      <c r="D98" t="s">
        <v>1150</v>
      </c>
      <c r="E98">
        <v>265103</v>
      </c>
      <c r="F98">
        <v>98</v>
      </c>
      <c r="G98" t="str">
        <f t="shared" si="1"/>
        <v>1627 T CTXPG 265103</v>
      </c>
      <c r="H98" s="156">
        <v>44043</v>
      </c>
      <c r="I98" t="s">
        <v>274</v>
      </c>
      <c r="J98" s="157">
        <v>1000</v>
      </c>
    </row>
    <row r="99" spans="2:10" x14ac:dyDescent="0.2">
      <c r="B99">
        <v>1627</v>
      </c>
      <c r="C99" t="s">
        <v>1147</v>
      </c>
      <c r="D99" t="s">
        <v>1150</v>
      </c>
      <c r="E99">
        <v>265203</v>
      </c>
      <c r="F99">
        <v>99</v>
      </c>
      <c r="G99" t="str">
        <f t="shared" si="1"/>
        <v>1627 T CTXPG 265203</v>
      </c>
      <c r="H99" s="156">
        <v>44043</v>
      </c>
      <c r="I99" t="s">
        <v>276</v>
      </c>
      <c r="J99" s="157">
        <v>1248</v>
      </c>
    </row>
    <row r="100" spans="2:10" x14ac:dyDescent="0.2">
      <c r="B100">
        <v>1627</v>
      </c>
      <c r="C100" t="s">
        <v>1147</v>
      </c>
      <c r="D100" t="s">
        <v>1150</v>
      </c>
      <c r="E100">
        <v>265403</v>
      </c>
      <c r="F100">
        <v>100</v>
      </c>
      <c r="G100" t="str">
        <f t="shared" si="1"/>
        <v>1627 T CTXPG 265403</v>
      </c>
      <c r="H100" s="156">
        <v>44043</v>
      </c>
      <c r="I100" t="s">
        <v>278</v>
      </c>
      <c r="J100">
        <v>190</v>
      </c>
    </row>
    <row r="101" spans="2:10" x14ac:dyDescent="0.2">
      <c r="B101">
        <v>1627</v>
      </c>
      <c r="C101" t="s">
        <v>1147</v>
      </c>
      <c r="D101" t="s">
        <v>1150</v>
      </c>
      <c r="E101">
        <v>259903</v>
      </c>
      <c r="F101">
        <v>101</v>
      </c>
      <c r="G101" t="str">
        <f t="shared" si="1"/>
        <v>1627 T CTXPG 259903</v>
      </c>
      <c r="H101" s="156">
        <v>44043</v>
      </c>
      <c r="I101" t="s">
        <v>280</v>
      </c>
      <c r="J101" s="157">
        <v>8904.4500000000007</v>
      </c>
    </row>
    <row r="102" spans="2:10" x14ac:dyDescent="0.2">
      <c r="B102">
        <v>1627</v>
      </c>
      <c r="C102" t="s">
        <v>1147</v>
      </c>
      <c r="D102" t="s">
        <v>1150</v>
      </c>
      <c r="E102">
        <v>260003</v>
      </c>
      <c r="F102">
        <v>102</v>
      </c>
      <c r="G102" t="str">
        <f t="shared" si="1"/>
        <v>1627 T CTXPG 260003</v>
      </c>
      <c r="H102" s="156">
        <v>44043</v>
      </c>
      <c r="I102" t="s">
        <v>282</v>
      </c>
      <c r="J102" s="157">
        <v>1391.27</v>
      </c>
    </row>
    <row r="103" spans="2:10" x14ac:dyDescent="0.2">
      <c r="B103">
        <v>1627</v>
      </c>
      <c r="C103" t="s">
        <v>1147</v>
      </c>
      <c r="D103" t="s">
        <v>1150</v>
      </c>
      <c r="E103">
        <v>260103</v>
      </c>
      <c r="F103">
        <v>103</v>
      </c>
      <c r="G103" t="str">
        <f t="shared" si="1"/>
        <v>1627 T CTXPG 260103</v>
      </c>
      <c r="H103" s="156">
        <v>44043</v>
      </c>
      <c r="I103" t="s">
        <v>284</v>
      </c>
      <c r="J103">
        <v>900</v>
      </c>
    </row>
    <row r="104" spans="2:10" x14ac:dyDescent="0.2">
      <c r="B104">
        <v>1627</v>
      </c>
      <c r="C104" t="s">
        <v>1147</v>
      </c>
      <c r="D104" t="s">
        <v>1150</v>
      </c>
      <c r="E104">
        <v>260203</v>
      </c>
      <c r="F104">
        <v>104</v>
      </c>
      <c r="G104" t="str">
        <f t="shared" si="1"/>
        <v>1627 T CTXPG 260203</v>
      </c>
      <c r="H104" s="156">
        <v>44043</v>
      </c>
      <c r="I104" t="s">
        <v>286</v>
      </c>
      <c r="J104">
        <v>133.49</v>
      </c>
    </row>
    <row r="105" spans="2:10" x14ac:dyDescent="0.2">
      <c r="B105">
        <v>1627</v>
      </c>
      <c r="C105" t="s">
        <v>1147</v>
      </c>
      <c r="D105" t="s">
        <v>1150</v>
      </c>
      <c r="E105">
        <v>263203</v>
      </c>
      <c r="F105">
        <v>105</v>
      </c>
      <c r="G105" t="str">
        <f t="shared" si="1"/>
        <v>1627 T CTXPG 263203</v>
      </c>
      <c r="H105" s="156">
        <v>44043</v>
      </c>
      <c r="I105" t="s">
        <v>288</v>
      </c>
      <c r="J105">
        <v>336</v>
      </c>
    </row>
    <row r="106" spans="2:10" x14ac:dyDescent="0.2">
      <c r="B106">
        <v>1627</v>
      </c>
      <c r="C106" t="s">
        <v>1147</v>
      </c>
      <c r="D106" t="s">
        <v>1150</v>
      </c>
      <c r="E106">
        <v>263003</v>
      </c>
      <c r="F106">
        <v>106</v>
      </c>
      <c r="G106" t="str">
        <f t="shared" si="1"/>
        <v>1627 T CTXPG 263003</v>
      </c>
      <c r="H106" s="156">
        <v>44043</v>
      </c>
      <c r="I106" t="s">
        <v>290</v>
      </c>
      <c r="J106">
        <v>778.23</v>
      </c>
    </row>
    <row r="107" spans="2:10" x14ac:dyDescent="0.2">
      <c r="B107">
        <v>1627</v>
      </c>
      <c r="C107" t="s">
        <v>1147</v>
      </c>
      <c r="D107" t="s">
        <v>1150</v>
      </c>
      <c r="E107">
        <v>263603</v>
      </c>
      <c r="F107">
        <v>107</v>
      </c>
      <c r="G107" t="str">
        <f t="shared" si="1"/>
        <v>1627 T CTXPG 263603</v>
      </c>
      <c r="H107" s="156">
        <v>44043</v>
      </c>
      <c r="I107" t="s">
        <v>292</v>
      </c>
      <c r="J107">
        <v>120</v>
      </c>
    </row>
    <row r="108" spans="2:10" x14ac:dyDescent="0.2">
      <c r="B108">
        <v>1627</v>
      </c>
      <c r="C108" t="s">
        <v>1147</v>
      </c>
      <c r="D108" t="s">
        <v>1150</v>
      </c>
      <c r="E108">
        <v>261403</v>
      </c>
      <c r="F108">
        <v>108</v>
      </c>
      <c r="G108" t="str">
        <f t="shared" si="1"/>
        <v>1627 T CTXPG 261403</v>
      </c>
      <c r="H108" s="156">
        <v>44043</v>
      </c>
      <c r="I108" t="s">
        <v>294</v>
      </c>
      <c r="J108">
        <v>350</v>
      </c>
    </row>
    <row r="109" spans="2:10" x14ac:dyDescent="0.2">
      <c r="B109">
        <v>1627</v>
      </c>
      <c r="C109" t="s">
        <v>1147</v>
      </c>
      <c r="D109" t="s">
        <v>1150</v>
      </c>
      <c r="E109">
        <v>261803</v>
      </c>
      <c r="F109">
        <v>109</v>
      </c>
      <c r="G109" t="str">
        <f t="shared" si="1"/>
        <v>1627 T CTXPG 261803</v>
      </c>
      <c r="H109" s="156">
        <v>44043</v>
      </c>
      <c r="I109" t="s">
        <v>296</v>
      </c>
      <c r="J109" s="157">
        <v>1309.3800000000001</v>
      </c>
    </row>
    <row r="110" spans="2:10" x14ac:dyDescent="0.2">
      <c r="B110">
        <v>1627</v>
      </c>
      <c r="C110" t="s">
        <v>1147</v>
      </c>
      <c r="D110" t="s">
        <v>1150</v>
      </c>
      <c r="E110">
        <v>262803</v>
      </c>
      <c r="F110">
        <v>110</v>
      </c>
      <c r="G110" t="str">
        <f t="shared" si="1"/>
        <v>1627 T CTXPG 262803</v>
      </c>
      <c r="H110" s="156">
        <v>44043</v>
      </c>
      <c r="I110" t="s">
        <v>298</v>
      </c>
      <c r="J110" s="157">
        <v>11377.55</v>
      </c>
    </row>
    <row r="111" spans="2:10" x14ac:dyDescent="0.2">
      <c r="B111">
        <v>1627</v>
      </c>
      <c r="C111" t="s">
        <v>1147</v>
      </c>
      <c r="D111" t="s">
        <v>1150</v>
      </c>
      <c r="E111">
        <v>262103</v>
      </c>
      <c r="F111">
        <v>111</v>
      </c>
      <c r="G111" t="str">
        <f t="shared" si="1"/>
        <v>1627 T CTXPG 262103</v>
      </c>
      <c r="H111" s="156">
        <v>44043</v>
      </c>
      <c r="I111" t="s">
        <v>300</v>
      </c>
      <c r="J111" s="157">
        <v>2940</v>
      </c>
    </row>
    <row r="112" spans="2:10" x14ac:dyDescent="0.2">
      <c r="B112">
        <v>1627</v>
      </c>
      <c r="C112" t="s">
        <v>1147</v>
      </c>
      <c r="D112" t="s">
        <v>1150</v>
      </c>
      <c r="E112">
        <v>262203</v>
      </c>
      <c r="F112">
        <v>112</v>
      </c>
      <c r="G112" t="str">
        <f t="shared" si="1"/>
        <v>1627 T CTXPG 262203</v>
      </c>
      <c r="H112" s="156">
        <v>44043</v>
      </c>
      <c r="I112" t="s">
        <v>302</v>
      </c>
      <c r="J112" s="157">
        <v>6090</v>
      </c>
    </row>
    <row r="113" spans="2:10" x14ac:dyDescent="0.2">
      <c r="B113">
        <v>1627</v>
      </c>
      <c r="C113" t="s">
        <v>1147</v>
      </c>
      <c r="D113" t="s">
        <v>1150</v>
      </c>
      <c r="E113">
        <v>256403</v>
      </c>
      <c r="F113">
        <v>113</v>
      </c>
      <c r="G113" t="str">
        <f t="shared" si="1"/>
        <v>1627 T CTXPG 256403</v>
      </c>
      <c r="H113" s="156">
        <v>44043</v>
      </c>
      <c r="I113" t="s">
        <v>304</v>
      </c>
      <c r="J113" s="157">
        <v>3768</v>
      </c>
    </row>
    <row r="114" spans="2:10" x14ac:dyDescent="0.2">
      <c r="B114">
        <v>1627</v>
      </c>
      <c r="C114" t="s">
        <v>1147</v>
      </c>
      <c r="D114" t="s">
        <v>1150</v>
      </c>
      <c r="E114">
        <v>255503</v>
      </c>
      <c r="F114">
        <v>114</v>
      </c>
      <c r="G114" t="str">
        <f t="shared" si="1"/>
        <v>1627 T CTXPG 255503</v>
      </c>
      <c r="H114" s="156">
        <v>44043</v>
      </c>
      <c r="I114" t="s">
        <v>306</v>
      </c>
      <c r="J114" s="157">
        <v>4032</v>
      </c>
    </row>
    <row r="115" spans="2:10" x14ac:dyDescent="0.2">
      <c r="B115">
        <v>1627</v>
      </c>
      <c r="C115" t="s">
        <v>1147</v>
      </c>
      <c r="D115" t="s">
        <v>1150</v>
      </c>
      <c r="E115">
        <v>255203</v>
      </c>
      <c r="F115">
        <v>115</v>
      </c>
      <c r="G115" t="str">
        <f t="shared" si="1"/>
        <v>1627 T CTXPG 255203</v>
      </c>
      <c r="H115" s="156">
        <v>44043</v>
      </c>
      <c r="I115" t="s">
        <v>308</v>
      </c>
      <c r="J115">
        <v>495.94</v>
      </c>
    </row>
    <row r="116" spans="2:10" x14ac:dyDescent="0.2">
      <c r="B116">
        <v>1627</v>
      </c>
      <c r="C116" t="s">
        <v>1147</v>
      </c>
      <c r="D116" t="s">
        <v>1150</v>
      </c>
      <c r="E116">
        <v>255303</v>
      </c>
      <c r="F116">
        <v>116</v>
      </c>
      <c r="G116" t="str">
        <f t="shared" si="1"/>
        <v>1627 T CTXPG 255303</v>
      </c>
      <c r="H116" s="156">
        <v>44043</v>
      </c>
      <c r="I116" t="s">
        <v>310</v>
      </c>
      <c r="J116">
        <v>384.5</v>
      </c>
    </row>
    <row r="117" spans="2:10" x14ac:dyDescent="0.2">
      <c r="B117">
        <v>1627</v>
      </c>
      <c r="C117" t="s">
        <v>1147</v>
      </c>
      <c r="D117" t="s">
        <v>1150</v>
      </c>
      <c r="E117">
        <v>255403</v>
      </c>
      <c r="F117">
        <v>117</v>
      </c>
      <c r="G117" t="str">
        <f t="shared" si="1"/>
        <v>1627 T CTXPG 255403</v>
      </c>
      <c r="H117" s="156">
        <v>44043</v>
      </c>
      <c r="I117" t="s">
        <v>312</v>
      </c>
      <c r="J117" s="157">
        <v>4863</v>
      </c>
    </row>
    <row r="118" spans="2:10" x14ac:dyDescent="0.2">
      <c r="B118">
        <v>1627</v>
      </c>
      <c r="C118" t="s">
        <v>1147</v>
      </c>
      <c r="D118" t="s">
        <v>1150</v>
      </c>
      <c r="E118">
        <v>258503</v>
      </c>
      <c r="F118">
        <v>118</v>
      </c>
      <c r="G118" t="str">
        <f t="shared" si="1"/>
        <v>1627 T CTXPG 258503</v>
      </c>
      <c r="H118" s="156">
        <v>44043</v>
      </c>
      <c r="I118" t="s">
        <v>314</v>
      </c>
      <c r="J118" s="157">
        <v>2383.36</v>
      </c>
    </row>
    <row r="119" spans="2:10" x14ac:dyDescent="0.2">
      <c r="B119">
        <v>1627</v>
      </c>
      <c r="C119" t="s">
        <v>1147</v>
      </c>
      <c r="D119" t="s">
        <v>1150</v>
      </c>
      <c r="E119">
        <v>258603</v>
      </c>
      <c r="F119">
        <v>119</v>
      </c>
      <c r="G119" t="str">
        <f t="shared" si="1"/>
        <v>1627 T CTXPG 258603</v>
      </c>
      <c r="H119" s="156">
        <v>44043</v>
      </c>
      <c r="I119" t="s">
        <v>316</v>
      </c>
      <c r="J119">
        <v>595.84</v>
      </c>
    </row>
    <row r="120" spans="2:10" x14ac:dyDescent="0.2">
      <c r="B120">
        <v>1627</v>
      </c>
      <c r="C120" t="s">
        <v>1147</v>
      </c>
      <c r="D120" t="s">
        <v>1150</v>
      </c>
      <c r="E120">
        <v>258703</v>
      </c>
      <c r="F120">
        <v>120</v>
      </c>
      <c r="G120" t="str">
        <f t="shared" si="1"/>
        <v>1627 T CTXPG 258703</v>
      </c>
      <c r="H120" s="156">
        <v>44043</v>
      </c>
      <c r="I120" t="s">
        <v>318</v>
      </c>
      <c r="J120">
        <v>595.84</v>
      </c>
    </row>
    <row r="121" spans="2:10" x14ac:dyDescent="0.2">
      <c r="B121">
        <v>1627</v>
      </c>
      <c r="C121" t="s">
        <v>1147</v>
      </c>
      <c r="D121" t="s">
        <v>1150</v>
      </c>
      <c r="E121">
        <v>258903</v>
      </c>
      <c r="F121">
        <v>121</v>
      </c>
      <c r="G121" t="str">
        <f t="shared" si="1"/>
        <v>1627 T CTXPG 258903</v>
      </c>
      <c r="H121" s="156">
        <v>44043</v>
      </c>
      <c r="I121" t="s">
        <v>320</v>
      </c>
      <c r="J121" s="157">
        <v>2390.5</v>
      </c>
    </row>
    <row r="122" spans="2:10" x14ac:dyDescent="0.2">
      <c r="B122">
        <v>1627</v>
      </c>
      <c r="C122" t="s">
        <v>1147</v>
      </c>
      <c r="D122" t="s">
        <v>1150</v>
      </c>
      <c r="E122">
        <v>259003</v>
      </c>
      <c r="F122">
        <v>122</v>
      </c>
      <c r="G122" t="str">
        <f t="shared" si="1"/>
        <v>1627 T CTXPG 259003</v>
      </c>
      <c r="H122" s="156">
        <v>44043</v>
      </c>
      <c r="I122" t="s">
        <v>322</v>
      </c>
      <c r="J122" s="157">
        <v>1917.04</v>
      </c>
    </row>
    <row r="123" spans="2:10" x14ac:dyDescent="0.2">
      <c r="B123">
        <v>1627</v>
      </c>
      <c r="C123" t="s">
        <v>1147</v>
      </c>
      <c r="D123" t="s">
        <v>1150</v>
      </c>
      <c r="E123">
        <v>259103</v>
      </c>
      <c r="F123">
        <v>123</v>
      </c>
      <c r="G123" t="str">
        <f t="shared" si="1"/>
        <v>1627 T CTXPG 259103</v>
      </c>
      <c r="H123" s="156">
        <v>44043</v>
      </c>
      <c r="I123" t="s">
        <v>324</v>
      </c>
      <c r="J123" s="157">
        <v>3586.72</v>
      </c>
    </row>
    <row r="124" spans="2:10" x14ac:dyDescent="0.2">
      <c r="B124">
        <v>1627</v>
      </c>
      <c r="C124" t="s">
        <v>1147</v>
      </c>
      <c r="D124" t="s">
        <v>1150</v>
      </c>
      <c r="E124">
        <v>267203</v>
      </c>
      <c r="F124">
        <v>124</v>
      </c>
      <c r="G124" t="str">
        <f t="shared" si="1"/>
        <v>1627 T CTXPG 267203</v>
      </c>
      <c r="H124" s="156">
        <v>44043</v>
      </c>
      <c r="I124" t="s">
        <v>326</v>
      </c>
      <c r="J124">
        <v>395</v>
      </c>
    </row>
    <row r="125" spans="2:10" x14ac:dyDescent="0.2">
      <c r="B125">
        <v>1627</v>
      </c>
      <c r="C125" t="s">
        <v>1147</v>
      </c>
      <c r="D125" t="s">
        <v>1150</v>
      </c>
      <c r="E125">
        <v>267303</v>
      </c>
      <c r="F125">
        <v>125</v>
      </c>
      <c r="G125" t="str">
        <f t="shared" si="1"/>
        <v>1627 T CTXPG 267303</v>
      </c>
      <c r="H125" s="156">
        <v>44043</v>
      </c>
      <c r="I125" t="s">
        <v>328</v>
      </c>
      <c r="J125" s="157">
        <v>2209.8000000000002</v>
      </c>
    </row>
    <row r="126" spans="2:10" x14ac:dyDescent="0.2">
      <c r="B126">
        <v>1627</v>
      </c>
      <c r="C126" t="s">
        <v>1147</v>
      </c>
      <c r="D126" t="s">
        <v>1150</v>
      </c>
      <c r="E126">
        <v>267403</v>
      </c>
      <c r="F126">
        <v>126</v>
      </c>
      <c r="G126" t="str">
        <f t="shared" si="1"/>
        <v>1627 T CTXPG 267403</v>
      </c>
      <c r="H126" s="156">
        <v>44043</v>
      </c>
      <c r="I126" t="s">
        <v>330</v>
      </c>
      <c r="J126">
        <v>204.4</v>
      </c>
    </row>
    <row r="127" spans="2:10" x14ac:dyDescent="0.2">
      <c r="B127">
        <v>1627</v>
      </c>
      <c r="C127" t="s">
        <v>1147</v>
      </c>
      <c r="D127" t="s">
        <v>1150</v>
      </c>
      <c r="E127">
        <v>267503</v>
      </c>
      <c r="F127">
        <v>127</v>
      </c>
      <c r="G127" t="str">
        <f t="shared" si="1"/>
        <v>1627 T CTXPG 267503</v>
      </c>
      <c r="H127" s="156">
        <v>44043</v>
      </c>
      <c r="I127" t="s">
        <v>332</v>
      </c>
      <c r="J127">
        <v>561.5</v>
      </c>
    </row>
    <row r="128" spans="2:10" x14ac:dyDescent="0.2">
      <c r="B128">
        <v>1627</v>
      </c>
      <c r="C128" t="s">
        <v>1147</v>
      </c>
      <c r="D128" t="s">
        <v>1150</v>
      </c>
      <c r="E128">
        <v>265803</v>
      </c>
      <c r="F128">
        <v>128</v>
      </c>
      <c r="G128" t="str">
        <f t="shared" si="1"/>
        <v>1627 T CTXPG 265803</v>
      </c>
      <c r="H128" s="156">
        <v>44043</v>
      </c>
      <c r="I128" t="s">
        <v>334</v>
      </c>
      <c r="J128">
        <v>120</v>
      </c>
    </row>
    <row r="129" spans="2:10" x14ac:dyDescent="0.2">
      <c r="B129">
        <v>1627</v>
      </c>
      <c r="C129" t="s">
        <v>1147</v>
      </c>
      <c r="D129" t="s">
        <v>1150</v>
      </c>
      <c r="E129">
        <v>260303</v>
      </c>
      <c r="F129">
        <v>129</v>
      </c>
      <c r="G129" t="str">
        <f t="shared" ref="G129:G192" si="2">CONCATENATE(B129," ",C129," ",D129," ",E129)</f>
        <v>1627 T CTXPG 260303</v>
      </c>
      <c r="H129" s="156">
        <v>44043</v>
      </c>
      <c r="I129" t="s">
        <v>336</v>
      </c>
      <c r="J129">
        <v>365</v>
      </c>
    </row>
    <row r="130" spans="2:10" x14ac:dyDescent="0.2">
      <c r="B130">
        <v>1627</v>
      </c>
      <c r="C130" t="s">
        <v>1147</v>
      </c>
      <c r="D130" t="s">
        <v>1150</v>
      </c>
      <c r="E130">
        <v>263903</v>
      </c>
      <c r="F130">
        <v>130</v>
      </c>
      <c r="G130" t="str">
        <f t="shared" si="2"/>
        <v>1627 T CTXPG 263903</v>
      </c>
      <c r="H130" s="156">
        <v>44043</v>
      </c>
      <c r="I130" t="s">
        <v>338</v>
      </c>
      <c r="J130">
        <v>534.82000000000005</v>
      </c>
    </row>
    <row r="131" spans="2:10" x14ac:dyDescent="0.2">
      <c r="B131">
        <v>1627</v>
      </c>
      <c r="C131" t="s">
        <v>1147</v>
      </c>
      <c r="D131" t="s">
        <v>1150</v>
      </c>
      <c r="E131">
        <v>257003</v>
      </c>
      <c r="F131">
        <v>131</v>
      </c>
      <c r="G131" t="str">
        <f t="shared" si="2"/>
        <v>1627 T CTXPG 257003</v>
      </c>
      <c r="H131" s="156">
        <v>44043</v>
      </c>
      <c r="I131" t="s">
        <v>340</v>
      </c>
      <c r="J131" s="157">
        <v>3297.4</v>
      </c>
    </row>
    <row r="132" spans="2:10" x14ac:dyDescent="0.2">
      <c r="B132">
        <v>1627</v>
      </c>
      <c r="C132" t="s">
        <v>1147</v>
      </c>
      <c r="D132" t="s">
        <v>1150</v>
      </c>
      <c r="E132">
        <v>257103</v>
      </c>
      <c r="F132">
        <v>132</v>
      </c>
      <c r="G132" t="str">
        <f t="shared" si="2"/>
        <v>1627 T CTXPG 257103</v>
      </c>
      <c r="H132" s="156">
        <v>44043</v>
      </c>
      <c r="I132" t="s">
        <v>342</v>
      </c>
      <c r="J132" s="157">
        <v>1014.73</v>
      </c>
    </row>
    <row r="133" spans="2:10" x14ac:dyDescent="0.2">
      <c r="B133">
        <v>1660</v>
      </c>
      <c r="C133" t="s">
        <v>1147</v>
      </c>
      <c r="D133" t="s">
        <v>1149</v>
      </c>
      <c r="F133">
        <v>133</v>
      </c>
      <c r="G133" t="str">
        <f t="shared" si="2"/>
        <v xml:space="preserve">1660 T CONNO </v>
      </c>
      <c r="H133" s="156">
        <v>44048</v>
      </c>
      <c r="I133" t="s">
        <v>344</v>
      </c>
      <c r="J133">
        <v>106.46</v>
      </c>
    </row>
    <row r="134" spans="2:10" x14ac:dyDescent="0.2">
      <c r="B134">
        <v>1664</v>
      </c>
      <c r="C134" t="s">
        <v>1147</v>
      </c>
      <c r="D134" t="s">
        <v>1148</v>
      </c>
      <c r="E134">
        <v>199305</v>
      </c>
      <c r="F134">
        <v>134</v>
      </c>
      <c r="G134" t="str">
        <f t="shared" si="2"/>
        <v>1664 T INVEN 199305</v>
      </c>
      <c r="H134" s="156">
        <v>44055</v>
      </c>
      <c r="I134" t="s">
        <v>346</v>
      </c>
      <c r="J134">
        <v>557.6</v>
      </c>
    </row>
    <row r="135" spans="2:10" x14ac:dyDescent="0.2">
      <c r="B135">
        <v>1664</v>
      </c>
      <c r="C135" t="s">
        <v>1147</v>
      </c>
      <c r="D135" t="s">
        <v>1148</v>
      </c>
      <c r="E135">
        <v>198805</v>
      </c>
      <c r="F135">
        <v>135</v>
      </c>
      <c r="G135" t="str">
        <f t="shared" si="2"/>
        <v>1664 T INVEN 198805</v>
      </c>
      <c r="H135" s="156">
        <v>44055</v>
      </c>
      <c r="I135" t="s">
        <v>348</v>
      </c>
      <c r="J135">
        <v>46.36</v>
      </c>
    </row>
    <row r="136" spans="2:10" x14ac:dyDescent="0.2">
      <c r="B136">
        <v>1664</v>
      </c>
      <c r="C136" t="s">
        <v>1147</v>
      </c>
      <c r="D136" t="s">
        <v>1148</v>
      </c>
      <c r="E136">
        <v>198905</v>
      </c>
      <c r="F136">
        <v>136</v>
      </c>
      <c r="G136" t="str">
        <f t="shared" si="2"/>
        <v>1664 T INVEN 198905</v>
      </c>
      <c r="H136" s="156">
        <v>44055</v>
      </c>
      <c r="I136" t="s">
        <v>350</v>
      </c>
      <c r="J136">
        <v>46.36</v>
      </c>
    </row>
    <row r="137" spans="2:10" x14ac:dyDescent="0.2">
      <c r="B137">
        <v>1661</v>
      </c>
      <c r="C137" t="s">
        <v>1147</v>
      </c>
      <c r="D137" t="s">
        <v>1148</v>
      </c>
      <c r="E137">
        <v>199605</v>
      </c>
      <c r="F137">
        <v>137</v>
      </c>
      <c r="G137" t="str">
        <f t="shared" si="2"/>
        <v>1661 T INVEN 199605</v>
      </c>
      <c r="H137" s="156">
        <v>44060</v>
      </c>
      <c r="I137" t="s">
        <v>352</v>
      </c>
      <c r="J137" s="157">
        <v>1030.3699999999999</v>
      </c>
    </row>
    <row r="138" spans="2:10" x14ac:dyDescent="0.2">
      <c r="B138">
        <v>1673</v>
      </c>
      <c r="C138" t="s">
        <v>1147</v>
      </c>
      <c r="D138" t="s">
        <v>1150</v>
      </c>
      <c r="E138">
        <v>271103</v>
      </c>
      <c r="F138">
        <v>138</v>
      </c>
      <c r="G138" t="str">
        <f t="shared" si="2"/>
        <v>1673 T CTXPG 271103</v>
      </c>
      <c r="H138" s="156">
        <v>44074</v>
      </c>
      <c r="I138" t="s">
        <v>354</v>
      </c>
      <c r="J138">
        <v>200</v>
      </c>
    </row>
    <row r="139" spans="2:10" x14ac:dyDescent="0.2">
      <c r="B139">
        <v>1673</v>
      </c>
      <c r="C139" t="s">
        <v>1147</v>
      </c>
      <c r="D139" t="s">
        <v>1150</v>
      </c>
      <c r="E139">
        <v>271203</v>
      </c>
      <c r="F139">
        <v>139</v>
      </c>
      <c r="G139" t="str">
        <f t="shared" si="2"/>
        <v>1673 T CTXPG 271203</v>
      </c>
      <c r="H139" s="156">
        <v>44074</v>
      </c>
      <c r="I139" t="s">
        <v>356</v>
      </c>
      <c r="J139">
        <v>360</v>
      </c>
    </row>
    <row r="140" spans="2:10" x14ac:dyDescent="0.2">
      <c r="B140">
        <v>1673</v>
      </c>
      <c r="C140" t="s">
        <v>1147</v>
      </c>
      <c r="D140" t="s">
        <v>1150</v>
      </c>
      <c r="E140">
        <v>272503</v>
      </c>
      <c r="F140">
        <v>140</v>
      </c>
      <c r="G140" t="str">
        <f t="shared" si="2"/>
        <v>1673 T CTXPG 272503</v>
      </c>
      <c r="H140" s="156">
        <v>44074</v>
      </c>
      <c r="I140" t="s">
        <v>358</v>
      </c>
      <c r="J140" s="157">
        <v>1400</v>
      </c>
    </row>
    <row r="141" spans="2:10" x14ac:dyDescent="0.2">
      <c r="B141">
        <v>1673</v>
      </c>
      <c r="C141" t="s">
        <v>1147</v>
      </c>
      <c r="D141" t="s">
        <v>1150</v>
      </c>
      <c r="E141">
        <v>272603</v>
      </c>
      <c r="F141">
        <v>141</v>
      </c>
      <c r="G141" t="str">
        <f t="shared" si="2"/>
        <v>1673 T CTXPG 272603</v>
      </c>
      <c r="H141" s="156">
        <v>44074</v>
      </c>
      <c r="I141" t="s">
        <v>360</v>
      </c>
      <c r="J141" s="157">
        <v>3384</v>
      </c>
    </row>
    <row r="142" spans="2:10" x14ac:dyDescent="0.2">
      <c r="B142">
        <v>1673</v>
      </c>
      <c r="C142" t="s">
        <v>1147</v>
      </c>
      <c r="D142" t="s">
        <v>1150</v>
      </c>
      <c r="E142">
        <v>280903</v>
      </c>
      <c r="F142">
        <v>142</v>
      </c>
      <c r="G142" t="str">
        <f t="shared" si="2"/>
        <v>1673 T CTXPG 280903</v>
      </c>
      <c r="H142" s="156">
        <v>44074</v>
      </c>
      <c r="I142" t="s">
        <v>362</v>
      </c>
      <c r="J142">
        <v>83.75</v>
      </c>
    </row>
    <row r="143" spans="2:10" x14ac:dyDescent="0.2">
      <c r="B143">
        <v>1673</v>
      </c>
      <c r="C143" t="s">
        <v>1147</v>
      </c>
      <c r="D143" t="s">
        <v>1150</v>
      </c>
      <c r="E143">
        <v>275103</v>
      </c>
      <c r="F143">
        <v>143</v>
      </c>
      <c r="G143" t="str">
        <f t="shared" si="2"/>
        <v>1673 T CTXPG 275103</v>
      </c>
      <c r="H143" s="156">
        <v>44074</v>
      </c>
      <c r="I143" t="s">
        <v>364</v>
      </c>
      <c r="J143">
        <v>833.57</v>
      </c>
    </row>
    <row r="144" spans="2:10" x14ac:dyDescent="0.2">
      <c r="B144">
        <v>1673</v>
      </c>
      <c r="C144" t="s">
        <v>1147</v>
      </c>
      <c r="D144" t="s">
        <v>1150</v>
      </c>
      <c r="E144">
        <v>271503</v>
      </c>
      <c r="F144">
        <v>144</v>
      </c>
      <c r="G144" t="str">
        <f t="shared" si="2"/>
        <v>1673 T CTXPG 271503</v>
      </c>
      <c r="H144" s="156">
        <v>44074</v>
      </c>
      <c r="I144" t="s">
        <v>366</v>
      </c>
      <c r="J144" s="157">
        <v>3840</v>
      </c>
    </row>
    <row r="145" spans="2:10" x14ac:dyDescent="0.2">
      <c r="B145">
        <v>1673</v>
      </c>
      <c r="C145" t="s">
        <v>1147</v>
      </c>
      <c r="D145" t="s">
        <v>1150</v>
      </c>
      <c r="E145">
        <v>275803</v>
      </c>
      <c r="F145">
        <v>145</v>
      </c>
      <c r="G145" t="str">
        <f t="shared" si="2"/>
        <v>1673 T CTXPG 275803</v>
      </c>
      <c r="H145" s="156">
        <v>44074</v>
      </c>
      <c r="I145" t="s">
        <v>368</v>
      </c>
      <c r="J145">
        <v>910</v>
      </c>
    </row>
    <row r="146" spans="2:10" x14ac:dyDescent="0.2">
      <c r="B146">
        <v>1673</v>
      </c>
      <c r="C146" t="s">
        <v>1147</v>
      </c>
      <c r="D146" t="s">
        <v>1150</v>
      </c>
      <c r="E146">
        <v>277303</v>
      </c>
      <c r="F146">
        <v>146</v>
      </c>
      <c r="G146" t="str">
        <f t="shared" si="2"/>
        <v>1673 T CTXPG 277303</v>
      </c>
      <c r="H146" s="156">
        <v>44074</v>
      </c>
      <c r="I146" t="s">
        <v>370</v>
      </c>
      <c r="J146" s="157">
        <v>3048</v>
      </c>
    </row>
    <row r="147" spans="2:10" x14ac:dyDescent="0.2">
      <c r="B147">
        <v>1673</v>
      </c>
      <c r="C147" t="s">
        <v>1147</v>
      </c>
      <c r="D147" t="s">
        <v>1150</v>
      </c>
      <c r="E147">
        <v>277403</v>
      </c>
      <c r="F147">
        <v>147</v>
      </c>
      <c r="G147" t="str">
        <f t="shared" si="2"/>
        <v>1673 T CTXPG 277403</v>
      </c>
      <c r="H147" s="156">
        <v>44074</v>
      </c>
      <c r="I147" t="s">
        <v>372</v>
      </c>
      <c r="J147" s="157">
        <v>3448.31</v>
      </c>
    </row>
    <row r="148" spans="2:10" x14ac:dyDescent="0.2">
      <c r="B148">
        <v>1673</v>
      </c>
      <c r="C148" t="s">
        <v>1147</v>
      </c>
      <c r="D148" t="s">
        <v>1150</v>
      </c>
      <c r="E148">
        <v>277503</v>
      </c>
      <c r="F148">
        <v>148</v>
      </c>
      <c r="G148" t="str">
        <f t="shared" si="2"/>
        <v>1673 T CTXPG 277503</v>
      </c>
      <c r="H148" s="156">
        <v>44074</v>
      </c>
      <c r="I148" t="s">
        <v>374</v>
      </c>
      <c r="J148" s="157">
        <v>1066.55</v>
      </c>
    </row>
    <row r="149" spans="2:10" x14ac:dyDescent="0.2">
      <c r="B149">
        <v>1673</v>
      </c>
      <c r="C149" t="s">
        <v>1147</v>
      </c>
      <c r="D149" t="s">
        <v>1150</v>
      </c>
      <c r="E149">
        <v>277603</v>
      </c>
      <c r="F149">
        <v>149</v>
      </c>
      <c r="G149" t="str">
        <f t="shared" si="2"/>
        <v>1673 T CTXPG 277603</v>
      </c>
      <c r="H149" s="156">
        <v>44074</v>
      </c>
      <c r="I149" t="s">
        <v>376</v>
      </c>
      <c r="J149" s="157">
        <v>2543.3200000000002</v>
      </c>
    </row>
    <row r="150" spans="2:10" x14ac:dyDescent="0.2">
      <c r="B150">
        <v>1673</v>
      </c>
      <c r="C150" t="s">
        <v>1147</v>
      </c>
      <c r="D150" t="s">
        <v>1150</v>
      </c>
      <c r="E150">
        <v>277903</v>
      </c>
      <c r="F150">
        <v>150</v>
      </c>
      <c r="G150" t="str">
        <f t="shared" si="2"/>
        <v>1673 T CTXPG 277903</v>
      </c>
      <c r="H150" s="156">
        <v>44074</v>
      </c>
      <c r="I150" t="s">
        <v>378</v>
      </c>
      <c r="J150">
        <v>870</v>
      </c>
    </row>
    <row r="151" spans="2:10" x14ac:dyDescent="0.2">
      <c r="B151">
        <v>1673</v>
      </c>
      <c r="C151" t="s">
        <v>1147</v>
      </c>
      <c r="D151" t="s">
        <v>1150</v>
      </c>
      <c r="E151">
        <v>272003</v>
      </c>
      <c r="F151">
        <v>151</v>
      </c>
      <c r="G151" t="str">
        <f t="shared" si="2"/>
        <v>1673 T CTXPG 272003</v>
      </c>
      <c r="H151" s="156">
        <v>44074</v>
      </c>
      <c r="I151" t="s">
        <v>380</v>
      </c>
      <c r="J151" s="157">
        <v>1645.7</v>
      </c>
    </row>
    <row r="152" spans="2:10" x14ac:dyDescent="0.2">
      <c r="B152">
        <v>1673</v>
      </c>
      <c r="C152" t="s">
        <v>1147</v>
      </c>
      <c r="D152" t="s">
        <v>1150</v>
      </c>
      <c r="E152">
        <v>269703</v>
      </c>
      <c r="F152">
        <v>152</v>
      </c>
      <c r="G152" t="str">
        <f t="shared" si="2"/>
        <v>1673 T CTXPG 269703</v>
      </c>
      <c r="H152" s="156">
        <v>44074</v>
      </c>
      <c r="I152" t="s">
        <v>382</v>
      </c>
      <c r="J152">
        <v>825</v>
      </c>
    </row>
    <row r="153" spans="2:10" x14ac:dyDescent="0.2">
      <c r="B153">
        <v>1673</v>
      </c>
      <c r="C153" t="s">
        <v>1147</v>
      </c>
      <c r="D153" t="s">
        <v>1150</v>
      </c>
      <c r="E153">
        <v>269803</v>
      </c>
      <c r="F153">
        <v>153</v>
      </c>
      <c r="G153" t="str">
        <f t="shared" si="2"/>
        <v>1673 T CTXPG 269803</v>
      </c>
      <c r="H153" s="156">
        <v>44074</v>
      </c>
      <c r="I153" t="s">
        <v>384</v>
      </c>
      <c r="J153">
        <v>250</v>
      </c>
    </row>
    <row r="154" spans="2:10" x14ac:dyDescent="0.2">
      <c r="B154">
        <v>1673</v>
      </c>
      <c r="C154" t="s">
        <v>1147</v>
      </c>
      <c r="D154" t="s">
        <v>1150</v>
      </c>
      <c r="E154">
        <v>269903</v>
      </c>
      <c r="F154">
        <v>154</v>
      </c>
      <c r="G154" t="str">
        <f t="shared" si="2"/>
        <v>1673 T CTXPG 269903</v>
      </c>
      <c r="H154" s="156">
        <v>44074</v>
      </c>
      <c r="I154" t="s">
        <v>386</v>
      </c>
      <c r="J154">
        <v>642.39</v>
      </c>
    </row>
    <row r="155" spans="2:10" x14ac:dyDescent="0.2">
      <c r="B155">
        <v>1673</v>
      </c>
      <c r="C155" t="s">
        <v>1147</v>
      </c>
      <c r="D155" t="s">
        <v>1150</v>
      </c>
      <c r="E155">
        <v>270003</v>
      </c>
      <c r="F155">
        <v>155</v>
      </c>
      <c r="G155" t="str">
        <f t="shared" si="2"/>
        <v>1673 T CTXPG 270003</v>
      </c>
      <c r="H155" s="156">
        <v>44074</v>
      </c>
      <c r="I155" t="s">
        <v>52</v>
      </c>
      <c r="J155" s="157">
        <v>4330.26</v>
      </c>
    </row>
    <row r="156" spans="2:10" x14ac:dyDescent="0.2">
      <c r="B156">
        <v>1673</v>
      </c>
      <c r="C156" t="s">
        <v>1147</v>
      </c>
      <c r="D156" t="s">
        <v>1150</v>
      </c>
      <c r="E156">
        <v>280803</v>
      </c>
      <c r="F156">
        <v>156</v>
      </c>
      <c r="G156" t="str">
        <f t="shared" si="2"/>
        <v>1673 T CTXPG 280803</v>
      </c>
      <c r="H156" s="156">
        <v>44074</v>
      </c>
      <c r="I156" t="s">
        <v>388</v>
      </c>
      <c r="J156">
        <v>0</v>
      </c>
    </row>
    <row r="157" spans="2:10" x14ac:dyDescent="0.2">
      <c r="B157">
        <v>1673</v>
      </c>
      <c r="C157" t="s">
        <v>1147</v>
      </c>
      <c r="D157" t="s">
        <v>1150</v>
      </c>
      <c r="E157">
        <v>274803</v>
      </c>
      <c r="F157">
        <v>157</v>
      </c>
      <c r="G157" t="str">
        <f t="shared" si="2"/>
        <v>1673 T CTXPG 274803</v>
      </c>
      <c r="H157" s="156">
        <v>44074</v>
      </c>
      <c r="I157" t="s">
        <v>390</v>
      </c>
      <c r="J157">
        <v>0</v>
      </c>
    </row>
    <row r="158" spans="2:10" x14ac:dyDescent="0.2">
      <c r="B158">
        <v>1673</v>
      </c>
      <c r="C158" t="s">
        <v>1147</v>
      </c>
      <c r="D158" t="s">
        <v>1150</v>
      </c>
      <c r="E158">
        <v>268603</v>
      </c>
      <c r="F158">
        <v>158</v>
      </c>
      <c r="G158" t="str">
        <f t="shared" si="2"/>
        <v>1673 T CTXPG 268603</v>
      </c>
      <c r="H158" s="156">
        <v>44074</v>
      </c>
      <c r="I158" t="s">
        <v>392</v>
      </c>
      <c r="J158">
        <v>0</v>
      </c>
    </row>
    <row r="159" spans="2:10" x14ac:dyDescent="0.2">
      <c r="B159">
        <v>1673</v>
      </c>
      <c r="C159" t="s">
        <v>1147</v>
      </c>
      <c r="D159" t="s">
        <v>1150</v>
      </c>
      <c r="E159">
        <v>272903</v>
      </c>
      <c r="F159">
        <v>159</v>
      </c>
      <c r="G159" t="str">
        <f t="shared" si="2"/>
        <v>1673 T CTXPG 272903</v>
      </c>
      <c r="H159" s="156">
        <v>44074</v>
      </c>
      <c r="I159" t="s">
        <v>394</v>
      </c>
      <c r="J159" s="157">
        <v>6678</v>
      </c>
    </row>
    <row r="160" spans="2:10" x14ac:dyDescent="0.2">
      <c r="B160">
        <v>1673</v>
      </c>
      <c r="C160" t="s">
        <v>1147</v>
      </c>
      <c r="D160" t="s">
        <v>1150</v>
      </c>
      <c r="E160">
        <v>276803</v>
      </c>
      <c r="F160">
        <v>160</v>
      </c>
      <c r="G160" t="str">
        <f t="shared" si="2"/>
        <v>1673 T CTXPG 276803</v>
      </c>
      <c r="H160" s="156">
        <v>44074</v>
      </c>
      <c r="I160" t="s">
        <v>396</v>
      </c>
      <c r="J160" s="157">
        <v>1200</v>
      </c>
    </row>
    <row r="161" spans="2:10" x14ac:dyDescent="0.2">
      <c r="B161">
        <v>1673</v>
      </c>
      <c r="C161" t="s">
        <v>1147</v>
      </c>
      <c r="D161" t="s">
        <v>1150</v>
      </c>
      <c r="E161">
        <v>276903</v>
      </c>
      <c r="F161">
        <v>161</v>
      </c>
      <c r="G161" t="str">
        <f t="shared" si="2"/>
        <v>1673 T CTXPG 276903</v>
      </c>
      <c r="H161" s="156">
        <v>44074</v>
      </c>
      <c r="I161" t="s">
        <v>398</v>
      </c>
      <c r="J161">
        <v>715</v>
      </c>
    </row>
    <row r="162" spans="2:10" x14ac:dyDescent="0.2">
      <c r="B162">
        <v>1673</v>
      </c>
      <c r="C162" t="s">
        <v>1147</v>
      </c>
      <c r="D162" t="s">
        <v>1150</v>
      </c>
      <c r="E162">
        <v>277103</v>
      </c>
      <c r="F162">
        <v>162</v>
      </c>
      <c r="G162" t="str">
        <f t="shared" si="2"/>
        <v>1673 T CTXPG 277103</v>
      </c>
      <c r="H162" s="156">
        <v>44074</v>
      </c>
      <c r="I162" t="s">
        <v>400</v>
      </c>
      <c r="J162">
        <v>540</v>
      </c>
    </row>
    <row r="163" spans="2:10" x14ac:dyDescent="0.2">
      <c r="B163">
        <v>1673</v>
      </c>
      <c r="C163" t="s">
        <v>1147</v>
      </c>
      <c r="D163" t="s">
        <v>1150</v>
      </c>
      <c r="E163">
        <v>277203</v>
      </c>
      <c r="F163">
        <v>163</v>
      </c>
      <c r="G163" t="str">
        <f t="shared" si="2"/>
        <v>1673 T CTXPG 277203</v>
      </c>
      <c r="H163" s="156">
        <v>44074</v>
      </c>
      <c r="I163" t="s">
        <v>402</v>
      </c>
      <c r="J163" s="157">
        <v>1428.13</v>
      </c>
    </row>
    <row r="164" spans="2:10" x14ac:dyDescent="0.2">
      <c r="B164">
        <v>1673</v>
      </c>
      <c r="C164" t="s">
        <v>1147</v>
      </c>
      <c r="D164" t="s">
        <v>1150</v>
      </c>
      <c r="E164">
        <v>275903</v>
      </c>
      <c r="F164">
        <v>164</v>
      </c>
      <c r="G164" t="str">
        <f t="shared" si="2"/>
        <v>1673 T CTXPG 275903</v>
      </c>
      <c r="H164" s="156">
        <v>44074</v>
      </c>
      <c r="I164" t="s">
        <v>404</v>
      </c>
      <c r="J164" s="157">
        <v>2793.93</v>
      </c>
    </row>
    <row r="165" spans="2:10" x14ac:dyDescent="0.2">
      <c r="B165">
        <v>1673</v>
      </c>
      <c r="C165" t="s">
        <v>1147</v>
      </c>
      <c r="D165" t="s">
        <v>1150</v>
      </c>
      <c r="E165">
        <v>276003</v>
      </c>
      <c r="F165">
        <v>165</v>
      </c>
      <c r="G165" t="str">
        <f t="shared" si="2"/>
        <v>1673 T CTXPG 276003</v>
      </c>
      <c r="H165" s="156">
        <v>44074</v>
      </c>
      <c r="I165" t="s">
        <v>406</v>
      </c>
      <c r="J165" s="157">
        <v>1220.1400000000001</v>
      </c>
    </row>
    <row r="166" spans="2:10" x14ac:dyDescent="0.2">
      <c r="B166">
        <v>1673</v>
      </c>
      <c r="C166" t="s">
        <v>1147</v>
      </c>
      <c r="D166" t="s">
        <v>1150</v>
      </c>
      <c r="E166">
        <v>276103</v>
      </c>
      <c r="F166">
        <v>166</v>
      </c>
      <c r="G166" t="str">
        <f t="shared" si="2"/>
        <v>1673 T CTXPG 276103</v>
      </c>
      <c r="H166" s="156">
        <v>44074</v>
      </c>
      <c r="I166" t="s">
        <v>408</v>
      </c>
      <c r="J166">
        <v>889.35</v>
      </c>
    </row>
    <row r="167" spans="2:10" x14ac:dyDescent="0.2">
      <c r="B167">
        <v>1673</v>
      </c>
      <c r="C167" t="s">
        <v>1147</v>
      </c>
      <c r="D167" t="s">
        <v>1150</v>
      </c>
      <c r="E167">
        <v>276303</v>
      </c>
      <c r="F167">
        <v>167</v>
      </c>
      <c r="G167" t="str">
        <f t="shared" si="2"/>
        <v>1673 T CTXPG 276303</v>
      </c>
      <c r="H167" s="156">
        <v>44074</v>
      </c>
      <c r="I167" t="s">
        <v>410</v>
      </c>
      <c r="J167">
        <v>180</v>
      </c>
    </row>
    <row r="168" spans="2:10" x14ac:dyDescent="0.2">
      <c r="B168">
        <v>1673</v>
      </c>
      <c r="C168" t="s">
        <v>1147</v>
      </c>
      <c r="D168" t="s">
        <v>1150</v>
      </c>
      <c r="E168">
        <v>276403</v>
      </c>
      <c r="F168">
        <v>168</v>
      </c>
      <c r="G168" t="str">
        <f t="shared" si="2"/>
        <v>1673 T CTXPG 276403</v>
      </c>
      <c r="H168" s="156">
        <v>44074</v>
      </c>
      <c r="I168" t="s">
        <v>412</v>
      </c>
      <c r="J168">
        <v>400</v>
      </c>
    </row>
    <row r="169" spans="2:10" x14ac:dyDescent="0.2">
      <c r="B169">
        <v>1673</v>
      </c>
      <c r="C169" t="s">
        <v>1147</v>
      </c>
      <c r="D169" t="s">
        <v>1150</v>
      </c>
      <c r="E169">
        <v>276503</v>
      </c>
      <c r="F169">
        <v>169</v>
      </c>
      <c r="G169" t="str">
        <f t="shared" si="2"/>
        <v>1673 T CTXPG 276503</v>
      </c>
      <c r="H169" s="156">
        <v>44074</v>
      </c>
      <c r="I169" t="s">
        <v>414</v>
      </c>
      <c r="J169">
        <v>400</v>
      </c>
    </row>
    <row r="170" spans="2:10" x14ac:dyDescent="0.2">
      <c r="B170">
        <v>1673</v>
      </c>
      <c r="C170" t="s">
        <v>1147</v>
      </c>
      <c r="D170" t="s">
        <v>1150</v>
      </c>
      <c r="E170">
        <v>276603</v>
      </c>
      <c r="F170">
        <v>170</v>
      </c>
      <c r="G170" t="str">
        <f t="shared" si="2"/>
        <v>1673 T CTXPG 276603</v>
      </c>
      <c r="H170" s="156">
        <v>44074</v>
      </c>
      <c r="I170" t="s">
        <v>416</v>
      </c>
      <c r="J170">
        <v>825</v>
      </c>
    </row>
    <row r="171" spans="2:10" x14ac:dyDescent="0.2">
      <c r="B171">
        <v>1673</v>
      </c>
      <c r="C171" t="s">
        <v>1147</v>
      </c>
      <c r="D171" t="s">
        <v>1150</v>
      </c>
      <c r="E171">
        <v>278103</v>
      </c>
      <c r="F171">
        <v>171</v>
      </c>
      <c r="G171" t="str">
        <f t="shared" si="2"/>
        <v>1673 T CTXPG 278103</v>
      </c>
      <c r="H171" s="156">
        <v>44074</v>
      </c>
      <c r="I171" t="s">
        <v>418</v>
      </c>
      <c r="J171" s="157">
        <v>1645.7</v>
      </c>
    </row>
    <row r="172" spans="2:10" x14ac:dyDescent="0.2">
      <c r="B172">
        <v>1673</v>
      </c>
      <c r="C172" t="s">
        <v>1147</v>
      </c>
      <c r="D172" t="s">
        <v>1150</v>
      </c>
      <c r="E172">
        <v>278203</v>
      </c>
      <c r="F172">
        <v>172</v>
      </c>
      <c r="G172" t="str">
        <f t="shared" si="2"/>
        <v>1673 T CTXPG 278203</v>
      </c>
      <c r="H172" s="156">
        <v>44074</v>
      </c>
      <c r="I172" t="s">
        <v>420</v>
      </c>
      <c r="J172" s="157">
        <v>1440</v>
      </c>
    </row>
    <row r="173" spans="2:10" x14ac:dyDescent="0.2">
      <c r="B173">
        <v>1673</v>
      </c>
      <c r="C173" t="s">
        <v>1147</v>
      </c>
      <c r="D173" t="s">
        <v>1150</v>
      </c>
      <c r="E173">
        <v>278303</v>
      </c>
      <c r="F173">
        <v>173</v>
      </c>
      <c r="G173" t="str">
        <f t="shared" si="2"/>
        <v>1673 T CTXPG 278303</v>
      </c>
      <c r="H173" s="156">
        <v>44074</v>
      </c>
      <c r="I173" t="s">
        <v>422</v>
      </c>
      <c r="J173" s="157">
        <v>1010.7</v>
      </c>
    </row>
    <row r="174" spans="2:10" x14ac:dyDescent="0.2">
      <c r="B174">
        <v>1673</v>
      </c>
      <c r="C174" t="s">
        <v>1147</v>
      </c>
      <c r="D174" t="s">
        <v>1150</v>
      </c>
      <c r="E174">
        <v>278403</v>
      </c>
      <c r="F174">
        <v>174</v>
      </c>
      <c r="G174" t="str">
        <f t="shared" si="2"/>
        <v>1673 T CTXPG 278403</v>
      </c>
      <c r="H174" s="156">
        <v>44074</v>
      </c>
      <c r="I174" t="s">
        <v>424</v>
      </c>
      <c r="J174">
        <v>666.08</v>
      </c>
    </row>
    <row r="175" spans="2:10" x14ac:dyDescent="0.2">
      <c r="B175">
        <v>1673</v>
      </c>
      <c r="C175" t="s">
        <v>1147</v>
      </c>
      <c r="D175" t="s">
        <v>1150</v>
      </c>
      <c r="E175">
        <v>278503</v>
      </c>
      <c r="F175">
        <v>175</v>
      </c>
      <c r="G175" t="str">
        <f t="shared" si="2"/>
        <v>1673 T CTXPG 278503</v>
      </c>
      <c r="H175" s="156">
        <v>44074</v>
      </c>
      <c r="I175" t="s">
        <v>426</v>
      </c>
      <c r="J175">
        <v>387</v>
      </c>
    </row>
    <row r="176" spans="2:10" x14ac:dyDescent="0.2">
      <c r="B176">
        <v>1673</v>
      </c>
      <c r="C176" t="s">
        <v>1147</v>
      </c>
      <c r="D176" t="s">
        <v>1150</v>
      </c>
      <c r="E176">
        <v>278603</v>
      </c>
      <c r="F176">
        <v>176</v>
      </c>
      <c r="G176" t="str">
        <f t="shared" si="2"/>
        <v>1673 T CTXPG 278603</v>
      </c>
      <c r="H176" s="156">
        <v>44074</v>
      </c>
      <c r="I176" t="s">
        <v>428</v>
      </c>
      <c r="J176">
        <v>25.8</v>
      </c>
    </row>
    <row r="177" spans="2:10" x14ac:dyDescent="0.2">
      <c r="B177">
        <v>1673</v>
      </c>
      <c r="C177" t="s">
        <v>1147</v>
      </c>
      <c r="D177" t="s">
        <v>1150</v>
      </c>
      <c r="E177">
        <v>278803</v>
      </c>
      <c r="F177">
        <v>177</v>
      </c>
      <c r="G177" t="str">
        <f t="shared" si="2"/>
        <v>1673 T CTXPG 278803</v>
      </c>
      <c r="H177" s="156">
        <v>44074</v>
      </c>
      <c r="I177" t="s">
        <v>430</v>
      </c>
      <c r="J177">
        <v>79.599999999999994</v>
      </c>
    </row>
    <row r="178" spans="2:10" x14ac:dyDescent="0.2">
      <c r="B178">
        <v>1673</v>
      </c>
      <c r="C178" t="s">
        <v>1147</v>
      </c>
      <c r="D178" t="s">
        <v>1150</v>
      </c>
      <c r="E178">
        <v>278903</v>
      </c>
      <c r="F178">
        <v>178</v>
      </c>
      <c r="G178" t="str">
        <f t="shared" si="2"/>
        <v>1673 T CTXPG 278903</v>
      </c>
      <c r="H178" s="156">
        <v>44074</v>
      </c>
      <c r="I178" t="s">
        <v>432</v>
      </c>
      <c r="J178" s="157">
        <v>2136</v>
      </c>
    </row>
    <row r="179" spans="2:10" x14ac:dyDescent="0.2">
      <c r="B179">
        <v>1673</v>
      </c>
      <c r="C179" t="s">
        <v>1147</v>
      </c>
      <c r="D179" t="s">
        <v>1150</v>
      </c>
      <c r="E179">
        <v>279003</v>
      </c>
      <c r="F179">
        <v>179</v>
      </c>
      <c r="G179" t="str">
        <f t="shared" si="2"/>
        <v>1673 T CTXPG 279003</v>
      </c>
      <c r="H179" s="156">
        <v>44074</v>
      </c>
      <c r="I179" t="s">
        <v>434</v>
      </c>
      <c r="J179">
        <v>17</v>
      </c>
    </row>
    <row r="180" spans="2:10" x14ac:dyDescent="0.2">
      <c r="B180">
        <v>1673</v>
      </c>
      <c r="C180" t="s">
        <v>1147</v>
      </c>
      <c r="D180" t="s">
        <v>1150</v>
      </c>
      <c r="E180">
        <v>279203</v>
      </c>
      <c r="F180">
        <v>180</v>
      </c>
      <c r="G180" t="str">
        <f t="shared" si="2"/>
        <v>1673 T CTXPG 279203</v>
      </c>
      <c r="H180" s="156">
        <v>44074</v>
      </c>
      <c r="I180" t="s">
        <v>436</v>
      </c>
      <c r="J180">
        <v>401.95</v>
      </c>
    </row>
    <row r="181" spans="2:10" x14ac:dyDescent="0.2">
      <c r="B181">
        <v>1673</v>
      </c>
      <c r="C181" t="s">
        <v>1147</v>
      </c>
      <c r="D181" t="s">
        <v>1150</v>
      </c>
      <c r="E181">
        <v>279303</v>
      </c>
      <c r="F181">
        <v>181</v>
      </c>
      <c r="G181" t="str">
        <f t="shared" si="2"/>
        <v>1673 T CTXPG 279303</v>
      </c>
      <c r="H181" s="156">
        <v>44074</v>
      </c>
      <c r="I181" t="s">
        <v>438</v>
      </c>
      <c r="J181">
        <v>247.44</v>
      </c>
    </row>
    <row r="182" spans="2:10" x14ac:dyDescent="0.2">
      <c r="B182">
        <v>1673</v>
      </c>
      <c r="C182" t="s">
        <v>1147</v>
      </c>
      <c r="D182" t="s">
        <v>1150</v>
      </c>
      <c r="E182">
        <v>280703</v>
      </c>
      <c r="F182">
        <v>182</v>
      </c>
      <c r="G182" t="str">
        <f t="shared" si="2"/>
        <v>1673 T CTXPG 280703</v>
      </c>
      <c r="H182" s="156">
        <v>44074</v>
      </c>
      <c r="I182" t="s">
        <v>440</v>
      </c>
      <c r="J182">
        <v>275</v>
      </c>
    </row>
    <row r="183" spans="2:10" x14ac:dyDescent="0.2">
      <c r="B183">
        <v>1673</v>
      </c>
      <c r="C183" t="s">
        <v>1147</v>
      </c>
      <c r="D183" t="s">
        <v>1150</v>
      </c>
      <c r="E183">
        <v>270103</v>
      </c>
      <c r="F183">
        <v>183</v>
      </c>
      <c r="G183" t="str">
        <f t="shared" si="2"/>
        <v>1673 T CTXPG 270103</v>
      </c>
      <c r="H183" s="156">
        <v>44074</v>
      </c>
      <c r="I183" t="s">
        <v>442</v>
      </c>
      <c r="J183" s="157">
        <v>1645.7</v>
      </c>
    </row>
    <row r="184" spans="2:10" x14ac:dyDescent="0.2">
      <c r="B184">
        <v>1673</v>
      </c>
      <c r="C184" t="s">
        <v>1147</v>
      </c>
      <c r="D184" t="s">
        <v>1150</v>
      </c>
      <c r="E184">
        <v>270203</v>
      </c>
      <c r="F184">
        <v>184</v>
      </c>
      <c r="G184" t="str">
        <f t="shared" si="2"/>
        <v>1673 T CTXPG 270203</v>
      </c>
      <c r="H184" s="156">
        <v>44074</v>
      </c>
      <c r="I184" t="s">
        <v>444</v>
      </c>
      <c r="J184">
        <v>136.57</v>
      </c>
    </row>
    <row r="185" spans="2:10" x14ac:dyDescent="0.2">
      <c r="B185">
        <v>1673</v>
      </c>
      <c r="C185" t="s">
        <v>1147</v>
      </c>
      <c r="D185" t="s">
        <v>1150</v>
      </c>
      <c r="E185">
        <v>270303</v>
      </c>
      <c r="F185">
        <v>185</v>
      </c>
      <c r="G185" t="str">
        <f t="shared" si="2"/>
        <v>1673 T CTXPG 270303</v>
      </c>
      <c r="H185" s="156">
        <v>44074</v>
      </c>
      <c r="I185" t="s">
        <v>446</v>
      </c>
      <c r="J185">
        <v>174.6</v>
      </c>
    </row>
    <row r="186" spans="2:10" x14ac:dyDescent="0.2">
      <c r="B186">
        <v>1673</v>
      </c>
      <c r="C186" t="s">
        <v>1147</v>
      </c>
      <c r="D186" t="s">
        <v>1150</v>
      </c>
      <c r="E186">
        <v>279703</v>
      </c>
      <c r="F186">
        <v>186</v>
      </c>
      <c r="G186" t="str">
        <f t="shared" si="2"/>
        <v>1673 T CTXPG 279703</v>
      </c>
      <c r="H186" s="156">
        <v>44074</v>
      </c>
      <c r="I186" t="s">
        <v>448</v>
      </c>
      <c r="J186" s="157">
        <v>1863.52</v>
      </c>
    </row>
    <row r="187" spans="2:10" x14ac:dyDescent="0.2">
      <c r="B187">
        <v>1673</v>
      </c>
      <c r="C187" t="s">
        <v>1147</v>
      </c>
      <c r="D187" t="s">
        <v>1150</v>
      </c>
      <c r="E187">
        <v>275303</v>
      </c>
      <c r="F187">
        <v>187</v>
      </c>
      <c r="G187" t="str">
        <f t="shared" si="2"/>
        <v>1673 T CTXPG 275303</v>
      </c>
      <c r="H187" s="156">
        <v>44074</v>
      </c>
      <c r="I187" t="s">
        <v>450</v>
      </c>
      <c r="J187">
        <v>820</v>
      </c>
    </row>
    <row r="188" spans="2:10" x14ac:dyDescent="0.2">
      <c r="B188">
        <v>1673</v>
      </c>
      <c r="C188" t="s">
        <v>1147</v>
      </c>
      <c r="D188" t="s">
        <v>1150</v>
      </c>
      <c r="E188">
        <v>275503</v>
      </c>
      <c r="F188">
        <v>188</v>
      </c>
      <c r="G188" t="str">
        <f t="shared" si="2"/>
        <v>1673 T CTXPG 275503</v>
      </c>
      <c r="H188" s="156">
        <v>44074</v>
      </c>
      <c r="I188" t="s">
        <v>452</v>
      </c>
      <c r="J188" s="157">
        <v>4536</v>
      </c>
    </row>
    <row r="189" spans="2:10" x14ac:dyDescent="0.2">
      <c r="B189">
        <v>1673</v>
      </c>
      <c r="C189" t="s">
        <v>1147</v>
      </c>
      <c r="D189" t="s">
        <v>1150</v>
      </c>
      <c r="E189">
        <v>271703</v>
      </c>
      <c r="F189">
        <v>189</v>
      </c>
      <c r="G189" t="str">
        <f t="shared" si="2"/>
        <v>1673 T CTXPG 271703</v>
      </c>
      <c r="H189" s="156">
        <v>44074</v>
      </c>
      <c r="I189" t="s">
        <v>454</v>
      </c>
      <c r="J189" s="157">
        <v>9812.57</v>
      </c>
    </row>
    <row r="190" spans="2:10" x14ac:dyDescent="0.2">
      <c r="B190">
        <v>1673</v>
      </c>
      <c r="C190" t="s">
        <v>1147</v>
      </c>
      <c r="D190" t="s">
        <v>1150</v>
      </c>
      <c r="E190">
        <v>271803</v>
      </c>
      <c r="F190">
        <v>190</v>
      </c>
      <c r="G190" t="str">
        <f t="shared" si="2"/>
        <v>1673 T CTXPG 271803</v>
      </c>
      <c r="H190" s="156">
        <v>44074</v>
      </c>
      <c r="I190" t="s">
        <v>456</v>
      </c>
      <c r="J190" s="157">
        <v>1000</v>
      </c>
    </row>
    <row r="191" spans="2:10" x14ac:dyDescent="0.2">
      <c r="B191">
        <v>1673</v>
      </c>
      <c r="C191" t="s">
        <v>1147</v>
      </c>
      <c r="D191" t="s">
        <v>1150</v>
      </c>
      <c r="E191">
        <v>271903</v>
      </c>
      <c r="F191">
        <v>191</v>
      </c>
      <c r="G191" t="str">
        <f t="shared" si="2"/>
        <v>1673 T CTXPG 271903</v>
      </c>
      <c r="H191" s="156">
        <v>44074</v>
      </c>
      <c r="I191" t="s">
        <v>458</v>
      </c>
      <c r="J191">
        <v>571.70000000000005</v>
      </c>
    </row>
    <row r="192" spans="2:10" x14ac:dyDescent="0.2">
      <c r="B192">
        <v>1673</v>
      </c>
      <c r="C192" t="s">
        <v>1147</v>
      </c>
      <c r="D192" t="s">
        <v>1150</v>
      </c>
      <c r="E192">
        <v>272103</v>
      </c>
      <c r="F192">
        <v>192</v>
      </c>
      <c r="G192" t="str">
        <f t="shared" si="2"/>
        <v>1673 T CTXPG 272103</v>
      </c>
      <c r="H192" s="156">
        <v>44074</v>
      </c>
      <c r="I192" t="s">
        <v>460</v>
      </c>
      <c r="J192">
        <v>291.25</v>
      </c>
    </row>
    <row r="193" spans="2:10" x14ac:dyDescent="0.2">
      <c r="B193">
        <v>1673</v>
      </c>
      <c r="C193" t="s">
        <v>1147</v>
      </c>
      <c r="D193" t="s">
        <v>1150</v>
      </c>
      <c r="E193">
        <v>273703</v>
      </c>
      <c r="F193">
        <v>193</v>
      </c>
      <c r="G193" t="str">
        <f t="shared" ref="G193:G256" si="3">CONCATENATE(B193," ",C193," ",D193," ",E193)</f>
        <v>1673 T CTXPG 273703</v>
      </c>
      <c r="H193" s="156">
        <v>44074</v>
      </c>
      <c r="I193" t="s">
        <v>462</v>
      </c>
      <c r="J193">
        <v>670.85</v>
      </c>
    </row>
    <row r="194" spans="2:10" x14ac:dyDescent="0.2">
      <c r="B194">
        <v>1673</v>
      </c>
      <c r="C194" t="s">
        <v>1147</v>
      </c>
      <c r="D194" t="s">
        <v>1150</v>
      </c>
      <c r="E194">
        <v>273803</v>
      </c>
      <c r="F194">
        <v>194</v>
      </c>
      <c r="G194" t="str">
        <f t="shared" si="3"/>
        <v>1673 T CTXPG 273803</v>
      </c>
      <c r="H194" s="156">
        <v>44074</v>
      </c>
      <c r="I194" t="s">
        <v>464</v>
      </c>
      <c r="J194">
        <v>372.71</v>
      </c>
    </row>
    <row r="195" spans="2:10" x14ac:dyDescent="0.2">
      <c r="B195">
        <v>1673</v>
      </c>
      <c r="C195" t="s">
        <v>1147</v>
      </c>
      <c r="D195" t="s">
        <v>1150</v>
      </c>
      <c r="E195">
        <v>273903</v>
      </c>
      <c r="F195">
        <v>195</v>
      </c>
      <c r="G195" t="str">
        <f t="shared" si="3"/>
        <v>1673 T CTXPG 273903</v>
      </c>
      <c r="H195" s="156">
        <v>44074</v>
      </c>
      <c r="I195" t="s">
        <v>466</v>
      </c>
      <c r="J195">
        <v>650</v>
      </c>
    </row>
    <row r="196" spans="2:10" x14ac:dyDescent="0.2">
      <c r="B196">
        <v>1673</v>
      </c>
      <c r="C196" t="s">
        <v>1147</v>
      </c>
      <c r="D196" t="s">
        <v>1150</v>
      </c>
      <c r="E196">
        <v>274003</v>
      </c>
      <c r="F196">
        <v>196</v>
      </c>
      <c r="G196" t="str">
        <f t="shared" si="3"/>
        <v>1673 T CTXPG 274003</v>
      </c>
      <c r="H196" s="156">
        <v>44074</v>
      </c>
      <c r="I196" t="s">
        <v>468</v>
      </c>
      <c r="J196">
        <v>750</v>
      </c>
    </row>
    <row r="197" spans="2:10" x14ac:dyDescent="0.2">
      <c r="B197">
        <v>1673</v>
      </c>
      <c r="C197" t="s">
        <v>1147</v>
      </c>
      <c r="D197" t="s">
        <v>1150</v>
      </c>
      <c r="E197">
        <v>271303</v>
      </c>
      <c r="F197">
        <v>197</v>
      </c>
      <c r="G197" t="str">
        <f t="shared" si="3"/>
        <v>1673 T CTXPG 271303</v>
      </c>
      <c r="H197" s="156">
        <v>44074</v>
      </c>
      <c r="I197" t="s">
        <v>470</v>
      </c>
      <c r="J197" s="157">
        <v>2825.03</v>
      </c>
    </row>
    <row r="198" spans="2:10" x14ac:dyDescent="0.2">
      <c r="B198">
        <v>1673</v>
      </c>
      <c r="C198" t="s">
        <v>1147</v>
      </c>
      <c r="D198" t="s">
        <v>1150</v>
      </c>
      <c r="E198">
        <v>272303</v>
      </c>
      <c r="F198">
        <v>198</v>
      </c>
      <c r="G198" t="str">
        <f t="shared" si="3"/>
        <v>1673 T CTXPG 272303</v>
      </c>
      <c r="H198" s="156">
        <v>44074</v>
      </c>
      <c r="I198" t="s">
        <v>472</v>
      </c>
      <c r="J198" s="157">
        <v>27569.87</v>
      </c>
    </row>
    <row r="199" spans="2:10" x14ac:dyDescent="0.2">
      <c r="B199">
        <v>1673</v>
      </c>
      <c r="C199" t="s">
        <v>1147</v>
      </c>
      <c r="D199" t="s">
        <v>1150</v>
      </c>
      <c r="E199">
        <v>272403</v>
      </c>
      <c r="F199">
        <v>199</v>
      </c>
      <c r="G199" t="str">
        <f t="shared" si="3"/>
        <v>1673 T CTXPG 272403</v>
      </c>
      <c r="H199" s="156">
        <v>44074</v>
      </c>
      <c r="I199" t="s">
        <v>474</v>
      </c>
      <c r="J199" s="157">
        <v>15133.09</v>
      </c>
    </row>
    <row r="200" spans="2:10" x14ac:dyDescent="0.2">
      <c r="B200">
        <v>1673</v>
      </c>
      <c r="C200" t="s">
        <v>1147</v>
      </c>
      <c r="D200" t="s">
        <v>1150</v>
      </c>
      <c r="E200">
        <v>268703</v>
      </c>
      <c r="F200">
        <v>200</v>
      </c>
      <c r="G200" t="str">
        <f t="shared" si="3"/>
        <v>1673 T CTXPG 268703</v>
      </c>
      <c r="H200" s="156">
        <v>44074</v>
      </c>
      <c r="I200" t="s">
        <v>476</v>
      </c>
      <c r="J200" s="157">
        <v>3388.5</v>
      </c>
    </row>
    <row r="201" spans="2:10" x14ac:dyDescent="0.2">
      <c r="B201">
        <v>1673</v>
      </c>
      <c r="C201" t="s">
        <v>1147</v>
      </c>
      <c r="D201" t="s">
        <v>1150</v>
      </c>
      <c r="E201">
        <v>268803</v>
      </c>
      <c r="F201">
        <v>201</v>
      </c>
      <c r="G201" t="str">
        <f t="shared" si="3"/>
        <v>1673 T CTXPG 268803</v>
      </c>
      <c r="H201" s="156">
        <v>44074</v>
      </c>
      <c r="I201" t="s">
        <v>478</v>
      </c>
      <c r="J201">
        <v>320.8</v>
      </c>
    </row>
    <row r="202" spans="2:10" x14ac:dyDescent="0.2">
      <c r="B202">
        <v>1673</v>
      </c>
      <c r="C202" t="s">
        <v>1147</v>
      </c>
      <c r="D202" t="s">
        <v>1150</v>
      </c>
      <c r="E202">
        <v>268903</v>
      </c>
      <c r="F202">
        <v>202</v>
      </c>
      <c r="G202" t="str">
        <f t="shared" si="3"/>
        <v>1673 T CTXPG 268903</v>
      </c>
      <c r="H202" s="156">
        <v>44074</v>
      </c>
      <c r="I202" t="s">
        <v>480</v>
      </c>
      <c r="J202">
        <v>821.94</v>
      </c>
    </row>
    <row r="203" spans="2:10" x14ac:dyDescent="0.2">
      <c r="B203">
        <v>1673</v>
      </c>
      <c r="C203" t="s">
        <v>1147</v>
      </c>
      <c r="D203" t="s">
        <v>1150</v>
      </c>
      <c r="E203">
        <v>269203</v>
      </c>
      <c r="F203">
        <v>203</v>
      </c>
      <c r="G203" t="str">
        <f t="shared" si="3"/>
        <v>1673 T CTXPG 269203</v>
      </c>
      <c r="H203" s="156">
        <v>44074</v>
      </c>
      <c r="I203" t="s">
        <v>482</v>
      </c>
      <c r="J203">
        <v>546.28</v>
      </c>
    </row>
    <row r="204" spans="2:10" x14ac:dyDescent="0.2">
      <c r="B204">
        <v>1673</v>
      </c>
      <c r="C204" t="s">
        <v>1147</v>
      </c>
      <c r="D204" t="s">
        <v>1150</v>
      </c>
      <c r="E204">
        <v>269003</v>
      </c>
      <c r="F204">
        <v>204</v>
      </c>
      <c r="G204" t="str">
        <f t="shared" si="3"/>
        <v>1673 T CTXPG 269003</v>
      </c>
      <c r="H204" s="156">
        <v>44074</v>
      </c>
      <c r="I204" t="s">
        <v>484</v>
      </c>
      <c r="J204">
        <v>96</v>
      </c>
    </row>
    <row r="205" spans="2:10" x14ac:dyDescent="0.2">
      <c r="B205">
        <v>1673</v>
      </c>
      <c r="C205" t="s">
        <v>1147</v>
      </c>
      <c r="D205" t="s">
        <v>1150</v>
      </c>
      <c r="E205">
        <v>269103</v>
      </c>
      <c r="F205">
        <v>205</v>
      </c>
      <c r="G205" t="str">
        <f t="shared" si="3"/>
        <v>1673 T CTXPG 269103</v>
      </c>
      <c r="H205" s="156">
        <v>44074</v>
      </c>
      <c r="I205" t="s">
        <v>486</v>
      </c>
      <c r="J205">
        <v>556</v>
      </c>
    </row>
    <row r="206" spans="2:10" x14ac:dyDescent="0.2">
      <c r="B206">
        <v>1673</v>
      </c>
      <c r="C206" t="s">
        <v>1147</v>
      </c>
      <c r="D206" t="s">
        <v>1150</v>
      </c>
      <c r="E206">
        <v>269303</v>
      </c>
      <c r="F206">
        <v>206</v>
      </c>
      <c r="G206" t="str">
        <f t="shared" si="3"/>
        <v>1673 T CTXPG 269303</v>
      </c>
      <c r="H206" s="156">
        <v>44074</v>
      </c>
      <c r="I206" t="s">
        <v>488</v>
      </c>
      <c r="J206">
        <v>26.21</v>
      </c>
    </row>
    <row r="207" spans="2:10" x14ac:dyDescent="0.2">
      <c r="B207">
        <v>1673</v>
      </c>
      <c r="C207" t="s">
        <v>1147</v>
      </c>
      <c r="D207" t="s">
        <v>1150</v>
      </c>
      <c r="E207">
        <v>269403</v>
      </c>
      <c r="F207">
        <v>207</v>
      </c>
      <c r="G207" t="str">
        <f t="shared" si="3"/>
        <v>1673 T CTXPG 269403</v>
      </c>
      <c r="H207" s="156">
        <v>44074</v>
      </c>
      <c r="I207" t="s">
        <v>490</v>
      </c>
      <c r="J207">
        <v>4.16</v>
      </c>
    </row>
    <row r="208" spans="2:10" x14ac:dyDescent="0.2">
      <c r="B208">
        <v>1673</v>
      </c>
      <c r="C208" t="s">
        <v>1147</v>
      </c>
      <c r="D208" t="s">
        <v>1150</v>
      </c>
      <c r="E208">
        <v>269503</v>
      </c>
      <c r="F208">
        <v>208</v>
      </c>
      <c r="G208" t="str">
        <f t="shared" si="3"/>
        <v>1673 T CTXPG 269503</v>
      </c>
      <c r="H208" s="156">
        <v>44074</v>
      </c>
      <c r="I208" t="s">
        <v>492</v>
      </c>
      <c r="J208" s="157">
        <v>1735.88</v>
      </c>
    </row>
    <row r="209" spans="2:10" x14ac:dyDescent="0.2">
      <c r="B209">
        <v>1673</v>
      </c>
      <c r="C209" t="s">
        <v>1147</v>
      </c>
      <c r="D209" t="s">
        <v>1150</v>
      </c>
      <c r="E209">
        <v>269603</v>
      </c>
      <c r="F209">
        <v>209</v>
      </c>
      <c r="G209" t="str">
        <f t="shared" si="3"/>
        <v>1673 T CTXPG 269603</v>
      </c>
      <c r="H209" s="156">
        <v>44074</v>
      </c>
      <c r="I209" t="s">
        <v>494</v>
      </c>
      <c r="J209" s="157">
        <v>3885.9</v>
      </c>
    </row>
    <row r="210" spans="2:10" x14ac:dyDescent="0.2">
      <c r="B210">
        <v>1673</v>
      </c>
      <c r="C210" t="s">
        <v>1147</v>
      </c>
      <c r="D210" t="s">
        <v>1150</v>
      </c>
      <c r="E210">
        <v>270403</v>
      </c>
      <c r="F210">
        <v>210</v>
      </c>
      <c r="G210" t="str">
        <f t="shared" si="3"/>
        <v>1673 T CTXPG 270403</v>
      </c>
      <c r="H210" s="156">
        <v>44074</v>
      </c>
      <c r="I210" t="s">
        <v>496</v>
      </c>
      <c r="J210">
        <v>374.3</v>
      </c>
    </row>
    <row r="211" spans="2:10" x14ac:dyDescent="0.2">
      <c r="B211">
        <v>1673</v>
      </c>
      <c r="C211" t="s">
        <v>1147</v>
      </c>
      <c r="D211" t="s">
        <v>1150</v>
      </c>
      <c r="E211">
        <v>270603</v>
      </c>
      <c r="F211">
        <v>211</v>
      </c>
      <c r="G211" t="str">
        <f t="shared" si="3"/>
        <v>1673 T CTXPG 270603</v>
      </c>
      <c r="H211" s="156">
        <v>44074</v>
      </c>
      <c r="I211" t="s">
        <v>498</v>
      </c>
      <c r="J211">
        <v>328.5</v>
      </c>
    </row>
    <row r="212" spans="2:10" x14ac:dyDescent="0.2">
      <c r="B212">
        <v>1673</v>
      </c>
      <c r="C212" t="s">
        <v>1147</v>
      </c>
      <c r="D212" t="s">
        <v>1150</v>
      </c>
      <c r="E212">
        <v>270703</v>
      </c>
      <c r="F212">
        <v>212</v>
      </c>
      <c r="G212" t="str">
        <f t="shared" si="3"/>
        <v>1673 T CTXPG 270703</v>
      </c>
      <c r="H212" s="156">
        <v>44074</v>
      </c>
      <c r="I212" t="s">
        <v>500</v>
      </c>
      <c r="J212">
        <v>150</v>
      </c>
    </row>
    <row r="213" spans="2:10" x14ac:dyDescent="0.2">
      <c r="B213">
        <v>1673</v>
      </c>
      <c r="C213" t="s">
        <v>1147</v>
      </c>
      <c r="D213" t="s">
        <v>1150</v>
      </c>
      <c r="E213">
        <v>270803</v>
      </c>
      <c r="F213">
        <v>213</v>
      </c>
      <c r="G213" t="str">
        <f t="shared" si="3"/>
        <v>1673 T CTXPG 270803</v>
      </c>
      <c r="H213" s="156">
        <v>44074</v>
      </c>
      <c r="I213" t="s">
        <v>54</v>
      </c>
      <c r="J213" s="157">
        <v>2160</v>
      </c>
    </row>
    <row r="214" spans="2:10" x14ac:dyDescent="0.2">
      <c r="B214">
        <v>1673</v>
      </c>
      <c r="C214" t="s">
        <v>1147</v>
      </c>
      <c r="D214" t="s">
        <v>1150</v>
      </c>
      <c r="E214">
        <v>270903</v>
      </c>
      <c r="F214">
        <v>214</v>
      </c>
      <c r="G214" t="str">
        <f t="shared" si="3"/>
        <v>1673 T CTXPG 270903</v>
      </c>
      <c r="H214" s="156">
        <v>44074</v>
      </c>
      <c r="I214" t="s">
        <v>502</v>
      </c>
      <c r="J214">
        <v>915</v>
      </c>
    </row>
    <row r="215" spans="2:10" x14ac:dyDescent="0.2">
      <c r="B215">
        <v>1729</v>
      </c>
      <c r="C215" t="s">
        <v>1147</v>
      </c>
      <c r="D215" t="s">
        <v>1148</v>
      </c>
      <c r="E215">
        <v>208205</v>
      </c>
      <c r="F215">
        <v>215</v>
      </c>
      <c r="G215" t="str">
        <f t="shared" si="3"/>
        <v>1729 T INVEN 208205</v>
      </c>
      <c r="H215" s="156">
        <v>44077</v>
      </c>
      <c r="I215" t="s">
        <v>504</v>
      </c>
      <c r="J215" s="157">
        <v>17248</v>
      </c>
    </row>
    <row r="216" spans="2:10" x14ac:dyDescent="0.2">
      <c r="B216">
        <v>1730</v>
      </c>
      <c r="C216" t="s">
        <v>1147</v>
      </c>
      <c r="D216" t="s">
        <v>1150</v>
      </c>
      <c r="E216">
        <v>290403</v>
      </c>
      <c r="F216">
        <v>216</v>
      </c>
      <c r="G216" t="str">
        <f t="shared" si="3"/>
        <v>1730 T CTXPG 290403</v>
      </c>
      <c r="H216" s="156">
        <v>44104</v>
      </c>
      <c r="I216" t="s">
        <v>506</v>
      </c>
      <c r="J216">
        <v>236.46</v>
      </c>
    </row>
    <row r="217" spans="2:10" x14ac:dyDescent="0.2">
      <c r="B217">
        <v>1730</v>
      </c>
      <c r="C217" t="s">
        <v>1147</v>
      </c>
      <c r="D217" t="s">
        <v>1150</v>
      </c>
      <c r="E217">
        <v>293803</v>
      </c>
      <c r="F217">
        <v>217</v>
      </c>
      <c r="G217" t="str">
        <f t="shared" si="3"/>
        <v>1730 T CTXPG 293803</v>
      </c>
      <c r="H217" s="156">
        <v>44104</v>
      </c>
      <c r="I217" t="s">
        <v>508</v>
      </c>
      <c r="J217" s="157">
        <v>54697.11</v>
      </c>
    </row>
    <row r="218" spans="2:10" x14ac:dyDescent="0.2">
      <c r="B218">
        <v>1730</v>
      </c>
      <c r="C218" t="s">
        <v>1147</v>
      </c>
      <c r="D218" t="s">
        <v>1150</v>
      </c>
      <c r="E218">
        <v>293903</v>
      </c>
      <c r="F218">
        <v>218</v>
      </c>
      <c r="G218" t="str">
        <f t="shared" si="3"/>
        <v>1730 T CTXPG 293903</v>
      </c>
      <c r="H218" s="156">
        <v>44104</v>
      </c>
      <c r="I218" t="s">
        <v>510</v>
      </c>
      <c r="J218">
        <v>330</v>
      </c>
    </row>
    <row r="219" spans="2:10" x14ac:dyDescent="0.2">
      <c r="B219">
        <v>1730</v>
      </c>
      <c r="C219" t="s">
        <v>1147</v>
      </c>
      <c r="D219" t="s">
        <v>1150</v>
      </c>
      <c r="E219">
        <v>294003</v>
      </c>
      <c r="F219">
        <v>219</v>
      </c>
      <c r="G219" t="str">
        <f t="shared" si="3"/>
        <v>1730 T CTXPG 294003</v>
      </c>
      <c r="H219" s="156">
        <v>44104</v>
      </c>
      <c r="I219" t="s">
        <v>512</v>
      </c>
      <c r="J219">
        <v>804</v>
      </c>
    </row>
    <row r="220" spans="2:10" x14ac:dyDescent="0.2">
      <c r="B220">
        <v>1730</v>
      </c>
      <c r="C220" t="s">
        <v>1147</v>
      </c>
      <c r="D220" t="s">
        <v>1150</v>
      </c>
      <c r="E220">
        <v>294703</v>
      </c>
      <c r="F220">
        <v>220</v>
      </c>
      <c r="G220" t="str">
        <f t="shared" si="3"/>
        <v>1730 T CTXPG 294703</v>
      </c>
      <c r="H220" s="156">
        <v>44104</v>
      </c>
      <c r="I220" t="s">
        <v>514</v>
      </c>
      <c r="J220" s="157">
        <v>3533.38</v>
      </c>
    </row>
    <row r="221" spans="2:10" x14ac:dyDescent="0.2">
      <c r="B221">
        <v>1730</v>
      </c>
      <c r="C221" t="s">
        <v>1147</v>
      </c>
      <c r="D221" t="s">
        <v>1150</v>
      </c>
      <c r="E221">
        <v>294803</v>
      </c>
      <c r="F221">
        <v>221</v>
      </c>
      <c r="G221" t="str">
        <f t="shared" si="3"/>
        <v>1730 T CTXPG 294803</v>
      </c>
      <c r="H221" s="156">
        <v>44104</v>
      </c>
      <c r="I221" t="s">
        <v>516</v>
      </c>
      <c r="J221" s="157">
        <v>2117.17</v>
      </c>
    </row>
    <row r="222" spans="2:10" x14ac:dyDescent="0.2">
      <c r="B222">
        <v>1730</v>
      </c>
      <c r="C222" t="s">
        <v>1147</v>
      </c>
      <c r="D222" t="s">
        <v>1150</v>
      </c>
      <c r="E222">
        <v>294903</v>
      </c>
      <c r="F222">
        <v>222</v>
      </c>
      <c r="G222" t="str">
        <f t="shared" si="3"/>
        <v>1730 T CTXPG 294903</v>
      </c>
      <c r="H222" s="156">
        <v>44104</v>
      </c>
      <c r="I222" t="s">
        <v>518</v>
      </c>
      <c r="J222">
        <v>400</v>
      </c>
    </row>
    <row r="223" spans="2:10" x14ac:dyDescent="0.2">
      <c r="B223">
        <v>1730</v>
      </c>
      <c r="C223" t="s">
        <v>1147</v>
      </c>
      <c r="D223" t="s">
        <v>1150</v>
      </c>
      <c r="E223">
        <v>293003</v>
      </c>
      <c r="F223">
        <v>223</v>
      </c>
      <c r="G223" t="str">
        <f t="shared" si="3"/>
        <v>1730 T CTXPG 293003</v>
      </c>
      <c r="H223" s="156">
        <v>44104</v>
      </c>
      <c r="I223" t="s">
        <v>520</v>
      </c>
      <c r="J223" s="157">
        <v>9284.2000000000007</v>
      </c>
    </row>
    <row r="224" spans="2:10" x14ac:dyDescent="0.2">
      <c r="B224">
        <v>1730</v>
      </c>
      <c r="C224" t="s">
        <v>1147</v>
      </c>
      <c r="D224" t="s">
        <v>1150</v>
      </c>
      <c r="E224">
        <v>293103</v>
      </c>
      <c r="F224">
        <v>224</v>
      </c>
      <c r="G224" t="str">
        <f t="shared" si="3"/>
        <v>1730 T CTXPG 293103</v>
      </c>
      <c r="H224" s="156">
        <v>44104</v>
      </c>
      <c r="I224" t="s">
        <v>522</v>
      </c>
      <c r="J224" s="157">
        <v>5674.06</v>
      </c>
    </row>
    <row r="225" spans="2:10" x14ac:dyDescent="0.2">
      <c r="B225">
        <v>1730</v>
      </c>
      <c r="C225" t="s">
        <v>1147</v>
      </c>
      <c r="D225" t="s">
        <v>1150</v>
      </c>
      <c r="E225">
        <v>293203</v>
      </c>
      <c r="F225">
        <v>225</v>
      </c>
      <c r="G225" t="str">
        <f t="shared" si="3"/>
        <v>1730 T CTXPG 293203</v>
      </c>
      <c r="H225" s="156">
        <v>44104</v>
      </c>
      <c r="I225" t="s">
        <v>524</v>
      </c>
      <c r="J225" s="157">
        <v>1000</v>
      </c>
    </row>
    <row r="226" spans="2:10" x14ac:dyDescent="0.2">
      <c r="B226">
        <v>1730</v>
      </c>
      <c r="C226" t="s">
        <v>1147</v>
      </c>
      <c r="D226" t="s">
        <v>1150</v>
      </c>
      <c r="E226">
        <v>295703</v>
      </c>
      <c r="F226">
        <v>226</v>
      </c>
      <c r="G226" t="str">
        <f t="shared" si="3"/>
        <v>1730 T CTXPG 295703</v>
      </c>
      <c r="H226" s="156">
        <v>44104</v>
      </c>
      <c r="I226" t="s">
        <v>526</v>
      </c>
      <c r="J226" s="157">
        <v>2160</v>
      </c>
    </row>
    <row r="227" spans="2:10" x14ac:dyDescent="0.2">
      <c r="B227">
        <v>1730</v>
      </c>
      <c r="C227" t="s">
        <v>1147</v>
      </c>
      <c r="D227" t="s">
        <v>1150</v>
      </c>
      <c r="E227">
        <v>290203</v>
      </c>
      <c r="F227">
        <v>227</v>
      </c>
      <c r="G227" t="str">
        <f t="shared" si="3"/>
        <v>1730 T CTXPG 290203</v>
      </c>
      <c r="H227" s="156">
        <v>44104</v>
      </c>
      <c r="I227" t="s">
        <v>528</v>
      </c>
      <c r="J227">
        <v>320</v>
      </c>
    </row>
    <row r="228" spans="2:10" x14ac:dyDescent="0.2">
      <c r="B228">
        <v>1730</v>
      </c>
      <c r="C228" t="s">
        <v>1147</v>
      </c>
      <c r="D228" t="s">
        <v>1150</v>
      </c>
      <c r="E228">
        <v>290303</v>
      </c>
      <c r="F228">
        <v>228</v>
      </c>
      <c r="G228" t="str">
        <f t="shared" si="3"/>
        <v>1730 T CTXPG 290303</v>
      </c>
      <c r="H228" s="156">
        <v>44104</v>
      </c>
      <c r="I228" t="s">
        <v>530</v>
      </c>
      <c r="J228">
        <v>187.5</v>
      </c>
    </row>
    <row r="229" spans="2:10" x14ac:dyDescent="0.2">
      <c r="B229">
        <v>1730</v>
      </c>
      <c r="C229" t="s">
        <v>1147</v>
      </c>
      <c r="D229" t="s">
        <v>1150</v>
      </c>
      <c r="E229">
        <v>295503</v>
      </c>
      <c r="F229">
        <v>229</v>
      </c>
      <c r="G229" t="str">
        <f t="shared" si="3"/>
        <v>1730 T CTXPG 295503</v>
      </c>
      <c r="H229" s="156">
        <v>44104</v>
      </c>
      <c r="I229" t="s">
        <v>532</v>
      </c>
      <c r="J229">
        <v>960.01</v>
      </c>
    </row>
    <row r="230" spans="2:10" x14ac:dyDescent="0.2">
      <c r="B230">
        <v>1730</v>
      </c>
      <c r="C230" t="s">
        <v>1147</v>
      </c>
      <c r="D230" t="s">
        <v>1150</v>
      </c>
      <c r="E230">
        <v>299803</v>
      </c>
      <c r="F230">
        <v>230</v>
      </c>
      <c r="G230" t="str">
        <f t="shared" si="3"/>
        <v>1730 T CTXPG 299803</v>
      </c>
      <c r="H230" s="156">
        <v>44104</v>
      </c>
      <c r="I230" t="s">
        <v>534</v>
      </c>
      <c r="J230">
        <v>160</v>
      </c>
    </row>
    <row r="231" spans="2:10" x14ac:dyDescent="0.2">
      <c r="B231">
        <v>1730</v>
      </c>
      <c r="C231" t="s">
        <v>1147</v>
      </c>
      <c r="D231" t="s">
        <v>1150</v>
      </c>
      <c r="E231">
        <v>300103</v>
      </c>
      <c r="F231">
        <v>231</v>
      </c>
      <c r="G231" t="str">
        <f t="shared" si="3"/>
        <v>1730 T CTXPG 300103</v>
      </c>
      <c r="H231" s="156">
        <v>44104</v>
      </c>
      <c r="I231" t="s">
        <v>536</v>
      </c>
      <c r="J231" s="157">
        <v>1688.02</v>
      </c>
    </row>
    <row r="232" spans="2:10" x14ac:dyDescent="0.2">
      <c r="B232">
        <v>1730</v>
      </c>
      <c r="C232" t="s">
        <v>1147</v>
      </c>
      <c r="D232" t="s">
        <v>1150</v>
      </c>
      <c r="E232">
        <v>300203</v>
      </c>
      <c r="F232">
        <v>232</v>
      </c>
      <c r="G232" t="str">
        <f t="shared" si="3"/>
        <v>1730 T CTXPG 300203</v>
      </c>
      <c r="H232" s="156">
        <v>44104</v>
      </c>
      <c r="I232" t="s">
        <v>538</v>
      </c>
      <c r="J232" s="157">
        <v>3192</v>
      </c>
    </row>
    <row r="233" spans="2:10" x14ac:dyDescent="0.2">
      <c r="B233">
        <v>1730</v>
      </c>
      <c r="C233" t="s">
        <v>1147</v>
      </c>
      <c r="D233" t="s">
        <v>1150</v>
      </c>
      <c r="E233">
        <v>292403</v>
      </c>
      <c r="F233">
        <v>233</v>
      </c>
      <c r="G233" t="str">
        <f t="shared" si="3"/>
        <v>1730 T CTXPG 292403</v>
      </c>
      <c r="H233" s="156">
        <v>44104</v>
      </c>
      <c r="I233" t="s">
        <v>540</v>
      </c>
      <c r="J233">
        <v>83.4</v>
      </c>
    </row>
    <row r="234" spans="2:10" x14ac:dyDescent="0.2">
      <c r="B234">
        <v>1730</v>
      </c>
      <c r="C234" t="s">
        <v>1147</v>
      </c>
      <c r="D234" t="s">
        <v>1150</v>
      </c>
      <c r="E234">
        <v>292503</v>
      </c>
      <c r="F234">
        <v>234</v>
      </c>
      <c r="G234" t="str">
        <f t="shared" si="3"/>
        <v>1730 T CTXPG 292503</v>
      </c>
      <c r="H234" s="156">
        <v>44104</v>
      </c>
      <c r="I234" t="s">
        <v>542</v>
      </c>
      <c r="J234">
        <v>159.16</v>
      </c>
    </row>
    <row r="235" spans="2:10" x14ac:dyDescent="0.2">
      <c r="B235">
        <v>1730</v>
      </c>
      <c r="C235" t="s">
        <v>1147</v>
      </c>
      <c r="D235" t="s">
        <v>1150</v>
      </c>
      <c r="E235">
        <v>292603</v>
      </c>
      <c r="F235">
        <v>235</v>
      </c>
      <c r="G235" t="str">
        <f t="shared" si="3"/>
        <v>1730 T CTXPG 292603</v>
      </c>
      <c r="H235" s="156">
        <v>44104</v>
      </c>
      <c r="I235" t="s">
        <v>544</v>
      </c>
      <c r="J235">
        <v>15.14</v>
      </c>
    </row>
    <row r="236" spans="2:10" x14ac:dyDescent="0.2">
      <c r="B236">
        <v>1730</v>
      </c>
      <c r="C236" t="s">
        <v>1147</v>
      </c>
      <c r="D236" t="s">
        <v>1150</v>
      </c>
      <c r="E236">
        <v>292703</v>
      </c>
      <c r="F236">
        <v>236</v>
      </c>
      <c r="G236" t="str">
        <f t="shared" si="3"/>
        <v>1730 T CTXPG 292703</v>
      </c>
      <c r="H236" s="156">
        <v>44104</v>
      </c>
      <c r="I236" t="s">
        <v>546</v>
      </c>
      <c r="J236">
        <v>7.61</v>
      </c>
    </row>
    <row r="237" spans="2:10" x14ac:dyDescent="0.2">
      <c r="B237">
        <v>1730</v>
      </c>
      <c r="C237" t="s">
        <v>1147</v>
      </c>
      <c r="D237" t="s">
        <v>1150</v>
      </c>
      <c r="E237">
        <v>295303</v>
      </c>
      <c r="F237">
        <v>237</v>
      </c>
      <c r="G237" t="str">
        <f t="shared" si="3"/>
        <v>1730 T CTXPG 295303</v>
      </c>
      <c r="H237" s="156">
        <v>44104</v>
      </c>
      <c r="I237" t="s">
        <v>56</v>
      </c>
      <c r="J237" s="157">
        <v>12395</v>
      </c>
    </row>
    <row r="238" spans="2:10" x14ac:dyDescent="0.2">
      <c r="B238">
        <v>1730</v>
      </c>
      <c r="C238" t="s">
        <v>1147</v>
      </c>
      <c r="D238" t="s">
        <v>1150</v>
      </c>
      <c r="E238">
        <v>293403</v>
      </c>
      <c r="F238">
        <v>238</v>
      </c>
      <c r="G238" t="str">
        <f t="shared" si="3"/>
        <v>1730 T CTXPG 293403</v>
      </c>
      <c r="H238" s="156">
        <v>44104</v>
      </c>
      <c r="I238" t="s">
        <v>548</v>
      </c>
      <c r="J238">
        <v>960</v>
      </c>
    </row>
    <row r="239" spans="2:10" x14ac:dyDescent="0.2">
      <c r="B239">
        <v>1730</v>
      </c>
      <c r="C239" t="s">
        <v>1147</v>
      </c>
      <c r="D239" t="s">
        <v>1150</v>
      </c>
      <c r="E239">
        <v>293603</v>
      </c>
      <c r="F239">
        <v>239</v>
      </c>
      <c r="G239" t="str">
        <f t="shared" si="3"/>
        <v>1730 T CTXPG 293603</v>
      </c>
      <c r="H239" s="156">
        <v>44104</v>
      </c>
      <c r="I239" t="s">
        <v>550</v>
      </c>
      <c r="J239" s="157">
        <v>5236.88</v>
      </c>
    </row>
    <row r="240" spans="2:10" x14ac:dyDescent="0.2">
      <c r="B240">
        <v>1730</v>
      </c>
      <c r="C240" t="s">
        <v>1147</v>
      </c>
      <c r="D240" t="s">
        <v>1150</v>
      </c>
      <c r="E240">
        <v>290803</v>
      </c>
      <c r="F240">
        <v>240</v>
      </c>
      <c r="G240" t="str">
        <f t="shared" si="3"/>
        <v>1730 T CTXPG 290803</v>
      </c>
      <c r="H240" s="156">
        <v>44104</v>
      </c>
      <c r="I240" t="s">
        <v>552</v>
      </c>
      <c r="J240">
        <v>822.86</v>
      </c>
    </row>
    <row r="241" spans="2:10" x14ac:dyDescent="0.2">
      <c r="B241">
        <v>1730</v>
      </c>
      <c r="C241" t="s">
        <v>1147</v>
      </c>
      <c r="D241" t="s">
        <v>1150</v>
      </c>
      <c r="E241">
        <v>290903</v>
      </c>
      <c r="F241">
        <v>241</v>
      </c>
      <c r="G241" t="str">
        <f t="shared" si="3"/>
        <v>1730 T CTXPG 290903</v>
      </c>
      <c r="H241" s="156">
        <v>44104</v>
      </c>
      <c r="I241" t="s">
        <v>554</v>
      </c>
      <c r="J241">
        <v>444.78</v>
      </c>
    </row>
    <row r="242" spans="2:10" x14ac:dyDescent="0.2">
      <c r="B242">
        <v>1730</v>
      </c>
      <c r="C242" t="s">
        <v>1147</v>
      </c>
      <c r="D242" t="s">
        <v>1150</v>
      </c>
      <c r="E242">
        <v>291003</v>
      </c>
      <c r="F242">
        <v>242</v>
      </c>
      <c r="G242" t="str">
        <f t="shared" si="3"/>
        <v>1730 T CTXPG 291003</v>
      </c>
      <c r="H242" s="156">
        <v>44104</v>
      </c>
      <c r="I242" t="s">
        <v>556</v>
      </c>
      <c r="J242">
        <v>31.25</v>
      </c>
    </row>
    <row r="243" spans="2:10" x14ac:dyDescent="0.2">
      <c r="B243">
        <v>1730</v>
      </c>
      <c r="C243" t="s">
        <v>1147</v>
      </c>
      <c r="D243" t="s">
        <v>1150</v>
      </c>
      <c r="E243">
        <v>289503</v>
      </c>
      <c r="F243">
        <v>243</v>
      </c>
      <c r="G243" t="str">
        <f t="shared" si="3"/>
        <v>1730 T CTXPG 289503</v>
      </c>
      <c r="H243" s="156">
        <v>44104</v>
      </c>
      <c r="I243" t="s">
        <v>558</v>
      </c>
      <c r="J243" s="157">
        <v>5347</v>
      </c>
    </row>
    <row r="244" spans="2:10" x14ac:dyDescent="0.2">
      <c r="B244">
        <v>1730</v>
      </c>
      <c r="C244" t="s">
        <v>1147</v>
      </c>
      <c r="D244" t="s">
        <v>1150</v>
      </c>
      <c r="E244">
        <v>289603</v>
      </c>
      <c r="F244">
        <v>244</v>
      </c>
      <c r="G244" t="str">
        <f t="shared" si="3"/>
        <v>1730 T CTXPG 289603</v>
      </c>
      <c r="H244" s="156">
        <v>44104</v>
      </c>
      <c r="I244" t="s">
        <v>560</v>
      </c>
      <c r="J244" s="157">
        <v>3082.06</v>
      </c>
    </row>
    <row r="245" spans="2:10" x14ac:dyDescent="0.2">
      <c r="B245">
        <v>1730</v>
      </c>
      <c r="C245" t="s">
        <v>1147</v>
      </c>
      <c r="D245" t="s">
        <v>1150</v>
      </c>
      <c r="E245">
        <v>286003</v>
      </c>
      <c r="F245">
        <v>245</v>
      </c>
      <c r="G245" t="str">
        <f t="shared" si="3"/>
        <v>1730 T CTXPG 286003</v>
      </c>
      <c r="H245" s="156">
        <v>44104</v>
      </c>
      <c r="I245" t="s">
        <v>562</v>
      </c>
      <c r="J245">
        <v>544.32000000000005</v>
      </c>
    </row>
    <row r="246" spans="2:10" x14ac:dyDescent="0.2">
      <c r="B246">
        <v>1730</v>
      </c>
      <c r="C246" t="s">
        <v>1147</v>
      </c>
      <c r="D246" t="s">
        <v>1150</v>
      </c>
      <c r="E246">
        <v>285903</v>
      </c>
      <c r="F246">
        <v>246</v>
      </c>
      <c r="G246" t="str">
        <f t="shared" si="3"/>
        <v>1730 T CTXPG 285903</v>
      </c>
      <c r="H246" s="156">
        <v>44104</v>
      </c>
      <c r="I246" t="s">
        <v>564</v>
      </c>
      <c r="J246">
        <v>522.6</v>
      </c>
    </row>
    <row r="247" spans="2:10" x14ac:dyDescent="0.2">
      <c r="B247">
        <v>1730</v>
      </c>
      <c r="C247" t="s">
        <v>1147</v>
      </c>
      <c r="D247" t="s">
        <v>1150</v>
      </c>
      <c r="E247">
        <v>295803</v>
      </c>
      <c r="F247">
        <v>247</v>
      </c>
      <c r="G247" t="str">
        <f t="shared" si="3"/>
        <v>1730 T CTXPG 295803</v>
      </c>
      <c r="H247" s="156">
        <v>44104</v>
      </c>
      <c r="I247" t="s">
        <v>566</v>
      </c>
      <c r="J247" s="157">
        <v>32570</v>
      </c>
    </row>
    <row r="248" spans="2:10" x14ac:dyDescent="0.2">
      <c r="B248">
        <v>1730</v>
      </c>
      <c r="C248" t="s">
        <v>1147</v>
      </c>
      <c r="D248" t="s">
        <v>1150</v>
      </c>
      <c r="E248">
        <v>296603</v>
      </c>
      <c r="F248">
        <v>248</v>
      </c>
      <c r="G248" t="str">
        <f t="shared" si="3"/>
        <v>1730 T CTXPG 296603</v>
      </c>
      <c r="H248" s="156">
        <v>44104</v>
      </c>
      <c r="I248" t="s">
        <v>568</v>
      </c>
      <c r="J248" s="157">
        <v>2383.36</v>
      </c>
    </row>
    <row r="249" spans="2:10" x14ac:dyDescent="0.2">
      <c r="B249">
        <v>1730</v>
      </c>
      <c r="C249" t="s">
        <v>1147</v>
      </c>
      <c r="D249" t="s">
        <v>1150</v>
      </c>
      <c r="E249">
        <v>291103</v>
      </c>
      <c r="F249">
        <v>249</v>
      </c>
      <c r="G249" t="str">
        <f t="shared" si="3"/>
        <v>1730 T CTXPG 291103</v>
      </c>
      <c r="H249" s="156">
        <v>44104</v>
      </c>
      <c r="I249" t="s">
        <v>570</v>
      </c>
      <c r="J249" s="157">
        <v>1081.92</v>
      </c>
    </row>
    <row r="250" spans="2:10" x14ac:dyDescent="0.2">
      <c r="B250">
        <v>1730</v>
      </c>
      <c r="C250" t="s">
        <v>1147</v>
      </c>
      <c r="D250" t="s">
        <v>1150</v>
      </c>
      <c r="E250">
        <v>291203</v>
      </c>
      <c r="F250">
        <v>250</v>
      </c>
      <c r="G250" t="str">
        <f t="shared" si="3"/>
        <v>1730 T CTXPG 291203</v>
      </c>
      <c r="H250" s="156">
        <v>44104</v>
      </c>
      <c r="I250" t="s">
        <v>572</v>
      </c>
      <c r="J250">
        <v>631.12</v>
      </c>
    </row>
    <row r="251" spans="2:10" x14ac:dyDescent="0.2">
      <c r="B251">
        <v>1730</v>
      </c>
      <c r="C251" t="s">
        <v>1147</v>
      </c>
      <c r="D251" t="s">
        <v>1150</v>
      </c>
      <c r="E251">
        <v>291303</v>
      </c>
      <c r="F251">
        <v>251</v>
      </c>
      <c r="G251" t="str">
        <f t="shared" si="3"/>
        <v>1730 T CTXPG 291303</v>
      </c>
      <c r="H251" s="156">
        <v>44104</v>
      </c>
      <c r="I251" t="s">
        <v>574</v>
      </c>
      <c r="J251">
        <v>540.96</v>
      </c>
    </row>
    <row r="252" spans="2:10" x14ac:dyDescent="0.2">
      <c r="B252">
        <v>1730</v>
      </c>
      <c r="C252" t="s">
        <v>1147</v>
      </c>
      <c r="D252" t="s">
        <v>1150</v>
      </c>
      <c r="E252">
        <v>291403</v>
      </c>
      <c r="F252">
        <v>252</v>
      </c>
      <c r="G252" t="str">
        <f t="shared" si="3"/>
        <v>1730 T CTXPG 291403</v>
      </c>
      <c r="H252" s="156">
        <v>44104</v>
      </c>
      <c r="I252" t="s">
        <v>576</v>
      </c>
      <c r="J252">
        <v>631.12</v>
      </c>
    </row>
    <row r="253" spans="2:10" x14ac:dyDescent="0.2">
      <c r="B253">
        <v>1730</v>
      </c>
      <c r="C253" t="s">
        <v>1147</v>
      </c>
      <c r="D253" t="s">
        <v>1150</v>
      </c>
      <c r="E253">
        <v>291603</v>
      </c>
      <c r="F253">
        <v>253</v>
      </c>
      <c r="G253" t="str">
        <f t="shared" si="3"/>
        <v>1730 T CTXPG 291603</v>
      </c>
      <c r="H253" s="156">
        <v>44104</v>
      </c>
      <c r="I253" t="s">
        <v>578</v>
      </c>
      <c r="J253">
        <v>215.25</v>
      </c>
    </row>
    <row r="254" spans="2:10" x14ac:dyDescent="0.2">
      <c r="B254">
        <v>1730</v>
      </c>
      <c r="C254" t="s">
        <v>1147</v>
      </c>
      <c r="D254" t="s">
        <v>1150</v>
      </c>
      <c r="E254">
        <v>289903</v>
      </c>
      <c r="F254">
        <v>254</v>
      </c>
      <c r="G254" t="str">
        <f t="shared" si="3"/>
        <v>1730 T CTXPG 289903</v>
      </c>
      <c r="H254" s="156">
        <v>44104</v>
      </c>
      <c r="I254" t="s">
        <v>580</v>
      </c>
      <c r="J254">
        <v>769.2</v>
      </c>
    </row>
    <row r="255" spans="2:10" x14ac:dyDescent="0.2">
      <c r="B255">
        <v>1730</v>
      </c>
      <c r="C255" t="s">
        <v>1147</v>
      </c>
      <c r="D255" t="s">
        <v>1150</v>
      </c>
      <c r="E255">
        <v>290003</v>
      </c>
      <c r="F255">
        <v>255</v>
      </c>
      <c r="G255" t="str">
        <f t="shared" si="3"/>
        <v>1730 T CTXPG 290003</v>
      </c>
      <c r="H255" s="156">
        <v>44104</v>
      </c>
      <c r="I255" t="s">
        <v>582</v>
      </c>
      <c r="J255">
        <v>822.86</v>
      </c>
    </row>
    <row r="256" spans="2:10" x14ac:dyDescent="0.2">
      <c r="B256">
        <v>1730</v>
      </c>
      <c r="C256" t="s">
        <v>1147</v>
      </c>
      <c r="D256" t="s">
        <v>1150</v>
      </c>
      <c r="E256">
        <v>292103</v>
      </c>
      <c r="F256">
        <v>256</v>
      </c>
      <c r="G256" t="str">
        <f t="shared" si="3"/>
        <v>1730 T CTXPG 292103</v>
      </c>
      <c r="H256" s="156">
        <v>44104</v>
      </c>
      <c r="I256" t="s">
        <v>584</v>
      </c>
      <c r="J256" s="157">
        <v>5418</v>
      </c>
    </row>
    <row r="257" spans="2:10" x14ac:dyDescent="0.2">
      <c r="B257">
        <v>1730</v>
      </c>
      <c r="C257" t="s">
        <v>1147</v>
      </c>
      <c r="D257" t="s">
        <v>1150</v>
      </c>
      <c r="E257">
        <v>292303</v>
      </c>
      <c r="F257">
        <v>257</v>
      </c>
      <c r="G257" t="str">
        <f t="shared" ref="G257:G320" si="4">CONCATENATE(B257," ",C257," ",D257," ",E257)</f>
        <v>1730 T CTXPG 292303</v>
      </c>
      <c r="H257" s="156">
        <v>44104</v>
      </c>
      <c r="I257" t="s">
        <v>586</v>
      </c>
      <c r="J257" s="157">
        <v>3036</v>
      </c>
    </row>
    <row r="258" spans="2:10" x14ac:dyDescent="0.2">
      <c r="B258">
        <v>1730</v>
      </c>
      <c r="C258" t="s">
        <v>1147</v>
      </c>
      <c r="D258" t="s">
        <v>1150</v>
      </c>
      <c r="E258">
        <v>296303</v>
      </c>
      <c r="F258">
        <v>258</v>
      </c>
      <c r="G258" t="str">
        <f t="shared" si="4"/>
        <v>1730 T CTXPG 296303</v>
      </c>
      <c r="H258" s="156">
        <v>44104</v>
      </c>
      <c r="I258" t="s">
        <v>588</v>
      </c>
      <c r="J258">
        <v>400</v>
      </c>
    </row>
    <row r="259" spans="2:10" x14ac:dyDescent="0.2">
      <c r="B259">
        <v>1730</v>
      </c>
      <c r="C259" t="s">
        <v>1147</v>
      </c>
      <c r="D259" t="s">
        <v>1150</v>
      </c>
      <c r="E259">
        <v>286103</v>
      </c>
      <c r="F259">
        <v>259</v>
      </c>
      <c r="G259" t="str">
        <f t="shared" si="4"/>
        <v>1730 T CTXPG 286103</v>
      </c>
      <c r="H259" s="156">
        <v>44104</v>
      </c>
      <c r="I259" t="s">
        <v>590</v>
      </c>
      <c r="J259" s="157">
        <v>1645.73</v>
      </c>
    </row>
    <row r="260" spans="2:10" x14ac:dyDescent="0.2">
      <c r="B260">
        <v>1730</v>
      </c>
      <c r="C260" t="s">
        <v>1147</v>
      </c>
      <c r="D260" t="s">
        <v>1150</v>
      </c>
      <c r="E260">
        <v>286303</v>
      </c>
      <c r="F260">
        <v>260</v>
      </c>
      <c r="G260" t="str">
        <f t="shared" si="4"/>
        <v>1730 T CTXPG 286303</v>
      </c>
      <c r="H260" s="156">
        <v>44104</v>
      </c>
      <c r="I260" t="s">
        <v>592</v>
      </c>
      <c r="J260">
        <v>181.45</v>
      </c>
    </row>
    <row r="261" spans="2:10" x14ac:dyDescent="0.2">
      <c r="B261">
        <v>1730</v>
      </c>
      <c r="C261" t="s">
        <v>1147</v>
      </c>
      <c r="D261" t="s">
        <v>1150</v>
      </c>
      <c r="E261">
        <v>286603</v>
      </c>
      <c r="F261">
        <v>261</v>
      </c>
      <c r="G261" t="str">
        <f t="shared" si="4"/>
        <v>1730 T CTXPG 286603</v>
      </c>
      <c r="H261" s="156">
        <v>44104</v>
      </c>
      <c r="I261" t="s">
        <v>594</v>
      </c>
      <c r="J261">
        <v>965.2</v>
      </c>
    </row>
    <row r="262" spans="2:10" x14ac:dyDescent="0.2">
      <c r="B262">
        <v>1730</v>
      </c>
      <c r="C262" t="s">
        <v>1147</v>
      </c>
      <c r="D262" t="s">
        <v>1150</v>
      </c>
      <c r="E262">
        <v>286703</v>
      </c>
      <c r="F262">
        <v>262</v>
      </c>
      <c r="G262" t="str">
        <f t="shared" si="4"/>
        <v>1730 T CTXPG 286703</v>
      </c>
      <c r="H262" s="156">
        <v>44104</v>
      </c>
      <c r="I262" t="s">
        <v>596</v>
      </c>
      <c r="J262">
        <v>781.68</v>
      </c>
    </row>
    <row r="263" spans="2:10" x14ac:dyDescent="0.2">
      <c r="B263">
        <v>1730</v>
      </c>
      <c r="C263" t="s">
        <v>1147</v>
      </c>
      <c r="D263" t="s">
        <v>1150</v>
      </c>
      <c r="E263">
        <v>286803</v>
      </c>
      <c r="F263">
        <v>263</v>
      </c>
      <c r="G263" t="str">
        <f t="shared" si="4"/>
        <v>1730 T CTXPG 286803</v>
      </c>
      <c r="H263" s="156">
        <v>44104</v>
      </c>
      <c r="I263" t="s">
        <v>598</v>
      </c>
      <c r="J263" s="157">
        <v>1645.73</v>
      </c>
    </row>
    <row r="264" spans="2:10" x14ac:dyDescent="0.2">
      <c r="B264">
        <v>1730</v>
      </c>
      <c r="C264" t="s">
        <v>1147</v>
      </c>
      <c r="D264" t="s">
        <v>1150</v>
      </c>
      <c r="E264">
        <v>286903</v>
      </c>
      <c r="F264">
        <v>264</v>
      </c>
      <c r="G264" t="str">
        <f t="shared" si="4"/>
        <v>1730 T CTXPG 286903</v>
      </c>
      <c r="H264" s="156">
        <v>44104</v>
      </c>
      <c r="I264" t="s">
        <v>600</v>
      </c>
      <c r="J264">
        <v>151.19999999999999</v>
      </c>
    </row>
    <row r="265" spans="2:10" x14ac:dyDescent="0.2">
      <c r="B265">
        <v>1730</v>
      </c>
      <c r="C265" t="s">
        <v>1147</v>
      </c>
      <c r="D265" t="s">
        <v>1150</v>
      </c>
      <c r="E265">
        <v>287003</v>
      </c>
      <c r="F265">
        <v>265</v>
      </c>
      <c r="G265" t="str">
        <f t="shared" si="4"/>
        <v>1730 T CTXPG 287003</v>
      </c>
      <c r="H265" s="156">
        <v>44104</v>
      </c>
      <c r="I265" t="s">
        <v>602</v>
      </c>
      <c r="J265">
        <v>616.24</v>
      </c>
    </row>
    <row r="266" spans="2:10" x14ac:dyDescent="0.2">
      <c r="B266">
        <v>1730</v>
      </c>
      <c r="C266" t="s">
        <v>1147</v>
      </c>
      <c r="D266" t="s">
        <v>1150</v>
      </c>
      <c r="E266">
        <v>287103</v>
      </c>
      <c r="F266">
        <v>266</v>
      </c>
      <c r="G266" t="str">
        <f t="shared" si="4"/>
        <v>1730 T CTXPG 287103</v>
      </c>
      <c r="H266" s="156">
        <v>44104</v>
      </c>
      <c r="I266" t="s">
        <v>604</v>
      </c>
      <c r="J266" s="157">
        <v>6596.98</v>
      </c>
    </row>
    <row r="267" spans="2:10" x14ac:dyDescent="0.2">
      <c r="B267">
        <v>1730</v>
      </c>
      <c r="C267" t="s">
        <v>1147</v>
      </c>
      <c r="D267" t="s">
        <v>1150</v>
      </c>
      <c r="E267">
        <v>287203</v>
      </c>
      <c r="F267">
        <v>267</v>
      </c>
      <c r="G267" t="str">
        <f t="shared" si="4"/>
        <v>1730 T CTXPG 287203</v>
      </c>
      <c r="H267" s="156">
        <v>44104</v>
      </c>
      <c r="I267" t="s">
        <v>606</v>
      </c>
      <c r="J267" s="157">
        <v>1518.07</v>
      </c>
    </row>
    <row r="268" spans="2:10" x14ac:dyDescent="0.2">
      <c r="B268">
        <v>1730</v>
      </c>
      <c r="C268" t="s">
        <v>1147</v>
      </c>
      <c r="D268" t="s">
        <v>1150</v>
      </c>
      <c r="E268">
        <v>287303</v>
      </c>
      <c r="F268">
        <v>268</v>
      </c>
      <c r="G268" t="str">
        <f t="shared" si="4"/>
        <v>1730 T CTXPG 287303</v>
      </c>
      <c r="H268" s="156">
        <v>44104</v>
      </c>
      <c r="I268" t="s">
        <v>608</v>
      </c>
      <c r="J268">
        <v>118.4</v>
      </c>
    </row>
    <row r="269" spans="2:10" x14ac:dyDescent="0.2">
      <c r="B269">
        <v>1730</v>
      </c>
      <c r="C269" t="s">
        <v>1147</v>
      </c>
      <c r="D269" t="s">
        <v>1150</v>
      </c>
      <c r="E269">
        <v>287703</v>
      </c>
      <c r="F269">
        <v>269</v>
      </c>
      <c r="G269" t="str">
        <f t="shared" si="4"/>
        <v>1730 T CTXPG 287703</v>
      </c>
      <c r="H269" s="156">
        <v>44104</v>
      </c>
      <c r="I269" t="s">
        <v>610</v>
      </c>
      <c r="J269" s="157">
        <v>17248</v>
      </c>
    </row>
    <row r="270" spans="2:10" x14ac:dyDescent="0.2">
      <c r="B270">
        <v>1730</v>
      </c>
      <c r="C270" t="s">
        <v>1147</v>
      </c>
      <c r="D270" t="s">
        <v>1150</v>
      </c>
      <c r="E270">
        <v>287903</v>
      </c>
      <c r="F270">
        <v>270</v>
      </c>
      <c r="G270" t="str">
        <f t="shared" si="4"/>
        <v>1730 T CTXPG 287903</v>
      </c>
      <c r="H270" s="156">
        <v>44104</v>
      </c>
      <c r="I270" t="s">
        <v>612</v>
      </c>
      <c r="J270">
        <v>249.26</v>
      </c>
    </row>
    <row r="271" spans="2:10" x14ac:dyDescent="0.2">
      <c r="B271">
        <v>1730</v>
      </c>
      <c r="C271" t="s">
        <v>1147</v>
      </c>
      <c r="D271" t="s">
        <v>1150</v>
      </c>
      <c r="E271">
        <v>288003</v>
      </c>
      <c r="F271">
        <v>271</v>
      </c>
      <c r="G271" t="str">
        <f t="shared" si="4"/>
        <v>1730 T CTXPG 288003</v>
      </c>
      <c r="H271" s="156">
        <v>44104</v>
      </c>
      <c r="I271" t="s">
        <v>614</v>
      </c>
      <c r="J271">
        <v>822.86</v>
      </c>
    </row>
    <row r="272" spans="2:10" x14ac:dyDescent="0.2">
      <c r="B272">
        <v>1730</v>
      </c>
      <c r="C272" t="s">
        <v>1147</v>
      </c>
      <c r="D272" t="s">
        <v>1150</v>
      </c>
      <c r="E272">
        <v>288103</v>
      </c>
      <c r="F272">
        <v>272</v>
      </c>
      <c r="G272" t="str">
        <f t="shared" si="4"/>
        <v>1730 T CTXPG 288103</v>
      </c>
      <c r="H272" s="156">
        <v>44104</v>
      </c>
      <c r="I272" t="s">
        <v>616</v>
      </c>
      <c r="J272" s="157">
        <v>1025.22</v>
      </c>
    </row>
    <row r="273" spans="2:10" x14ac:dyDescent="0.2">
      <c r="B273">
        <v>1730</v>
      </c>
      <c r="C273" t="s">
        <v>1147</v>
      </c>
      <c r="D273" t="s">
        <v>1150</v>
      </c>
      <c r="E273">
        <v>288203</v>
      </c>
      <c r="F273">
        <v>273</v>
      </c>
      <c r="G273" t="str">
        <f t="shared" si="4"/>
        <v>1730 T CTXPG 288203</v>
      </c>
      <c r="H273" s="156">
        <v>44104</v>
      </c>
      <c r="I273" t="s">
        <v>618</v>
      </c>
      <c r="J273">
        <v>551.14</v>
      </c>
    </row>
    <row r="274" spans="2:10" x14ac:dyDescent="0.2">
      <c r="B274">
        <v>1730</v>
      </c>
      <c r="C274" t="s">
        <v>1147</v>
      </c>
      <c r="D274" t="s">
        <v>1150</v>
      </c>
      <c r="E274">
        <v>288303</v>
      </c>
      <c r="F274">
        <v>274</v>
      </c>
      <c r="G274" t="str">
        <f t="shared" si="4"/>
        <v>1730 T CTXPG 288303</v>
      </c>
      <c r="H274" s="156">
        <v>44104</v>
      </c>
      <c r="I274" t="s">
        <v>620</v>
      </c>
      <c r="J274">
        <v>279</v>
      </c>
    </row>
    <row r="275" spans="2:10" x14ac:dyDescent="0.2">
      <c r="B275">
        <v>1730</v>
      </c>
      <c r="C275" t="s">
        <v>1147</v>
      </c>
      <c r="D275" t="s">
        <v>1150</v>
      </c>
      <c r="E275">
        <v>288403</v>
      </c>
      <c r="F275">
        <v>275</v>
      </c>
      <c r="G275" t="str">
        <f t="shared" si="4"/>
        <v>1730 T CTXPG 288403</v>
      </c>
      <c r="H275" s="156">
        <v>44104</v>
      </c>
      <c r="I275" t="s">
        <v>58</v>
      </c>
      <c r="J275" s="157">
        <v>4870.5200000000004</v>
      </c>
    </row>
    <row r="276" spans="2:10" x14ac:dyDescent="0.2">
      <c r="B276">
        <v>1730</v>
      </c>
      <c r="C276" t="s">
        <v>1147</v>
      </c>
      <c r="D276" t="s">
        <v>1150</v>
      </c>
      <c r="E276">
        <v>288803</v>
      </c>
      <c r="F276">
        <v>276</v>
      </c>
      <c r="G276" t="str">
        <f t="shared" si="4"/>
        <v>1730 T CTXPG 288803</v>
      </c>
      <c r="H276" s="156">
        <v>44104</v>
      </c>
      <c r="I276" t="s">
        <v>622</v>
      </c>
      <c r="J276">
        <v>560</v>
      </c>
    </row>
    <row r="277" spans="2:10" x14ac:dyDescent="0.2">
      <c r="B277">
        <v>1730</v>
      </c>
      <c r="C277" t="s">
        <v>1147</v>
      </c>
      <c r="D277" t="s">
        <v>1150</v>
      </c>
      <c r="E277">
        <v>289003</v>
      </c>
      <c r="F277">
        <v>277</v>
      </c>
      <c r="G277" t="str">
        <f t="shared" si="4"/>
        <v>1730 T CTXPG 289003</v>
      </c>
      <c r="H277" s="156">
        <v>44104</v>
      </c>
      <c r="I277" t="s">
        <v>624</v>
      </c>
      <c r="J277">
        <v>240</v>
      </c>
    </row>
    <row r="278" spans="2:10" x14ac:dyDescent="0.2">
      <c r="B278">
        <v>1730</v>
      </c>
      <c r="C278" t="s">
        <v>1147</v>
      </c>
      <c r="D278" t="s">
        <v>1150</v>
      </c>
      <c r="E278">
        <v>289203</v>
      </c>
      <c r="F278">
        <v>278</v>
      </c>
      <c r="G278" t="str">
        <f t="shared" si="4"/>
        <v>1730 T CTXPG 289203</v>
      </c>
      <c r="H278" s="156">
        <v>44104</v>
      </c>
      <c r="I278" t="s">
        <v>626</v>
      </c>
      <c r="J278">
        <v>360</v>
      </c>
    </row>
    <row r="279" spans="2:10" x14ac:dyDescent="0.2">
      <c r="B279">
        <v>1730</v>
      </c>
      <c r="C279" t="s">
        <v>1147</v>
      </c>
      <c r="D279" t="s">
        <v>1150</v>
      </c>
      <c r="E279">
        <v>289303</v>
      </c>
      <c r="F279">
        <v>279</v>
      </c>
      <c r="G279" t="str">
        <f t="shared" si="4"/>
        <v>1730 T CTXPG 289303</v>
      </c>
      <c r="H279" s="156">
        <v>44104</v>
      </c>
      <c r="I279" t="s">
        <v>628</v>
      </c>
      <c r="J279">
        <v>160</v>
      </c>
    </row>
    <row r="280" spans="2:10" x14ac:dyDescent="0.2">
      <c r="B280">
        <v>1730</v>
      </c>
      <c r="C280" t="s">
        <v>1147</v>
      </c>
      <c r="D280" t="s">
        <v>1150</v>
      </c>
      <c r="E280">
        <v>289403</v>
      </c>
      <c r="F280">
        <v>280</v>
      </c>
      <c r="G280" t="str">
        <f t="shared" si="4"/>
        <v>1730 T CTXPG 289403</v>
      </c>
      <c r="H280" s="156">
        <v>44104</v>
      </c>
      <c r="I280" t="s">
        <v>630</v>
      </c>
      <c r="J280" s="157">
        <v>4065.2</v>
      </c>
    </row>
    <row r="281" spans="2:10" x14ac:dyDescent="0.2">
      <c r="B281">
        <v>1730</v>
      </c>
      <c r="C281" t="s">
        <v>1147</v>
      </c>
      <c r="D281" t="s">
        <v>1150</v>
      </c>
      <c r="E281">
        <v>293703</v>
      </c>
      <c r="F281">
        <v>281</v>
      </c>
      <c r="G281" t="str">
        <f t="shared" si="4"/>
        <v>1730 T CTXPG 293703</v>
      </c>
      <c r="H281" s="156">
        <v>44104</v>
      </c>
      <c r="I281" t="s">
        <v>632</v>
      </c>
      <c r="J281" s="157">
        <v>1797.6</v>
      </c>
    </row>
    <row r="282" spans="2:10" x14ac:dyDescent="0.2">
      <c r="B282">
        <v>1730</v>
      </c>
      <c r="C282" t="s">
        <v>1147</v>
      </c>
      <c r="D282" t="s">
        <v>1150</v>
      </c>
      <c r="E282">
        <v>292803</v>
      </c>
      <c r="F282">
        <v>282</v>
      </c>
      <c r="G282" t="str">
        <f t="shared" si="4"/>
        <v>1730 T CTXPG 292803</v>
      </c>
      <c r="H282" s="156">
        <v>44104</v>
      </c>
      <c r="I282" t="s">
        <v>634</v>
      </c>
      <c r="J282">
        <v>960</v>
      </c>
    </row>
    <row r="283" spans="2:10" x14ac:dyDescent="0.2">
      <c r="B283">
        <v>1730</v>
      </c>
      <c r="C283" t="s">
        <v>1147</v>
      </c>
      <c r="D283" t="s">
        <v>1150</v>
      </c>
      <c r="E283">
        <v>291703</v>
      </c>
      <c r="F283">
        <v>283</v>
      </c>
      <c r="G283" t="str">
        <f t="shared" si="4"/>
        <v>1730 T CTXPG 291703</v>
      </c>
      <c r="H283" s="156">
        <v>44104</v>
      </c>
      <c r="I283" t="s">
        <v>636</v>
      </c>
      <c r="J283">
        <v>822.86</v>
      </c>
    </row>
    <row r="284" spans="2:10" x14ac:dyDescent="0.2">
      <c r="B284">
        <v>1730</v>
      </c>
      <c r="C284" t="s">
        <v>1147</v>
      </c>
      <c r="D284" t="s">
        <v>1150</v>
      </c>
      <c r="E284">
        <v>291903</v>
      </c>
      <c r="F284">
        <v>284</v>
      </c>
      <c r="G284" t="str">
        <f t="shared" si="4"/>
        <v>1730 T CTXPG 291903</v>
      </c>
      <c r="H284" s="156">
        <v>44104</v>
      </c>
      <c r="I284" t="s">
        <v>638</v>
      </c>
      <c r="J284" s="157">
        <v>1414.37</v>
      </c>
    </row>
    <row r="285" spans="2:10" x14ac:dyDescent="0.2">
      <c r="B285">
        <v>1730</v>
      </c>
      <c r="C285" t="s">
        <v>1147</v>
      </c>
      <c r="D285" t="s">
        <v>1150</v>
      </c>
      <c r="E285">
        <v>295203</v>
      </c>
      <c r="F285">
        <v>285</v>
      </c>
      <c r="G285" t="str">
        <f t="shared" si="4"/>
        <v>1730 T CTXPG 295203</v>
      </c>
      <c r="H285" s="156">
        <v>44104</v>
      </c>
      <c r="I285" t="s">
        <v>640</v>
      </c>
      <c r="J285">
        <v>631.12</v>
      </c>
    </row>
    <row r="286" spans="2:10" x14ac:dyDescent="0.2">
      <c r="B286">
        <v>1790</v>
      </c>
      <c r="C286" t="s">
        <v>1147</v>
      </c>
      <c r="D286" t="s">
        <v>1148</v>
      </c>
      <c r="E286">
        <v>216705</v>
      </c>
      <c r="F286">
        <v>286</v>
      </c>
      <c r="G286" t="str">
        <f t="shared" si="4"/>
        <v>1790 T INVEN 216705</v>
      </c>
      <c r="H286" s="156">
        <v>44111</v>
      </c>
      <c r="I286" t="s">
        <v>642</v>
      </c>
      <c r="J286" s="157">
        <v>1485</v>
      </c>
    </row>
    <row r="287" spans="2:10" x14ac:dyDescent="0.2">
      <c r="B287">
        <v>1790</v>
      </c>
      <c r="C287" t="s">
        <v>1147</v>
      </c>
      <c r="D287" t="s">
        <v>1148</v>
      </c>
      <c r="E287">
        <v>216905</v>
      </c>
      <c r="F287">
        <v>287</v>
      </c>
      <c r="G287" t="str">
        <f t="shared" si="4"/>
        <v>1790 T INVEN 216905</v>
      </c>
      <c r="H287" s="156">
        <v>44111</v>
      </c>
      <c r="I287" t="s">
        <v>644</v>
      </c>
      <c r="J287">
        <v>847</v>
      </c>
    </row>
    <row r="288" spans="2:10" x14ac:dyDescent="0.2">
      <c r="B288">
        <v>1790</v>
      </c>
      <c r="C288" t="s">
        <v>1147</v>
      </c>
      <c r="D288" t="s">
        <v>1148</v>
      </c>
      <c r="E288">
        <v>217105</v>
      </c>
      <c r="F288">
        <v>288</v>
      </c>
      <c r="G288" t="str">
        <f t="shared" si="4"/>
        <v>1790 T INVEN 217105</v>
      </c>
      <c r="H288" s="156">
        <v>44111</v>
      </c>
      <c r="I288" t="s">
        <v>646</v>
      </c>
      <c r="J288">
        <v>682.85</v>
      </c>
    </row>
    <row r="289" spans="2:10" x14ac:dyDescent="0.2">
      <c r="B289">
        <v>1790</v>
      </c>
      <c r="C289" t="s">
        <v>1147</v>
      </c>
      <c r="D289" t="s">
        <v>1148</v>
      </c>
      <c r="E289">
        <v>216805</v>
      </c>
      <c r="F289">
        <v>289</v>
      </c>
      <c r="G289" t="str">
        <f t="shared" si="4"/>
        <v>1790 T INVEN 216805</v>
      </c>
      <c r="H289" s="156">
        <v>44111</v>
      </c>
      <c r="I289" t="s">
        <v>648</v>
      </c>
      <c r="J289">
        <v>700</v>
      </c>
    </row>
    <row r="290" spans="2:10" x14ac:dyDescent="0.2">
      <c r="B290">
        <v>1790</v>
      </c>
      <c r="C290" t="s">
        <v>1147</v>
      </c>
      <c r="D290" t="s">
        <v>1148</v>
      </c>
      <c r="E290">
        <v>217205</v>
      </c>
      <c r="F290">
        <v>290</v>
      </c>
      <c r="G290" t="str">
        <f t="shared" si="4"/>
        <v>1790 T INVEN 217205</v>
      </c>
      <c r="H290" s="156">
        <v>44111</v>
      </c>
      <c r="I290" t="s">
        <v>650</v>
      </c>
      <c r="J290" s="157">
        <v>6932.79</v>
      </c>
    </row>
    <row r="291" spans="2:10" x14ac:dyDescent="0.2">
      <c r="B291">
        <v>1790</v>
      </c>
      <c r="C291" t="s">
        <v>1147</v>
      </c>
      <c r="D291" t="s">
        <v>1148</v>
      </c>
      <c r="E291">
        <v>217305</v>
      </c>
      <c r="F291">
        <v>291</v>
      </c>
      <c r="G291" t="str">
        <f t="shared" si="4"/>
        <v>1790 T INVEN 217305</v>
      </c>
      <c r="H291" s="156">
        <v>44111</v>
      </c>
      <c r="I291" t="s">
        <v>652</v>
      </c>
      <c r="J291">
        <v>374.3</v>
      </c>
    </row>
    <row r="292" spans="2:10" x14ac:dyDescent="0.2">
      <c r="B292">
        <v>1790</v>
      </c>
      <c r="C292" t="s">
        <v>1147</v>
      </c>
      <c r="D292" t="s">
        <v>1148</v>
      </c>
      <c r="E292">
        <v>218005</v>
      </c>
      <c r="F292">
        <v>292</v>
      </c>
      <c r="G292" t="str">
        <f t="shared" si="4"/>
        <v>1790 T INVEN 218005</v>
      </c>
      <c r="H292" s="156">
        <v>44111</v>
      </c>
      <c r="I292" t="s">
        <v>654</v>
      </c>
      <c r="J292">
        <v>17.96</v>
      </c>
    </row>
    <row r="293" spans="2:10" x14ac:dyDescent="0.2">
      <c r="B293">
        <v>1790</v>
      </c>
      <c r="C293" t="s">
        <v>1147</v>
      </c>
      <c r="D293" t="s">
        <v>1148</v>
      </c>
      <c r="E293">
        <v>217505</v>
      </c>
      <c r="F293">
        <v>293</v>
      </c>
      <c r="G293" t="str">
        <f t="shared" si="4"/>
        <v>1790 T INVEN 217505</v>
      </c>
      <c r="H293" s="156">
        <v>44111</v>
      </c>
      <c r="I293" t="s">
        <v>656</v>
      </c>
      <c r="J293" s="157">
        <v>1387.6</v>
      </c>
    </row>
    <row r="294" spans="2:10" x14ac:dyDescent="0.2">
      <c r="B294">
        <v>1790</v>
      </c>
      <c r="C294" t="s">
        <v>1147</v>
      </c>
      <c r="D294" t="s">
        <v>1148</v>
      </c>
      <c r="E294">
        <v>217605</v>
      </c>
      <c r="F294">
        <v>294</v>
      </c>
      <c r="G294" t="str">
        <f t="shared" si="4"/>
        <v>1790 T INVEN 217605</v>
      </c>
      <c r="H294" s="156">
        <v>44111</v>
      </c>
      <c r="I294" t="s">
        <v>658</v>
      </c>
      <c r="J294" s="157">
        <v>2154.13</v>
      </c>
    </row>
    <row r="295" spans="2:10" x14ac:dyDescent="0.2">
      <c r="B295">
        <v>1790</v>
      </c>
      <c r="C295" t="s">
        <v>1147</v>
      </c>
      <c r="D295" t="s">
        <v>1148</v>
      </c>
      <c r="E295">
        <v>217705</v>
      </c>
      <c r="F295">
        <v>295</v>
      </c>
      <c r="G295" t="str">
        <f t="shared" si="4"/>
        <v>1790 T INVEN 217705</v>
      </c>
      <c r="H295" s="156">
        <v>44111</v>
      </c>
      <c r="I295" t="s">
        <v>660</v>
      </c>
      <c r="J295">
        <v>18.97</v>
      </c>
    </row>
    <row r="296" spans="2:10" x14ac:dyDescent="0.2">
      <c r="B296">
        <v>1790</v>
      </c>
      <c r="C296" t="s">
        <v>1147</v>
      </c>
      <c r="D296" t="s">
        <v>1148</v>
      </c>
      <c r="E296">
        <v>217005</v>
      </c>
      <c r="F296">
        <v>296</v>
      </c>
      <c r="G296" t="str">
        <f t="shared" si="4"/>
        <v>1790 T INVEN 217005</v>
      </c>
      <c r="H296" s="156">
        <v>44111</v>
      </c>
      <c r="I296" t="s">
        <v>662</v>
      </c>
      <c r="J296">
        <v>176.33</v>
      </c>
    </row>
    <row r="297" spans="2:10" x14ac:dyDescent="0.2">
      <c r="B297">
        <v>1790</v>
      </c>
      <c r="C297" t="s">
        <v>1147</v>
      </c>
      <c r="D297" t="s">
        <v>1148</v>
      </c>
      <c r="E297">
        <v>217805</v>
      </c>
      <c r="F297">
        <v>297</v>
      </c>
      <c r="G297" t="str">
        <f t="shared" si="4"/>
        <v>1790 T INVEN 217805</v>
      </c>
      <c r="H297" s="156">
        <v>44111</v>
      </c>
      <c r="I297" t="s">
        <v>664</v>
      </c>
      <c r="J297">
        <v>160</v>
      </c>
    </row>
    <row r="298" spans="2:10" x14ac:dyDescent="0.2">
      <c r="B298">
        <v>1790</v>
      </c>
      <c r="C298" t="s">
        <v>1147</v>
      </c>
      <c r="D298" t="s">
        <v>1148</v>
      </c>
      <c r="E298">
        <v>217905</v>
      </c>
      <c r="F298">
        <v>298</v>
      </c>
      <c r="G298" t="str">
        <f t="shared" si="4"/>
        <v>1790 T INVEN 217905</v>
      </c>
      <c r="H298" s="156">
        <v>44111</v>
      </c>
      <c r="I298" t="s">
        <v>666</v>
      </c>
      <c r="J298">
        <v>387</v>
      </c>
    </row>
    <row r="299" spans="2:10" x14ac:dyDescent="0.2">
      <c r="B299">
        <v>1790</v>
      </c>
      <c r="C299" t="s">
        <v>1147</v>
      </c>
      <c r="D299" t="s">
        <v>1148</v>
      </c>
      <c r="E299">
        <v>217405</v>
      </c>
      <c r="F299">
        <v>299</v>
      </c>
      <c r="G299" t="str">
        <f t="shared" si="4"/>
        <v>1790 T INVEN 217405</v>
      </c>
      <c r="H299" s="156">
        <v>44111</v>
      </c>
      <c r="I299" t="s">
        <v>668</v>
      </c>
      <c r="J299">
        <v>83.75</v>
      </c>
    </row>
    <row r="300" spans="2:10" x14ac:dyDescent="0.2">
      <c r="B300">
        <v>1777</v>
      </c>
      <c r="C300" t="s">
        <v>1147</v>
      </c>
      <c r="D300" t="s">
        <v>1148</v>
      </c>
      <c r="E300">
        <v>220005</v>
      </c>
      <c r="F300">
        <v>300</v>
      </c>
      <c r="G300" t="str">
        <f t="shared" si="4"/>
        <v>1777 T INVEN 220005</v>
      </c>
      <c r="H300" s="156">
        <v>44114</v>
      </c>
      <c r="I300" t="s">
        <v>670</v>
      </c>
      <c r="J300">
        <v>479.01</v>
      </c>
    </row>
    <row r="301" spans="2:10" x14ac:dyDescent="0.2">
      <c r="B301">
        <v>1777</v>
      </c>
      <c r="C301" t="s">
        <v>1147</v>
      </c>
      <c r="D301" t="s">
        <v>1148</v>
      </c>
      <c r="E301">
        <v>220105</v>
      </c>
      <c r="F301">
        <v>301</v>
      </c>
      <c r="G301" t="str">
        <f t="shared" si="4"/>
        <v>1777 T INVEN 220105</v>
      </c>
      <c r="H301" s="156">
        <v>44114</v>
      </c>
      <c r="I301" t="s">
        <v>672</v>
      </c>
      <c r="J301">
        <v>958.03</v>
      </c>
    </row>
    <row r="302" spans="2:10" x14ac:dyDescent="0.2">
      <c r="B302">
        <v>1777</v>
      </c>
      <c r="C302" t="s">
        <v>1147</v>
      </c>
      <c r="D302" t="s">
        <v>1148</v>
      </c>
      <c r="E302">
        <v>220205</v>
      </c>
      <c r="F302">
        <v>302</v>
      </c>
      <c r="G302" t="str">
        <f t="shared" si="4"/>
        <v>1777 T INVEN 220205</v>
      </c>
      <c r="H302" s="156">
        <v>44114</v>
      </c>
      <c r="I302" t="s">
        <v>674</v>
      </c>
      <c r="J302" s="157">
        <v>2463.5</v>
      </c>
    </row>
    <row r="303" spans="2:10" x14ac:dyDescent="0.2">
      <c r="B303">
        <v>1777</v>
      </c>
      <c r="C303" t="s">
        <v>1147</v>
      </c>
      <c r="D303" t="s">
        <v>1148</v>
      </c>
      <c r="E303">
        <v>220305</v>
      </c>
      <c r="F303">
        <v>303</v>
      </c>
      <c r="G303" t="str">
        <f t="shared" si="4"/>
        <v>1777 T INVEN 220305</v>
      </c>
      <c r="H303" s="156">
        <v>44114</v>
      </c>
      <c r="I303" t="s">
        <v>676</v>
      </c>
      <c r="J303" s="157">
        <v>4105.83</v>
      </c>
    </row>
    <row r="304" spans="2:10" x14ac:dyDescent="0.2">
      <c r="B304">
        <v>1777</v>
      </c>
      <c r="C304" t="s">
        <v>1147</v>
      </c>
      <c r="D304" t="s">
        <v>1148</v>
      </c>
      <c r="E304">
        <v>220405</v>
      </c>
      <c r="F304">
        <v>304</v>
      </c>
      <c r="G304" t="str">
        <f t="shared" si="4"/>
        <v>1777 T INVEN 220405</v>
      </c>
      <c r="H304" s="156">
        <v>44114</v>
      </c>
      <c r="I304" t="s">
        <v>678</v>
      </c>
      <c r="J304" s="157">
        <v>3421.53</v>
      </c>
    </row>
    <row r="305" spans="2:10" x14ac:dyDescent="0.2">
      <c r="B305">
        <v>1777</v>
      </c>
      <c r="C305" t="s">
        <v>1147</v>
      </c>
      <c r="D305" t="s">
        <v>1148</v>
      </c>
      <c r="E305">
        <v>220505</v>
      </c>
      <c r="F305">
        <v>305</v>
      </c>
      <c r="G305" t="str">
        <f t="shared" si="4"/>
        <v>1777 T INVEN 220505</v>
      </c>
      <c r="H305" s="156">
        <v>44114</v>
      </c>
      <c r="I305" t="s">
        <v>680</v>
      </c>
      <c r="J305" s="157">
        <v>3421.53</v>
      </c>
    </row>
    <row r="306" spans="2:10" x14ac:dyDescent="0.2">
      <c r="B306">
        <v>1777</v>
      </c>
      <c r="C306" t="s">
        <v>1147</v>
      </c>
      <c r="D306" t="s">
        <v>1148</v>
      </c>
      <c r="E306">
        <v>219505</v>
      </c>
      <c r="F306">
        <v>306</v>
      </c>
      <c r="G306" t="str">
        <f t="shared" si="4"/>
        <v>1777 T INVEN 219505</v>
      </c>
      <c r="H306" s="156">
        <v>44114</v>
      </c>
      <c r="I306" t="s">
        <v>682</v>
      </c>
      <c r="J306">
        <v>51.75</v>
      </c>
    </row>
    <row r="307" spans="2:10" x14ac:dyDescent="0.2">
      <c r="B307">
        <v>1777</v>
      </c>
      <c r="C307" t="s">
        <v>1147</v>
      </c>
      <c r="D307" t="s">
        <v>1148</v>
      </c>
      <c r="E307">
        <v>219605</v>
      </c>
      <c r="F307">
        <v>307</v>
      </c>
      <c r="G307" t="str">
        <f t="shared" si="4"/>
        <v>1777 T INVEN 219605</v>
      </c>
      <c r="H307" s="156">
        <v>44114</v>
      </c>
      <c r="I307" t="s">
        <v>684</v>
      </c>
      <c r="J307">
        <v>17.25</v>
      </c>
    </row>
    <row r="308" spans="2:10" x14ac:dyDescent="0.2">
      <c r="B308">
        <v>1777</v>
      </c>
      <c r="C308" t="s">
        <v>1147</v>
      </c>
      <c r="D308" t="s">
        <v>1148</v>
      </c>
      <c r="E308">
        <v>221805</v>
      </c>
      <c r="F308">
        <v>308</v>
      </c>
      <c r="G308" t="str">
        <f t="shared" si="4"/>
        <v>1777 T INVEN 221805</v>
      </c>
      <c r="H308" s="156">
        <v>44114</v>
      </c>
      <c r="I308" t="s">
        <v>686</v>
      </c>
      <c r="J308">
        <v>50.43</v>
      </c>
    </row>
    <row r="309" spans="2:10" x14ac:dyDescent="0.2">
      <c r="B309">
        <v>1777</v>
      </c>
      <c r="C309" t="s">
        <v>1147</v>
      </c>
      <c r="D309" t="s">
        <v>1148</v>
      </c>
      <c r="E309">
        <v>221905</v>
      </c>
      <c r="F309">
        <v>309</v>
      </c>
      <c r="G309" t="str">
        <f t="shared" si="4"/>
        <v>1777 T INVEN 221905</v>
      </c>
      <c r="H309" s="156">
        <v>44114</v>
      </c>
      <c r="I309" t="s">
        <v>688</v>
      </c>
      <c r="J309">
        <v>201.72</v>
      </c>
    </row>
    <row r="310" spans="2:10" x14ac:dyDescent="0.2">
      <c r="B310">
        <v>1777</v>
      </c>
      <c r="C310" t="s">
        <v>1147</v>
      </c>
      <c r="D310" t="s">
        <v>1148</v>
      </c>
      <c r="E310">
        <v>222005</v>
      </c>
      <c r="F310">
        <v>310</v>
      </c>
      <c r="G310" t="str">
        <f t="shared" si="4"/>
        <v>1777 T INVEN 222005</v>
      </c>
      <c r="H310" s="156">
        <v>44114</v>
      </c>
      <c r="I310" t="s">
        <v>690</v>
      </c>
      <c r="J310">
        <v>70.599999999999994</v>
      </c>
    </row>
    <row r="311" spans="2:10" x14ac:dyDescent="0.2">
      <c r="B311">
        <v>1777</v>
      </c>
      <c r="C311" t="s">
        <v>1147</v>
      </c>
      <c r="D311" t="s">
        <v>1148</v>
      </c>
      <c r="E311">
        <v>219705</v>
      </c>
      <c r="F311">
        <v>311</v>
      </c>
      <c r="G311" t="str">
        <f t="shared" si="4"/>
        <v>1777 T INVEN 219705</v>
      </c>
      <c r="H311" s="156">
        <v>44114</v>
      </c>
      <c r="I311" t="s">
        <v>692</v>
      </c>
      <c r="J311">
        <v>4.04</v>
      </c>
    </row>
    <row r="312" spans="2:10" x14ac:dyDescent="0.2">
      <c r="B312">
        <v>1777</v>
      </c>
      <c r="C312" t="s">
        <v>1147</v>
      </c>
      <c r="D312" t="s">
        <v>1148</v>
      </c>
      <c r="E312">
        <v>219205</v>
      </c>
      <c r="F312">
        <v>312</v>
      </c>
      <c r="G312" t="str">
        <f t="shared" si="4"/>
        <v>1777 T INVEN 219205</v>
      </c>
      <c r="H312" s="156">
        <v>44114</v>
      </c>
      <c r="I312" t="s">
        <v>694</v>
      </c>
      <c r="J312" s="157">
        <v>5011.2</v>
      </c>
    </row>
    <row r="313" spans="2:10" x14ac:dyDescent="0.2">
      <c r="B313">
        <v>1777</v>
      </c>
      <c r="C313" t="s">
        <v>1147</v>
      </c>
      <c r="D313" t="s">
        <v>1148</v>
      </c>
      <c r="E313">
        <v>219405</v>
      </c>
      <c r="F313">
        <v>313</v>
      </c>
      <c r="G313" t="str">
        <f t="shared" si="4"/>
        <v>1777 T INVEN 219405</v>
      </c>
      <c r="H313" s="156">
        <v>44114</v>
      </c>
      <c r="I313" t="s">
        <v>696</v>
      </c>
      <c r="J313" s="157">
        <v>3340.8</v>
      </c>
    </row>
    <row r="314" spans="2:10" x14ac:dyDescent="0.2">
      <c r="B314">
        <v>1777</v>
      </c>
      <c r="C314" t="s">
        <v>1147</v>
      </c>
      <c r="D314" t="s">
        <v>1148</v>
      </c>
      <c r="E314">
        <v>219905</v>
      </c>
      <c r="F314">
        <v>314</v>
      </c>
      <c r="G314" t="str">
        <f t="shared" si="4"/>
        <v>1777 T INVEN 219905</v>
      </c>
      <c r="H314" s="156">
        <v>44114</v>
      </c>
      <c r="I314" t="s">
        <v>698</v>
      </c>
      <c r="J314">
        <v>16.2</v>
      </c>
    </row>
    <row r="315" spans="2:10" x14ac:dyDescent="0.2">
      <c r="B315">
        <v>1777</v>
      </c>
      <c r="C315" t="s">
        <v>1147</v>
      </c>
      <c r="D315" t="s">
        <v>1148</v>
      </c>
      <c r="E315">
        <v>219805</v>
      </c>
      <c r="F315">
        <v>315</v>
      </c>
      <c r="G315" t="str">
        <f t="shared" si="4"/>
        <v>1777 T INVEN 219805</v>
      </c>
      <c r="H315" s="156">
        <v>44114</v>
      </c>
      <c r="I315" t="s">
        <v>700</v>
      </c>
      <c r="J315">
        <v>86.4</v>
      </c>
    </row>
    <row r="316" spans="2:10" x14ac:dyDescent="0.2">
      <c r="B316">
        <v>1786</v>
      </c>
      <c r="C316" t="s">
        <v>1147</v>
      </c>
      <c r="D316" t="s">
        <v>1148</v>
      </c>
      <c r="E316">
        <v>238605</v>
      </c>
      <c r="F316">
        <v>316</v>
      </c>
      <c r="G316" t="str">
        <f t="shared" si="4"/>
        <v>1786 T INVEN 238605</v>
      </c>
      <c r="H316" s="156">
        <v>44126</v>
      </c>
      <c r="I316" t="s">
        <v>702</v>
      </c>
      <c r="J316" s="157">
        <v>1000</v>
      </c>
    </row>
    <row r="317" spans="2:10" x14ac:dyDescent="0.2">
      <c r="B317">
        <v>1786</v>
      </c>
      <c r="C317" t="s">
        <v>1147</v>
      </c>
      <c r="D317" t="s">
        <v>1148</v>
      </c>
      <c r="E317">
        <v>238705</v>
      </c>
      <c r="F317">
        <v>317</v>
      </c>
      <c r="G317" t="str">
        <f t="shared" si="4"/>
        <v>1786 T INVEN 238705</v>
      </c>
      <c r="H317" s="156">
        <v>44126</v>
      </c>
      <c r="I317" t="s">
        <v>704</v>
      </c>
      <c r="J317">
        <v>320</v>
      </c>
    </row>
    <row r="318" spans="2:10" x14ac:dyDescent="0.2">
      <c r="B318">
        <v>1786</v>
      </c>
      <c r="C318" t="s">
        <v>1147</v>
      </c>
      <c r="D318" t="s">
        <v>1148</v>
      </c>
      <c r="E318">
        <v>238805</v>
      </c>
      <c r="F318">
        <v>318</v>
      </c>
      <c r="G318" t="str">
        <f t="shared" si="4"/>
        <v>1786 T INVEN 238805</v>
      </c>
      <c r="H318" s="156">
        <v>44126</v>
      </c>
      <c r="I318" t="s">
        <v>706</v>
      </c>
      <c r="J318">
        <v>160</v>
      </c>
    </row>
    <row r="319" spans="2:10" x14ac:dyDescent="0.2">
      <c r="B319">
        <v>1786</v>
      </c>
      <c r="C319" t="s">
        <v>1147</v>
      </c>
      <c r="D319" t="s">
        <v>1148</v>
      </c>
      <c r="E319">
        <v>224205</v>
      </c>
      <c r="F319">
        <v>319</v>
      </c>
      <c r="G319" t="str">
        <f t="shared" si="4"/>
        <v>1786 T INVEN 224205</v>
      </c>
      <c r="H319" s="156">
        <v>44126</v>
      </c>
      <c r="I319" t="s">
        <v>708</v>
      </c>
      <c r="J319">
        <v>3.52</v>
      </c>
    </row>
    <row r="320" spans="2:10" x14ac:dyDescent="0.2">
      <c r="B320">
        <v>1786</v>
      </c>
      <c r="C320" t="s">
        <v>1147</v>
      </c>
      <c r="D320" t="s">
        <v>1148</v>
      </c>
      <c r="E320">
        <v>224405</v>
      </c>
      <c r="F320">
        <v>320</v>
      </c>
      <c r="G320" t="str">
        <f t="shared" si="4"/>
        <v>1786 T INVEN 224405</v>
      </c>
      <c r="H320" s="156">
        <v>44126</v>
      </c>
      <c r="I320" t="s">
        <v>710</v>
      </c>
      <c r="J320">
        <v>8.8000000000000007</v>
      </c>
    </row>
    <row r="321" spans="2:10" x14ac:dyDescent="0.2">
      <c r="B321">
        <v>1786</v>
      </c>
      <c r="C321" t="s">
        <v>1147</v>
      </c>
      <c r="D321" t="s">
        <v>1148</v>
      </c>
      <c r="E321">
        <v>224505</v>
      </c>
      <c r="F321">
        <v>321</v>
      </c>
      <c r="G321" t="str">
        <f t="shared" ref="G321:G384" si="5">CONCATENATE(B321," ",C321," ",D321," ",E321)</f>
        <v>1786 T INVEN 224505</v>
      </c>
      <c r="H321" s="156">
        <v>44126</v>
      </c>
      <c r="I321" t="s">
        <v>712</v>
      </c>
      <c r="J321" s="157">
        <v>1107.81</v>
      </c>
    </row>
    <row r="322" spans="2:10" x14ac:dyDescent="0.2">
      <c r="B322">
        <v>1786</v>
      </c>
      <c r="C322" t="s">
        <v>1147</v>
      </c>
      <c r="D322" t="s">
        <v>1148</v>
      </c>
      <c r="E322">
        <v>242905</v>
      </c>
      <c r="F322">
        <v>322</v>
      </c>
      <c r="G322" t="str">
        <f t="shared" si="5"/>
        <v>1786 T INVEN 242905</v>
      </c>
      <c r="H322" s="156">
        <v>44126</v>
      </c>
      <c r="I322" t="s">
        <v>714</v>
      </c>
      <c r="J322">
        <v>682.85</v>
      </c>
    </row>
    <row r="323" spans="2:10" x14ac:dyDescent="0.2">
      <c r="B323">
        <v>1786</v>
      </c>
      <c r="C323" t="s">
        <v>1147</v>
      </c>
      <c r="D323" t="s">
        <v>1148</v>
      </c>
      <c r="E323">
        <v>231805</v>
      </c>
      <c r="F323">
        <v>323</v>
      </c>
      <c r="G323" t="str">
        <f t="shared" si="5"/>
        <v>1786 T INVEN 231805</v>
      </c>
      <c r="H323" s="156">
        <v>44126</v>
      </c>
      <c r="I323" t="s">
        <v>716</v>
      </c>
      <c r="J323" s="157">
        <v>3179.14</v>
      </c>
    </row>
    <row r="324" spans="2:10" x14ac:dyDescent="0.2">
      <c r="B324">
        <v>1786</v>
      </c>
      <c r="C324" t="s">
        <v>1147</v>
      </c>
      <c r="D324" t="s">
        <v>1148</v>
      </c>
      <c r="E324">
        <v>228805</v>
      </c>
      <c r="F324">
        <v>324</v>
      </c>
      <c r="G324" t="str">
        <f t="shared" si="5"/>
        <v>1786 T INVEN 228805</v>
      </c>
      <c r="H324" s="156">
        <v>44126</v>
      </c>
      <c r="I324" t="s">
        <v>718</v>
      </c>
      <c r="J324" s="157">
        <v>1514.26</v>
      </c>
    </row>
    <row r="325" spans="2:10" x14ac:dyDescent="0.2">
      <c r="B325">
        <v>1786</v>
      </c>
      <c r="C325" t="s">
        <v>1147</v>
      </c>
      <c r="D325" t="s">
        <v>1148</v>
      </c>
      <c r="E325">
        <v>228905</v>
      </c>
      <c r="F325">
        <v>325</v>
      </c>
      <c r="G325" t="str">
        <f t="shared" si="5"/>
        <v>1786 T INVEN 228905</v>
      </c>
      <c r="H325" s="156">
        <v>44126</v>
      </c>
      <c r="I325" t="s">
        <v>720</v>
      </c>
      <c r="J325">
        <v>65.36</v>
      </c>
    </row>
    <row r="326" spans="2:10" x14ac:dyDescent="0.2">
      <c r="B326">
        <v>1786</v>
      </c>
      <c r="C326" t="s">
        <v>1147</v>
      </c>
      <c r="D326" t="s">
        <v>1148</v>
      </c>
      <c r="E326">
        <v>229005</v>
      </c>
      <c r="F326">
        <v>326</v>
      </c>
      <c r="G326" t="str">
        <f t="shared" si="5"/>
        <v>1786 T INVEN 229005</v>
      </c>
      <c r="H326" s="156">
        <v>44126</v>
      </c>
      <c r="I326" t="s">
        <v>722</v>
      </c>
      <c r="J326">
        <v>898.8</v>
      </c>
    </row>
    <row r="327" spans="2:10" x14ac:dyDescent="0.2">
      <c r="B327">
        <v>1786</v>
      </c>
      <c r="C327" t="s">
        <v>1147</v>
      </c>
      <c r="D327" t="s">
        <v>1148</v>
      </c>
      <c r="E327">
        <v>229105</v>
      </c>
      <c r="F327">
        <v>327</v>
      </c>
      <c r="G327" t="str">
        <f t="shared" si="5"/>
        <v>1786 T INVEN 229105</v>
      </c>
      <c r="H327" s="156">
        <v>44126</v>
      </c>
      <c r="I327" t="s">
        <v>724</v>
      </c>
      <c r="J327" s="157">
        <v>1797.6</v>
      </c>
    </row>
    <row r="328" spans="2:10" x14ac:dyDescent="0.2">
      <c r="B328">
        <v>1786</v>
      </c>
      <c r="C328" t="s">
        <v>1147</v>
      </c>
      <c r="D328" t="s">
        <v>1148</v>
      </c>
      <c r="E328">
        <v>229205</v>
      </c>
      <c r="F328">
        <v>328</v>
      </c>
      <c r="G328" t="str">
        <f t="shared" si="5"/>
        <v>1786 T INVEN 229205</v>
      </c>
      <c r="H328" s="156">
        <v>44126</v>
      </c>
      <c r="I328" t="s">
        <v>726</v>
      </c>
      <c r="J328">
        <v>720.2</v>
      </c>
    </row>
    <row r="329" spans="2:10" x14ac:dyDescent="0.2">
      <c r="B329">
        <v>1786</v>
      </c>
      <c r="C329" t="s">
        <v>1147</v>
      </c>
      <c r="D329" t="s">
        <v>1148</v>
      </c>
      <c r="E329">
        <v>227205</v>
      </c>
      <c r="F329">
        <v>329</v>
      </c>
      <c r="G329" t="str">
        <f t="shared" si="5"/>
        <v>1786 T INVEN 227205</v>
      </c>
      <c r="H329" s="156">
        <v>44126</v>
      </c>
      <c r="I329" t="s">
        <v>728</v>
      </c>
      <c r="J329">
        <v>767.01</v>
      </c>
    </row>
    <row r="330" spans="2:10" x14ac:dyDescent="0.2">
      <c r="B330">
        <v>1786</v>
      </c>
      <c r="C330" t="s">
        <v>1147</v>
      </c>
      <c r="D330" t="s">
        <v>1148</v>
      </c>
      <c r="E330">
        <v>227305</v>
      </c>
      <c r="F330">
        <v>330</v>
      </c>
      <c r="G330" t="str">
        <f t="shared" si="5"/>
        <v>1786 T INVEN 227305</v>
      </c>
      <c r="H330" s="156">
        <v>44126</v>
      </c>
      <c r="I330" t="s">
        <v>730</v>
      </c>
      <c r="J330">
        <v>85.6</v>
      </c>
    </row>
    <row r="331" spans="2:10" x14ac:dyDescent="0.2">
      <c r="B331">
        <v>1786</v>
      </c>
      <c r="C331" t="s">
        <v>1147</v>
      </c>
      <c r="D331" t="s">
        <v>1148</v>
      </c>
      <c r="E331">
        <v>227405</v>
      </c>
      <c r="F331">
        <v>331</v>
      </c>
      <c r="G331" t="str">
        <f t="shared" si="5"/>
        <v>1786 T INVEN 227405</v>
      </c>
      <c r="H331" s="156">
        <v>44126</v>
      </c>
      <c r="I331" t="s">
        <v>732</v>
      </c>
      <c r="J331">
        <v>549.97</v>
      </c>
    </row>
    <row r="332" spans="2:10" x14ac:dyDescent="0.2">
      <c r="B332">
        <v>1786</v>
      </c>
      <c r="C332" t="s">
        <v>1147</v>
      </c>
      <c r="D332" t="s">
        <v>1148</v>
      </c>
      <c r="E332">
        <v>227505</v>
      </c>
      <c r="F332">
        <v>332</v>
      </c>
      <c r="G332" t="str">
        <f t="shared" si="5"/>
        <v>1786 T INVEN 227505</v>
      </c>
      <c r="H332" s="156">
        <v>44126</v>
      </c>
      <c r="I332" t="s">
        <v>734</v>
      </c>
      <c r="J332">
        <v>528.62</v>
      </c>
    </row>
    <row r="333" spans="2:10" x14ac:dyDescent="0.2">
      <c r="B333">
        <v>1786</v>
      </c>
      <c r="C333" t="s">
        <v>1147</v>
      </c>
      <c r="D333" t="s">
        <v>1148</v>
      </c>
      <c r="E333">
        <v>227705</v>
      </c>
      <c r="F333">
        <v>333</v>
      </c>
      <c r="G333" t="str">
        <f t="shared" si="5"/>
        <v>1786 T INVEN 227705</v>
      </c>
      <c r="H333" s="156">
        <v>44126</v>
      </c>
      <c r="I333" t="s">
        <v>736</v>
      </c>
      <c r="J333">
        <v>631.12</v>
      </c>
    </row>
    <row r="334" spans="2:10" x14ac:dyDescent="0.2">
      <c r="B334">
        <v>1786</v>
      </c>
      <c r="C334" t="s">
        <v>1147</v>
      </c>
      <c r="D334" t="s">
        <v>1148</v>
      </c>
      <c r="E334">
        <v>227805</v>
      </c>
      <c r="F334">
        <v>334</v>
      </c>
      <c r="G334" t="str">
        <f t="shared" si="5"/>
        <v>1786 T INVEN 227805</v>
      </c>
      <c r="H334" s="156">
        <v>44126</v>
      </c>
      <c r="I334" t="s">
        <v>738</v>
      </c>
      <c r="J334" s="157">
        <v>2254</v>
      </c>
    </row>
    <row r="335" spans="2:10" x14ac:dyDescent="0.2">
      <c r="B335">
        <v>1786</v>
      </c>
      <c r="C335" t="s">
        <v>1147</v>
      </c>
      <c r="D335" t="s">
        <v>1148</v>
      </c>
      <c r="E335">
        <v>227905</v>
      </c>
      <c r="F335">
        <v>335</v>
      </c>
      <c r="G335" t="str">
        <f t="shared" si="5"/>
        <v>1786 T INVEN 227905</v>
      </c>
      <c r="H335" s="156">
        <v>44126</v>
      </c>
      <c r="I335" t="s">
        <v>740</v>
      </c>
      <c r="J335" s="157">
        <v>3155.6</v>
      </c>
    </row>
    <row r="336" spans="2:10" x14ac:dyDescent="0.2">
      <c r="B336">
        <v>1786</v>
      </c>
      <c r="C336" t="s">
        <v>1147</v>
      </c>
      <c r="D336" t="s">
        <v>1148</v>
      </c>
      <c r="E336">
        <v>228005</v>
      </c>
      <c r="F336">
        <v>336</v>
      </c>
      <c r="G336" t="str">
        <f t="shared" si="5"/>
        <v>1786 T INVEN 228005</v>
      </c>
      <c r="H336" s="156">
        <v>44126</v>
      </c>
      <c r="I336" t="s">
        <v>742</v>
      </c>
      <c r="J336">
        <v>676.2</v>
      </c>
    </row>
    <row r="337" spans="2:10" x14ac:dyDescent="0.2">
      <c r="B337">
        <v>1786</v>
      </c>
      <c r="C337" t="s">
        <v>1147</v>
      </c>
      <c r="D337" t="s">
        <v>1148</v>
      </c>
      <c r="E337">
        <v>228105</v>
      </c>
      <c r="F337">
        <v>337</v>
      </c>
      <c r="G337" t="str">
        <f t="shared" si="5"/>
        <v>1786 T INVEN 228105</v>
      </c>
      <c r="H337" s="156">
        <v>44126</v>
      </c>
      <c r="I337" t="s">
        <v>744</v>
      </c>
      <c r="J337" s="157">
        <v>1352.4</v>
      </c>
    </row>
    <row r="338" spans="2:10" x14ac:dyDescent="0.2">
      <c r="B338">
        <v>1786</v>
      </c>
      <c r="C338" t="s">
        <v>1147</v>
      </c>
      <c r="D338" t="s">
        <v>1148</v>
      </c>
      <c r="E338">
        <v>228605</v>
      </c>
      <c r="F338">
        <v>338</v>
      </c>
      <c r="G338" t="str">
        <f t="shared" si="5"/>
        <v>1786 T INVEN 228605</v>
      </c>
      <c r="H338" s="156">
        <v>44126</v>
      </c>
      <c r="I338" t="s">
        <v>746</v>
      </c>
      <c r="J338">
        <v>466.06</v>
      </c>
    </row>
    <row r="339" spans="2:10" x14ac:dyDescent="0.2">
      <c r="B339">
        <v>1786</v>
      </c>
      <c r="C339" t="s">
        <v>1147</v>
      </c>
      <c r="D339" t="s">
        <v>1148</v>
      </c>
      <c r="E339">
        <v>228705</v>
      </c>
      <c r="F339">
        <v>339</v>
      </c>
      <c r="G339" t="str">
        <f t="shared" si="5"/>
        <v>1786 T INVEN 228705</v>
      </c>
      <c r="H339" s="156">
        <v>44126</v>
      </c>
      <c r="I339" t="s">
        <v>748</v>
      </c>
      <c r="J339">
        <v>160</v>
      </c>
    </row>
    <row r="340" spans="2:10" x14ac:dyDescent="0.2">
      <c r="B340">
        <v>1786</v>
      </c>
      <c r="C340" t="s">
        <v>1147</v>
      </c>
      <c r="D340" t="s">
        <v>1148</v>
      </c>
      <c r="E340">
        <v>237805</v>
      </c>
      <c r="F340">
        <v>340</v>
      </c>
      <c r="G340" t="str">
        <f t="shared" si="5"/>
        <v>1786 T INVEN 237805</v>
      </c>
      <c r="H340" s="156">
        <v>44126</v>
      </c>
      <c r="I340" t="s">
        <v>750</v>
      </c>
      <c r="J340" s="157">
        <v>8681.8700000000008</v>
      </c>
    </row>
    <row r="341" spans="2:10" x14ac:dyDescent="0.2">
      <c r="B341">
        <v>1786</v>
      </c>
      <c r="C341" t="s">
        <v>1147</v>
      </c>
      <c r="D341" t="s">
        <v>1148</v>
      </c>
      <c r="E341">
        <v>237905</v>
      </c>
      <c r="F341">
        <v>341</v>
      </c>
      <c r="G341" t="str">
        <f t="shared" si="5"/>
        <v>1786 T INVEN 237905</v>
      </c>
      <c r="H341" s="156">
        <v>44126</v>
      </c>
      <c r="I341" t="s">
        <v>752</v>
      </c>
      <c r="J341" s="157">
        <v>1736.37</v>
      </c>
    </row>
    <row r="342" spans="2:10" x14ac:dyDescent="0.2">
      <c r="B342">
        <v>1786</v>
      </c>
      <c r="C342" t="s">
        <v>1147</v>
      </c>
      <c r="D342" t="s">
        <v>1148</v>
      </c>
      <c r="E342">
        <v>238005</v>
      </c>
      <c r="F342">
        <v>342</v>
      </c>
      <c r="G342" t="str">
        <f t="shared" si="5"/>
        <v>1786 T INVEN 238005</v>
      </c>
      <c r="H342" s="156">
        <v>44126</v>
      </c>
      <c r="I342" t="s">
        <v>754</v>
      </c>
      <c r="J342" s="157">
        <v>3472.75</v>
      </c>
    </row>
    <row r="343" spans="2:10" x14ac:dyDescent="0.2">
      <c r="B343">
        <v>1786</v>
      </c>
      <c r="C343" t="s">
        <v>1147</v>
      </c>
      <c r="D343" t="s">
        <v>1148</v>
      </c>
      <c r="E343">
        <v>238105</v>
      </c>
      <c r="F343">
        <v>343</v>
      </c>
      <c r="G343" t="str">
        <f t="shared" si="5"/>
        <v>1786 T INVEN 238105</v>
      </c>
      <c r="H343" s="156">
        <v>44126</v>
      </c>
      <c r="I343" t="s">
        <v>756</v>
      </c>
      <c r="J343" s="157">
        <v>1215.46</v>
      </c>
    </row>
    <row r="344" spans="2:10" x14ac:dyDescent="0.2">
      <c r="B344">
        <v>1786</v>
      </c>
      <c r="C344" t="s">
        <v>1147</v>
      </c>
      <c r="D344" t="s">
        <v>1148</v>
      </c>
      <c r="E344">
        <v>238205</v>
      </c>
      <c r="F344">
        <v>344</v>
      </c>
      <c r="G344" t="str">
        <f t="shared" si="5"/>
        <v>1786 T INVEN 238205</v>
      </c>
      <c r="H344" s="156">
        <v>44126</v>
      </c>
      <c r="I344" t="s">
        <v>758</v>
      </c>
      <c r="J344" s="157">
        <v>2170.4699999999998</v>
      </c>
    </row>
    <row r="345" spans="2:10" x14ac:dyDescent="0.2">
      <c r="B345">
        <v>1786</v>
      </c>
      <c r="C345" t="s">
        <v>1147</v>
      </c>
      <c r="D345" t="s">
        <v>1148</v>
      </c>
      <c r="E345">
        <v>238305</v>
      </c>
      <c r="F345">
        <v>345</v>
      </c>
      <c r="G345" t="str">
        <f t="shared" si="5"/>
        <v>1786 T INVEN 238305</v>
      </c>
      <c r="H345" s="156">
        <v>44126</v>
      </c>
      <c r="I345" t="s">
        <v>760</v>
      </c>
      <c r="J345" s="157">
        <v>3993.66</v>
      </c>
    </row>
    <row r="346" spans="2:10" x14ac:dyDescent="0.2">
      <c r="B346">
        <v>1786</v>
      </c>
      <c r="C346" t="s">
        <v>1147</v>
      </c>
      <c r="D346" t="s">
        <v>1148</v>
      </c>
      <c r="E346">
        <v>238405</v>
      </c>
      <c r="F346">
        <v>346</v>
      </c>
      <c r="G346" t="str">
        <f t="shared" si="5"/>
        <v>1786 T INVEN 238405</v>
      </c>
      <c r="H346" s="156">
        <v>44126</v>
      </c>
      <c r="I346" t="s">
        <v>762</v>
      </c>
      <c r="J346" s="157">
        <v>7533.29</v>
      </c>
    </row>
    <row r="347" spans="2:10" x14ac:dyDescent="0.2">
      <c r="B347">
        <v>1786</v>
      </c>
      <c r="C347" t="s">
        <v>1147</v>
      </c>
      <c r="D347" t="s">
        <v>1148</v>
      </c>
      <c r="E347">
        <v>238505</v>
      </c>
      <c r="F347">
        <v>347</v>
      </c>
      <c r="G347" t="str">
        <f t="shared" si="5"/>
        <v>1786 T INVEN 238505</v>
      </c>
      <c r="H347" s="156">
        <v>44126</v>
      </c>
      <c r="I347" t="s">
        <v>764</v>
      </c>
      <c r="J347">
        <v>514.47</v>
      </c>
    </row>
    <row r="348" spans="2:10" x14ac:dyDescent="0.2">
      <c r="B348">
        <v>1786</v>
      </c>
      <c r="C348" t="s">
        <v>1147</v>
      </c>
      <c r="D348" t="s">
        <v>1148</v>
      </c>
      <c r="E348">
        <v>235105</v>
      </c>
      <c r="F348">
        <v>348</v>
      </c>
      <c r="G348" t="str">
        <f t="shared" si="5"/>
        <v>1786 T INVEN 235105</v>
      </c>
      <c r="H348" s="156">
        <v>44126</v>
      </c>
      <c r="I348" t="s">
        <v>766</v>
      </c>
      <c r="J348">
        <v>138</v>
      </c>
    </row>
    <row r="349" spans="2:10" x14ac:dyDescent="0.2">
      <c r="B349">
        <v>1786</v>
      </c>
      <c r="C349" t="s">
        <v>1147</v>
      </c>
      <c r="D349" t="s">
        <v>1148</v>
      </c>
      <c r="E349">
        <v>235405</v>
      </c>
      <c r="F349">
        <v>349</v>
      </c>
      <c r="G349" t="str">
        <f t="shared" si="5"/>
        <v>1786 T INVEN 235405</v>
      </c>
      <c r="H349" s="156">
        <v>44126</v>
      </c>
      <c r="I349" t="s">
        <v>768</v>
      </c>
      <c r="J349" s="157">
        <v>1600</v>
      </c>
    </row>
    <row r="350" spans="2:10" x14ac:dyDescent="0.2">
      <c r="B350">
        <v>1786</v>
      </c>
      <c r="C350" t="s">
        <v>1147</v>
      </c>
      <c r="D350" t="s">
        <v>1148</v>
      </c>
      <c r="E350">
        <v>235505</v>
      </c>
      <c r="F350">
        <v>350</v>
      </c>
      <c r="G350" t="str">
        <f t="shared" si="5"/>
        <v>1786 T INVEN 235505</v>
      </c>
      <c r="H350" s="156">
        <v>44126</v>
      </c>
      <c r="I350" t="s">
        <v>770</v>
      </c>
      <c r="J350" s="157">
        <v>1680</v>
      </c>
    </row>
    <row r="351" spans="2:10" x14ac:dyDescent="0.2">
      <c r="B351">
        <v>1786</v>
      </c>
      <c r="C351" t="s">
        <v>1147</v>
      </c>
      <c r="D351" t="s">
        <v>1148</v>
      </c>
      <c r="E351">
        <v>235705</v>
      </c>
      <c r="F351">
        <v>351</v>
      </c>
      <c r="G351" t="str">
        <f t="shared" si="5"/>
        <v>1786 T INVEN 235705</v>
      </c>
      <c r="H351" s="156">
        <v>44126</v>
      </c>
      <c r="I351" t="s">
        <v>772</v>
      </c>
      <c r="J351" s="157">
        <v>1680</v>
      </c>
    </row>
    <row r="352" spans="2:10" x14ac:dyDescent="0.2">
      <c r="B352">
        <v>1786</v>
      </c>
      <c r="C352" t="s">
        <v>1147</v>
      </c>
      <c r="D352" t="s">
        <v>1148</v>
      </c>
      <c r="E352">
        <v>236705</v>
      </c>
      <c r="F352">
        <v>352</v>
      </c>
      <c r="G352" t="str">
        <f t="shared" si="5"/>
        <v>1786 T INVEN 236705</v>
      </c>
      <c r="H352" s="156">
        <v>44126</v>
      </c>
      <c r="I352" t="s">
        <v>774</v>
      </c>
      <c r="J352">
        <v>543.41</v>
      </c>
    </row>
    <row r="353" spans="2:10" x14ac:dyDescent="0.2">
      <c r="B353">
        <v>1786</v>
      </c>
      <c r="C353" t="s">
        <v>1147</v>
      </c>
      <c r="D353" t="s">
        <v>1148</v>
      </c>
      <c r="E353">
        <v>236805</v>
      </c>
      <c r="F353">
        <v>353</v>
      </c>
      <c r="G353" t="str">
        <f t="shared" si="5"/>
        <v>1786 T INVEN 236805</v>
      </c>
      <c r="H353" s="156">
        <v>44126</v>
      </c>
      <c r="I353" t="s">
        <v>776</v>
      </c>
      <c r="J353">
        <v>12.52</v>
      </c>
    </row>
    <row r="354" spans="2:10" x14ac:dyDescent="0.2">
      <c r="B354">
        <v>1786</v>
      </c>
      <c r="C354" t="s">
        <v>1147</v>
      </c>
      <c r="D354" t="s">
        <v>1148</v>
      </c>
      <c r="E354">
        <v>236905</v>
      </c>
      <c r="F354">
        <v>354</v>
      </c>
      <c r="G354" t="str">
        <f t="shared" si="5"/>
        <v>1786 T INVEN 236905</v>
      </c>
      <c r="H354" s="156">
        <v>44126</v>
      </c>
      <c r="I354" t="s">
        <v>778</v>
      </c>
      <c r="J354">
        <v>975.98</v>
      </c>
    </row>
    <row r="355" spans="2:10" x14ac:dyDescent="0.2">
      <c r="B355">
        <v>1786</v>
      </c>
      <c r="C355" t="s">
        <v>1147</v>
      </c>
      <c r="D355" t="s">
        <v>1148</v>
      </c>
      <c r="E355">
        <v>229305</v>
      </c>
      <c r="F355">
        <v>355</v>
      </c>
      <c r="G355" t="str">
        <f t="shared" si="5"/>
        <v>1786 T INVEN 229305</v>
      </c>
      <c r="H355" s="156">
        <v>44126</v>
      </c>
      <c r="I355" t="s">
        <v>780</v>
      </c>
      <c r="J355">
        <v>56.86</v>
      </c>
    </row>
    <row r="356" spans="2:10" x14ac:dyDescent="0.2">
      <c r="B356">
        <v>1786</v>
      </c>
      <c r="C356" t="s">
        <v>1147</v>
      </c>
      <c r="D356" t="s">
        <v>1148</v>
      </c>
      <c r="E356">
        <v>229405</v>
      </c>
      <c r="F356">
        <v>356</v>
      </c>
      <c r="G356" t="str">
        <f t="shared" si="5"/>
        <v>1786 T INVEN 229405</v>
      </c>
      <c r="H356" s="156">
        <v>44126</v>
      </c>
      <c r="I356" t="s">
        <v>60</v>
      </c>
      <c r="J356" s="157">
        <v>2136</v>
      </c>
    </row>
    <row r="357" spans="2:10" x14ac:dyDescent="0.2">
      <c r="B357">
        <v>1786</v>
      </c>
      <c r="C357" t="s">
        <v>1147</v>
      </c>
      <c r="D357" t="s">
        <v>1148</v>
      </c>
      <c r="E357">
        <v>229505</v>
      </c>
      <c r="F357">
        <v>357</v>
      </c>
      <c r="G357" t="str">
        <f t="shared" si="5"/>
        <v>1786 T INVEN 229505</v>
      </c>
      <c r="H357" s="156">
        <v>44126</v>
      </c>
      <c r="I357" t="s">
        <v>782</v>
      </c>
      <c r="J357">
        <v>15.79</v>
      </c>
    </row>
    <row r="358" spans="2:10" x14ac:dyDescent="0.2">
      <c r="B358">
        <v>1786</v>
      </c>
      <c r="C358" t="s">
        <v>1147</v>
      </c>
      <c r="D358" t="s">
        <v>1148</v>
      </c>
      <c r="E358">
        <v>229605</v>
      </c>
      <c r="F358">
        <v>358</v>
      </c>
      <c r="G358" t="str">
        <f t="shared" si="5"/>
        <v>1786 T INVEN 229605</v>
      </c>
      <c r="H358" s="156">
        <v>44126</v>
      </c>
      <c r="I358" t="s">
        <v>784</v>
      </c>
      <c r="J358">
        <v>14.19</v>
      </c>
    </row>
    <row r="359" spans="2:10" x14ac:dyDescent="0.2">
      <c r="B359">
        <v>1786</v>
      </c>
      <c r="C359" t="s">
        <v>1147</v>
      </c>
      <c r="D359" t="s">
        <v>1148</v>
      </c>
      <c r="E359">
        <v>229705</v>
      </c>
      <c r="F359">
        <v>359</v>
      </c>
      <c r="G359" t="str">
        <f t="shared" si="5"/>
        <v>1786 T INVEN 229705</v>
      </c>
      <c r="H359" s="156">
        <v>44126</v>
      </c>
      <c r="I359" t="s">
        <v>786</v>
      </c>
      <c r="J359" s="157">
        <v>1797.6</v>
      </c>
    </row>
    <row r="360" spans="2:10" x14ac:dyDescent="0.2">
      <c r="B360">
        <v>1786</v>
      </c>
      <c r="C360" t="s">
        <v>1147</v>
      </c>
      <c r="D360" t="s">
        <v>1148</v>
      </c>
      <c r="E360">
        <v>237605</v>
      </c>
      <c r="F360">
        <v>360</v>
      </c>
      <c r="G360" t="str">
        <f t="shared" si="5"/>
        <v>1786 T INVEN 237605</v>
      </c>
      <c r="H360" s="156">
        <v>44126</v>
      </c>
      <c r="I360" t="s">
        <v>788</v>
      </c>
      <c r="J360">
        <v>589.4</v>
      </c>
    </row>
    <row r="361" spans="2:10" x14ac:dyDescent="0.2">
      <c r="B361">
        <v>1786</v>
      </c>
      <c r="C361" t="s">
        <v>1147</v>
      </c>
      <c r="D361" t="s">
        <v>1148</v>
      </c>
      <c r="E361">
        <v>237705</v>
      </c>
      <c r="F361">
        <v>361</v>
      </c>
      <c r="G361" t="str">
        <f t="shared" si="5"/>
        <v>1786 T INVEN 237705</v>
      </c>
      <c r="H361" s="156">
        <v>44126</v>
      </c>
      <c r="I361" t="s">
        <v>790</v>
      </c>
      <c r="J361">
        <v>125.98</v>
      </c>
    </row>
    <row r="362" spans="2:10" x14ac:dyDescent="0.2">
      <c r="B362">
        <v>1786</v>
      </c>
      <c r="C362" t="s">
        <v>1147</v>
      </c>
      <c r="D362" t="s">
        <v>1148</v>
      </c>
      <c r="E362">
        <v>226205</v>
      </c>
      <c r="F362">
        <v>362</v>
      </c>
      <c r="G362" t="str">
        <f t="shared" si="5"/>
        <v>1786 T INVEN 226205</v>
      </c>
      <c r="H362" s="156">
        <v>44126</v>
      </c>
      <c r="I362" t="s">
        <v>792</v>
      </c>
      <c r="J362" s="157">
        <v>6209.83</v>
      </c>
    </row>
    <row r="363" spans="2:10" x14ac:dyDescent="0.2">
      <c r="B363">
        <v>1786</v>
      </c>
      <c r="C363" t="s">
        <v>1147</v>
      </c>
      <c r="D363" t="s">
        <v>1148</v>
      </c>
      <c r="E363">
        <v>226305</v>
      </c>
      <c r="F363">
        <v>363</v>
      </c>
      <c r="G363" t="str">
        <f t="shared" si="5"/>
        <v>1786 T INVEN 226305</v>
      </c>
      <c r="H363" s="156">
        <v>44126</v>
      </c>
      <c r="I363" t="s">
        <v>794</v>
      </c>
      <c r="J363" s="157">
        <v>1558.51</v>
      </c>
    </row>
    <row r="364" spans="2:10" x14ac:dyDescent="0.2">
      <c r="B364">
        <v>1786</v>
      </c>
      <c r="C364" t="s">
        <v>1147</v>
      </c>
      <c r="D364" t="s">
        <v>1148</v>
      </c>
      <c r="E364">
        <v>237005</v>
      </c>
      <c r="F364">
        <v>364</v>
      </c>
      <c r="G364" t="str">
        <f t="shared" si="5"/>
        <v>1786 T INVEN 237005</v>
      </c>
      <c r="H364" s="156">
        <v>44126</v>
      </c>
      <c r="I364" t="s">
        <v>796</v>
      </c>
      <c r="J364" s="157">
        <v>1063.83</v>
      </c>
    </row>
    <row r="365" spans="2:10" x14ac:dyDescent="0.2">
      <c r="B365">
        <v>1786</v>
      </c>
      <c r="C365" t="s">
        <v>1147</v>
      </c>
      <c r="D365" t="s">
        <v>1148</v>
      </c>
      <c r="E365">
        <v>237105</v>
      </c>
      <c r="F365">
        <v>365</v>
      </c>
      <c r="G365" t="str">
        <f t="shared" si="5"/>
        <v>1786 T INVEN 237105</v>
      </c>
      <c r="H365" s="156">
        <v>44126</v>
      </c>
      <c r="I365" t="s">
        <v>798</v>
      </c>
      <c r="J365">
        <v>523.84</v>
      </c>
    </row>
    <row r="366" spans="2:10" x14ac:dyDescent="0.2">
      <c r="B366">
        <v>1786</v>
      </c>
      <c r="C366" t="s">
        <v>1147</v>
      </c>
      <c r="D366" t="s">
        <v>1148</v>
      </c>
      <c r="E366">
        <v>237205</v>
      </c>
      <c r="F366">
        <v>366</v>
      </c>
      <c r="G366" t="str">
        <f t="shared" si="5"/>
        <v>1786 T INVEN 237205</v>
      </c>
      <c r="H366" s="156">
        <v>44126</v>
      </c>
      <c r="I366" t="s">
        <v>800</v>
      </c>
      <c r="J366" s="157">
        <v>11519.39</v>
      </c>
    </row>
    <row r="367" spans="2:10" x14ac:dyDescent="0.2">
      <c r="B367">
        <v>1786</v>
      </c>
      <c r="C367" t="s">
        <v>1147</v>
      </c>
      <c r="D367" t="s">
        <v>1148</v>
      </c>
      <c r="E367">
        <v>237305</v>
      </c>
      <c r="F367">
        <v>367</v>
      </c>
      <c r="G367" t="str">
        <f t="shared" si="5"/>
        <v>1786 T INVEN 237305</v>
      </c>
      <c r="H367" s="156">
        <v>44126</v>
      </c>
      <c r="I367" t="s">
        <v>802</v>
      </c>
      <c r="J367" s="157">
        <v>4330.2</v>
      </c>
    </row>
    <row r="368" spans="2:10" x14ac:dyDescent="0.2">
      <c r="B368">
        <v>1786</v>
      </c>
      <c r="C368" t="s">
        <v>1147</v>
      </c>
      <c r="D368" t="s">
        <v>1148</v>
      </c>
      <c r="E368">
        <v>237405</v>
      </c>
      <c r="F368">
        <v>368</v>
      </c>
      <c r="G368" t="str">
        <f t="shared" si="5"/>
        <v>1786 T INVEN 237405</v>
      </c>
      <c r="H368" s="156">
        <v>44126</v>
      </c>
      <c r="I368" t="s">
        <v>804</v>
      </c>
      <c r="J368">
        <v>149.02000000000001</v>
      </c>
    </row>
    <row r="369" spans="2:10" x14ac:dyDescent="0.2">
      <c r="B369">
        <v>1786</v>
      </c>
      <c r="C369" t="s">
        <v>1147</v>
      </c>
      <c r="D369" t="s">
        <v>1148</v>
      </c>
      <c r="E369">
        <v>237505</v>
      </c>
      <c r="F369">
        <v>369</v>
      </c>
      <c r="G369" t="str">
        <f t="shared" si="5"/>
        <v>1786 T INVEN 237505</v>
      </c>
      <c r="H369" s="156">
        <v>44126</v>
      </c>
      <c r="I369" t="s">
        <v>806</v>
      </c>
      <c r="J369">
        <v>192.25</v>
      </c>
    </row>
    <row r="370" spans="2:10" x14ac:dyDescent="0.2">
      <c r="B370">
        <v>1786</v>
      </c>
      <c r="C370" t="s">
        <v>1147</v>
      </c>
      <c r="D370" t="s">
        <v>1148</v>
      </c>
      <c r="E370">
        <v>232605</v>
      </c>
      <c r="F370">
        <v>370</v>
      </c>
      <c r="G370" t="str">
        <f t="shared" si="5"/>
        <v>1786 T INVEN 232605</v>
      </c>
      <c r="H370" s="156">
        <v>44126</v>
      </c>
      <c r="I370" t="s">
        <v>808</v>
      </c>
      <c r="J370">
        <v>158.16</v>
      </c>
    </row>
    <row r="371" spans="2:10" x14ac:dyDescent="0.2">
      <c r="B371">
        <v>1786</v>
      </c>
      <c r="C371" t="s">
        <v>1147</v>
      </c>
      <c r="D371" t="s">
        <v>1148</v>
      </c>
      <c r="E371">
        <v>232805</v>
      </c>
      <c r="F371">
        <v>371</v>
      </c>
      <c r="G371" t="str">
        <f t="shared" si="5"/>
        <v>1786 T INVEN 232805</v>
      </c>
      <c r="H371" s="156">
        <v>44126</v>
      </c>
      <c r="I371" t="s">
        <v>810</v>
      </c>
      <c r="J371">
        <v>66.33</v>
      </c>
    </row>
    <row r="372" spans="2:10" x14ac:dyDescent="0.2">
      <c r="B372">
        <v>1786</v>
      </c>
      <c r="C372" t="s">
        <v>1147</v>
      </c>
      <c r="D372" t="s">
        <v>1148</v>
      </c>
      <c r="E372">
        <v>226505</v>
      </c>
      <c r="F372">
        <v>372</v>
      </c>
      <c r="G372" t="str">
        <f t="shared" si="5"/>
        <v>1786 T INVEN 226505</v>
      </c>
      <c r="H372" s="156">
        <v>44126</v>
      </c>
      <c r="I372" t="s">
        <v>812</v>
      </c>
      <c r="J372" s="157">
        <v>3306.57</v>
      </c>
    </row>
    <row r="373" spans="2:10" x14ac:dyDescent="0.2">
      <c r="B373">
        <v>1786</v>
      </c>
      <c r="C373" t="s">
        <v>1147</v>
      </c>
      <c r="D373" t="s">
        <v>1148</v>
      </c>
      <c r="E373">
        <v>231005</v>
      </c>
      <c r="F373">
        <v>373</v>
      </c>
      <c r="G373" t="str">
        <f t="shared" si="5"/>
        <v>1786 T INVEN 231005</v>
      </c>
      <c r="H373" s="156">
        <v>44126</v>
      </c>
      <c r="I373" t="s">
        <v>814</v>
      </c>
      <c r="J373">
        <v>249.26</v>
      </c>
    </row>
    <row r="374" spans="2:10" x14ac:dyDescent="0.2">
      <c r="B374">
        <v>1786</v>
      </c>
      <c r="C374" t="s">
        <v>1147</v>
      </c>
      <c r="D374" t="s">
        <v>1148</v>
      </c>
      <c r="E374">
        <v>231105</v>
      </c>
      <c r="F374">
        <v>374</v>
      </c>
      <c r="G374" t="str">
        <f t="shared" si="5"/>
        <v>1786 T INVEN 231105</v>
      </c>
      <c r="H374" s="156">
        <v>44126</v>
      </c>
      <c r="I374" t="s">
        <v>816</v>
      </c>
      <c r="J374">
        <v>135.41999999999999</v>
      </c>
    </row>
    <row r="375" spans="2:10" x14ac:dyDescent="0.2">
      <c r="B375">
        <v>1786</v>
      </c>
      <c r="C375" t="s">
        <v>1147</v>
      </c>
      <c r="D375" t="s">
        <v>1148</v>
      </c>
      <c r="E375">
        <v>231205</v>
      </c>
      <c r="F375">
        <v>375</v>
      </c>
      <c r="G375" t="str">
        <f t="shared" si="5"/>
        <v>1786 T INVEN 231205</v>
      </c>
      <c r="H375" s="156">
        <v>44126</v>
      </c>
      <c r="I375" t="s">
        <v>818</v>
      </c>
      <c r="J375">
        <v>187.5</v>
      </c>
    </row>
    <row r="376" spans="2:10" x14ac:dyDescent="0.2">
      <c r="B376">
        <v>1786</v>
      </c>
      <c r="C376" t="s">
        <v>1147</v>
      </c>
      <c r="D376" t="s">
        <v>1148</v>
      </c>
      <c r="E376">
        <v>231305</v>
      </c>
      <c r="F376">
        <v>376</v>
      </c>
      <c r="G376" t="str">
        <f t="shared" si="5"/>
        <v>1786 T INVEN 231305</v>
      </c>
      <c r="H376" s="156">
        <v>44126</v>
      </c>
      <c r="I376" t="s">
        <v>820</v>
      </c>
      <c r="J376" s="157">
        <v>1051.93</v>
      </c>
    </row>
    <row r="377" spans="2:10" x14ac:dyDescent="0.2">
      <c r="B377">
        <v>1786</v>
      </c>
      <c r="C377" t="s">
        <v>1147</v>
      </c>
      <c r="D377" t="s">
        <v>1148</v>
      </c>
      <c r="E377">
        <v>230405</v>
      </c>
      <c r="F377">
        <v>377</v>
      </c>
      <c r="G377" t="str">
        <f t="shared" si="5"/>
        <v>1786 T INVEN 230405</v>
      </c>
      <c r="H377" s="156">
        <v>44126</v>
      </c>
      <c r="I377" t="s">
        <v>822</v>
      </c>
      <c r="J377">
        <v>863.73</v>
      </c>
    </row>
    <row r="378" spans="2:10" x14ac:dyDescent="0.2">
      <c r="B378">
        <v>1786</v>
      </c>
      <c r="C378" t="s">
        <v>1147</v>
      </c>
      <c r="D378" t="s">
        <v>1148</v>
      </c>
      <c r="E378">
        <v>230505</v>
      </c>
      <c r="F378">
        <v>378</v>
      </c>
      <c r="G378" t="str">
        <f t="shared" si="5"/>
        <v>1786 T INVEN 230505</v>
      </c>
      <c r="H378" s="156">
        <v>44126</v>
      </c>
      <c r="I378" t="s">
        <v>824</v>
      </c>
      <c r="J378">
        <v>529.84</v>
      </c>
    </row>
    <row r="379" spans="2:10" x14ac:dyDescent="0.2">
      <c r="B379">
        <v>1786</v>
      </c>
      <c r="C379" t="s">
        <v>1147</v>
      </c>
      <c r="D379" t="s">
        <v>1148</v>
      </c>
      <c r="E379">
        <v>230605</v>
      </c>
      <c r="F379">
        <v>379</v>
      </c>
      <c r="G379" t="str">
        <f t="shared" si="5"/>
        <v>1786 T INVEN 230605</v>
      </c>
      <c r="H379" s="156">
        <v>44126</v>
      </c>
      <c r="I379" t="s">
        <v>826</v>
      </c>
      <c r="J379">
        <v>181.45</v>
      </c>
    </row>
    <row r="380" spans="2:10" x14ac:dyDescent="0.2">
      <c r="B380">
        <v>1786</v>
      </c>
      <c r="C380" t="s">
        <v>1147</v>
      </c>
      <c r="D380" t="s">
        <v>1148</v>
      </c>
      <c r="E380">
        <v>230705</v>
      </c>
      <c r="F380">
        <v>380</v>
      </c>
      <c r="G380" t="str">
        <f t="shared" si="5"/>
        <v>1786 T INVEN 230705</v>
      </c>
      <c r="H380" s="156">
        <v>44126</v>
      </c>
      <c r="I380" t="s">
        <v>828</v>
      </c>
      <c r="J380">
        <v>151.19999999999999</v>
      </c>
    </row>
    <row r="381" spans="2:10" x14ac:dyDescent="0.2">
      <c r="B381">
        <v>1786</v>
      </c>
      <c r="C381" t="s">
        <v>1147</v>
      </c>
      <c r="D381" t="s">
        <v>1148</v>
      </c>
      <c r="E381">
        <v>230805</v>
      </c>
      <c r="F381">
        <v>381</v>
      </c>
      <c r="G381" t="str">
        <f t="shared" si="5"/>
        <v>1786 T INVEN 230805</v>
      </c>
      <c r="H381" s="156">
        <v>44126</v>
      </c>
      <c r="I381" t="s">
        <v>830</v>
      </c>
      <c r="J381">
        <v>582.61</v>
      </c>
    </row>
    <row r="382" spans="2:10" x14ac:dyDescent="0.2">
      <c r="B382">
        <v>1786</v>
      </c>
      <c r="C382" t="s">
        <v>1147</v>
      </c>
      <c r="D382" t="s">
        <v>1148</v>
      </c>
      <c r="E382">
        <v>230905</v>
      </c>
      <c r="F382">
        <v>382</v>
      </c>
      <c r="G382" t="str">
        <f t="shared" si="5"/>
        <v>1786 T INVEN 230905</v>
      </c>
      <c r="H382" s="156">
        <v>44126</v>
      </c>
      <c r="I382" t="s">
        <v>832</v>
      </c>
      <c r="J382">
        <v>66.23</v>
      </c>
    </row>
    <row r="383" spans="2:10" x14ac:dyDescent="0.2">
      <c r="B383">
        <v>1786</v>
      </c>
      <c r="C383" t="s">
        <v>1147</v>
      </c>
      <c r="D383" t="s">
        <v>1148</v>
      </c>
      <c r="E383">
        <v>241905</v>
      </c>
      <c r="F383">
        <v>383</v>
      </c>
      <c r="G383" t="str">
        <f t="shared" si="5"/>
        <v>1786 T INVEN 241905</v>
      </c>
      <c r="H383" s="156">
        <v>44126</v>
      </c>
      <c r="I383" t="s">
        <v>834</v>
      </c>
      <c r="J383">
        <v>5.12</v>
      </c>
    </row>
    <row r="384" spans="2:10" x14ac:dyDescent="0.2">
      <c r="B384">
        <v>1786</v>
      </c>
      <c r="C384" t="s">
        <v>1147</v>
      </c>
      <c r="D384" t="s">
        <v>1148</v>
      </c>
      <c r="E384">
        <v>242005</v>
      </c>
      <c r="F384">
        <v>384</v>
      </c>
      <c r="G384" t="str">
        <f t="shared" si="5"/>
        <v>1786 T INVEN 242005</v>
      </c>
      <c r="H384" s="156">
        <v>44126</v>
      </c>
      <c r="I384" t="s">
        <v>836</v>
      </c>
      <c r="J384">
        <v>104.71</v>
      </c>
    </row>
    <row r="385" spans="2:10" x14ac:dyDescent="0.2">
      <c r="B385">
        <v>1786</v>
      </c>
      <c r="C385" t="s">
        <v>1147</v>
      </c>
      <c r="D385" t="s">
        <v>1148</v>
      </c>
      <c r="E385">
        <v>242105</v>
      </c>
      <c r="F385">
        <v>385</v>
      </c>
      <c r="G385" t="str">
        <f t="shared" ref="G385:G448" si="6">CONCATENATE(B385," ",C385," ",D385," ",E385)</f>
        <v>1786 T INVEN 242105</v>
      </c>
      <c r="H385" s="156">
        <v>44126</v>
      </c>
      <c r="I385" t="s">
        <v>838</v>
      </c>
      <c r="J385" s="157">
        <v>2675.45</v>
      </c>
    </row>
    <row r="386" spans="2:10" x14ac:dyDescent="0.2">
      <c r="B386">
        <v>1786</v>
      </c>
      <c r="C386" t="s">
        <v>1147</v>
      </c>
      <c r="D386" t="s">
        <v>1148</v>
      </c>
      <c r="E386">
        <v>242205</v>
      </c>
      <c r="F386">
        <v>386</v>
      </c>
      <c r="G386" t="str">
        <f t="shared" si="6"/>
        <v>1786 T INVEN 242205</v>
      </c>
      <c r="H386" s="156">
        <v>44126</v>
      </c>
      <c r="I386" t="s">
        <v>840</v>
      </c>
      <c r="J386">
        <v>322.32</v>
      </c>
    </row>
    <row r="387" spans="2:10" x14ac:dyDescent="0.2">
      <c r="B387">
        <v>1786</v>
      </c>
      <c r="C387" t="s">
        <v>1147</v>
      </c>
      <c r="D387" t="s">
        <v>1148</v>
      </c>
      <c r="E387">
        <v>242405</v>
      </c>
      <c r="F387">
        <v>387</v>
      </c>
      <c r="G387" t="str">
        <f t="shared" si="6"/>
        <v>1786 T INVEN 242405</v>
      </c>
      <c r="H387" s="156">
        <v>44126</v>
      </c>
      <c r="I387" t="s">
        <v>842</v>
      </c>
      <c r="J387">
        <v>906.79</v>
      </c>
    </row>
    <row r="388" spans="2:10" x14ac:dyDescent="0.2">
      <c r="B388">
        <v>1786</v>
      </c>
      <c r="C388" t="s">
        <v>1147</v>
      </c>
      <c r="D388" t="s">
        <v>1148</v>
      </c>
      <c r="E388">
        <v>233105</v>
      </c>
      <c r="F388">
        <v>388</v>
      </c>
      <c r="G388" t="str">
        <f t="shared" si="6"/>
        <v>1786 T INVEN 233105</v>
      </c>
      <c r="H388" s="156">
        <v>44126</v>
      </c>
      <c r="I388" t="s">
        <v>844</v>
      </c>
      <c r="J388">
        <v>214.29</v>
      </c>
    </row>
    <row r="389" spans="2:10" x14ac:dyDescent="0.2">
      <c r="B389">
        <v>1786</v>
      </c>
      <c r="C389" t="s">
        <v>1147</v>
      </c>
      <c r="D389" t="s">
        <v>1148</v>
      </c>
      <c r="E389">
        <v>233205</v>
      </c>
      <c r="F389">
        <v>389</v>
      </c>
      <c r="G389" t="str">
        <f t="shared" si="6"/>
        <v>1786 T INVEN 233205</v>
      </c>
      <c r="H389" s="156">
        <v>44126</v>
      </c>
      <c r="I389" t="s">
        <v>846</v>
      </c>
      <c r="J389" s="157">
        <v>2921.3</v>
      </c>
    </row>
    <row r="390" spans="2:10" x14ac:dyDescent="0.2">
      <c r="B390">
        <v>1786</v>
      </c>
      <c r="C390" t="s">
        <v>1147</v>
      </c>
      <c r="D390" t="s">
        <v>1148</v>
      </c>
      <c r="E390">
        <v>233305</v>
      </c>
      <c r="F390">
        <v>390</v>
      </c>
      <c r="G390" t="str">
        <f t="shared" si="6"/>
        <v>1786 T INVEN 233305</v>
      </c>
      <c r="H390" s="156">
        <v>44126</v>
      </c>
      <c r="I390" t="s">
        <v>848</v>
      </c>
      <c r="J390">
        <v>7</v>
      </c>
    </row>
    <row r="391" spans="2:10" x14ac:dyDescent="0.2">
      <c r="B391">
        <v>1786</v>
      </c>
      <c r="C391" t="s">
        <v>1147</v>
      </c>
      <c r="D391" t="s">
        <v>1148</v>
      </c>
      <c r="E391">
        <v>233405</v>
      </c>
      <c r="F391">
        <v>391</v>
      </c>
      <c r="G391" t="str">
        <f t="shared" si="6"/>
        <v>1786 T INVEN 233405</v>
      </c>
      <c r="H391" s="156">
        <v>44126</v>
      </c>
      <c r="I391" t="s">
        <v>850</v>
      </c>
      <c r="J391">
        <v>60.59</v>
      </c>
    </row>
    <row r="392" spans="2:10" x14ac:dyDescent="0.2">
      <c r="B392">
        <v>1786</v>
      </c>
      <c r="C392" t="s">
        <v>1147</v>
      </c>
      <c r="D392" t="s">
        <v>1148</v>
      </c>
      <c r="E392">
        <v>226105</v>
      </c>
      <c r="F392">
        <v>392</v>
      </c>
      <c r="G392" t="str">
        <f t="shared" si="6"/>
        <v>1786 T INVEN 226105</v>
      </c>
      <c r="H392" s="156">
        <v>44126</v>
      </c>
      <c r="I392" t="s">
        <v>852</v>
      </c>
      <c r="J392" s="157">
        <v>8093.28</v>
      </c>
    </row>
    <row r="393" spans="2:10" x14ac:dyDescent="0.2">
      <c r="B393">
        <v>1786</v>
      </c>
      <c r="C393" t="s">
        <v>1147</v>
      </c>
      <c r="D393" t="s">
        <v>1148</v>
      </c>
      <c r="E393">
        <v>239505</v>
      </c>
      <c r="F393">
        <v>393</v>
      </c>
      <c r="G393" t="str">
        <f t="shared" si="6"/>
        <v>1786 T INVEN 239505</v>
      </c>
      <c r="H393" s="156">
        <v>44126</v>
      </c>
      <c r="I393" t="s">
        <v>854</v>
      </c>
      <c r="J393" s="157">
        <v>2209.8000000000002</v>
      </c>
    </row>
    <row r="394" spans="2:10" x14ac:dyDescent="0.2">
      <c r="B394">
        <v>1786</v>
      </c>
      <c r="C394" t="s">
        <v>1147</v>
      </c>
      <c r="D394" t="s">
        <v>1148</v>
      </c>
      <c r="E394">
        <v>239605</v>
      </c>
      <c r="F394">
        <v>394</v>
      </c>
      <c r="G394" t="str">
        <f t="shared" si="6"/>
        <v>1786 T INVEN 239605</v>
      </c>
      <c r="H394" s="156">
        <v>44126</v>
      </c>
      <c r="I394" t="s">
        <v>856</v>
      </c>
      <c r="J394">
        <v>71.430000000000007</v>
      </c>
    </row>
    <row r="395" spans="2:10" x14ac:dyDescent="0.2">
      <c r="B395">
        <v>1786</v>
      </c>
      <c r="C395" t="s">
        <v>1147</v>
      </c>
      <c r="D395" t="s">
        <v>1148</v>
      </c>
      <c r="E395">
        <v>239705</v>
      </c>
      <c r="F395">
        <v>395</v>
      </c>
      <c r="G395" t="str">
        <f t="shared" si="6"/>
        <v>1786 T INVEN 239705</v>
      </c>
      <c r="H395" s="156">
        <v>44126</v>
      </c>
      <c r="I395" t="s">
        <v>858</v>
      </c>
      <c r="J395" s="157">
        <v>3655.71</v>
      </c>
    </row>
    <row r="396" spans="2:10" x14ac:dyDescent="0.2">
      <c r="B396">
        <v>1786</v>
      </c>
      <c r="C396" t="s">
        <v>1147</v>
      </c>
      <c r="D396" t="s">
        <v>1148</v>
      </c>
      <c r="E396">
        <v>227605</v>
      </c>
      <c r="F396">
        <v>396</v>
      </c>
      <c r="G396" t="str">
        <f t="shared" si="6"/>
        <v>1786 T INVEN 227605</v>
      </c>
      <c r="H396" s="156">
        <v>44126</v>
      </c>
      <c r="I396" t="s">
        <v>860</v>
      </c>
      <c r="J396">
        <v>72.03</v>
      </c>
    </row>
    <row r="397" spans="2:10" x14ac:dyDescent="0.2">
      <c r="B397">
        <v>1786</v>
      </c>
      <c r="C397" t="s">
        <v>1147</v>
      </c>
      <c r="D397" t="s">
        <v>1148</v>
      </c>
      <c r="E397">
        <v>224605</v>
      </c>
      <c r="F397">
        <v>397</v>
      </c>
      <c r="G397" t="str">
        <f t="shared" si="6"/>
        <v>1786 T INVEN 224605</v>
      </c>
      <c r="H397" s="156">
        <v>44126</v>
      </c>
      <c r="I397" t="s">
        <v>862</v>
      </c>
      <c r="J397">
        <v>842.73</v>
      </c>
    </row>
    <row r="398" spans="2:10" x14ac:dyDescent="0.2">
      <c r="B398">
        <v>1786</v>
      </c>
      <c r="C398" t="s">
        <v>1147</v>
      </c>
      <c r="D398" t="s">
        <v>1148</v>
      </c>
      <c r="E398">
        <v>224705</v>
      </c>
      <c r="F398">
        <v>398</v>
      </c>
      <c r="G398" t="str">
        <f t="shared" si="6"/>
        <v>1786 T INVEN 224705</v>
      </c>
      <c r="H398" s="156">
        <v>44126</v>
      </c>
      <c r="I398" t="s">
        <v>864</v>
      </c>
      <c r="J398" s="157">
        <v>3200.53</v>
      </c>
    </row>
    <row r="399" spans="2:10" x14ac:dyDescent="0.2">
      <c r="B399">
        <v>1786</v>
      </c>
      <c r="C399" t="s">
        <v>1147</v>
      </c>
      <c r="D399" t="s">
        <v>1148</v>
      </c>
      <c r="E399">
        <v>225405</v>
      </c>
      <c r="F399">
        <v>399</v>
      </c>
      <c r="G399" t="str">
        <f t="shared" si="6"/>
        <v>1786 T INVEN 225405</v>
      </c>
      <c r="H399" s="156">
        <v>44126</v>
      </c>
      <c r="I399" t="s">
        <v>866</v>
      </c>
      <c r="J399">
        <v>822.51</v>
      </c>
    </row>
    <row r="400" spans="2:10" x14ac:dyDescent="0.2">
      <c r="B400">
        <v>1786</v>
      </c>
      <c r="C400" t="s">
        <v>1147</v>
      </c>
      <c r="D400" t="s">
        <v>1148</v>
      </c>
      <c r="E400">
        <v>231405</v>
      </c>
      <c r="F400">
        <v>400</v>
      </c>
      <c r="G400" t="str">
        <f t="shared" si="6"/>
        <v>1786 T INVEN 231405</v>
      </c>
      <c r="H400" s="156">
        <v>44126</v>
      </c>
      <c r="I400" t="s">
        <v>868</v>
      </c>
      <c r="J400" s="157">
        <v>2032.07</v>
      </c>
    </row>
    <row r="401" spans="2:10" x14ac:dyDescent="0.2">
      <c r="B401">
        <v>1786</v>
      </c>
      <c r="C401" t="s">
        <v>1147</v>
      </c>
      <c r="D401" t="s">
        <v>1148</v>
      </c>
      <c r="E401">
        <v>231505</v>
      </c>
      <c r="F401">
        <v>401</v>
      </c>
      <c r="G401" t="str">
        <f t="shared" si="6"/>
        <v>1786 T INVEN 231505</v>
      </c>
      <c r="H401" s="156">
        <v>44126</v>
      </c>
      <c r="I401" t="s">
        <v>870</v>
      </c>
      <c r="J401">
        <v>951.95</v>
      </c>
    </row>
    <row r="402" spans="2:10" x14ac:dyDescent="0.2">
      <c r="B402">
        <v>1786</v>
      </c>
      <c r="C402" t="s">
        <v>1147</v>
      </c>
      <c r="D402" t="s">
        <v>1148</v>
      </c>
      <c r="E402">
        <v>232505</v>
      </c>
      <c r="F402">
        <v>402</v>
      </c>
      <c r="G402" t="str">
        <f t="shared" si="6"/>
        <v>1786 T INVEN 232505</v>
      </c>
      <c r="H402" s="156">
        <v>44126</v>
      </c>
      <c r="I402" t="s">
        <v>872</v>
      </c>
      <c r="J402">
        <v>0</v>
      </c>
    </row>
    <row r="403" spans="2:10" x14ac:dyDescent="0.2">
      <c r="B403">
        <v>1786</v>
      </c>
      <c r="C403" t="s">
        <v>1147</v>
      </c>
      <c r="D403" t="s">
        <v>1148</v>
      </c>
      <c r="E403">
        <v>226605</v>
      </c>
      <c r="F403">
        <v>403</v>
      </c>
      <c r="G403" t="str">
        <f t="shared" si="6"/>
        <v>1786 T INVEN 226605</v>
      </c>
      <c r="H403" s="156">
        <v>44126</v>
      </c>
      <c r="I403" t="s">
        <v>874</v>
      </c>
      <c r="J403">
        <v>102.81</v>
      </c>
    </row>
    <row r="404" spans="2:10" x14ac:dyDescent="0.2">
      <c r="B404">
        <v>1786</v>
      </c>
      <c r="C404" t="s">
        <v>1147</v>
      </c>
      <c r="D404" t="s">
        <v>1148</v>
      </c>
      <c r="E404">
        <v>226705</v>
      </c>
      <c r="F404">
        <v>404</v>
      </c>
      <c r="G404" t="str">
        <f t="shared" si="6"/>
        <v>1786 T INVEN 226705</v>
      </c>
      <c r="H404" s="156">
        <v>44126</v>
      </c>
      <c r="I404" t="s">
        <v>876</v>
      </c>
      <c r="J404" s="157">
        <v>4878.2700000000004</v>
      </c>
    </row>
    <row r="405" spans="2:10" x14ac:dyDescent="0.2">
      <c r="B405">
        <v>1786</v>
      </c>
      <c r="C405" t="s">
        <v>1147</v>
      </c>
      <c r="D405" t="s">
        <v>1148</v>
      </c>
      <c r="E405">
        <v>226805</v>
      </c>
      <c r="F405">
        <v>405</v>
      </c>
      <c r="G405" t="str">
        <f t="shared" si="6"/>
        <v>1786 T INVEN 226805</v>
      </c>
      <c r="H405" s="156">
        <v>44126</v>
      </c>
      <c r="I405" t="s">
        <v>878</v>
      </c>
      <c r="J405">
        <v>49.56</v>
      </c>
    </row>
    <row r="406" spans="2:10" x14ac:dyDescent="0.2">
      <c r="B406">
        <v>1786</v>
      </c>
      <c r="C406" t="s">
        <v>1147</v>
      </c>
      <c r="D406" t="s">
        <v>1148</v>
      </c>
      <c r="E406">
        <v>236105</v>
      </c>
      <c r="F406">
        <v>406</v>
      </c>
      <c r="G406" t="str">
        <f t="shared" si="6"/>
        <v>1786 T INVEN 236105</v>
      </c>
      <c r="H406" s="156">
        <v>44126</v>
      </c>
      <c r="I406" t="s">
        <v>880</v>
      </c>
      <c r="J406">
        <v>429.51</v>
      </c>
    </row>
    <row r="407" spans="2:10" x14ac:dyDescent="0.2">
      <c r="B407">
        <v>1786</v>
      </c>
      <c r="C407" t="s">
        <v>1147</v>
      </c>
      <c r="D407" t="s">
        <v>1148</v>
      </c>
      <c r="E407">
        <v>236405</v>
      </c>
      <c r="F407">
        <v>407</v>
      </c>
      <c r="G407" t="str">
        <f t="shared" si="6"/>
        <v>1786 T INVEN 236405</v>
      </c>
      <c r="H407" s="156">
        <v>44126</v>
      </c>
      <c r="I407" t="s">
        <v>882</v>
      </c>
      <c r="J407">
        <v>715.47</v>
      </c>
    </row>
    <row r="408" spans="2:10" x14ac:dyDescent="0.2">
      <c r="B408">
        <v>1786</v>
      </c>
      <c r="C408" t="s">
        <v>1147</v>
      </c>
      <c r="D408" t="s">
        <v>1148</v>
      </c>
      <c r="E408">
        <v>236505</v>
      </c>
      <c r="F408">
        <v>408</v>
      </c>
      <c r="G408" t="str">
        <f t="shared" si="6"/>
        <v>1786 T INVEN 236505</v>
      </c>
      <c r="H408" s="156">
        <v>44126</v>
      </c>
      <c r="I408" t="s">
        <v>884</v>
      </c>
      <c r="J408" s="157">
        <v>1917.04</v>
      </c>
    </row>
    <row r="409" spans="2:10" x14ac:dyDescent="0.2">
      <c r="B409">
        <v>1786</v>
      </c>
      <c r="C409" t="s">
        <v>1147</v>
      </c>
      <c r="D409" t="s">
        <v>1148</v>
      </c>
      <c r="E409">
        <v>236605</v>
      </c>
      <c r="F409">
        <v>409</v>
      </c>
      <c r="G409" t="str">
        <f t="shared" si="6"/>
        <v>1786 T INVEN 236605</v>
      </c>
      <c r="H409" s="156">
        <v>44126</v>
      </c>
      <c r="I409" t="s">
        <v>886</v>
      </c>
      <c r="J409" s="157">
        <v>3586.73</v>
      </c>
    </row>
    <row r="410" spans="2:10" x14ac:dyDescent="0.2">
      <c r="B410">
        <v>1786</v>
      </c>
      <c r="C410" t="s">
        <v>1147</v>
      </c>
      <c r="D410" t="s">
        <v>1148</v>
      </c>
      <c r="E410">
        <v>242505</v>
      </c>
      <c r="F410">
        <v>410</v>
      </c>
      <c r="G410" t="str">
        <f t="shared" si="6"/>
        <v>1786 T INVEN 242505</v>
      </c>
      <c r="H410" s="156">
        <v>44126</v>
      </c>
      <c r="I410" t="s">
        <v>888</v>
      </c>
      <c r="J410">
        <v>795.9</v>
      </c>
    </row>
    <row r="411" spans="2:10" x14ac:dyDescent="0.2">
      <c r="B411">
        <v>1786</v>
      </c>
      <c r="C411" t="s">
        <v>1147</v>
      </c>
      <c r="D411" t="s">
        <v>1148</v>
      </c>
      <c r="E411">
        <v>242605</v>
      </c>
      <c r="F411">
        <v>411</v>
      </c>
      <c r="G411" t="str">
        <f t="shared" si="6"/>
        <v>1786 T INVEN 242605</v>
      </c>
      <c r="H411" s="156">
        <v>44126</v>
      </c>
      <c r="I411" t="s">
        <v>890</v>
      </c>
      <c r="J411" s="157">
        <v>2273.0100000000002</v>
      </c>
    </row>
    <row r="412" spans="2:10" x14ac:dyDescent="0.2">
      <c r="B412">
        <v>1786</v>
      </c>
      <c r="C412" t="s">
        <v>1147</v>
      </c>
      <c r="D412" t="s">
        <v>1148</v>
      </c>
      <c r="E412">
        <v>242705</v>
      </c>
      <c r="F412">
        <v>412</v>
      </c>
      <c r="G412" t="str">
        <f t="shared" si="6"/>
        <v>1786 T INVEN 242705</v>
      </c>
      <c r="H412" s="156">
        <v>44126</v>
      </c>
      <c r="I412" t="s">
        <v>892</v>
      </c>
      <c r="J412">
        <v>294.98</v>
      </c>
    </row>
    <row r="413" spans="2:10" x14ac:dyDescent="0.2">
      <c r="B413">
        <v>1786</v>
      </c>
      <c r="C413" t="s">
        <v>1147</v>
      </c>
      <c r="D413" t="s">
        <v>1148</v>
      </c>
      <c r="E413">
        <v>241105</v>
      </c>
      <c r="F413">
        <v>413</v>
      </c>
      <c r="G413" t="str">
        <f t="shared" si="6"/>
        <v>1786 T INVEN 241105</v>
      </c>
      <c r="H413" s="156">
        <v>44126</v>
      </c>
      <c r="I413" t="s">
        <v>894</v>
      </c>
      <c r="J413">
        <v>140.12</v>
      </c>
    </row>
    <row r="414" spans="2:10" x14ac:dyDescent="0.2">
      <c r="B414">
        <v>1786</v>
      </c>
      <c r="C414" t="s">
        <v>1147</v>
      </c>
      <c r="D414" t="s">
        <v>1148</v>
      </c>
      <c r="E414">
        <v>241205</v>
      </c>
      <c r="F414">
        <v>414</v>
      </c>
      <c r="G414" t="str">
        <f t="shared" si="6"/>
        <v>1786 T INVEN 241205</v>
      </c>
      <c r="H414" s="156">
        <v>44126</v>
      </c>
      <c r="I414" t="s">
        <v>896</v>
      </c>
      <c r="J414" s="157">
        <v>6303.07</v>
      </c>
    </row>
    <row r="415" spans="2:10" x14ac:dyDescent="0.2">
      <c r="B415">
        <v>1786</v>
      </c>
      <c r="C415" t="s">
        <v>1147</v>
      </c>
      <c r="D415" t="s">
        <v>1148</v>
      </c>
      <c r="E415">
        <v>241305</v>
      </c>
      <c r="F415">
        <v>415</v>
      </c>
      <c r="G415" t="str">
        <f t="shared" si="6"/>
        <v>1786 T INVEN 241305</v>
      </c>
      <c r="H415" s="156">
        <v>44126</v>
      </c>
      <c r="I415" t="s">
        <v>898</v>
      </c>
      <c r="J415">
        <v>607.04</v>
      </c>
    </row>
    <row r="416" spans="2:10" x14ac:dyDescent="0.2">
      <c r="B416">
        <v>1786</v>
      </c>
      <c r="C416" t="s">
        <v>1147</v>
      </c>
      <c r="D416" t="s">
        <v>1148</v>
      </c>
      <c r="E416">
        <v>241405</v>
      </c>
      <c r="F416">
        <v>416</v>
      </c>
      <c r="G416" t="str">
        <f t="shared" si="6"/>
        <v>1786 T INVEN 241405</v>
      </c>
      <c r="H416" s="156">
        <v>44126</v>
      </c>
      <c r="I416" t="s">
        <v>900</v>
      </c>
      <c r="J416">
        <v>961.21</v>
      </c>
    </row>
    <row r="417" spans="2:10" x14ac:dyDescent="0.2">
      <c r="B417">
        <v>1786</v>
      </c>
      <c r="C417" t="s">
        <v>1147</v>
      </c>
      <c r="D417" t="s">
        <v>1148</v>
      </c>
      <c r="E417">
        <v>241605</v>
      </c>
      <c r="F417">
        <v>417</v>
      </c>
      <c r="G417" t="str">
        <f t="shared" si="6"/>
        <v>1786 T INVEN 241605</v>
      </c>
      <c r="H417" s="156">
        <v>44126</v>
      </c>
      <c r="I417" t="s">
        <v>902</v>
      </c>
      <c r="J417">
        <v>840</v>
      </c>
    </row>
    <row r="418" spans="2:10" x14ac:dyDescent="0.2">
      <c r="B418">
        <v>1786</v>
      </c>
      <c r="C418" t="s">
        <v>1147</v>
      </c>
      <c r="D418" t="s">
        <v>1148</v>
      </c>
      <c r="E418">
        <v>241705</v>
      </c>
      <c r="F418">
        <v>418</v>
      </c>
      <c r="G418" t="str">
        <f t="shared" si="6"/>
        <v>1786 T INVEN 241705</v>
      </c>
      <c r="H418" s="156">
        <v>44126</v>
      </c>
      <c r="I418" t="s">
        <v>904</v>
      </c>
      <c r="J418" s="157">
        <v>3840</v>
      </c>
    </row>
    <row r="419" spans="2:10" x14ac:dyDescent="0.2">
      <c r="B419">
        <v>1786</v>
      </c>
      <c r="C419" t="s">
        <v>1147</v>
      </c>
      <c r="D419" t="s">
        <v>1148</v>
      </c>
      <c r="E419">
        <v>241805</v>
      </c>
      <c r="F419">
        <v>419</v>
      </c>
      <c r="G419" t="str">
        <f t="shared" si="6"/>
        <v>1786 T INVEN 241805</v>
      </c>
      <c r="H419" s="156">
        <v>44126</v>
      </c>
      <c r="I419" t="s">
        <v>906</v>
      </c>
      <c r="J419" s="157">
        <v>4560</v>
      </c>
    </row>
    <row r="420" spans="2:10" x14ac:dyDescent="0.2">
      <c r="B420">
        <v>1786</v>
      </c>
      <c r="C420" t="s">
        <v>1147</v>
      </c>
      <c r="D420" t="s">
        <v>1148</v>
      </c>
      <c r="E420">
        <v>245705</v>
      </c>
      <c r="F420">
        <v>420</v>
      </c>
      <c r="G420" t="str">
        <f t="shared" si="6"/>
        <v>1786 T INVEN 245705</v>
      </c>
      <c r="H420" s="156">
        <v>44126</v>
      </c>
      <c r="I420" t="s">
        <v>908</v>
      </c>
      <c r="J420">
        <v>152.41999999999999</v>
      </c>
    </row>
    <row r="421" spans="2:10" x14ac:dyDescent="0.2">
      <c r="B421">
        <v>1786</v>
      </c>
      <c r="C421" t="s">
        <v>1147</v>
      </c>
      <c r="D421" t="s">
        <v>1148</v>
      </c>
      <c r="E421">
        <v>233005</v>
      </c>
      <c r="F421">
        <v>421</v>
      </c>
      <c r="G421" t="str">
        <f t="shared" si="6"/>
        <v>1786 T INVEN 233005</v>
      </c>
      <c r="H421" s="156">
        <v>44126</v>
      </c>
      <c r="I421" t="s">
        <v>910</v>
      </c>
      <c r="J421" s="157">
        <v>2064.91</v>
      </c>
    </row>
    <row r="422" spans="2:10" x14ac:dyDescent="0.2">
      <c r="B422">
        <v>1786</v>
      </c>
      <c r="C422" t="s">
        <v>1147</v>
      </c>
      <c r="D422" t="s">
        <v>1148</v>
      </c>
      <c r="E422">
        <v>241005</v>
      </c>
      <c r="F422">
        <v>422</v>
      </c>
      <c r="G422" t="str">
        <f t="shared" si="6"/>
        <v>1786 T INVEN 241005</v>
      </c>
      <c r="H422" s="156">
        <v>44126</v>
      </c>
      <c r="I422" t="s">
        <v>912</v>
      </c>
      <c r="J422">
        <v>350.31</v>
      </c>
    </row>
    <row r="423" spans="2:10" x14ac:dyDescent="0.2">
      <c r="B423">
        <v>1786</v>
      </c>
      <c r="C423" t="s">
        <v>1147</v>
      </c>
      <c r="D423" t="s">
        <v>1148</v>
      </c>
      <c r="E423">
        <v>229805</v>
      </c>
      <c r="F423">
        <v>423</v>
      </c>
      <c r="G423" t="str">
        <f t="shared" si="6"/>
        <v>1786 T INVEN 229805</v>
      </c>
      <c r="H423" s="156">
        <v>44126</v>
      </c>
      <c r="I423" t="s">
        <v>914</v>
      </c>
      <c r="J423">
        <v>253.04</v>
      </c>
    </row>
    <row r="424" spans="2:10" x14ac:dyDescent="0.2">
      <c r="B424">
        <v>1786</v>
      </c>
      <c r="C424" t="s">
        <v>1147</v>
      </c>
      <c r="D424" t="s">
        <v>1148</v>
      </c>
      <c r="E424">
        <v>229905</v>
      </c>
      <c r="F424">
        <v>424</v>
      </c>
      <c r="G424" t="str">
        <f t="shared" si="6"/>
        <v>1786 T INVEN 229905</v>
      </c>
      <c r="H424" s="156">
        <v>44126</v>
      </c>
      <c r="I424" t="s">
        <v>916</v>
      </c>
      <c r="J424">
        <v>54</v>
      </c>
    </row>
    <row r="425" spans="2:10" x14ac:dyDescent="0.2">
      <c r="B425">
        <v>1786</v>
      </c>
      <c r="C425" t="s">
        <v>1147</v>
      </c>
      <c r="D425" t="s">
        <v>1148</v>
      </c>
      <c r="E425">
        <v>228405</v>
      </c>
      <c r="F425">
        <v>425</v>
      </c>
      <c r="G425" t="str">
        <f t="shared" si="6"/>
        <v>1786 T INVEN 228405</v>
      </c>
      <c r="H425" s="156">
        <v>44126</v>
      </c>
      <c r="I425" t="s">
        <v>918</v>
      </c>
      <c r="J425" s="157">
        <v>3134.31</v>
      </c>
    </row>
    <row r="426" spans="2:10" x14ac:dyDescent="0.2">
      <c r="B426">
        <v>1786</v>
      </c>
      <c r="C426" t="s">
        <v>1147</v>
      </c>
      <c r="D426" t="s">
        <v>1148</v>
      </c>
      <c r="E426">
        <v>238905</v>
      </c>
      <c r="F426">
        <v>426</v>
      </c>
      <c r="G426" t="str">
        <f t="shared" si="6"/>
        <v>1786 T INVEN 238905</v>
      </c>
      <c r="H426" s="156">
        <v>44126</v>
      </c>
      <c r="I426" t="s">
        <v>920</v>
      </c>
      <c r="J426">
        <v>222.03</v>
      </c>
    </row>
    <row r="427" spans="2:10" x14ac:dyDescent="0.2">
      <c r="B427">
        <v>1786</v>
      </c>
      <c r="C427" t="s">
        <v>1147</v>
      </c>
      <c r="D427" t="s">
        <v>1148</v>
      </c>
      <c r="E427">
        <v>239005</v>
      </c>
      <c r="F427">
        <v>427</v>
      </c>
      <c r="G427" t="str">
        <f t="shared" si="6"/>
        <v>1786 T INVEN 239005</v>
      </c>
      <c r="H427" s="156">
        <v>44126</v>
      </c>
      <c r="I427" t="s">
        <v>922</v>
      </c>
      <c r="J427">
        <v>108.8</v>
      </c>
    </row>
    <row r="428" spans="2:10" x14ac:dyDescent="0.2">
      <c r="B428">
        <v>1786</v>
      </c>
      <c r="C428" t="s">
        <v>1147</v>
      </c>
      <c r="D428" t="s">
        <v>1148</v>
      </c>
      <c r="E428">
        <v>239105</v>
      </c>
      <c r="F428">
        <v>428</v>
      </c>
      <c r="G428" t="str">
        <f t="shared" si="6"/>
        <v>1786 T INVEN 239105</v>
      </c>
      <c r="H428" s="156">
        <v>44126</v>
      </c>
      <c r="I428" t="s">
        <v>924</v>
      </c>
      <c r="J428">
        <v>553.25</v>
      </c>
    </row>
    <row r="429" spans="2:10" x14ac:dyDescent="0.2">
      <c r="B429">
        <v>1786</v>
      </c>
      <c r="C429" t="s">
        <v>1147</v>
      </c>
      <c r="D429" t="s">
        <v>1148</v>
      </c>
      <c r="E429">
        <v>239205</v>
      </c>
      <c r="F429">
        <v>429</v>
      </c>
      <c r="G429" t="str">
        <f t="shared" si="6"/>
        <v>1786 T INVEN 239205</v>
      </c>
      <c r="H429" s="156">
        <v>44126</v>
      </c>
      <c r="I429" t="s">
        <v>62</v>
      </c>
      <c r="J429" s="157">
        <v>8758.49</v>
      </c>
    </row>
    <row r="430" spans="2:10" x14ac:dyDescent="0.2">
      <c r="B430">
        <v>1786</v>
      </c>
      <c r="C430" t="s">
        <v>1147</v>
      </c>
      <c r="D430" t="s">
        <v>1148</v>
      </c>
      <c r="E430">
        <v>239305</v>
      </c>
      <c r="F430">
        <v>430</v>
      </c>
      <c r="G430" t="str">
        <f t="shared" si="6"/>
        <v>1786 T INVEN 239305</v>
      </c>
      <c r="H430" s="156">
        <v>44126</v>
      </c>
      <c r="I430" t="s">
        <v>926</v>
      </c>
      <c r="J430" s="157">
        <v>2515.66</v>
      </c>
    </row>
    <row r="431" spans="2:10" x14ac:dyDescent="0.2">
      <c r="B431">
        <v>1786</v>
      </c>
      <c r="C431" t="s">
        <v>1147</v>
      </c>
      <c r="D431" t="s">
        <v>1148</v>
      </c>
      <c r="E431">
        <v>239405</v>
      </c>
      <c r="F431">
        <v>431</v>
      </c>
      <c r="G431" t="str">
        <f t="shared" si="6"/>
        <v>1786 T INVEN 239405</v>
      </c>
      <c r="H431" s="156">
        <v>44126</v>
      </c>
      <c r="I431" t="s">
        <v>928</v>
      </c>
      <c r="J431">
        <v>666.08</v>
      </c>
    </row>
    <row r="432" spans="2:10" x14ac:dyDescent="0.2">
      <c r="B432">
        <v>1786</v>
      </c>
      <c r="C432" t="s">
        <v>1147</v>
      </c>
      <c r="D432" t="s">
        <v>1148</v>
      </c>
      <c r="E432">
        <v>232705</v>
      </c>
      <c r="F432">
        <v>432</v>
      </c>
      <c r="G432" t="str">
        <f t="shared" si="6"/>
        <v>1786 T INVEN 232705</v>
      </c>
      <c r="H432" s="156">
        <v>44126</v>
      </c>
      <c r="I432" t="s">
        <v>930</v>
      </c>
      <c r="J432">
        <v>85.19</v>
      </c>
    </row>
    <row r="433" spans="2:10" x14ac:dyDescent="0.2">
      <c r="B433">
        <v>1786</v>
      </c>
      <c r="C433" t="s">
        <v>1147</v>
      </c>
      <c r="D433" t="s">
        <v>1148</v>
      </c>
      <c r="E433">
        <v>228205</v>
      </c>
      <c r="F433">
        <v>433</v>
      </c>
      <c r="G433" t="str">
        <f t="shared" si="6"/>
        <v>1786 T INVEN 228205</v>
      </c>
      <c r="H433" s="156">
        <v>44126</v>
      </c>
      <c r="I433" t="s">
        <v>932</v>
      </c>
      <c r="J433" s="157">
        <v>3155.6</v>
      </c>
    </row>
    <row r="434" spans="2:10" x14ac:dyDescent="0.2">
      <c r="B434">
        <v>1786</v>
      </c>
      <c r="C434" t="s">
        <v>1147</v>
      </c>
      <c r="D434" t="s">
        <v>1148</v>
      </c>
      <c r="E434">
        <v>228305</v>
      </c>
      <c r="F434">
        <v>434</v>
      </c>
      <c r="G434" t="str">
        <f t="shared" si="6"/>
        <v>1786 T INVEN 228305</v>
      </c>
      <c r="H434" s="156">
        <v>44126</v>
      </c>
      <c r="I434" t="s">
        <v>934</v>
      </c>
      <c r="J434" s="157">
        <v>1893.36</v>
      </c>
    </row>
    <row r="435" spans="2:10" x14ac:dyDescent="0.2">
      <c r="B435">
        <v>1786</v>
      </c>
      <c r="C435" t="s">
        <v>1147</v>
      </c>
      <c r="D435" t="s">
        <v>1148</v>
      </c>
      <c r="E435">
        <v>228505</v>
      </c>
      <c r="F435">
        <v>435</v>
      </c>
      <c r="G435" t="str">
        <f t="shared" si="6"/>
        <v>1786 T INVEN 228505</v>
      </c>
      <c r="H435" s="156">
        <v>44126</v>
      </c>
      <c r="I435" t="s">
        <v>936</v>
      </c>
      <c r="J435">
        <v>241.81</v>
      </c>
    </row>
    <row r="436" spans="2:10" x14ac:dyDescent="0.2">
      <c r="B436">
        <v>1787</v>
      </c>
      <c r="C436" t="s">
        <v>1147</v>
      </c>
      <c r="D436" t="s">
        <v>1150</v>
      </c>
      <c r="E436">
        <v>307603</v>
      </c>
      <c r="F436">
        <v>436</v>
      </c>
      <c r="G436" t="str">
        <f t="shared" si="6"/>
        <v>1787 T CTXPG 307603</v>
      </c>
      <c r="H436" s="156">
        <v>44135</v>
      </c>
      <c r="I436" t="s">
        <v>938</v>
      </c>
      <c r="J436">
        <v>320</v>
      </c>
    </row>
    <row r="437" spans="2:10" x14ac:dyDescent="0.2">
      <c r="B437">
        <v>1787</v>
      </c>
      <c r="C437" t="s">
        <v>1147</v>
      </c>
      <c r="D437" t="s">
        <v>1150</v>
      </c>
      <c r="E437">
        <v>307503</v>
      </c>
      <c r="F437">
        <v>437</v>
      </c>
      <c r="G437" t="str">
        <f t="shared" si="6"/>
        <v>1787 T CTXPG 307503</v>
      </c>
      <c r="H437" s="156">
        <v>44135</v>
      </c>
      <c r="I437" t="s">
        <v>940</v>
      </c>
      <c r="J437">
        <v>400</v>
      </c>
    </row>
    <row r="438" spans="2:10" x14ac:dyDescent="0.2">
      <c r="B438">
        <v>1787</v>
      </c>
      <c r="C438" t="s">
        <v>1147</v>
      </c>
      <c r="D438" t="s">
        <v>1150</v>
      </c>
      <c r="E438">
        <v>308203</v>
      </c>
      <c r="F438">
        <v>438</v>
      </c>
      <c r="G438" t="str">
        <f t="shared" si="6"/>
        <v>1787 T CTXPG 308203</v>
      </c>
      <c r="H438" s="156">
        <v>44135</v>
      </c>
      <c r="I438" t="s">
        <v>942</v>
      </c>
      <c r="J438">
        <v>71.430000000000007</v>
      </c>
    </row>
    <row r="439" spans="2:10" x14ac:dyDescent="0.2">
      <c r="B439">
        <v>1787</v>
      </c>
      <c r="C439" t="s">
        <v>1147</v>
      </c>
      <c r="D439" t="s">
        <v>1150</v>
      </c>
      <c r="E439">
        <v>308303</v>
      </c>
      <c r="F439">
        <v>439</v>
      </c>
      <c r="G439" t="str">
        <f t="shared" si="6"/>
        <v>1787 T CTXPG 308303</v>
      </c>
      <c r="H439" s="156">
        <v>44135</v>
      </c>
      <c r="I439" t="s">
        <v>944</v>
      </c>
      <c r="J439">
        <v>612.6</v>
      </c>
    </row>
    <row r="440" spans="2:10" x14ac:dyDescent="0.2">
      <c r="B440">
        <v>1787</v>
      </c>
      <c r="C440" t="s">
        <v>1147</v>
      </c>
      <c r="D440" t="s">
        <v>1150</v>
      </c>
      <c r="E440">
        <v>308403</v>
      </c>
      <c r="F440">
        <v>440</v>
      </c>
      <c r="G440" t="str">
        <f t="shared" si="6"/>
        <v>1787 T CTXPG 308403</v>
      </c>
      <c r="H440" s="156">
        <v>44135</v>
      </c>
      <c r="I440" t="s">
        <v>946</v>
      </c>
      <c r="J440">
        <v>134.18</v>
      </c>
    </row>
    <row r="441" spans="2:10" x14ac:dyDescent="0.2">
      <c r="B441">
        <v>1787</v>
      </c>
      <c r="C441" t="s">
        <v>1147</v>
      </c>
      <c r="D441" t="s">
        <v>1150</v>
      </c>
      <c r="E441">
        <v>308503</v>
      </c>
      <c r="F441">
        <v>441</v>
      </c>
      <c r="G441" t="str">
        <f t="shared" si="6"/>
        <v>1787 T CTXPG 308503</v>
      </c>
      <c r="H441" s="156">
        <v>44135</v>
      </c>
      <c r="I441" t="s">
        <v>948</v>
      </c>
      <c r="J441" s="157">
        <v>23390.560000000001</v>
      </c>
    </row>
    <row r="442" spans="2:10" x14ac:dyDescent="0.2">
      <c r="B442">
        <v>1787</v>
      </c>
      <c r="C442" t="s">
        <v>1147</v>
      </c>
      <c r="D442" t="s">
        <v>1150</v>
      </c>
      <c r="E442">
        <v>308603</v>
      </c>
      <c r="F442">
        <v>442</v>
      </c>
      <c r="G442" t="str">
        <f t="shared" si="6"/>
        <v>1787 T CTXPG 308603</v>
      </c>
      <c r="H442" s="156">
        <v>44135</v>
      </c>
      <c r="I442" t="s">
        <v>950</v>
      </c>
      <c r="J442">
        <v>380</v>
      </c>
    </row>
    <row r="443" spans="2:10" x14ac:dyDescent="0.2">
      <c r="B443">
        <v>1787</v>
      </c>
      <c r="C443" t="s">
        <v>1147</v>
      </c>
      <c r="D443" t="s">
        <v>1150</v>
      </c>
      <c r="E443">
        <v>307903</v>
      </c>
      <c r="F443">
        <v>443</v>
      </c>
      <c r="G443" t="str">
        <f t="shared" si="6"/>
        <v>1787 T CTXPG 307903</v>
      </c>
      <c r="H443" s="156">
        <v>44135</v>
      </c>
      <c r="I443" t="s">
        <v>952</v>
      </c>
      <c r="J443" s="157">
        <v>1262.24</v>
      </c>
    </row>
    <row r="444" spans="2:10" x14ac:dyDescent="0.2">
      <c r="B444">
        <v>1787</v>
      </c>
      <c r="C444" t="s">
        <v>1147</v>
      </c>
      <c r="D444" t="s">
        <v>1150</v>
      </c>
      <c r="E444">
        <v>308703</v>
      </c>
      <c r="F444">
        <v>444</v>
      </c>
      <c r="G444" t="str">
        <f t="shared" si="6"/>
        <v>1787 T CTXPG 308703</v>
      </c>
      <c r="H444" s="156">
        <v>44135</v>
      </c>
      <c r="I444" t="s">
        <v>954</v>
      </c>
      <c r="J444">
        <v>760</v>
      </c>
    </row>
    <row r="445" spans="2:10" x14ac:dyDescent="0.2">
      <c r="B445">
        <v>1787</v>
      </c>
      <c r="C445" t="s">
        <v>1147</v>
      </c>
      <c r="D445" t="s">
        <v>1150</v>
      </c>
      <c r="E445">
        <v>308803</v>
      </c>
      <c r="F445">
        <v>445</v>
      </c>
      <c r="G445" t="str">
        <f t="shared" si="6"/>
        <v>1787 T CTXPG 308803</v>
      </c>
      <c r="H445" s="156">
        <v>44135</v>
      </c>
      <c r="I445" t="s">
        <v>956</v>
      </c>
      <c r="J445" s="157">
        <v>1779.9</v>
      </c>
    </row>
    <row r="446" spans="2:10" x14ac:dyDescent="0.2">
      <c r="B446">
        <v>1787</v>
      </c>
      <c r="C446" t="s">
        <v>1147</v>
      </c>
      <c r="D446" t="s">
        <v>1150</v>
      </c>
      <c r="E446">
        <v>307103</v>
      </c>
      <c r="F446">
        <v>446</v>
      </c>
      <c r="G446" t="str">
        <f t="shared" si="6"/>
        <v>1787 T CTXPG 307103</v>
      </c>
      <c r="H446" s="156">
        <v>44135</v>
      </c>
      <c r="I446" t="s">
        <v>958</v>
      </c>
      <c r="J446" s="157">
        <v>2464.9899999999998</v>
      </c>
    </row>
    <row r="447" spans="2:10" x14ac:dyDescent="0.2">
      <c r="B447">
        <v>71</v>
      </c>
      <c r="C447" t="s">
        <v>1152</v>
      </c>
      <c r="D447" t="s">
        <v>1151</v>
      </c>
      <c r="E447">
        <v>335202</v>
      </c>
      <c r="F447">
        <v>447</v>
      </c>
      <c r="G447" t="str">
        <f t="shared" si="6"/>
        <v>71 E BMACH 335202</v>
      </c>
      <c r="H447" s="156">
        <v>44135</v>
      </c>
      <c r="I447" t="s">
        <v>960</v>
      </c>
      <c r="J447">
        <v>232.31</v>
      </c>
    </row>
    <row r="448" spans="2:10" x14ac:dyDescent="0.2">
      <c r="B448">
        <v>71</v>
      </c>
      <c r="C448" t="s">
        <v>1152</v>
      </c>
      <c r="D448" t="s">
        <v>1151</v>
      </c>
      <c r="E448">
        <v>338402</v>
      </c>
      <c r="F448">
        <v>448</v>
      </c>
      <c r="G448" t="str">
        <f t="shared" si="6"/>
        <v>71 E BMACH 338402</v>
      </c>
      <c r="H448" s="156">
        <v>44135</v>
      </c>
      <c r="I448" t="s">
        <v>962</v>
      </c>
      <c r="J448">
        <v>230.38</v>
      </c>
    </row>
    <row r="449" spans="2:10" x14ac:dyDescent="0.2">
      <c r="B449">
        <v>71</v>
      </c>
      <c r="C449" t="s">
        <v>1152</v>
      </c>
      <c r="D449" t="s">
        <v>1151</v>
      </c>
      <c r="E449">
        <v>340502</v>
      </c>
      <c r="F449">
        <v>449</v>
      </c>
      <c r="G449" t="str">
        <f t="shared" ref="G449:G512" si="7">CONCATENATE(B449," ",C449," ",D449," ",E449)</f>
        <v>71 E BMACH 340502</v>
      </c>
      <c r="H449" s="156">
        <v>44135</v>
      </c>
      <c r="I449" t="s">
        <v>964</v>
      </c>
      <c r="J449">
        <v>673.3</v>
      </c>
    </row>
    <row r="450" spans="2:10" x14ac:dyDescent="0.2">
      <c r="B450">
        <v>71</v>
      </c>
      <c r="C450" t="s">
        <v>1152</v>
      </c>
      <c r="D450" t="s">
        <v>1151</v>
      </c>
      <c r="E450">
        <v>340502</v>
      </c>
      <c r="F450">
        <v>450</v>
      </c>
      <c r="G450" t="str">
        <f t="shared" si="7"/>
        <v>71 E BMACH 340502</v>
      </c>
      <c r="H450" s="156">
        <v>44135</v>
      </c>
      <c r="I450" t="s">
        <v>964</v>
      </c>
      <c r="J450">
        <v>99.2</v>
      </c>
    </row>
    <row r="451" spans="2:10" x14ac:dyDescent="0.2">
      <c r="B451">
        <v>71</v>
      </c>
      <c r="C451" t="s">
        <v>1152</v>
      </c>
      <c r="D451" t="s">
        <v>1151</v>
      </c>
      <c r="E451">
        <v>340502</v>
      </c>
      <c r="F451">
        <v>451</v>
      </c>
      <c r="G451" t="str">
        <f t="shared" si="7"/>
        <v>71 E BMACH 340502</v>
      </c>
      <c r="H451" s="156">
        <v>44135</v>
      </c>
      <c r="I451" t="s">
        <v>964</v>
      </c>
      <c r="J451">
        <v>251.91</v>
      </c>
    </row>
    <row r="452" spans="2:10" x14ac:dyDescent="0.2">
      <c r="B452">
        <v>71</v>
      </c>
      <c r="C452" t="s">
        <v>1152</v>
      </c>
      <c r="D452" t="s">
        <v>1151</v>
      </c>
      <c r="E452">
        <v>340502</v>
      </c>
      <c r="F452">
        <v>452</v>
      </c>
      <c r="G452" t="str">
        <f t="shared" si="7"/>
        <v>71 E BMACH 340502</v>
      </c>
      <c r="H452" s="156">
        <v>44135</v>
      </c>
      <c r="I452" t="s">
        <v>964</v>
      </c>
      <c r="J452" s="157">
        <v>1164.68</v>
      </c>
    </row>
    <row r="453" spans="2:10" x14ac:dyDescent="0.2">
      <c r="B453">
        <v>71</v>
      </c>
      <c r="C453" t="s">
        <v>1152</v>
      </c>
      <c r="D453" t="s">
        <v>1151</v>
      </c>
      <c r="E453">
        <v>340502</v>
      </c>
      <c r="F453">
        <v>453</v>
      </c>
      <c r="G453" t="str">
        <f t="shared" si="7"/>
        <v>71 E BMACH 340502</v>
      </c>
      <c r="H453" s="156">
        <v>44135</v>
      </c>
      <c r="I453" t="s">
        <v>964</v>
      </c>
      <c r="J453">
        <v>100.49</v>
      </c>
    </row>
    <row r="454" spans="2:10" x14ac:dyDescent="0.2">
      <c r="B454">
        <v>1787</v>
      </c>
      <c r="C454" t="s">
        <v>1147</v>
      </c>
      <c r="D454" t="s">
        <v>1150</v>
      </c>
      <c r="E454">
        <v>307003</v>
      </c>
      <c r="F454">
        <v>454</v>
      </c>
      <c r="G454" t="str">
        <f t="shared" si="7"/>
        <v>1787 T CTXPG 307003</v>
      </c>
      <c r="H454" s="156">
        <v>44135</v>
      </c>
      <c r="I454" t="s">
        <v>966</v>
      </c>
      <c r="J454" s="157">
        <v>6940.8</v>
      </c>
    </row>
    <row r="455" spans="2:10" x14ac:dyDescent="0.2">
      <c r="B455">
        <v>1787</v>
      </c>
      <c r="C455" t="s">
        <v>1147</v>
      </c>
      <c r="D455" t="s">
        <v>1150</v>
      </c>
      <c r="E455">
        <v>308903</v>
      </c>
      <c r="F455">
        <v>455</v>
      </c>
      <c r="G455" t="str">
        <f t="shared" si="7"/>
        <v>1787 T CTXPG 308903</v>
      </c>
      <c r="H455" s="156">
        <v>44135</v>
      </c>
      <c r="I455" t="s">
        <v>968</v>
      </c>
      <c r="J455" s="157">
        <v>13045.21</v>
      </c>
    </row>
    <row r="456" spans="2:10" x14ac:dyDescent="0.2">
      <c r="B456">
        <v>1787</v>
      </c>
      <c r="C456" t="s">
        <v>1147</v>
      </c>
      <c r="D456" t="s">
        <v>1150</v>
      </c>
      <c r="E456">
        <v>307803</v>
      </c>
      <c r="F456">
        <v>456</v>
      </c>
      <c r="G456" t="str">
        <f t="shared" si="7"/>
        <v>1787 T CTXPG 307803</v>
      </c>
      <c r="H456" s="156">
        <v>44135</v>
      </c>
      <c r="I456" t="s">
        <v>970</v>
      </c>
      <c r="J456">
        <v>49.56</v>
      </c>
    </row>
    <row r="457" spans="2:10" x14ac:dyDescent="0.2">
      <c r="B457">
        <v>1787</v>
      </c>
      <c r="C457" t="s">
        <v>1147</v>
      </c>
      <c r="D457" t="s">
        <v>1150</v>
      </c>
      <c r="E457">
        <v>301703</v>
      </c>
      <c r="F457">
        <v>457</v>
      </c>
      <c r="G457" t="str">
        <f t="shared" si="7"/>
        <v>1787 T CTXPG 301703</v>
      </c>
      <c r="H457" s="156">
        <v>44135</v>
      </c>
      <c r="I457" t="s">
        <v>972</v>
      </c>
      <c r="J457" s="157">
        <v>3120</v>
      </c>
    </row>
    <row r="458" spans="2:10" x14ac:dyDescent="0.2">
      <c r="B458">
        <v>1787</v>
      </c>
      <c r="C458" t="s">
        <v>1147</v>
      </c>
      <c r="D458" t="s">
        <v>1150</v>
      </c>
      <c r="E458">
        <v>302003</v>
      </c>
      <c r="F458">
        <v>458</v>
      </c>
      <c r="G458" t="str">
        <f t="shared" si="7"/>
        <v>1787 T CTXPG 302003</v>
      </c>
      <c r="H458" s="156">
        <v>44135</v>
      </c>
      <c r="I458" t="s">
        <v>974</v>
      </c>
      <c r="J458" s="157">
        <v>6708.42</v>
      </c>
    </row>
    <row r="459" spans="2:10" x14ac:dyDescent="0.2">
      <c r="B459">
        <v>1787</v>
      </c>
      <c r="C459" t="s">
        <v>1147</v>
      </c>
      <c r="D459" t="s">
        <v>1150</v>
      </c>
      <c r="E459">
        <v>304003</v>
      </c>
      <c r="F459">
        <v>459</v>
      </c>
      <c r="G459" t="str">
        <f t="shared" si="7"/>
        <v>1787 T CTXPG 304003</v>
      </c>
      <c r="H459" s="156">
        <v>44135</v>
      </c>
      <c r="I459" t="s">
        <v>976</v>
      </c>
      <c r="J459" s="157">
        <v>1440</v>
      </c>
    </row>
    <row r="460" spans="2:10" x14ac:dyDescent="0.2">
      <c r="B460">
        <v>1787</v>
      </c>
      <c r="C460" t="s">
        <v>1147</v>
      </c>
      <c r="D460" t="s">
        <v>1150</v>
      </c>
      <c r="E460">
        <v>304103</v>
      </c>
      <c r="F460">
        <v>460</v>
      </c>
      <c r="G460" t="str">
        <f t="shared" si="7"/>
        <v>1787 T CTXPG 304103</v>
      </c>
      <c r="H460" s="156">
        <v>44135</v>
      </c>
      <c r="I460" t="s">
        <v>978</v>
      </c>
      <c r="J460">
        <v>210.77</v>
      </c>
    </row>
    <row r="461" spans="2:10" x14ac:dyDescent="0.2">
      <c r="B461">
        <v>1787</v>
      </c>
      <c r="C461" t="s">
        <v>1147</v>
      </c>
      <c r="D461" t="s">
        <v>1150</v>
      </c>
      <c r="E461">
        <v>304203</v>
      </c>
      <c r="F461">
        <v>461</v>
      </c>
      <c r="G461" t="str">
        <f t="shared" si="7"/>
        <v>1787 T CTXPG 304203</v>
      </c>
      <c r="H461" s="156">
        <v>44135</v>
      </c>
      <c r="I461" t="s">
        <v>980</v>
      </c>
      <c r="J461">
        <v>25</v>
      </c>
    </row>
    <row r="462" spans="2:10" x14ac:dyDescent="0.2">
      <c r="B462">
        <v>1787</v>
      </c>
      <c r="C462" t="s">
        <v>1147</v>
      </c>
      <c r="D462" t="s">
        <v>1150</v>
      </c>
      <c r="E462">
        <v>304303</v>
      </c>
      <c r="F462">
        <v>462</v>
      </c>
      <c r="G462" t="str">
        <f t="shared" si="7"/>
        <v>1787 T CTXPG 304303</v>
      </c>
      <c r="H462" s="156">
        <v>44135</v>
      </c>
      <c r="I462" t="s">
        <v>982</v>
      </c>
      <c r="J462">
        <v>538.71</v>
      </c>
    </row>
    <row r="463" spans="2:10" x14ac:dyDescent="0.2">
      <c r="B463">
        <v>1787</v>
      </c>
      <c r="C463" t="s">
        <v>1147</v>
      </c>
      <c r="D463" t="s">
        <v>1150</v>
      </c>
      <c r="E463">
        <v>304403</v>
      </c>
      <c r="F463">
        <v>463</v>
      </c>
      <c r="G463" t="str">
        <f t="shared" si="7"/>
        <v>1787 T CTXPG 304403</v>
      </c>
      <c r="H463" s="156">
        <v>44135</v>
      </c>
      <c r="I463" t="s">
        <v>984</v>
      </c>
      <c r="J463" s="157">
        <v>1619.98</v>
      </c>
    </row>
    <row r="464" spans="2:10" x14ac:dyDescent="0.2">
      <c r="B464">
        <v>1787</v>
      </c>
      <c r="C464" t="s">
        <v>1147</v>
      </c>
      <c r="D464" t="s">
        <v>1150</v>
      </c>
      <c r="E464">
        <v>304503</v>
      </c>
      <c r="F464">
        <v>464</v>
      </c>
      <c r="G464" t="str">
        <f t="shared" si="7"/>
        <v>1787 T CTXPG 304503</v>
      </c>
      <c r="H464" s="156">
        <v>44135</v>
      </c>
      <c r="I464" t="s">
        <v>986</v>
      </c>
      <c r="J464" s="157">
        <v>1126.22</v>
      </c>
    </row>
    <row r="465" spans="2:10" x14ac:dyDescent="0.2">
      <c r="B465">
        <v>1787</v>
      </c>
      <c r="C465" t="s">
        <v>1147</v>
      </c>
      <c r="D465" t="s">
        <v>1150</v>
      </c>
      <c r="E465">
        <v>304603</v>
      </c>
      <c r="F465">
        <v>465</v>
      </c>
      <c r="G465" t="str">
        <f t="shared" si="7"/>
        <v>1787 T CTXPG 304603</v>
      </c>
      <c r="H465" s="156">
        <v>44135</v>
      </c>
      <c r="I465" t="s">
        <v>988</v>
      </c>
      <c r="J465">
        <v>160</v>
      </c>
    </row>
    <row r="466" spans="2:10" x14ac:dyDescent="0.2">
      <c r="B466">
        <v>1787</v>
      </c>
      <c r="C466" t="s">
        <v>1147</v>
      </c>
      <c r="D466" t="s">
        <v>1150</v>
      </c>
      <c r="E466">
        <v>304703</v>
      </c>
      <c r="F466">
        <v>466</v>
      </c>
      <c r="G466" t="str">
        <f t="shared" si="7"/>
        <v>1787 T CTXPG 304703</v>
      </c>
      <c r="H466" s="156">
        <v>44135</v>
      </c>
      <c r="I466" t="s">
        <v>990</v>
      </c>
      <c r="J466">
        <v>16.8</v>
      </c>
    </row>
    <row r="467" spans="2:10" x14ac:dyDescent="0.2">
      <c r="B467">
        <v>1787</v>
      </c>
      <c r="C467" t="s">
        <v>1147</v>
      </c>
      <c r="D467" t="s">
        <v>1150</v>
      </c>
      <c r="E467">
        <v>304803</v>
      </c>
      <c r="F467">
        <v>467</v>
      </c>
      <c r="G467" t="str">
        <f t="shared" si="7"/>
        <v>1787 T CTXPG 304803</v>
      </c>
      <c r="H467" s="156">
        <v>44135</v>
      </c>
      <c r="I467" t="s">
        <v>992</v>
      </c>
      <c r="J467">
        <v>720</v>
      </c>
    </row>
    <row r="468" spans="2:10" x14ac:dyDescent="0.2">
      <c r="B468">
        <v>1787</v>
      </c>
      <c r="C468" t="s">
        <v>1147</v>
      </c>
      <c r="D468" t="s">
        <v>1150</v>
      </c>
      <c r="E468">
        <v>304903</v>
      </c>
      <c r="F468">
        <v>468</v>
      </c>
      <c r="G468" t="str">
        <f t="shared" si="7"/>
        <v>1787 T CTXPG 304903</v>
      </c>
      <c r="H468" s="156">
        <v>44135</v>
      </c>
      <c r="I468" t="s">
        <v>994</v>
      </c>
      <c r="J468">
        <v>480</v>
      </c>
    </row>
    <row r="469" spans="2:10" x14ac:dyDescent="0.2">
      <c r="B469">
        <v>1787</v>
      </c>
      <c r="C469" t="s">
        <v>1147</v>
      </c>
      <c r="D469" t="s">
        <v>1150</v>
      </c>
      <c r="E469">
        <v>305003</v>
      </c>
      <c r="F469">
        <v>469</v>
      </c>
      <c r="G469" t="str">
        <f t="shared" si="7"/>
        <v>1787 T CTXPG 305003</v>
      </c>
      <c r="H469" s="156">
        <v>44135</v>
      </c>
      <c r="I469" t="s">
        <v>996</v>
      </c>
      <c r="J469" s="157">
        <v>1797.6</v>
      </c>
    </row>
    <row r="470" spans="2:10" x14ac:dyDescent="0.2">
      <c r="B470">
        <v>1787</v>
      </c>
      <c r="C470" t="s">
        <v>1147</v>
      </c>
      <c r="D470" t="s">
        <v>1150</v>
      </c>
      <c r="E470">
        <v>305103</v>
      </c>
      <c r="F470">
        <v>470</v>
      </c>
      <c r="G470" t="str">
        <f t="shared" si="7"/>
        <v>1787 T CTXPG 305103</v>
      </c>
      <c r="H470" s="156">
        <v>44135</v>
      </c>
      <c r="I470" t="s">
        <v>998</v>
      </c>
      <c r="J470" s="157">
        <v>1262.24</v>
      </c>
    </row>
    <row r="471" spans="2:10" x14ac:dyDescent="0.2">
      <c r="B471">
        <v>1787</v>
      </c>
      <c r="C471" t="s">
        <v>1147</v>
      </c>
      <c r="D471" t="s">
        <v>1150</v>
      </c>
      <c r="E471">
        <v>305203</v>
      </c>
      <c r="F471">
        <v>471</v>
      </c>
      <c r="G471" t="str">
        <f t="shared" si="7"/>
        <v>1787 T CTXPG 305203</v>
      </c>
      <c r="H471" s="156">
        <v>44135</v>
      </c>
      <c r="I471" t="s">
        <v>1000</v>
      </c>
      <c r="J471">
        <v>631.12</v>
      </c>
    </row>
    <row r="472" spans="2:10" x14ac:dyDescent="0.2">
      <c r="B472">
        <v>1787</v>
      </c>
      <c r="C472" t="s">
        <v>1147</v>
      </c>
      <c r="D472" t="s">
        <v>1150</v>
      </c>
      <c r="E472">
        <v>305303</v>
      </c>
      <c r="F472">
        <v>472</v>
      </c>
      <c r="G472" t="str">
        <f t="shared" si="7"/>
        <v>1787 T CTXPG 305303</v>
      </c>
      <c r="H472" s="156">
        <v>44135</v>
      </c>
      <c r="I472" t="s">
        <v>1002</v>
      </c>
      <c r="J472">
        <v>676.2</v>
      </c>
    </row>
    <row r="473" spans="2:10" x14ac:dyDescent="0.2">
      <c r="B473">
        <v>1787</v>
      </c>
      <c r="C473" t="s">
        <v>1147</v>
      </c>
      <c r="D473" t="s">
        <v>1150</v>
      </c>
      <c r="E473">
        <v>305503</v>
      </c>
      <c r="F473">
        <v>473</v>
      </c>
      <c r="G473" t="str">
        <f t="shared" si="7"/>
        <v>1787 T CTXPG 305503</v>
      </c>
      <c r="H473" s="156">
        <v>44135</v>
      </c>
      <c r="I473" t="s">
        <v>1004</v>
      </c>
      <c r="J473">
        <v>7</v>
      </c>
    </row>
    <row r="474" spans="2:10" x14ac:dyDescent="0.2">
      <c r="B474">
        <v>1787</v>
      </c>
      <c r="C474" t="s">
        <v>1147</v>
      </c>
      <c r="D474" t="s">
        <v>1150</v>
      </c>
      <c r="E474">
        <v>305603</v>
      </c>
      <c r="F474">
        <v>474</v>
      </c>
      <c r="G474" t="str">
        <f t="shared" si="7"/>
        <v>1787 T CTXPG 305603</v>
      </c>
      <c r="H474" s="156">
        <v>44135</v>
      </c>
      <c r="I474" t="s">
        <v>1006</v>
      </c>
      <c r="J474">
        <v>54</v>
      </c>
    </row>
    <row r="475" spans="2:10" x14ac:dyDescent="0.2">
      <c r="B475">
        <v>1787</v>
      </c>
      <c r="C475" t="s">
        <v>1147</v>
      </c>
      <c r="D475" t="s">
        <v>1150</v>
      </c>
      <c r="E475">
        <v>305803</v>
      </c>
      <c r="F475">
        <v>475</v>
      </c>
      <c r="G475" t="str">
        <f t="shared" si="7"/>
        <v>1787 T CTXPG 305803</v>
      </c>
      <c r="H475" s="156">
        <v>44135</v>
      </c>
      <c r="I475" t="s">
        <v>1008</v>
      </c>
      <c r="J475" s="157">
        <v>7244.96</v>
      </c>
    </row>
    <row r="476" spans="2:10" x14ac:dyDescent="0.2">
      <c r="B476">
        <v>1787</v>
      </c>
      <c r="C476" t="s">
        <v>1147</v>
      </c>
      <c r="D476" t="s">
        <v>1150</v>
      </c>
      <c r="E476">
        <v>305703</v>
      </c>
      <c r="F476">
        <v>476</v>
      </c>
      <c r="G476" t="str">
        <f t="shared" si="7"/>
        <v>1787 T CTXPG 305703</v>
      </c>
      <c r="H476" s="156">
        <v>44135</v>
      </c>
      <c r="I476" t="s">
        <v>1010</v>
      </c>
      <c r="J476" s="157">
        <v>7560.04</v>
      </c>
    </row>
    <row r="477" spans="2:10" x14ac:dyDescent="0.2">
      <c r="B477">
        <v>1787</v>
      </c>
      <c r="C477" t="s">
        <v>1147</v>
      </c>
      <c r="D477" t="s">
        <v>1150</v>
      </c>
      <c r="E477">
        <v>305903</v>
      </c>
      <c r="F477">
        <v>477</v>
      </c>
      <c r="G477" t="str">
        <f t="shared" si="7"/>
        <v>1787 T CTXPG 305903</v>
      </c>
      <c r="H477" s="156">
        <v>44135</v>
      </c>
      <c r="I477" t="s">
        <v>1012</v>
      </c>
      <c r="J477">
        <v>278.36</v>
      </c>
    </row>
    <row r="478" spans="2:10" x14ac:dyDescent="0.2">
      <c r="B478">
        <v>1787</v>
      </c>
      <c r="C478" t="s">
        <v>1147</v>
      </c>
      <c r="D478" t="s">
        <v>1150</v>
      </c>
      <c r="E478">
        <v>306003</v>
      </c>
      <c r="F478">
        <v>478</v>
      </c>
      <c r="G478" t="str">
        <f t="shared" si="7"/>
        <v>1787 T CTXPG 306003</v>
      </c>
      <c r="H478" s="156">
        <v>44135</v>
      </c>
      <c r="I478" t="s">
        <v>1014</v>
      </c>
      <c r="J478">
        <v>273.20999999999998</v>
      </c>
    </row>
    <row r="479" spans="2:10" x14ac:dyDescent="0.2">
      <c r="B479">
        <v>1787</v>
      </c>
      <c r="C479" t="s">
        <v>1147</v>
      </c>
      <c r="D479" t="s">
        <v>1150</v>
      </c>
      <c r="E479">
        <v>306203</v>
      </c>
      <c r="F479">
        <v>479</v>
      </c>
      <c r="G479" t="str">
        <f t="shared" si="7"/>
        <v>1787 T CTXPG 306203</v>
      </c>
      <c r="H479" s="156">
        <v>44135</v>
      </c>
      <c r="I479" t="s">
        <v>1016</v>
      </c>
      <c r="J479" s="157">
        <v>1210</v>
      </c>
    </row>
    <row r="480" spans="2:10" x14ac:dyDescent="0.2">
      <c r="B480">
        <v>1787</v>
      </c>
      <c r="C480" t="s">
        <v>1147</v>
      </c>
      <c r="D480" t="s">
        <v>1150</v>
      </c>
      <c r="E480">
        <v>302503</v>
      </c>
      <c r="F480">
        <v>480</v>
      </c>
      <c r="G480" t="str">
        <f t="shared" si="7"/>
        <v>1787 T CTXPG 302503</v>
      </c>
      <c r="H480" s="156">
        <v>44135</v>
      </c>
      <c r="I480" t="s">
        <v>1018</v>
      </c>
      <c r="J480" s="157">
        <v>1799.37</v>
      </c>
    </row>
    <row r="481" spans="2:10" x14ac:dyDescent="0.2">
      <c r="B481">
        <v>1787</v>
      </c>
      <c r="C481" t="s">
        <v>1147</v>
      </c>
      <c r="D481" t="s">
        <v>1150</v>
      </c>
      <c r="E481">
        <v>302803</v>
      </c>
      <c r="F481">
        <v>481</v>
      </c>
      <c r="G481" t="str">
        <f t="shared" si="7"/>
        <v>1787 T CTXPG 302803</v>
      </c>
      <c r="H481" s="156">
        <v>44135</v>
      </c>
      <c r="I481" t="s">
        <v>1020</v>
      </c>
      <c r="J481">
        <v>288</v>
      </c>
    </row>
    <row r="482" spans="2:10" x14ac:dyDescent="0.2">
      <c r="B482">
        <v>1787</v>
      </c>
      <c r="C482" t="s">
        <v>1147</v>
      </c>
      <c r="D482" t="s">
        <v>1150</v>
      </c>
      <c r="E482">
        <v>303003</v>
      </c>
      <c r="F482">
        <v>482</v>
      </c>
      <c r="G482" t="str">
        <f t="shared" si="7"/>
        <v>1787 T CTXPG 303003</v>
      </c>
      <c r="H482" s="156">
        <v>44135</v>
      </c>
      <c r="I482" t="s">
        <v>1022</v>
      </c>
      <c r="J482">
        <v>167.87</v>
      </c>
    </row>
    <row r="483" spans="2:10" x14ac:dyDescent="0.2">
      <c r="B483">
        <v>1787</v>
      </c>
      <c r="C483" t="s">
        <v>1147</v>
      </c>
      <c r="D483" t="s">
        <v>1150</v>
      </c>
      <c r="E483">
        <v>303103</v>
      </c>
      <c r="F483">
        <v>483</v>
      </c>
      <c r="G483" t="str">
        <f t="shared" si="7"/>
        <v>1787 T CTXPG 303103</v>
      </c>
      <c r="H483" s="156">
        <v>44135</v>
      </c>
      <c r="I483" t="s">
        <v>64</v>
      </c>
      <c r="J483" s="157">
        <v>9299.85</v>
      </c>
    </row>
    <row r="484" spans="2:10" x14ac:dyDescent="0.2">
      <c r="B484">
        <v>1787</v>
      </c>
      <c r="C484" t="s">
        <v>1147</v>
      </c>
      <c r="D484" t="s">
        <v>1150</v>
      </c>
      <c r="E484">
        <v>303203</v>
      </c>
      <c r="F484">
        <v>484</v>
      </c>
      <c r="G484" t="str">
        <f t="shared" si="7"/>
        <v>1787 T CTXPG 303203</v>
      </c>
      <c r="H484" s="156">
        <v>44135</v>
      </c>
      <c r="I484" t="s">
        <v>1024</v>
      </c>
      <c r="J484" s="157">
        <v>1262.24</v>
      </c>
    </row>
    <row r="485" spans="2:10" x14ac:dyDescent="0.2">
      <c r="B485">
        <v>1787</v>
      </c>
      <c r="C485" t="s">
        <v>1147</v>
      </c>
      <c r="D485" t="s">
        <v>1150</v>
      </c>
      <c r="E485">
        <v>303303</v>
      </c>
      <c r="F485">
        <v>485</v>
      </c>
      <c r="G485" t="str">
        <f t="shared" si="7"/>
        <v>1787 T CTXPG 303303</v>
      </c>
      <c r="H485" s="156">
        <v>44135</v>
      </c>
      <c r="I485" t="s">
        <v>1026</v>
      </c>
      <c r="J485" s="157">
        <v>1262.24</v>
      </c>
    </row>
    <row r="486" spans="2:10" x14ac:dyDescent="0.2">
      <c r="B486">
        <v>1787</v>
      </c>
      <c r="C486" t="s">
        <v>1147</v>
      </c>
      <c r="D486" t="s">
        <v>1150</v>
      </c>
      <c r="E486">
        <v>303403</v>
      </c>
      <c r="F486">
        <v>486</v>
      </c>
      <c r="G486" t="str">
        <f t="shared" si="7"/>
        <v>1787 T CTXPG 303403</v>
      </c>
      <c r="H486" s="156">
        <v>44135</v>
      </c>
      <c r="I486" t="s">
        <v>1028</v>
      </c>
      <c r="J486" s="157">
        <v>1352.4</v>
      </c>
    </row>
    <row r="487" spans="2:10" x14ac:dyDescent="0.2">
      <c r="B487">
        <v>1787</v>
      </c>
      <c r="C487" t="s">
        <v>1147</v>
      </c>
      <c r="D487" t="s">
        <v>1150</v>
      </c>
      <c r="E487">
        <v>303503</v>
      </c>
      <c r="F487">
        <v>487</v>
      </c>
      <c r="G487" t="str">
        <f t="shared" si="7"/>
        <v>1787 T CTXPG 303503</v>
      </c>
      <c r="H487" s="156">
        <v>44135</v>
      </c>
      <c r="I487" t="s">
        <v>1030</v>
      </c>
      <c r="J487">
        <v>898.8</v>
      </c>
    </row>
    <row r="488" spans="2:10" x14ac:dyDescent="0.2">
      <c r="B488">
        <v>1787</v>
      </c>
      <c r="C488" t="s">
        <v>1147</v>
      </c>
      <c r="D488" t="s">
        <v>1150</v>
      </c>
      <c r="E488">
        <v>303603</v>
      </c>
      <c r="F488">
        <v>488</v>
      </c>
      <c r="G488" t="str">
        <f t="shared" si="7"/>
        <v>1787 T CTXPG 303603</v>
      </c>
      <c r="H488" s="156">
        <v>44135</v>
      </c>
      <c r="I488" t="s">
        <v>1032</v>
      </c>
      <c r="J488" s="157">
        <v>1262.24</v>
      </c>
    </row>
    <row r="489" spans="2:10" x14ac:dyDescent="0.2">
      <c r="B489">
        <v>1787</v>
      </c>
      <c r="C489" t="s">
        <v>1147</v>
      </c>
      <c r="D489" t="s">
        <v>1150</v>
      </c>
      <c r="E489">
        <v>303703</v>
      </c>
      <c r="F489">
        <v>489</v>
      </c>
      <c r="G489" t="str">
        <f t="shared" si="7"/>
        <v>1787 T CTXPG 303703</v>
      </c>
      <c r="H489" s="156">
        <v>44135</v>
      </c>
      <c r="I489" t="s">
        <v>1034</v>
      </c>
      <c r="J489">
        <v>17.5</v>
      </c>
    </row>
    <row r="490" spans="2:10" x14ac:dyDescent="0.2">
      <c r="B490">
        <v>1787</v>
      </c>
      <c r="C490" t="s">
        <v>1147</v>
      </c>
      <c r="D490" t="s">
        <v>1150</v>
      </c>
      <c r="E490">
        <v>303803</v>
      </c>
      <c r="F490">
        <v>490</v>
      </c>
      <c r="G490" t="str">
        <f t="shared" si="7"/>
        <v>1787 T CTXPG 303803</v>
      </c>
      <c r="H490" s="156">
        <v>44135</v>
      </c>
      <c r="I490" t="s">
        <v>1036</v>
      </c>
      <c r="J490" s="157">
        <v>6540</v>
      </c>
    </row>
    <row r="491" spans="2:10" x14ac:dyDescent="0.2">
      <c r="B491">
        <v>1787</v>
      </c>
      <c r="C491" t="s">
        <v>1147</v>
      </c>
      <c r="D491" t="s">
        <v>1150</v>
      </c>
      <c r="E491">
        <v>303903</v>
      </c>
      <c r="F491">
        <v>491</v>
      </c>
      <c r="G491" t="str">
        <f t="shared" si="7"/>
        <v>1787 T CTXPG 303903</v>
      </c>
      <c r="H491" s="156">
        <v>44135</v>
      </c>
      <c r="I491" t="s">
        <v>1038</v>
      </c>
      <c r="J491" s="157">
        <v>8694</v>
      </c>
    </row>
    <row r="492" spans="2:10" x14ac:dyDescent="0.2">
      <c r="B492">
        <v>1787</v>
      </c>
      <c r="C492" t="s">
        <v>1147</v>
      </c>
      <c r="D492" t="s">
        <v>1150</v>
      </c>
      <c r="E492">
        <v>307203</v>
      </c>
      <c r="F492">
        <v>492</v>
      </c>
      <c r="G492" t="str">
        <f t="shared" si="7"/>
        <v>1787 T CTXPG 307203</v>
      </c>
      <c r="H492" s="156">
        <v>44135</v>
      </c>
      <c r="I492" t="s">
        <v>1040</v>
      </c>
      <c r="J492" s="157">
        <v>4544.7700000000004</v>
      </c>
    </row>
    <row r="493" spans="2:10" x14ac:dyDescent="0.2">
      <c r="B493">
        <v>1787</v>
      </c>
      <c r="C493" t="s">
        <v>1147</v>
      </c>
      <c r="D493" t="s">
        <v>1150</v>
      </c>
      <c r="E493">
        <v>307303</v>
      </c>
      <c r="F493">
        <v>493</v>
      </c>
      <c r="G493" t="str">
        <f t="shared" si="7"/>
        <v>1787 T CTXPG 307303</v>
      </c>
      <c r="H493" s="156">
        <v>44135</v>
      </c>
      <c r="I493" t="s">
        <v>1042</v>
      </c>
      <c r="J493" s="157">
        <v>4099.62</v>
      </c>
    </row>
    <row r="494" spans="2:10" x14ac:dyDescent="0.2">
      <c r="B494">
        <v>1787</v>
      </c>
      <c r="C494" t="s">
        <v>1147</v>
      </c>
      <c r="D494" t="s">
        <v>1150</v>
      </c>
      <c r="E494">
        <v>307403</v>
      </c>
      <c r="F494">
        <v>494</v>
      </c>
      <c r="G494" t="str">
        <f t="shared" si="7"/>
        <v>1787 T CTXPG 307403</v>
      </c>
      <c r="H494" s="156">
        <v>44135</v>
      </c>
      <c r="I494" t="s">
        <v>1044</v>
      </c>
      <c r="J494">
        <v>360</v>
      </c>
    </row>
    <row r="495" spans="2:10" x14ac:dyDescent="0.2">
      <c r="B495">
        <v>1787</v>
      </c>
      <c r="C495" t="s">
        <v>1147</v>
      </c>
      <c r="D495" t="s">
        <v>1150</v>
      </c>
      <c r="E495">
        <v>307703</v>
      </c>
      <c r="F495">
        <v>495</v>
      </c>
      <c r="G495" t="str">
        <f t="shared" si="7"/>
        <v>1787 T CTXPG 307703</v>
      </c>
      <c r="H495" s="156">
        <v>44135</v>
      </c>
      <c r="I495" t="s">
        <v>1046</v>
      </c>
      <c r="J495">
        <v>631.12</v>
      </c>
    </row>
    <row r="496" spans="2:10" x14ac:dyDescent="0.2">
      <c r="B496">
        <v>1820</v>
      </c>
      <c r="C496" t="s">
        <v>1147</v>
      </c>
      <c r="D496" t="s">
        <v>1153</v>
      </c>
      <c r="F496">
        <v>496</v>
      </c>
      <c r="G496" t="str">
        <f t="shared" si="7"/>
        <v xml:space="preserve">1820 T CONTG </v>
      </c>
      <c r="H496" s="156">
        <v>44136</v>
      </c>
      <c r="I496" t="s">
        <v>1048</v>
      </c>
      <c r="J496">
        <v>112.45</v>
      </c>
    </row>
    <row r="497" spans="2:10" x14ac:dyDescent="0.2">
      <c r="B497">
        <v>1814</v>
      </c>
      <c r="C497" t="s">
        <v>1147</v>
      </c>
      <c r="D497" t="s">
        <v>1148</v>
      </c>
      <c r="E497">
        <v>246705</v>
      </c>
      <c r="F497">
        <v>497</v>
      </c>
      <c r="G497" t="str">
        <f t="shared" si="7"/>
        <v>1814 T INVEN 246705</v>
      </c>
      <c r="H497" s="156">
        <v>44139</v>
      </c>
      <c r="I497" t="s">
        <v>1050</v>
      </c>
      <c r="J497">
        <v>35.01</v>
      </c>
    </row>
    <row r="498" spans="2:10" x14ac:dyDescent="0.2">
      <c r="B498">
        <v>1814</v>
      </c>
      <c r="C498" t="s">
        <v>1147</v>
      </c>
      <c r="D498" t="s">
        <v>1148</v>
      </c>
      <c r="E498">
        <v>246005</v>
      </c>
      <c r="F498">
        <v>498</v>
      </c>
      <c r="G498" t="str">
        <f t="shared" si="7"/>
        <v>1814 T INVEN 246005</v>
      </c>
      <c r="H498" s="156">
        <v>44139</v>
      </c>
      <c r="I498" t="s">
        <v>1052</v>
      </c>
      <c r="J498" s="157">
        <v>2100.67</v>
      </c>
    </row>
    <row r="499" spans="2:10" x14ac:dyDescent="0.2">
      <c r="B499">
        <v>1814</v>
      </c>
      <c r="C499" t="s">
        <v>1147</v>
      </c>
      <c r="D499" t="s">
        <v>1148</v>
      </c>
      <c r="E499">
        <v>246105</v>
      </c>
      <c r="F499">
        <v>499</v>
      </c>
      <c r="G499" t="str">
        <f t="shared" si="7"/>
        <v>1814 T INVEN 246105</v>
      </c>
      <c r="H499" s="156">
        <v>44139</v>
      </c>
      <c r="I499" t="s">
        <v>1054</v>
      </c>
      <c r="J499">
        <v>48.21</v>
      </c>
    </row>
    <row r="500" spans="2:10" x14ac:dyDescent="0.2">
      <c r="B500">
        <v>1814</v>
      </c>
      <c r="C500" t="s">
        <v>1147</v>
      </c>
      <c r="D500" t="s">
        <v>1148</v>
      </c>
      <c r="E500">
        <v>246305</v>
      </c>
      <c r="F500">
        <v>500</v>
      </c>
      <c r="G500" t="str">
        <f t="shared" si="7"/>
        <v>1814 T INVEN 246305</v>
      </c>
      <c r="H500" s="156">
        <v>44139</v>
      </c>
      <c r="I500" t="s">
        <v>1056</v>
      </c>
      <c r="J500">
        <v>68.25</v>
      </c>
    </row>
    <row r="501" spans="2:10" x14ac:dyDescent="0.2">
      <c r="B501">
        <v>72</v>
      </c>
      <c r="C501" t="s">
        <v>1152</v>
      </c>
      <c r="D501" t="s">
        <v>1151</v>
      </c>
      <c r="E501">
        <v>345902</v>
      </c>
      <c r="F501">
        <v>501</v>
      </c>
      <c r="G501" t="str">
        <f t="shared" si="7"/>
        <v>72 E BMACH 345902</v>
      </c>
      <c r="H501" s="156">
        <v>44165</v>
      </c>
      <c r="I501" t="s">
        <v>1058</v>
      </c>
      <c r="J501">
        <v>186.28</v>
      </c>
    </row>
    <row r="502" spans="2:10" x14ac:dyDescent="0.2">
      <c r="B502">
        <v>1825</v>
      </c>
      <c r="C502" t="s">
        <v>1147</v>
      </c>
      <c r="D502" t="s">
        <v>1150</v>
      </c>
      <c r="E502">
        <v>313003</v>
      </c>
      <c r="F502">
        <v>502</v>
      </c>
      <c r="G502" t="str">
        <f t="shared" si="7"/>
        <v>1825 T CTXPG 313003</v>
      </c>
      <c r="H502" s="156">
        <v>44165</v>
      </c>
      <c r="I502" t="s">
        <v>1060</v>
      </c>
      <c r="J502" s="157">
        <v>1570.8</v>
      </c>
    </row>
    <row r="503" spans="2:10" x14ac:dyDescent="0.2">
      <c r="B503">
        <v>1825</v>
      </c>
      <c r="C503" t="s">
        <v>1147</v>
      </c>
      <c r="D503" t="s">
        <v>1150</v>
      </c>
      <c r="E503">
        <v>313203</v>
      </c>
      <c r="F503">
        <v>503</v>
      </c>
      <c r="G503" t="str">
        <f t="shared" si="7"/>
        <v>1825 T CTXPG 313203</v>
      </c>
      <c r="H503" s="156">
        <v>44165</v>
      </c>
      <c r="I503" t="s">
        <v>1062</v>
      </c>
      <c r="J503">
        <v>123.75</v>
      </c>
    </row>
    <row r="504" spans="2:10" x14ac:dyDescent="0.2">
      <c r="B504">
        <v>1825</v>
      </c>
      <c r="C504" t="s">
        <v>1147</v>
      </c>
      <c r="D504" t="s">
        <v>1150</v>
      </c>
      <c r="E504">
        <v>312103</v>
      </c>
      <c r="F504">
        <v>504</v>
      </c>
      <c r="G504" t="str">
        <f t="shared" si="7"/>
        <v>1825 T CTXPG 312103</v>
      </c>
      <c r="H504" s="156">
        <v>44165</v>
      </c>
      <c r="I504" t="s">
        <v>1064</v>
      </c>
      <c r="J504" s="157">
        <v>2592.6999999999998</v>
      </c>
    </row>
    <row r="505" spans="2:10" x14ac:dyDescent="0.2">
      <c r="B505">
        <v>1825</v>
      </c>
      <c r="C505" t="s">
        <v>1147</v>
      </c>
      <c r="D505" t="s">
        <v>1150</v>
      </c>
      <c r="E505">
        <v>311603</v>
      </c>
      <c r="F505">
        <v>505</v>
      </c>
      <c r="G505" t="str">
        <f t="shared" si="7"/>
        <v>1825 T CTXPG 311603</v>
      </c>
      <c r="H505" s="156">
        <v>44165</v>
      </c>
      <c r="I505" t="s">
        <v>1066</v>
      </c>
      <c r="J505">
        <v>264</v>
      </c>
    </row>
    <row r="506" spans="2:10" x14ac:dyDescent="0.2">
      <c r="B506">
        <v>1825</v>
      </c>
      <c r="C506" t="s">
        <v>1147</v>
      </c>
      <c r="D506" t="s">
        <v>1150</v>
      </c>
      <c r="E506">
        <v>311403</v>
      </c>
      <c r="F506">
        <v>506</v>
      </c>
      <c r="G506" t="str">
        <f t="shared" si="7"/>
        <v>1825 T CTXPG 311403</v>
      </c>
      <c r="H506" s="156">
        <v>44165</v>
      </c>
      <c r="I506" t="s">
        <v>1068</v>
      </c>
      <c r="J506">
        <v>690</v>
      </c>
    </row>
    <row r="507" spans="2:10" x14ac:dyDescent="0.2">
      <c r="B507">
        <v>1831</v>
      </c>
      <c r="C507" t="s">
        <v>1147</v>
      </c>
      <c r="D507" t="s">
        <v>1148</v>
      </c>
      <c r="E507">
        <v>250605</v>
      </c>
      <c r="F507">
        <v>507</v>
      </c>
      <c r="G507" t="str">
        <f t="shared" si="7"/>
        <v>1831 T INVEN 250605</v>
      </c>
      <c r="H507" s="156">
        <v>44174</v>
      </c>
      <c r="I507" t="s">
        <v>1070</v>
      </c>
      <c r="J507">
        <v>71.430000000000007</v>
      </c>
    </row>
    <row r="508" spans="2:10" x14ac:dyDescent="0.2">
      <c r="B508">
        <v>1831</v>
      </c>
      <c r="C508" t="s">
        <v>1147</v>
      </c>
      <c r="D508" t="s">
        <v>1148</v>
      </c>
      <c r="E508">
        <v>250705</v>
      </c>
      <c r="F508">
        <v>508</v>
      </c>
      <c r="G508" t="str">
        <f t="shared" si="7"/>
        <v>1831 T INVEN 250705</v>
      </c>
      <c r="H508" s="156">
        <v>44174</v>
      </c>
      <c r="I508" t="s">
        <v>1072</v>
      </c>
      <c r="J508">
        <v>66.08</v>
      </c>
    </row>
    <row r="509" spans="2:10" x14ac:dyDescent="0.2">
      <c r="B509">
        <v>1831</v>
      </c>
      <c r="C509" t="s">
        <v>1147</v>
      </c>
      <c r="D509" t="s">
        <v>1148</v>
      </c>
      <c r="E509">
        <v>250405</v>
      </c>
      <c r="F509">
        <v>509</v>
      </c>
      <c r="G509" t="str">
        <f t="shared" si="7"/>
        <v>1831 T INVEN 250405</v>
      </c>
      <c r="H509" s="156">
        <v>44174</v>
      </c>
      <c r="I509" t="s">
        <v>1074</v>
      </c>
      <c r="J509">
        <v>137.51</v>
      </c>
    </row>
    <row r="510" spans="2:10" x14ac:dyDescent="0.2">
      <c r="B510">
        <v>1856</v>
      </c>
      <c r="C510" t="s">
        <v>1147</v>
      </c>
      <c r="D510" t="s">
        <v>1148</v>
      </c>
      <c r="E510">
        <v>251005</v>
      </c>
      <c r="F510">
        <v>510</v>
      </c>
      <c r="G510" t="str">
        <f t="shared" si="7"/>
        <v>1856 T INVEN 251005</v>
      </c>
      <c r="H510" s="156">
        <v>44175</v>
      </c>
      <c r="I510" t="s">
        <v>1076</v>
      </c>
      <c r="J510">
        <v>188.25</v>
      </c>
    </row>
    <row r="511" spans="2:10" x14ac:dyDescent="0.2">
      <c r="B511">
        <v>1835</v>
      </c>
      <c r="C511" t="s">
        <v>1147</v>
      </c>
      <c r="D511" t="s">
        <v>1150</v>
      </c>
      <c r="E511">
        <v>319803</v>
      </c>
      <c r="F511">
        <v>511</v>
      </c>
      <c r="G511" t="str">
        <f t="shared" si="7"/>
        <v>1835 T CTXPG 319803</v>
      </c>
      <c r="H511" s="156">
        <v>44196</v>
      </c>
      <c r="I511" t="s">
        <v>1078</v>
      </c>
      <c r="J511" s="157">
        <v>2065</v>
      </c>
    </row>
    <row r="512" spans="2:10" x14ac:dyDescent="0.2">
      <c r="B512">
        <v>1835</v>
      </c>
      <c r="C512" t="s">
        <v>1147</v>
      </c>
      <c r="D512" t="s">
        <v>1150</v>
      </c>
      <c r="E512">
        <v>319703</v>
      </c>
      <c r="F512">
        <v>512</v>
      </c>
      <c r="G512" t="str">
        <f t="shared" si="7"/>
        <v>1835 T CTXPG 319703</v>
      </c>
      <c r="H512" s="156">
        <v>44196</v>
      </c>
      <c r="I512" t="s">
        <v>1080</v>
      </c>
      <c r="J512" s="157">
        <v>7320</v>
      </c>
    </row>
    <row r="513" spans="2:10" x14ac:dyDescent="0.2">
      <c r="B513">
        <v>1835</v>
      </c>
      <c r="C513" t="s">
        <v>1147</v>
      </c>
      <c r="D513" t="s">
        <v>1150</v>
      </c>
      <c r="E513">
        <v>315803</v>
      </c>
      <c r="F513">
        <v>513</v>
      </c>
      <c r="G513" t="str">
        <f t="shared" ref="G513:G543" si="8">CONCATENATE(B513," ",C513," ",D513," ",E513)</f>
        <v>1835 T CTXPG 315803</v>
      </c>
      <c r="H513" s="156">
        <v>44196</v>
      </c>
      <c r="I513" t="s">
        <v>1082</v>
      </c>
      <c r="J513">
        <v>432</v>
      </c>
    </row>
    <row r="514" spans="2:10" x14ac:dyDescent="0.2">
      <c r="B514">
        <v>1835</v>
      </c>
      <c r="C514" t="s">
        <v>1147</v>
      </c>
      <c r="D514" t="s">
        <v>1150</v>
      </c>
      <c r="E514">
        <v>319903</v>
      </c>
      <c r="F514">
        <v>514</v>
      </c>
      <c r="G514" t="str">
        <f t="shared" si="8"/>
        <v>1835 T CTXPG 319903</v>
      </c>
      <c r="H514" s="156">
        <v>44196</v>
      </c>
      <c r="I514" t="s">
        <v>1084</v>
      </c>
      <c r="J514" s="157">
        <v>21293.56</v>
      </c>
    </row>
    <row r="515" spans="2:10" x14ac:dyDescent="0.2">
      <c r="B515">
        <v>1835</v>
      </c>
      <c r="C515" t="s">
        <v>1147</v>
      </c>
      <c r="D515" t="s">
        <v>1150</v>
      </c>
      <c r="E515">
        <v>317203</v>
      </c>
      <c r="F515">
        <v>515</v>
      </c>
      <c r="G515" t="str">
        <f t="shared" si="8"/>
        <v>1835 T CTXPG 317203</v>
      </c>
      <c r="H515" s="156">
        <v>44196</v>
      </c>
      <c r="I515" t="s">
        <v>1086</v>
      </c>
      <c r="J515" s="157">
        <v>7344</v>
      </c>
    </row>
    <row r="516" spans="2:10" x14ac:dyDescent="0.2">
      <c r="B516">
        <v>1835</v>
      </c>
      <c r="C516" t="s">
        <v>1147</v>
      </c>
      <c r="D516" t="s">
        <v>1150</v>
      </c>
      <c r="E516">
        <v>321703</v>
      </c>
      <c r="F516">
        <v>516</v>
      </c>
      <c r="G516" t="str">
        <f t="shared" si="8"/>
        <v>1835 T CTXPG 321703</v>
      </c>
      <c r="H516" s="156">
        <v>44196</v>
      </c>
      <c r="I516" t="s">
        <v>1088</v>
      </c>
      <c r="J516" s="157">
        <v>20257.8</v>
      </c>
    </row>
    <row r="517" spans="2:10" x14ac:dyDescent="0.2">
      <c r="B517">
        <v>1835</v>
      </c>
      <c r="C517" t="s">
        <v>1147</v>
      </c>
      <c r="D517" t="s">
        <v>1150</v>
      </c>
      <c r="E517">
        <v>320603</v>
      </c>
      <c r="F517">
        <v>517</v>
      </c>
      <c r="G517" t="str">
        <f t="shared" si="8"/>
        <v>1835 T CTXPG 320603</v>
      </c>
      <c r="H517" s="156">
        <v>44196</v>
      </c>
      <c r="I517" t="s">
        <v>1090</v>
      </c>
      <c r="J517" s="157">
        <v>9071.84</v>
      </c>
    </row>
    <row r="518" spans="2:10" x14ac:dyDescent="0.2">
      <c r="B518">
        <v>1835</v>
      </c>
      <c r="C518" t="s">
        <v>1147</v>
      </c>
      <c r="D518" t="s">
        <v>1150</v>
      </c>
      <c r="E518">
        <v>320703</v>
      </c>
      <c r="F518">
        <v>518</v>
      </c>
      <c r="G518" t="str">
        <f t="shared" si="8"/>
        <v>1835 T CTXPG 320703</v>
      </c>
      <c r="H518" s="156">
        <v>44196</v>
      </c>
      <c r="I518" t="s">
        <v>66</v>
      </c>
      <c r="J518" s="157">
        <v>6267.3</v>
      </c>
    </row>
    <row r="519" spans="2:10" x14ac:dyDescent="0.2">
      <c r="B519">
        <v>1835</v>
      </c>
      <c r="C519" t="s">
        <v>1147</v>
      </c>
      <c r="D519" t="s">
        <v>1150</v>
      </c>
      <c r="E519">
        <v>320803</v>
      </c>
      <c r="F519">
        <v>519</v>
      </c>
      <c r="G519" t="str">
        <f t="shared" si="8"/>
        <v>1835 T CTXPG 320803</v>
      </c>
      <c r="H519" s="156">
        <v>44196</v>
      </c>
      <c r="I519" t="s">
        <v>1092</v>
      </c>
      <c r="J519" s="157">
        <v>5067.59</v>
      </c>
    </row>
    <row r="520" spans="2:10" x14ac:dyDescent="0.2">
      <c r="B520">
        <v>1835</v>
      </c>
      <c r="C520" t="s">
        <v>1147</v>
      </c>
      <c r="D520" t="s">
        <v>1150</v>
      </c>
      <c r="E520">
        <v>320903</v>
      </c>
      <c r="F520">
        <v>520</v>
      </c>
      <c r="G520" t="str">
        <f t="shared" si="8"/>
        <v>1835 T CTXPG 320903</v>
      </c>
      <c r="H520" s="156">
        <v>44196</v>
      </c>
      <c r="I520" t="s">
        <v>1094</v>
      </c>
      <c r="J520" s="157">
        <v>6043.62</v>
      </c>
    </row>
    <row r="521" spans="2:10" x14ac:dyDescent="0.2">
      <c r="B521">
        <v>1864</v>
      </c>
      <c r="C521" t="s">
        <v>1147</v>
      </c>
      <c r="D521" t="s">
        <v>1153</v>
      </c>
      <c r="F521">
        <v>521</v>
      </c>
      <c r="G521" t="str">
        <f t="shared" si="8"/>
        <v xml:space="preserve">1864 T CONTG </v>
      </c>
      <c r="H521" s="156">
        <v>44196</v>
      </c>
      <c r="I521" t="s">
        <v>1096</v>
      </c>
      <c r="J521">
        <v>0</v>
      </c>
    </row>
    <row r="522" spans="2:10" x14ac:dyDescent="0.2">
      <c r="B522">
        <v>1835</v>
      </c>
      <c r="C522" t="s">
        <v>1147</v>
      </c>
      <c r="D522" t="s">
        <v>1150</v>
      </c>
      <c r="E522">
        <v>316103</v>
      </c>
      <c r="F522">
        <v>522</v>
      </c>
      <c r="G522" t="str">
        <f t="shared" si="8"/>
        <v>1835 T CTXPG 316103</v>
      </c>
      <c r="H522" s="156">
        <v>44196</v>
      </c>
      <c r="I522" t="s">
        <v>1098</v>
      </c>
      <c r="J522">
        <v>780</v>
      </c>
    </row>
    <row r="523" spans="2:10" x14ac:dyDescent="0.2">
      <c r="B523">
        <v>1835</v>
      </c>
      <c r="C523" t="s">
        <v>1147</v>
      </c>
      <c r="D523" t="s">
        <v>1150</v>
      </c>
      <c r="E523">
        <v>316203</v>
      </c>
      <c r="F523">
        <v>523</v>
      </c>
      <c r="G523" t="str">
        <f t="shared" si="8"/>
        <v>1835 T CTXPG 316203</v>
      </c>
      <c r="H523" s="156">
        <v>44196</v>
      </c>
      <c r="I523" t="s">
        <v>1100</v>
      </c>
      <c r="J523" s="157">
        <v>1185.25</v>
      </c>
    </row>
    <row r="524" spans="2:10" x14ac:dyDescent="0.2">
      <c r="B524">
        <v>1835</v>
      </c>
      <c r="C524" t="s">
        <v>1147</v>
      </c>
      <c r="D524" t="s">
        <v>1150</v>
      </c>
      <c r="E524">
        <v>316303</v>
      </c>
      <c r="F524">
        <v>524</v>
      </c>
      <c r="G524" t="str">
        <f t="shared" si="8"/>
        <v>1835 T CTXPG 316303</v>
      </c>
      <c r="H524" s="156">
        <v>44196</v>
      </c>
      <c r="I524" t="s">
        <v>1102</v>
      </c>
      <c r="J524" s="157">
        <v>1137.1500000000001</v>
      </c>
    </row>
    <row r="525" spans="2:10" x14ac:dyDescent="0.2">
      <c r="B525">
        <v>1835</v>
      </c>
      <c r="C525" t="s">
        <v>1147</v>
      </c>
      <c r="D525" t="s">
        <v>1150</v>
      </c>
      <c r="E525">
        <v>316403</v>
      </c>
      <c r="F525">
        <v>525</v>
      </c>
      <c r="G525" t="str">
        <f t="shared" si="8"/>
        <v>1835 T CTXPG 316403</v>
      </c>
      <c r="H525" s="156">
        <v>44196</v>
      </c>
      <c r="I525" t="s">
        <v>1104</v>
      </c>
      <c r="J525">
        <v>589.92999999999995</v>
      </c>
    </row>
    <row r="526" spans="2:10" x14ac:dyDescent="0.2">
      <c r="B526">
        <v>1835</v>
      </c>
      <c r="C526" t="s">
        <v>1147</v>
      </c>
      <c r="D526" t="s">
        <v>1150</v>
      </c>
      <c r="E526">
        <v>316503</v>
      </c>
      <c r="F526">
        <v>526</v>
      </c>
      <c r="G526" t="str">
        <f t="shared" si="8"/>
        <v>1835 T CTXPG 316503</v>
      </c>
      <c r="H526" s="156">
        <v>44196</v>
      </c>
      <c r="I526" t="s">
        <v>1106</v>
      </c>
      <c r="J526">
        <v>200</v>
      </c>
    </row>
    <row r="527" spans="2:10" x14ac:dyDescent="0.2">
      <c r="B527">
        <v>1835</v>
      </c>
      <c r="C527" t="s">
        <v>1147</v>
      </c>
      <c r="D527" t="s">
        <v>1150</v>
      </c>
      <c r="E527">
        <v>316603</v>
      </c>
      <c r="F527">
        <v>527</v>
      </c>
      <c r="G527" t="str">
        <f t="shared" si="8"/>
        <v>1835 T CTXPG 316603</v>
      </c>
      <c r="H527" s="156">
        <v>44196</v>
      </c>
      <c r="I527" t="s">
        <v>1108</v>
      </c>
      <c r="J527" s="157">
        <v>1789.37</v>
      </c>
    </row>
    <row r="528" spans="2:10" x14ac:dyDescent="0.2">
      <c r="B528">
        <v>1835</v>
      </c>
      <c r="C528" t="s">
        <v>1147</v>
      </c>
      <c r="D528" t="s">
        <v>1150</v>
      </c>
      <c r="E528">
        <v>316703</v>
      </c>
      <c r="F528">
        <v>528</v>
      </c>
      <c r="G528" t="str">
        <f t="shared" si="8"/>
        <v>1835 T CTXPG 316703</v>
      </c>
      <c r="H528" s="156">
        <v>44196</v>
      </c>
      <c r="I528" t="s">
        <v>1110</v>
      </c>
      <c r="J528" s="157">
        <v>1416.47</v>
      </c>
    </row>
    <row r="529" spans="2:10" x14ac:dyDescent="0.2">
      <c r="B529">
        <v>1835</v>
      </c>
      <c r="C529" t="s">
        <v>1147</v>
      </c>
      <c r="D529" t="s">
        <v>1150</v>
      </c>
      <c r="E529">
        <v>316803</v>
      </c>
      <c r="F529">
        <v>529</v>
      </c>
      <c r="G529" t="str">
        <f t="shared" si="8"/>
        <v>1835 T CTXPG 316803</v>
      </c>
      <c r="H529" s="156">
        <v>44196</v>
      </c>
      <c r="I529" t="s">
        <v>1112</v>
      </c>
      <c r="J529" s="157">
        <v>8778</v>
      </c>
    </row>
    <row r="530" spans="2:10" x14ac:dyDescent="0.2">
      <c r="B530">
        <v>1835</v>
      </c>
      <c r="C530" t="s">
        <v>1147</v>
      </c>
      <c r="D530" t="s">
        <v>1150</v>
      </c>
      <c r="E530">
        <v>321603</v>
      </c>
      <c r="F530">
        <v>530</v>
      </c>
      <c r="G530" t="str">
        <f t="shared" si="8"/>
        <v>1835 T CTXPG 321603</v>
      </c>
      <c r="H530" s="156">
        <v>44196</v>
      </c>
      <c r="I530" t="s">
        <v>1114</v>
      </c>
      <c r="J530" s="157">
        <v>3103.46</v>
      </c>
    </row>
    <row r="531" spans="2:10" x14ac:dyDescent="0.2">
      <c r="B531">
        <v>1835</v>
      </c>
      <c r="C531" t="s">
        <v>1147</v>
      </c>
      <c r="D531" t="s">
        <v>1150</v>
      </c>
      <c r="E531">
        <v>321403</v>
      </c>
      <c r="F531">
        <v>531</v>
      </c>
      <c r="G531" t="str">
        <f t="shared" si="8"/>
        <v>1835 T CTXPG 321403</v>
      </c>
      <c r="H531" s="156">
        <v>44196</v>
      </c>
      <c r="I531" t="s">
        <v>1116</v>
      </c>
      <c r="J531" s="157">
        <v>3565</v>
      </c>
    </row>
    <row r="532" spans="2:10" x14ac:dyDescent="0.2">
      <c r="B532">
        <v>1835</v>
      </c>
      <c r="C532" t="s">
        <v>1147</v>
      </c>
      <c r="D532" t="s">
        <v>1150</v>
      </c>
      <c r="E532">
        <v>321503</v>
      </c>
      <c r="F532">
        <v>532</v>
      </c>
      <c r="G532" t="str">
        <f t="shared" si="8"/>
        <v>1835 T CTXPG 321503</v>
      </c>
      <c r="H532" s="156">
        <v>44196</v>
      </c>
      <c r="I532" t="s">
        <v>1118</v>
      </c>
      <c r="J532" s="157">
        <v>9315</v>
      </c>
    </row>
    <row r="533" spans="2:10" x14ac:dyDescent="0.2">
      <c r="B533">
        <v>1835</v>
      </c>
      <c r="C533" t="s">
        <v>1147</v>
      </c>
      <c r="D533" t="s">
        <v>1150</v>
      </c>
      <c r="E533">
        <v>318503</v>
      </c>
      <c r="F533">
        <v>533</v>
      </c>
      <c r="G533" t="str">
        <f t="shared" si="8"/>
        <v>1835 T CTXPG 318503</v>
      </c>
      <c r="H533" s="156">
        <v>44196</v>
      </c>
      <c r="I533" t="s">
        <v>1120</v>
      </c>
      <c r="J533">
        <v>188.25</v>
      </c>
    </row>
    <row r="534" spans="2:10" x14ac:dyDescent="0.2">
      <c r="B534">
        <v>73</v>
      </c>
      <c r="C534" t="s">
        <v>1152</v>
      </c>
      <c r="D534" t="s">
        <v>1151</v>
      </c>
      <c r="E534">
        <v>350802</v>
      </c>
      <c r="F534">
        <v>534</v>
      </c>
      <c r="G534" t="str">
        <f t="shared" si="8"/>
        <v>73 E BMACH 350802</v>
      </c>
      <c r="H534" s="156">
        <v>44196</v>
      </c>
      <c r="I534" t="s">
        <v>1122</v>
      </c>
      <c r="J534">
        <v>72</v>
      </c>
    </row>
    <row r="535" spans="2:10" x14ac:dyDescent="0.2">
      <c r="B535">
        <v>73</v>
      </c>
      <c r="C535" t="s">
        <v>1152</v>
      </c>
      <c r="D535" t="s">
        <v>1151</v>
      </c>
      <c r="E535">
        <v>350802</v>
      </c>
      <c r="F535">
        <v>535</v>
      </c>
      <c r="G535" t="str">
        <f t="shared" si="8"/>
        <v>73 E BMACH 350802</v>
      </c>
      <c r="H535" s="156">
        <v>44196</v>
      </c>
      <c r="I535" t="s">
        <v>1122</v>
      </c>
      <c r="J535">
        <v>31.7</v>
      </c>
    </row>
    <row r="536" spans="2:10" x14ac:dyDescent="0.2">
      <c r="B536">
        <v>73</v>
      </c>
      <c r="C536" t="s">
        <v>1152</v>
      </c>
      <c r="D536" t="s">
        <v>1151</v>
      </c>
      <c r="E536">
        <v>350802</v>
      </c>
      <c r="F536">
        <v>536</v>
      </c>
      <c r="G536" t="str">
        <f t="shared" si="8"/>
        <v>73 E BMACH 350802</v>
      </c>
      <c r="H536" s="156">
        <v>44196</v>
      </c>
      <c r="I536" t="s">
        <v>1122</v>
      </c>
      <c r="J536">
        <v>93.04</v>
      </c>
    </row>
    <row r="537" spans="2:10" x14ac:dyDescent="0.2">
      <c r="B537">
        <v>73</v>
      </c>
      <c r="C537" t="s">
        <v>1152</v>
      </c>
      <c r="D537" t="s">
        <v>1151</v>
      </c>
      <c r="E537">
        <v>350802</v>
      </c>
      <c r="F537">
        <v>537</v>
      </c>
      <c r="G537" t="str">
        <f t="shared" si="8"/>
        <v>73 E BMACH 350802</v>
      </c>
      <c r="H537" s="156">
        <v>44196</v>
      </c>
      <c r="I537" t="s">
        <v>1122</v>
      </c>
      <c r="J537">
        <v>41.05</v>
      </c>
    </row>
    <row r="538" spans="2:10" x14ac:dyDescent="0.2">
      <c r="B538">
        <v>1854</v>
      </c>
      <c r="C538" t="s">
        <v>1147</v>
      </c>
      <c r="D538" t="s">
        <v>1153</v>
      </c>
      <c r="F538">
        <v>538</v>
      </c>
      <c r="G538" t="str">
        <f t="shared" si="8"/>
        <v xml:space="preserve">1854 T CONTG </v>
      </c>
      <c r="H538" s="156">
        <v>44196</v>
      </c>
      <c r="I538" t="s">
        <v>1124</v>
      </c>
      <c r="J538">
        <v>80</v>
      </c>
    </row>
    <row r="539" spans="2:10" x14ac:dyDescent="0.2">
      <c r="B539">
        <v>1835</v>
      </c>
      <c r="C539" t="s">
        <v>1147</v>
      </c>
      <c r="D539" t="s">
        <v>1150</v>
      </c>
      <c r="E539">
        <v>319503</v>
      </c>
      <c r="F539">
        <v>539</v>
      </c>
      <c r="G539" t="str">
        <f t="shared" si="8"/>
        <v>1835 T CTXPG 319503</v>
      </c>
      <c r="H539" s="156">
        <v>44196</v>
      </c>
      <c r="I539" t="s">
        <v>1126</v>
      </c>
      <c r="J539" s="157">
        <v>2738.92</v>
      </c>
    </row>
    <row r="540" spans="2:10" x14ac:dyDescent="0.2">
      <c r="B540">
        <v>1835</v>
      </c>
      <c r="C540" t="s">
        <v>1147</v>
      </c>
      <c r="D540" t="s">
        <v>1150</v>
      </c>
      <c r="E540">
        <v>318103</v>
      </c>
      <c r="F540">
        <v>540</v>
      </c>
      <c r="G540" t="str">
        <f t="shared" si="8"/>
        <v>1835 T CTXPG 318103</v>
      </c>
      <c r="H540" s="156">
        <v>44196</v>
      </c>
      <c r="I540" t="s">
        <v>1128</v>
      </c>
      <c r="J540">
        <v>342.86</v>
      </c>
    </row>
    <row r="541" spans="2:10" x14ac:dyDescent="0.2">
      <c r="B541">
        <v>1835</v>
      </c>
      <c r="C541" t="s">
        <v>1147</v>
      </c>
      <c r="D541" t="s">
        <v>1150</v>
      </c>
      <c r="E541">
        <v>318003</v>
      </c>
      <c r="F541">
        <v>541</v>
      </c>
      <c r="G541" t="str">
        <f t="shared" si="8"/>
        <v>1835 T CTXPG 318003</v>
      </c>
      <c r="H541" s="156">
        <v>44196</v>
      </c>
      <c r="I541" t="s">
        <v>1130</v>
      </c>
      <c r="J541">
        <v>137.51</v>
      </c>
    </row>
    <row r="542" spans="2:10" x14ac:dyDescent="0.2">
      <c r="B542">
        <v>1835</v>
      </c>
      <c r="C542" t="s">
        <v>1147</v>
      </c>
      <c r="D542" t="s">
        <v>1150</v>
      </c>
      <c r="E542">
        <v>321803</v>
      </c>
      <c r="F542">
        <v>542</v>
      </c>
      <c r="G542" t="str">
        <f t="shared" si="8"/>
        <v>1835 T CTXPG 321803</v>
      </c>
      <c r="H542" s="156">
        <v>44196</v>
      </c>
      <c r="I542" t="s">
        <v>1132</v>
      </c>
      <c r="J542">
        <v>0</v>
      </c>
    </row>
    <row r="543" spans="2:10" x14ac:dyDescent="0.2">
      <c r="B543">
        <v>1835</v>
      </c>
      <c r="C543" t="s">
        <v>1147</v>
      </c>
      <c r="D543" t="s">
        <v>1150</v>
      </c>
      <c r="E543">
        <v>316003</v>
      </c>
      <c r="F543">
        <v>543</v>
      </c>
      <c r="G543" t="str">
        <f t="shared" si="8"/>
        <v>1835 T CTXPG 316003</v>
      </c>
      <c r="H543" s="156">
        <v>44196</v>
      </c>
      <c r="I543" t="s">
        <v>1134</v>
      </c>
      <c r="J543" s="157">
        <v>2861.3</v>
      </c>
    </row>
    <row r="546" spans="10:10" x14ac:dyDescent="0.2">
      <c r="J546">
        <f>SUM(J1:J544)</f>
        <v>1110554.6100000003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Sample Size &amp; Threshold Calc</vt:lpstr>
      <vt:lpstr>Sample Size - Muestra</vt:lpstr>
      <vt:lpstr>Muestreo Gastos</vt:lpstr>
      <vt:lpstr>Contabilidad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*** Libro de Trabajo de Muestreo por Unidad Monetaria</dc:title>
  <dc:subject/>
  <dc:creator>Deloitte Touche Tohmatsu Limited</dc:creator>
  <dc:description/>
  <cp:lastModifiedBy>Carlos Almeida</cp:lastModifiedBy>
  <cp:revision>16</cp:revision>
  <cp:lastPrinted>2009-11-03T22:06:13Z</cp:lastPrinted>
  <dcterms:created xsi:type="dcterms:W3CDTF">2001-12-17T19:09:57Z</dcterms:created>
  <dcterms:modified xsi:type="dcterms:W3CDTF">2021-04-26T17:55:23Z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