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ocs\TELCONET ANDREA\COMPAÑIAS RELACIONADAS Y ACCIONISTAS\TELSOTERRA\año 2019\balance informacion de balance 2019\"/>
    </mc:Choice>
  </mc:AlternateContent>
  <bookViews>
    <workbookView xWindow="960" yWindow="915" windowWidth="19395" windowHeight="7155"/>
  </bookViews>
  <sheets>
    <sheet name="EEFF080420" sheetId="1" r:id="rId1"/>
    <sheet name="Conciliacion Tributaria" sheetId="2" r:id="rId2"/>
    <sheet name="No deducibles" sheetId="3" r:id="rId3"/>
    <sheet name="Amortizacion de Pérdidas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EEFF080420!$A$6:$K$233</definedName>
  </definedNames>
  <calcPr calcId="162913"/>
  <pivotCaches>
    <pivotCache cacheId="10" r:id="rId8"/>
  </pivotCaches>
</workbook>
</file>

<file path=xl/calcChain.xml><?xml version="1.0" encoding="utf-8"?>
<calcChain xmlns="http://schemas.openxmlformats.org/spreadsheetml/2006/main">
  <c r="C11" i="2" l="1"/>
  <c r="M151" i="1"/>
  <c r="M149" i="1"/>
  <c r="M148" i="1"/>
  <c r="M147" i="1"/>
  <c r="M146" i="1"/>
  <c r="C8" i="2" l="1"/>
  <c r="C7" i="2"/>
  <c r="C5" i="2"/>
  <c r="C4" i="2"/>
  <c r="C3" i="2"/>
  <c r="K229" i="1"/>
  <c r="K130" i="1" s="1"/>
  <c r="M7" i="1" l="1"/>
  <c r="N76" i="1"/>
  <c r="N72" i="1"/>
  <c r="L16" i="4" l="1"/>
  <c r="E16" i="4"/>
  <c r="E15" i="4"/>
  <c r="E14" i="4"/>
  <c r="I17" i="4"/>
  <c r="H17" i="4"/>
  <c r="G17" i="4"/>
  <c r="F17" i="4"/>
  <c r="K16" i="4"/>
  <c r="K14" i="4"/>
  <c r="L14" i="4" s="1"/>
  <c r="I7" i="4"/>
  <c r="H7" i="4"/>
  <c r="G7" i="4"/>
  <c r="G18" i="4" s="1"/>
  <c r="F7" i="4"/>
  <c r="F18" i="4" s="1"/>
  <c r="F19" i="4" s="1"/>
  <c r="C14" i="2"/>
  <c r="C12" i="2"/>
  <c r="C40" i="2"/>
  <c r="C20" i="2"/>
  <c r="I18" i="4" l="1"/>
  <c r="I19" i="4" s="1"/>
  <c r="G19" i="4"/>
  <c r="H18" i="4"/>
  <c r="H19" i="4" s="1"/>
  <c r="C9" i="2"/>
  <c r="C13" i="2" l="1"/>
  <c r="C15" i="2" s="1"/>
  <c r="C17" i="2" l="1"/>
  <c r="C18" i="2" s="1"/>
  <c r="C22" i="2" s="1"/>
  <c r="J5" i="4" l="1"/>
  <c r="J7" i="4" s="1"/>
  <c r="J15" i="4" l="1"/>
  <c r="K15" i="4" s="1"/>
  <c r="L15" i="4" s="1"/>
  <c r="J17" i="4" l="1"/>
  <c r="J18" i="4" s="1"/>
  <c r="J19" i="4" s="1"/>
  <c r="C24" i="2" l="1"/>
  <c r="C26" i="2" l="1"/>
  <c r="C28" i="2" s="1"/>
  <c r="C32" i="2" l="1"/>
  <c r="C37" i="2" s="1"/>
  <c r="N114" i="1"/>
  <c r="M8" i="1" l="1"/>
  <c r="M9" i="1" s="1"/>
  <c r="N77" i="1" l="1"/>
  <c r="N78" i="1" s="1"/>
  <c r="N115" i="1" l="1"/>
  <c r="N116" i="1" s="1"/>
  <c r="N73" i="1" l="1"/>
  <c r="N74" i="1" s="1"/>
  <c r="O78" i="1" s="1"/>
  <c r="N69" i="1"/>
  <c r="N70" i="1" s="1"/>
</calcChain>
</file>

<file path=xl/sharedStrings.xml><?xml version="1.0" encoding="utf-8"?>
<sst xmlns="http://schemas.openxmlformats.org/spreadsheetml/2006/main" count="1445" uniqueCount="699">
  <si>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</si>
  <si>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</si>
  <si>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</si>
  <si>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</si>
  <si>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</si>
  <si>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</si>
  <si>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</si>
  <si>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</si>
  <si>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</si>
  <si>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</si>
  <si>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</si>
  <si>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</si>
  <si>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</si>
  <si>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</si>
  <si>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</si>
  <si>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</si>
  <si>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</si>
  <si>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</si>
  <si>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</si>
  <si>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</si>
  <si>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</si>
  <si>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</si>
  <si>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</t>
  </si>
  <si>
    <t>1-1-1-03-01-001</t>
  </si>
  <si>
    <t xml:space="preserve">     CUENTAS POR COBRAR RELACIONADAS</t>
  </si>
  <si>
    <t>1-1-1-03-02</t>
  </si>
  <si>
    <t xml:space="preserve">      TELCONET S.A.</t>
  </si>
  <si>
    <t>1-1-1-03-02-001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</si>
  <si>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</si>
  <si>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</si>
  <si>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</si>
  <si>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</si>
  <si>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</si>
  <si>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</si>
  <si>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</si>
  <si>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</si>
  <si>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</si>
  <si>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</si>
  <si>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</si>
  <si>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</si>
  <si>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</si>
  <si>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</si>
  <si>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</si>
  <si>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</si>
  <si>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CREDITO TRIBUTARIO IVA</t>
  </si>
  <si>
    <t>1-1-1-05-02</t>
  </si>
  <si>
    <t xml:space="preserve">      CREDITO TRIBUTARIO I.V.A.</t>
  </si>
  <si>
    <t>1-1-1-05-02-006</t>
  </si>
  <si>
    <t xml:space="preserve">      12% IVA COMPRA BIENES</t>
  </si>
  <si>
    <t>1-1-1-05-02-007</t>
  </si>
  <si>
    <t xml:space="preserve">      12% IVA COMPRA SERVICIOS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</si>
  <si>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</si>
  <si>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</si>
  <si>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</si>
  <si>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</si>
  <si>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</si>
  <si>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</si>
  <si>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</si>
  <si>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</si>
  <si>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</si>
  <si>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</si>
  <si>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</si>
  <si>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</si>
  <si>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</si>
  <si>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</si>
  <si>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</si>
  <si>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</si>
  <si>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</si>
  <si>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 ARMIJOS HERRERA PATRICIO LEONARDO.</t>
  </si>
  <si>
    <t>1-1-1-07-01-053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</si>
  <si>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</si>
  <si>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</si>
  <si>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</si>
  <si>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</si>
  <si>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</si>
  <si>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</si>
  <si>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</si>
  <si>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</si>
  <si>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</si>
  <si>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</si>
  <si>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</si>
  <si>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</si>
  <si>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</si>
  <si>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</si>
  <si>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CARLOS JULIO MORENO ZAMBRANO</t>
  </si>
  <si>
    <t>1-1-1-07-02-008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</si>
  <si>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</si>
  <si>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</si>
  <si>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</si>
  <si>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</si>
  <si>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</si>
  <si>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</si>
  <si>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</si>
  <si>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</si>
  <si>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</si>
  <si>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</si>
  <si>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 ATENCION A CLI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</si>
  <si>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</si>
  <si>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</si>
  <si>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</si>
  <si>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</si>
  <si>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</si>
  <si>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 IMPORTACIO</t>
  </si>
  <si>
    <t>1-2-1-02-01-001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</si>
  <si>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</si>
  <si>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</si>
  <si>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</si>
  <si>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</si>
  <si>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</si>
  <si>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</si>
  <si>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</si>
  <si>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</si>
  <si>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</si>
  <si>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</si>
  <si>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HERRAMIENTAS AF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</si>
  <si>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</si>
  <si>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</si>
  <si>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</si>
  <si>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</si>
  <si>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</si>
  <si>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</si>
  <si>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</si>
  <si>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</si>
  <si>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</si>
  <si>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</si>
  <si>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</si>
  <si>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</si>
  <si>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</si>
  <si>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</si>
  <si>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</si>
  <si>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</si>
  <si>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</si>
  <si>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</si>
  <si>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</si>
  <si>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</si>
  <si>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</si>
  <si>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</si>
  <si>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</si>
  <si>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 12 % I.V.A. EN VENTAS</t>
  </si>
  <si>
    <t>2-1-1-01-01-006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</si>
  <si>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</si>
  <si>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</si>
  <si>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</si>
  <si>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</si>
  <si>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</si>
  <si>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</si>
  <si>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10% RETENCION FUENTE</t>
  </si>
  <si>
    <t>2-1-1-01-02-004</t>
  </si>
  <si>
    <t xml:space="preserve">      IMPTO. RENTA POR PAGAR</t>
  </si>
  <si>
    <t>2-1-1-01-02-005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</si>
  <si>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</si>
  <si>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</si>
  <si>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</si>
  <si>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</si>
  <si>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</si>
  <si>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</si>
  <si>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</si>
  <si>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</si>
  <si>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</si>
  <si>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</si>
  <si>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</si>
  <si>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</si>
  <si>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</si>
  <si>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</si>
  <si>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</si>
  <si>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</si>
  <si>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</si>
  <si>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</si>
  <si>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</si>
  <si>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</si>
  <si>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  15% PARTICIPACION TRABAJADORES</t>
  </si>
  <si>
    <t>2-1-1-02-01-009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</si>
  <si>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</si>
  <si>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</si>
  <si>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</si>
  <si>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</si>
  <si>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</si>
  <si>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</si>
  <si>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</si>
  <si>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</si>
  <si>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</si>
  <si>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</si>
  <si>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ALIMENTACION POR PAGAR</t>
  </si>
  <si>
    <t>2-1-1-05-01-001</t>
  </si>
  <si>
    <t xml:space="preserve">     CUENTA POR PAGAR ACCIONISTAS</t>
  </si>
  <si>
    <t>2-1-1-05-02</t>
  </si>
  <si>
    <t xml:space="preserve">      TOMISLAV TOPIC GRANADOS</t>
  </si>
  <si>
    <t>2-1-1-05-02-001</t>
  </si>
  <si>
    <t xml:space="preserve">    CUENTAS POR PAGAR DIVERSAS </t>
  </si>
  <si>
    <t>2-1-1-07</t>
  </si>
  <si>
    <t xml:space="preserve">     CTA X PAGAR DIVERSAS - RELACIONADAS</t>
  </si>
  <si>
    <t>2-1-1-07-02</t>
  </si>
  <si>
    <t>2-1-1-07-02-001</t>
  </si>
  <si>
    <t xml:space="preserve">      SERVICIOS TELCODATA S.A.</t>
  </si>
  <si>
    <t>2-1-1-07-02-002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</si>
  <si>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</si>
  <si>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</si>
  <si>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</si>
  <si>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</si>
  <si>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</si>
  <si>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</si>
  <si>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</si>
  <si>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</si>
  <si>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</si>
  <si>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</si>
  <si>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DOCUMENTOS POR PAGAR </t>
  </si>
  <si>
    <t>2-2-1-03</t>
  </si>
  <si>
    <t xml:space="preserve">     DOCUMENTOS POR PAGAR LOCALES</t>
  </si>
  <si>
    <t>2-2-1-03-01</t>
  </si>
  <si>
    <t xml:space="preserve">      SOBREGIRO BANCARIO</t>
  </si>
  <si>
    <t>2-2-1-03-01-002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</si>
  <si>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</si>
  <si>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</si>
  <si>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</si>
  <si>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</si>
  <si>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</si>
  <si>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</si>
  <si>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</si>
  <si>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</si>
  <si>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</si>
  <si>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</si>
  <si>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</si>
  <si>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</si>
  <si>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</si>
  <si>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</si>
  <si>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</si>
  <si>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</si>
  <si>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</si>
  <si>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</si>
  <si>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</si>
  <si>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</si>
  <si>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</si>
  <si>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</si>
  <si>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</si>
  <si>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</si>
  <si>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</si>
  <si>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</si>
  <si>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</si>
  <si>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</si>
  <si>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</si>
  <si>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</si>
  <si>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DEL EJERCICIO</t>
  </si>
  <si>
    <t>3-3-1-01-01-001</t>
  </si>
  <si>
    <t xml:space="preserve">      UTILIDAD O PERDIDA ACUMULADA AÑO AN</t>
  </si>
  <si>
    <t>3-3-1-01-01-002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</si>
  <si>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</si>
  <si>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</si>
  <si>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</si>
  <si>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</si>
  <si>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</si>
  <si>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</si>
  <si>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</si>
  <si>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</si>
  <si>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</si>
  <si>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</si>
  <si>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VENTAS GUAYAQUIL</t>
  </si>
  <si>
    <t>4-1-1-01-01-001</t>
  </si>
  <si>
    <t xml:space="preserve">  OTROS INGRESOS</t>
  </si>
  <si>
    <t>4-2</t>
  </si>
  <si>
    <t xml:space="preserve">   OTROS INGRESOS</t>
  </si>
  <si>
    <t>4-2-1</t>
  </si>
  <si>
    <t xml:space="preserve">    OTROS INGRESOS OPERATIVOS</t>
  </si>
  <si>
    <t>4-2-1-01</t>
  </si>
  <si>
    <t xml:space="preserve">     OTROS ING. OPERAT. GYE</t>
  </si>
  <si>
    <t>4-2-1-01-01</t>
  </si>
  <si>
    <t xml:space="preserve">      VENTAS POR  FACTURAR TELCONET</t>
  </si>
  <si>
    <t>4-2-1-01-01-001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</si>
  <si>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</si>
  <si>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</si>
  <si>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</si>
  <si>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</si>
  <si>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</si>
  <si>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</si>
  <si>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</si>
  <si>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</si>
  <si>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</si>
  <si>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</si>
  <si>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</si>
  <si>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</si>
  <si>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</si>
  <si>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</si>
  <si>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</si>
  <si>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</si>
  <si>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</si>
  <si>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</si>
  <si>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</si>
  <si>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</si>
  <si>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</si>
  <si>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</si>
  <si>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</si>
  <si>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</si>
  <si>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</si>
  <si>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</si>
  <si>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</si>
  <si>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</si>
  <si>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</si>
  <si>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</si>
  <si>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</si>
  <si>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</si>
  <si>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</si>
  <si>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</si>
  <si>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</si>
  <si>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</si>
  <si>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</si>
  <si>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</si>
  <si>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</si>
  <si>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</si>
  <si>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</si>
  <si>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</si>
  <si>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</si>
  <si>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</si>
  <si>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</si>
  <si>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</si>
  <si>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</si>
  <si>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>6-1-1-01-01-004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</si>
  <si>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</si>
  <si>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</si>
  <si>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</si>
  <si>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</si>
  <si>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</si>
  <si>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</si>
  <si>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</si>
  <si>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</si>
  <si>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</si>
  <si>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</si>
  <si>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</si>
  <si>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</si>
  <si>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</si>
  <si>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</si>
  <si>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</si>
  <si>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</si>
  <si>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</si>
  <si>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</si>
  <si>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</si>
  <si>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</si>
  <si>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</si>
  <si>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</si>
  <si>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</si>
  <si>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</si>
  <si>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</si>
  <si>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</si>
  <si>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</si>
  <si>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</si>
  <si>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</si>
  <si>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</si>
  <si>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</si>
  <si>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</si>
  <si>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</si>
  <si>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</si>
  <si>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</si>
  <si>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</si>
  <si>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</si>
  <si>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</si>
  <si>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</si>
  <si>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</si>
  <si>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PUBLICIDAD  Y MARKETING</t>
  </si>
  <si>
    <t>6-1-1-02-01-011</t>
  </si>
  <si>
    <t xml:space="preserve">      COMISIONES Y SERVICIOS BANCARIOS</t>
  </si>
  <si>
    <t>6-1-1-02-01-012</t>
  </si>
  <si>
    <t xml:space="preserve">      IMPUESTO SALIDAD DE DIVISAS</t>
  </si>
  <si>
    <t>6-1-1-02-01-013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</si>
  <si>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</si>
  <si>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</si>
  <si>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</si>
  <si>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</si>
  <si>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</si>
  <si>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</si>
  <si>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</si>
  <si>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</si>
  <si>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</si>
  <si>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>6-1-1-02-01-021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</si>
  <si>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</si>
  <si>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</si>
  <si>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</si>
  <si>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</si>
  <si>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</si>
  <si>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</si>
  <si>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SEGUROS CONTRATADOS</t>
  </si>
  <si>
    <t>6-1-1-02-01-036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</si>
  <si>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</si>
  <si>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</si>
  <si>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</si>
  <si>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</si>
  <si>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</si>
  <si>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</si>
  <si>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</si>
  <si>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</si>
  <si>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</si>
  <si>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</si>
  <si>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IMPUESTO A LA RENTA  EJERCICIO</t>
  </si>
  <si>
    <t>6-1-1-02-01-049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</si>
  <si>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</si>
  <si>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</si>
  <si>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</si>
  <si>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</si>
  <si>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</si>
  <si>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</si>
  <si>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</si>
  <si>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</si>
  <si>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</si>
  <si>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</si>
  <si>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</si>
  <si>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</si>
  <si>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</si>
  <si>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</si>
  <si>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</si>
  <si>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</si>
  <si>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</si>
  <si>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</si>
  <si>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</si>
  <si>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</si>
  <si>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</si>
  <si>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</si>
  <si>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</si>
  <si>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 xml:space="preserve"> CUENTA DE ORDEN BODEGA</t>
  </si>
  <si>
    <t>9</t>
  </si>
  <si>
    <t xml:space="preserve">  CUENTA DE ORDEN BODEGA</t>
  </si>
  <si>
    <t>9-1</t>
  </si>
  <si>
    <t xml:space="preserve">   CUENTA  DE ORDEN BODEGA</t>
  </si>
  <si>
    <t>9-1-1</t>
  </si>
  <si>
    <t xml:space="preserve">    CUENTA DE ORDEN BODEGA</t>
  </si>
  <si>
    <t>9-1-1-01</t>
  </si>
  <si>
    <t xml:space="preserve">     CUENTA DE ORDEN GQUIL</t>
  </si>
  <si>
    <t>9-1-1-01-01</t>
  </si>
  <si>
    <t xml:space="preserve">      BODEGA  USADOS GQUIL</t>
  </si>
  <si>
    <t>9-1-1-01-01-001</t>
  </si>
  <si>
    <t>TELSOTERRA S.A.</t>
  </si>
  <si>
    <t xml:space="preserve">ESTADO DE SITUACION </t>
  </si>
  <si>
    <t>CORTE AL 31 DICIEMBRE 2019</t>
  </si>
  <si>
    <t>ESTADO  DE  RESULTADO</t>
  </si>
  <si>
    <t>UTILIDAD DEL  EJERCICIO 2019 DESPUES DE PARTICIPACION E IMPUESTOS</t>
  </si>
  <si>
    <t xml:space="preserve">casillero </t>
  </si>
  <si>
    <t>ir</t>
  </si>
  <si>
    <t xml:space="preserve">part </t>
  </si>
  <si>
    <t>CONCILIACION TRIBUTARIA TELSOTERRA EEFF 08/04/2020    20:10</t>
  </si>
  <si>
    <t>INGRESOS</t>
  </si>
  <si>
    <t>MENOS COSTOS Y GASTOS</t>
  </si>
  <si>
    <t>UTILIDAD OPERACIONAL</t>
  </si>
  <si>
    <t>TOTAL  INGRESOS   NO OPERACIONALES</t>
  </si>
  <si>
    <t>MENOS COSTOS Y GASTOS No Operacionales</t>
  </si>
  <si>
    <t>Pérdida No Operacional</t>
  </si>
  <si>
    <t xml:space="preserve">UTILIDAD DEL EJERCICIO  </t>
  </si>
  <si>
    <t>( +)PARTICIPACION TRABAJADORES</t>
  </si>
  <si>
    <t>Utilidad Antes del I. R</t>
  </si>
  <si>
    <t>UTILIDAD  DEL  EJERCICIO</t>
  </si>
  <si>
    <t>( - )PARTICIPACION TRABAJADORES</t>
  </si>
  <si>
    <t>( + )GASTOS NO DEDUCIBLES</t>
  </si>
  <si>
    <t>( - )DEDUCCIONES ESPECIALES CAMPO 810</t>
  </si>
  <si>
    <t>UTILIDAD GRAVABLE</t>
  </si>
  <si>
    <t>IMPTO RTA  CAUSADO</t>
  </si>
  <si>
    <t xml:space="preserve">IMPUESTO A LA RENTA DETERMINADO </t>
  </si>
  <si>
    <t>( - )RETENCIONES EN FUENTE CLIENTES</t>
  </si>
  <si>
    <t xml:space="preserve">IMPUESTO A LA RENTA POR PAGAR </t>
  </si>
  <si>
    <t>Anticipo de Impuesto a la Renta año 2019</t>
  </si>
  <si>
    <t xml:space="preserve"> </t>
  </si>
  <si>
    <t>(+) IR AÑO 2019</t>
  </si>
  <si>
    <t>Intereses  a  Documentos</t>
  </si>
  <si>
    <t>E</t>
  </si>
  <si>
    <t>BMACH</t>
  </si>
  <si>
    <t>CK 472-0 IESS :CK-1070987682: PAGO DE PLANILLAS DE</t>
  </si>
  <si>
    <t>T</t>
  </si>
  <si>
    <t>CONTG</t>
  </si>
  <si>
    <t>Interes genereado por planillas de IESS Marzo_19</t>
  </si>
  <si>
    <t>CK 536-0 IESS :CK-1070987682: PAGO PLANILLAS DEL I</t>
  </si>
  <si>
    <t>CONNO</t>
  </si>
  <si>
    <t>RECLASIFICACION N/D #3346 TRANSACCION #213102</t>
  </si>
  <si>
    <t>RECLASIFICACION N/D #3345 TRANSACCION #213002</t>
  </si>
  <si>
    <t>Ajuste Nota de debito #39010 transaccion #251902</t>
  </si>
  <si>
    <r>
      <t>Cálculo del límite del valor de la amortización de pérdidas</t>
    </r>
    <r>
      <rPr>
        <b/>
        <sz val="9"/>
        <color indexed="56"/>
        <rFont val="Arial"/>
        <family val="2"/>
        <charset val="1"/>
      </rPr>
      <t xml:space="preserve"> (h)</t>
    </r>
  </si>
  <si>
    <t>Descripción</t>
  </si>
  <si>
    <t>Valores declarados</t>
  </si>
  <si>
    <t>Año 2015</t>
  </si>
  <si>
    <t>Año 2016</t>
  </si>
  <si>
    <t>Año 2017</t>
  </si>
  <si>
    <t>Año 2018</t>
  </si>
  <si>
    <t>Año 2019</t>
  </si>
  <si>
    <t>Utilidad gravable</t>
  </si>
  <si>
    <t>Pérdida sujeta a amortización</t>
  </si>
  <si>
    <t>Límite de amortización de pérdidas</t>
  </si>
  <si>
    <t>Detalle de la amortización de pérdidas</t>
  </si>
  <si>
    <t>Detalle</t>
  </si>
  <si>
    <t>Valor declarado</t>
  </si>
  <si>
    <t>Amortización del período</t>
  </si>
  <si>
    <t>Amortización Acumulada</t>
  </si>
  <si>
    <t>Saldo no amortizado al 31 de diciembre del ejercicio fiscal auditado</t>
  </si>
  <si>
    <t>{1}</t>
  </si>
  <si>
    <t>{2}</t>
  </si>
  <si>
    <t>{3}</t>
  </si>
  <si>
    <t>{4}</t>
  </si>
  <si>
    <t>{5}</t>
  </si>
  <si>
    <t>{6}</t>
  </si>
  <si>
    <t>{7} = {2+3+4+5+6}</t>
  </si>
  <si>
    <t>{8} = {1-7}</t>
  </si>
  <si>
    <t>Pérdida sujeta a amortización (valor declarado 2018)</t>
  </si>
  <si>
    <t>Valor declarado de la amortización de pérdidas</t>
  </si>
  <si>
    <t>Valor calculado del límite de la amortización de pérdidas</t>
  </si>
  <si>
    <r>
      <t xml:space="preserve">Diferencias </t>
    </r>
    <r>
      <rPr>
        <b/>
        <sz val="9"/>
        <color indexed="56"/>
        <rFont val="Arial"/>
        <family val="2"/>
        <charset val="1"/>
      </rPr>
      <t>(t)</t>
    </r>
  </si>
  <si>
    <t>Pérdida sujeta a amortización (valor declarado 2016)</t>
  </si>
  <si>
    <t>Pérdida sujeta a amortización (valor declarado 2017)</t>
  </si>
  <si>
    <t xml:space="preserve">UTILIDAD  DEL  EJERCICIO ANTES DE IR </t>
  </si>
  <si>
    <t>( -) AMORTIZACIÓN PERD AÑO 2016 Y 2017</t>
  </si>
  <si>
    <t>UTILIDAD GRAVABLE DESP DE DEDUCCIONES</t>
  </si>
  <si>
    <t>Anticipo de Impuesto a la Renta año 2019 ( ver 101 2018  Casillero 851)</t>
  </si>
  <si>
    <t>(-) Crédito Tributario de Años Anteriores 2018</t>
  </si>
  <si>
    <t>311</t>
  </si>
  <si>
    <t>312</t>
  </si>
  <si>
    <t>312-315</t>
  </si>
  <si>
    <t>325</t>
  </si>
  <si>
    <t>336</t>
  </si>
  <si>
    <t>359</t>
  </si>
  <si>
    <t>339</t>
  </si>
  <si>
    <t>343</t>
  </si>
  <si>
    <t>368</t>
  </si>
  <si>
    <t>384</t>
  </si>
  <si>
    <t>521</t>
  </si>
  <si>
    <t>532</t>
  </si>
  <si>
    <t>533</t>
  </si>
  <si>
    <t>534</t>
  </si>
  <si>
    <t>536</t>
  </si>
  <si>
    <t>513</t>
  </si>
  <si>
    <t>515</t>
  </si>
  <si>
    <t>511</t>
  </si>
  <si>
    <t>519</t>
  </si>
  <si>
    <t>545</t>
  </si>
  <si>
    <t>565</t>
  </si>
  <si>
    <t>559</t>
  </si>
  <si>
    <t>601</t>
  </si>
  <si>
    <t>603</t>
  </si>
  <si>
    <t>612</t>
  </si>
  <si>
    <t>6001-6005</t>
  </si>
  <si>
    <t>6093</t>
  </si>
  <si>
    <t>7004</t>
  </si>
  <si>
    <t>7061</t>
  </si>
  <si>
    <t>7196</t>
  </si>
  <si>
    <t>7247</t>
  </si>
  <si>
    <t>7067</t>
  </si>
  <si>
    <t>7041</t>
  </si>
  <si>
    <t>7047</t>
  </si>
  <si>
    <t>7044</t>
  </si>
  <si>
    <t>7062</t>
  </si>
  <si>
    <t>7242</t>
  </si>
  <si>
    <t>7182</t>
  </si>
  <si>
    <t>7176</t>
  </si>
  <si>
    <t>7209</t>
  </si>
  <si>
    <t>7197</t>
  </si>
  <si>
    <t>7203</t>
  </si>
  <si>
    <t>7050</t>
  </si>
  <si>
    <t>7179</t>
  </si>
  <si>
    <t>7173</t>
  </si>
  <si>
    <t>7269</t>
  </si>
  <si>
    <t>7188</t>
  </si>
  <si>
    <t>7191</t>
  </si>
  <si>
    <t>7248</t>
  </si>
  <si>
    <t>7293</t>
  </si>
  <si>
    <t>7116</t>
  </si>
  <si>
    <t>form 101</t>
  </si>
  <si>
    <t xml:space="preserve">dif </t>
  </si>
  <si>
    <t xml:space="preserve">ir </t>
  </si>
  <si>
    <t xml:space="preserve">ir nuevo </t>
  </si>
  <si>
    <t>part 15</t>
  </si>
  <si>
    <t>part nuevo</t>
  </si>
  <si>
    <t>otros gastos</t>
  </si>
  <si>
    <t>gastos de multas sri</t>
  </si>
  <si>
    <t xml:space="preserve">      MULTAS E INTERESES SRI.</t>
  </si>
  <si>
    <t>6-1-1-02-01-031</t>
  </si>
  <si>
    <t>7-2</t>
  </si>
  <si>
    <t>orden</t>
  </si>
  <si>
    <t># cuenta</t>
  </si>
  <si>
    <t>cuenta</t>
  </si>
  <si>
    <t>saldo</t>
  </si>
  <si>
    <t>haber</t>
  </si>
  <si>
    <t>debe</t>
  </si>
  <si>
    <t>diario</t>
  </si>
  <si>
    <t>t</t>
  </si>
  <si>
    <t>cod diario</t>
  </si>
  <si>
    <t xml:space="preserve">transacción </t>
  </si>
  <si>
    <t>fecha</t>
  </si>
  <si>
    <t>detalle</t>
  </si>
  <si>
    <t>nombre del proveedor</t>
  </si>
  <si>
    <t>Rela / No Rela</t>
  </si>
  <si>
    <t xml:space="preserve">casillero IR </t>
  </si>
  <si>
    <t>Alimentacion - Refrigerios</t>
  </si>
  <si>
    <t xml:space="preserve">CK 289-0 CACURRI GARCIA ALE :DB -1070987682: PAGO </t>
  </si>
  <si>
    <t>No relacionado</t>
  </si>
  <si>
    <t>No deducible - No se aporta al IESS</t>
  </si>
  <si>
    <t>CK 290-0 CARPIO VILLAMAR TA :CK-1070987682: PAGO D</t>
  </si>
  <si>
    <t xml:space="preserve">CK 291-0 CASTRO ASCENCIO RO :DB -1070987682: PAGO </t>
  </si>
  <si>
    <t>CK 292-0 CHONG OLAYA CRISTH :CK-1070987682: PAGO D</t>
  </si>
  <si>
    <t>CK 293-0 CIPAGAUTA BUITRAGO :CK-1070987682: PAGO D</t>
  </si>
  <si>
    <t>Etiquetas de fila</t>
  </si>
  <si>
    <t>Suma de debe</t>
  </si>
  <si>
    <t>Suma de haber</t>
  </si>
  <si>
    <t>CK 294-0 CORNEJO ESPINOZA J :CK-1070987682: PAGO D</t>
  </si>
  <si>
    <t>CK 295-0 FARIAS VELASQUEZ E :CK-1070987682: PAGO D</t>
  </si>
  <si>
    <t>CK 296-0 FIGUEROA MUNOZ CRI :CK-1070987682: PAGO D</t>
  </si>
  <si>
    <t>Gastos de  Viaje</t>
  </si>
  <si>
    <t>CK 297-0 GARCIA YEPEZ MARCO :CK-1070987682: PAGO D</t>
  </si>
  <si>
    <t>CK 298-0 LINO TUBAY TEODORO :CK-1070987682: PAGO D</t>
  </si>
  <si>
    <t>Gastos Legales</t>
  </si>
  <si>
    <t>CK 299-0 MARCILLO LUCAS BRY :CK-1070987682: PAGO D</t>
  </si>
  <si>
    <t xml:space="preserve">CK 300-0 MONTIEL GARCIA FRA :DB -1070987682: PAGO </t>
  </si>
  <si>
    <t xml:space="preserve">CK 301-0 MORENO ZAMBRANO CA :DB -1070987682: PAGO </t>
  </si>
  <si>
    <t>CK 302-0 ORTIZ PEREZ CRISTH :CK-1070987682: PAGO D</t>
  </si>
  <si>
    <t>Multas Organismos de Control</t>
  </si>
  <si>
    <t xml:space="preserve">CK 303-0 PINCAY GUTIERREZ W :DB -1070987682: PAGO </t>
  </si>
  <si>
    <t>CK 304-0 RODRIGUEZ GUERRERO :CK-1070987682: PAGO D</t>
  </si>
  <si>
    <t>OTROS EGRESOS NO OPERACIONALES</t>
  </si>
  <si>
    <t>CK 305-0 SUAREZ FRANCO JAVI :CK-1070987682: PAGO D</t>
  </si>
  <si>
    <t>CK 306-0 ZAVALA ARANA EDISO :CK-1070987682: PAGO D</t>
  </si>
  <si>
    <t xml:space="preserve">Multas e Intereses SRI </t>
  </si>
  <si>
    <t>CK 319-0 FRANCISCO LUVER QU :DB -1070987682: REPOS</t>
  </si>
  <si>
    <t>(en blanco)</t>
  </si>
  <si>
    <t>CK 323-0 FRANCISCO LUVER QU :DB -1070987682: REPOS</t>
  </si>
  <si>
    <t>BODEGA  USADOS GQUIL</t>
  </si>
  <si>
    <t>CK 268-0 FRANCISCO LUVER QU :CK-1070987682: REPOSI</t>
  </si>
  <si>
    <t>CK 288-0 ARMIJOS HERRERA PA :CK-1070987682: PAGO D</t>
  </si>
  <si>
    <t>Total general</t>
  </si>
  <si>
    <t>CK 374-0 CHONG OLAYA CRISTH :CK-1070987682: PAGO D</t>
  </si>
  <si>
    <t>CK 375-0 CIPAGAUTA BUITRAGO :CK-1070987682: PAGO D</t>
  </si>
  <si>
    <t>CK 376-0 CORNEJO ESPINOZA J :CK-1070987682: PAGO D</t>
  </si>
  <si>
    <t>CK 388-0 ZAVALA ARANA EDISO :CK-1070987682: PAGO D</t>
  </si>
  <si>
    <t>CK 378-0 FIGUEROA MUNOZ CRI :CK-1070987682: PAGO D</t>
  </si>
  <si>
    <t>CK 379-0 LINO TUBAY TEODORO :CK-1070987682: PAGO D</t>
  </si>
  <si>
    <t>CK 380-0 MARCILLO LUCAS BRY :CK-1070987682: PAGO D</t>
  </si>
  <si>
    <t>CK 381-0 MONTIEL GARCIA FRA :CK-1070987682: PAGO D</t>
  </si>
  <si>
    <t>CK 382-0 MORENO ZAMBRANO CA :CK-1070987682: PAGO D</t>
  </si>
  <si>
    <t>CK 383-0 ORTIZ PEREZ CRISTH :CK-1070987682: PAGO D</t>
  </si>
  <si>
    <t>CK 384-0 PINCAY GUTIERREZ W :CK-1070987682: PAGO D</t>
  </si>
  <si>
    <t>CK 385-0 RODRIGUEZ GUERRERO :CK-1070987682: PAGO D</t>
  </si>
  <si>
    <t>CK 386-0 ROSALES RODRIGUEZ  :CK-1070987682: PAGO D</t>
  </si>
  <si>
    <t>CK 387-0 SUAREZ FRANCO JAVI :CK-1070987682: PAGO D</t>
  </si>
  <si>
    <t>CK 373-0 CASTRO ASCENCIO RO :CK-1070987682: PAGO D</t>
  </si>
  <si>
    <t>CK 372-0 CARPIO VILLAMAR TA :CK-1070987682: PAGO D</t>
  </si>
  <si>
    <t>CK 371-0 CACURRI GARCIA ALE :CK-1070987682: PAGO D</t>
  </si>
  <si>
    <t>CK 370-0 ARMIJOS HERRERA PA :CK-1070987682: PAGO D</t>
  </si>
  <si>
    <t xml:space="preserve">CK 377-0 FARIAS VELASQUEZ E :DB -1070987682: PAGO </t>
  </si>
  <si>
    <t>CK 454-0 ARMIJOS HERRERA PA :CK-1070987682: PAGO D</t>
  </si>
  <si>
    <t>CK 455-0 CACURRI GARCIA ALE :CK-1070987682: PAGO D</t>
  </si>
  <si>
    <t xml:space="preserve">CK 456-0 CARPIO VILLAMAR TA :DB -1070987682: PAGO </t>
  </si>
  <si>
    <t>CK 457-0 CASTRO ASCENCIO RO :CK-1070987682: PAGO D</t>
  </si>
  <si>
    <t>CK 458-0 CHONG OLAYA CRISTH :CK-1070987682: PAGO D</t>
  </si>
  <si>
    <t>CK 459-0 CIPAGAUTA BUITRAGO :CK-1070987682: PAGO D</t>
  </si>
  <si>
    <t>CK 460-0 CORNEJO ESPINOZA J :CK-1070987682: PAGO D</t>
  </si>
  <si>
    <t>CK 461-0 FARIAS VELASQUEZ E :CK-1070987682: PAGO D</t>
  </si>
  <si>
    <t>CK 462-0 LINO TUBAY TEODORO :CK-1070987682: PAGO D</t>
  </si>
  <si>
    <t>CK 463-0 MARCILLO LUCAS BRY :CK-1070987682: PAGO D</t>
  </si>
  <si>
    <t>CK 464-0 MONTIEL GARCIA FRA :CK-1070987682: PAGO D</t>
  </si>
  <si>
    <t>CK 465-0 MORENO ZAMBRANO CA :CK-1070987682: PAGO D</t>
  </si>
  <si>
    <t>CK 466-0 ORTIZ PEREZ CRISTH :CK-1070987682: PAGO D</t>
  </si>
  <si>
    <t>CK 467-0 PINCAY GUTIERREZ W :CK-1070987682: PAGO D</t>
  </si>
  <si>
    <t>CK 468-0 RODRIGUEZ GUERRERO :CK-1070987682: PAGO D</t>
  </si>
  <si>
    <t>CK 469-0 ROSALES RODRIGUEZ  :CK-1070987682: PAGO D</t>
  </si>
  <si>
    <t>CK 471-0 SUAREZ FRANCO JAVI :CK-1070987682: PAGO D</t>
  </si>
  <si>
    <t>CK 470-0 ZAVALA ARANA EDISO :CK-1070987682: PAGO D</t>
  </si>
  <si>
    <t>CK 538-0 ARMIJOS HERRERA PA :CK-1070987682: PAGO B</t>
  </si>
  <si>
    <t>CK 539-0 CACURRI GARCIA ALE :CK-1070987682: PAGO B</t>
  </si>
  <si>
    <t>CK 540-0 CARPIO VILLAMAR TA :CK-1070987682: PAGO B</t>
  </si>
  <si>
    <t>CK 541-0 CASTRO ASCENCIO RO :CK-1070987682: PAGO B</t>
  </si>
  <si>
    <t>CK 542-0 CHONG OLAYA CRISTH :CK-1070987682: PAGO B</t>
  </si>
  <si>
    <t>CK 543-0 CIPAGAUTA BUITRAGO :CK-1070987682: PAGO B</t>
  </si>
  <si>
    <t>CK 544-0 CORNEJO ESPINOZA J :CK-1070987682: PAGO B</t>
  </si>
  <si>
    <t>CK 545-0 FARIAS VELASQUEZ E :CK-1070987682: PAGO B</t>
  </si>
  <si>
    <t>CK 546-0 LINO TUBAY TEODORO :CK-1070987682: PAGO B</t>
  </si>
  <si>
    <t>CK 547-0 MACIAS CONTRERAS L :CK-1070987682: PAGO B</t>
  </si>
  <si>
    <t>CK 548-0 MARCILLO LUCAS BRY :CK-1070987682: PAGO B</t>
  </si>
  <si>
    <t>CK 549-0 MONTIEL GARCIA FRA :CK-1070987682: PAGO B</t>
  </si>
  <si>
    <t>CK 550-0 MORENO ZAMBRANO CA :CK-1070987682: PAGO B</t>
  </si>
  <si>
    <t>CK 551-0 ORTIZ PEREZ CRISTH :CK-1070987682: PAGO B</t>
  </si>
  <si>
    <t>CK 552-0 PINCAY GUTIERREZ W :CK-1070987682: PAGO B</t>
  </si>
  <si>
    <t>CK 553-0 PONCE REYES GONZAL :CK-1070987682: PAGO B</t>
  </si>
  <si>
    <t>CK 554-0 RODRIGUEZ GUERRERO :CK-1070987682: PAGO B</t>
  </si>
  <si>
    <t>CK 555-0 ROSALES RODRIGUEZ  :CK-1070987682: PAGO B</t>
  </si>
  <si>
    <t>CK 557-0 SUAREZ FRANCO JAVI :CK-1070987682: PAGO B</t>
  </si>
  <si>
    <t>CK 556-0 ZAVALA ARANA EDISO :CK-1070987682: PAGO B</t>
  </si>
  <si>
    <t>CK 562-0 CACURRI GARCIA ALE :CK-1070987682: REPOSI</t>
  </si>
  <si>
    <t>CK 537-0 ALVARADO OSORIO LU :CK-1070987682: PAGO B</t>
  </si>
  <si>
    <t>ND 2703880000-0 :ND:0-2703880000 Pago bono de alim</t>
  </si>
  <si>
    <t>ND 2915520000-0 :ND:0-2915520000 PAGO BONO ALIMENT</t>
  </si>
  <si>
    <t>ALIMENTACION MES JULIO 2019</t>
  </si>
  <si>
    <t>Reclasificaci cuentas referencias seg佖 N/D #3305330000 mes Agosto/2019</t>
  </si>
  <si>
    <t>Reclasificaci cuentas referencias seg佖 N/D #359915 mes Septiembre/2019</t>
  </si>
  <si>
    <t>Reclasificaci cuentas referencias seg佖 N/D #3673170 mes Octubre/2019</t>
  </si>
  <si>
    <t>Reclasificaci cuentas referencias seg佖 N/D #389509 mes Noviembre/2019</t>
  </si>
  <si>
    <t>ND 409256-0 :ND:0-409256 PAGO ALIMENTACIﾓN MES DIC</t>
  </si>
  <si>
    <t>CK 266-0 ALEXI AGUSTO RODRI :CK-1070987682: Gastos</t>
  </si>
  <si>
    <t>NO deducible no hay factura</t>
  </si>
  <si>
    <t>CK 267-0 ALEXI AGUSTO RODRI :CK-1070987682: Gastos</t>
  </si>
  <si>
    <t>CK 368-0 ALEXI AGUSTO RODRI :CK-1070987682: Gastos</t>
  </si>
  <si>
    <t>CK 344-0 ALEXI AGUSTO RODRI :CK-1070987682: Gastos</t>
  </si>
  <si>
    <t>CK 362-0 XAVIER ANTONIO ICA :CK-1070987682: Gastos</t>
  </si>
  <si>
    <t>CK 345-0 ALEXI AGUSTO RODRI :CK-1070987682: Gastos</t>
  </si>
  <si>
    <t>IESS</t>
  </si>
  <si>
    <t>No deducible</t>
  </si>
  <si>
    <t>LIQ, #8 CK#649 FERNANDO LINO POR ANTICIPO CON OBRA URDESA ACERA NORTE</t>
  </si>
  <si>
    <t>CK 320-0 SALAZAR AVILA DARI :CK-1070987682: Devolu</t>
  </si>
  <si>
    <t>INVEN</t>
  </si>
  <si>
    <t>AS 1-0</t>
  </si>
  <si>
    <t>AMERICAN DRILLING PRODUCTS</t>
  </si>
  <si>
    <t>ND 034240-0 :ND:0-034240 Ajuste de 0,01 ctvo cobra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</si>
</sst>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#,##0\ _€;[Red]\-#,##0\ _€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name val="Arial"/>
      <family val="2"/>
      <charset val="1"/>
    </font>
    <font>
      <b/>
      <sz val="9"/>
      <color indexed="56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/>
      <sz val="9"/>
      <color indexed="10"/>
      <name val="Arial"/>
      <family val="2"/>
      <charset val="1"/>
    </font>
    <font>
      <b/>
      <sz val="11"/>
      <color theme="4" tint="-0.49998474074526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43"/>
      </patternFill>
    </fill>
    <fill>
      <patternFill patternType="solid">
        <fgColor indexed="43"/>
        <bgColor indexed="27"/>
      </patternFill>
    </fill>
    <fill>
      <patternFill patternType="solid">
        <fgColor rgb="FFCCECF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4" fillId="0" borderId="1" xfId="0" applyFont="1" applyBorder="1"/>
    <xf numFmtId="0" fontId="5" fillId="2" borderId="2" xfId="0" applyFont="1" applyFill="1" applyBorder="1"/>
    <xf numFmtId="0" fontId="6" fillId="0" borderId="0" xfId="0" applyFont="1" applyFill="1"/>
    <xf numFmtId="0" fontId="8" fillId="2" borderId="0" xfId="0" applyFont="1" applyFill="1"/>
    <xf numFmtId="4" fontId="5" fillId="0" borderId="0" xfId="0" applyNumberFormat="1" applyFont="1"/>
    <xf numFmtId="4" fontId="5" fillId="0" borderId="1" xfId="0" applyNumberFormat="1" applyFont="1" applyBorder="1"/>
    <xf numFmtId="4" fontId="4" fillId="0" borderId="0" xfId="0" applyNumberFormat="1" applyFont="1"/>
    <xf numFmtId="4" fontId="4" fillId="0" borderId="1" xfId="0" applyNumberFormat="1" applyFont="1" applyBorder="1"/>
    <xf numFmtId="4" fontId="5" fillId="2" borderId="2" xfId="0" applyNumberFormat="1" applyFont="1" applyFill="1" applyBorder="1"/>
    <xf numFmtId="4" fontId="5" fillId="0" borderId="0" xfId="0" applyNumberFormat="1" applyFont="1" applyBorder="1"/>
    <xf numFmtId="4" fontId="7" fillId="0" borderId="0" xfId="0" applyNumberFormat="1" applyFont="1" applyFill="1"/>
    <xf numFmtId="4" fontId="8" fillId="2" borderId="0" xfId="0" applyNumberFormat="1" applyFont="1" applyFill="1"/>
    <xf numFmtId="4" fontId="4" fillId="3" borderId="3" xfId="0" applyNumberFormat="1" applyFont="1" applyFill="1" applyBorder="1" applyAlignment="1" applyProtection="1">
      <alignment horizontal="right"/>
      <protection locked="0"/>
    </xf>
    <xf numFmtId="4" fontId="4" fillId="0" borderId="0" xfId="0" applyNumberFormat="1" applyFont="1" applyBorder="1"/>
    <xf numFmtId="4" fontId="8" fillId="2" borderId="1" xfId="0" applyNumberFormat="1" applyFont="1" applyFill="1" applyBorder="1"/>
    <xf numFmtId="14" fontId="0" fillId="0" borderId="0" xfId="0" applyNumberFormat="1"/>
    <xf numFmtId="0" fontId="9" fillId="4" borderId="0" xfId="0" applyFont="1" applyFill="1" applyBorder="1"/>
    <xf numFmtId="0" fontId="11" fillId="4" borderId="0" xfId="0" applyFont="1" applyFill="1"/>
    <xf numFmtId="0" fontId="11" fillId="4" borderId="0" xfId="0" applyFont="1" applyFill="1" applyBorder="1"/>
    <xf numFmtId="0" fontId="9" fillId="4" borderId="0" xfId="0" applyFont="1" applyFill="1"/>
    <xf numFmtId="0" fontId="11" fillId="4" borderId="0" xfId="0" applyFont="1" applyFill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4" fontId="11" fillId="4" borderId="4" xfId="0" applyNumberFormat="1" applyFont="1" applyFill="1" applyBorder="1" applyAlignment="1">
      <alignment horizontal="right" vertical="center" wrapText="1"/>
    </xf>
    <xf numFmtId="4" fontId="12" fillId="4" borderId="4" xfId="0" applyNumberFormat="1" applyFont="1" applyFill="1" applyBorder="1" applyAlignment="1">
      <alignment horizontal="right" vertical="center" wrapText="1"/>
    </xf>
    <xf numFmtId="4" fontId="12" fillId="4" borderId="0" xfId="0" applyNumberFormat="1" applyFont="1" applyFill="1" applyBorder="1" applyAlignment="1">
      <alignment horizontal="right" vertical="center" wrapText="1"/>
    </xf>
    <xf numFmtId="4" fontId="9" fillId="4" borderId="4" xfId="0" applyNumberFormat="1" applyFont="1" applyFill="1" applyBorder="1" applyAlignment="1">
      <alignment horizontal="right" vertical="center" wrapText="1"/>
    </xf>
    <xf numFmtId="165" fontId="9" fillId="4" borderId="0" xfId="0" applyNumberFormat="1" applyFont="1" applyFill="1" applyBorder="1" applyAlignment="1">
      <alignment wrapText="1"/>
    </xf>
    <xf numFmtId="4" fontId="11" fillId="4" borderId="0" xfId="0" applyNumberFormat="1" applyFont="1" applyFill="1"/>
    <xf numFmtId="165" fontId="11" fillId="4" borderId="0" xfId="0" applyNumberFormat="1" applyFont="1" applyFill="1" applyBorder="1"/>
    <xf numFmtId="4" fontId="13" fillId="5" borderId="4" xfId="0" applyNumberFormat="1" applyFont="1" applyFill="1" applyBorder="1" applyAlignment="1">
      <alignment horizontal="center" vertical="center" wrapText="1"/>
    </xf>
    <xf numFmtId="4" fontId="9" fillId="0" borderId="4" xfId="0" applyNumberFormat="1" applyFont="1" applyFill="1" applyBorder="1" applyAlignment="1">
      <alignment horizontal="right" vertical="center" wrapText="1"/>
    </xf>
    <xf numFmtId="4" fontId="11" fillId="0" borderId="4" xfId="0" applyNumberFormat="1" applyFont="1" applyFill="1" applyBorder="1" applyAlignment="1">
      <alignment horizontal="right" vertical="center" wrapText="1"/>
    </xf>
    <xf numFmtId="0" fontId="11" fillId="4" borderId="6" xfId="0" applyFont="1" applyFill="1" applyBorder="1"/>
    <xf numFmtId="0" fontId="11" fillId="4" borderId="7" xfId="0" applyFont="1" applyFill="1" applyBorder="1"/>
    <xf numFmtId="4" fontId="9" fillId="4" borderId="8" xfId="0" applyNumberFormat="1" applyFont="1" applyFill="1" applyBorder="1" applyAlignment="1">
      <alignment horizontal="right" vertical="center" wrapText="1"/>
    </xf>
    <xf numFmtId="4" fontId="9" fillId="4" borderId="0" xfId="0" applyNumberFormat="1" applyFont="1" applyFill="1" applyBorder="1" applyAlignment="1">
      <alignment horizontal="right" vertical="center" wrapText="1"/>
    </xf>
    <xf numFmtId="0" fontId="11" fillId="4" borderId="8" xfId="0" applyFont="1" applyFill="1" applyBorder="1"/>
    <xf numFmtId="0" fontId="14" fillId="0" borderId="0" xfId="0" applyFont="1"/>
    <xf numFmtId="49" fontId="16" fillId="6" borderId="9" xfId="0" applyNumberFormat="1" applyFont="1" applyFill="1" applyBorder="1" applyAlignment="1" applyProtection="1">
      <alignment horizontal="center"/>
      <protection locked="0"/>
    </xf>
    <xf numFmtId="49" fontId="17" fillId="0" borderId="9" xfId="0" applyNumberFormat="1" applyFont="1" applyFill="1" applyBorder="1" applyAlignment="1" applyProtection="1">
      <alignment horizontal="center"/>
      <protection locked="0"/>
    </xf>
    <xf numFmtId="0" fontId="18" fillId="0" borderId="0" xfId="0" applyFont="1"/>
    <xf numFmtId="4" fontId="18" fillId="0" borderId="0" xfId="0" applyNumberFormat="1" applyFont="1"/>
    <xf numFmtId="0" fontId="15" fillId="0" borderId="0" xfId="0" applyFont="1"/>
    <xf numFmtId="4" fontId="15" fillId="0" borderId="0" xfId="0" applyNumberFormat="1" applyFont="1"/>
    <xf numFmtId="0" fontId="19" fillId="0" borderId="0" xfId="0" applyFont="1"/>
    <xf numFmtId="4" fontId="19" fillId="0" borderId="0" xfId="0" applyNumberFormat="1" applyFont="1"/>
    <xf numFmtId="2" fontId="19" fillId="0" borderId="0" xfId="0" applyNumberFormat="1" applyFont="1"/>
    <xf numFmtId="2" fontId="0" fillId="0" borderId="0" xfId="0" applyNumberFormat="1"/>
    <xf numFmtId="0" fontId="0" fillId="0" borderId="0" xfId="0" applyFont="1"/>
    <xf numFmtId="0" fontId="9" fillId="4" borderId="4" xfId="0" applyFont="1" applyFill="1" applyBorder="1" applyAlignment="1">
      <alignment horizontal="justify" vertical="center" wrapText="1"/>
    </xf>
    <xf numFmtId="0" fontId="11" fillId="4" borderId="4" xfId="0" applyFont="1" applyFill="1" applyBorder="1" applyAlignment="1">
      <alignment horizontal="justify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4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O%20RENTA%20SOCIEDADES%20Telsoterra%202019%20aavil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sto%20y%20Gasto%20Telsoter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TELCONET%20ANDREA/BALANCES%20TN/Balances%202018/FORMULARIO%20RENTA%20SOCIEDADES-telconet%202018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 101"/>
      <sheetName val="Calculo anticipo 2020"/>
    </sheetNames>
    <sheetDataSet>
      <sheetData sheetId="0">
        <row r="97">
          <cell r="O97">
            <v>2704181.6099999994</v>
          </cell>
        </row>
        <row r="272">
          <cell r="O272">
            <v>228468.35356249998</v>
          </cell>
        </row>
        <row r="274">
          <cell r="O274">
            <v>231683.361</v>
          </cell>
        </row>
        <row r="351">
          <cell r="O351">
            <v>1846480.3545625</v>
          </cell>
        </row>
        <row r="384">
          <cell r="O384">
            <v>1882848.1754374998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 y Gasto"/>
      <sheetName val="NO DEDUCIBLES"/>
    </sheetNames>
    <sheetDataSet>
      <sheetData sheetId="0"/>
      <sheetData sheetId="1">
        <row r="6">
          <cell r="R6" t="str">
            <v>Etiquetas de fila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 RENTA SOCIEDADES"/>
      <sheetName val="Reinversión"/>
      <sheetName val="Comprobacion Reinversión"/>
      <sheetName val="Anticipo"/>
      <sheetName val="FORMULARIO RENTA SOCIEDADES-tel"/>
    </sheetNames>
    <sheetDataSet>
      <sheetData sheetId="0" refreshError="1"/>
      <sheetData sheetId="1" refreshError="1"/>
      <sheetData sheetId="2" refreshError="1"/>
      <sheetData sheetId="3" refreshError="1">
        <row r="100">
          <cell r="G100">
            <v>1786853.1990622701</v>
          </cell>
        </row>
      </sheetData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sto%20y%20Gasto%20Telsoterr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pdesk_gye@telconet.ec" refreshedDate="43934.471871759262" createdVersion="6" refreshedVersion="6" minRefreshableVersion="3" recordCount="136">
  <cacheSource type="worksheet">
    <worksheetSource ref="A1:O137" sheet="NO DEDUCIBLES" r:id="rId2"/>
  </cacheSource>
  <cacheFields count="15">
    <cacheField name="orden" numFmtId="0">
      <sharedItems containsString="0" containsBlank="1" containsNumber="1" containsInteger="1" minValue="725" maxValue="1434"/>
    </cacheField>
    <cacheField name="# cuenta" numFmtId="0">
      <sharedItems containsBlank="1" count="8">
        <s v="6-1-1-01-03-002"/>
        <s v="6-1-1-02-01-018"/>
        <s v="6-1-1-02-01-019"/>
        <s v="6-1-1-02-01-047"/>
        <s v="6-1-1-02-01-052"/>
        <s v="7-2-1-01-02-001"/>
        <m/>
        <s v="9-1-1-01-01-001"/>
      </sharedItems>
    </cacheField>
    <cacheField name="cuenta" numFmtId="0">
      <sharedItems count="8">
        <s v="Alimentacion - Refrigerios"/>
        <s v="Gastos de  Viaje"/>
        <s v="Gastos Legales"/>
        <s v="Intereses  a  Documentos"/>
        <s v="Multas Organismos de Control"/>
        <s v="OTROS EGRESOS NO OPERACIONALES"/>
        <s v="Multas e Intereses SRI "/>
        <s v="BODEGA  USADOS GQUIL"/>
      </sharedItems>
    </cacheField>
    <cacheField name="saldo" numFmtId="0">
      <sharedItems containsString="0" containsBlank="1" containsNumber="1" minValue="0.12" maxValue="33432.660000000003"/>
    </cacheField>
    <cacheField name="haber" numFmtId="0">
      <sharedItems containsString="0" containsBlank="1" containsNumber="1" containsInteger="1" minValue="0" maxValue="0"/>
    </cacheField>
    <cacheField name="debe" numFmtId="0">
      <sharedItems containsSemiMixedTypes="0" containsString="0" containsNumber="1" minValue="0.01" maxValue="15000"/>
    </cacheField>
    <cacheField name="diario" numFmtId="0">
      <sharedItems containsString="0" containsBlank="1" containsNumber="1" containsInteger="1" minValue="44" maxValue="1413"/>
    </cacheField>
    <cacheField name="t" numFmtId="0">
      <sharedItems containsBlank="1"/>
    </cacheField>
    <cacheField name="cod diario" numFmtId="0">
      <sharedItems containsBlank="1"/>
    </cacheField>
    <cacheField name="transacción " numFmtId="0">
      <sharedItems containsString="0" containsBlank="1" containsNumber="1" containsInteger="1" minValue="115805" maxValue="256302"/>
    </cacheField>
    <cacheField name="fecha" numFmtId="0">
      <sharedItems containsNonDate="0" containsDate="1" containsString="0" containsBlank="1" minDate="2019-01-31T00:00:00" maxDate="2020-01-01T00:00:00"/>
    </cacheField>
    <cacheField name="detalle" numFmtId="0">
      <sharedItems/>
    </cacheField>
    <cacheField name="nombre del proveedor" numFmtId="0">
      <sharedItems containsBlank="1"/>
    </cacheField>
    <cacheField name="Rela / No Rela" numFmtId="0">
      <sharedItems containsBlank="1"/>
    </cacheField>
    <cacheField name="casillero IR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n v="725"/>
    <x v="0"/>
    <x v="0"/>
    <n v="75.97"/>
    <n v="0"/>
    <n v="55"/>
    <n v="44"/>
    <s v="E"/>
    <s v="BMACH"/>
    <n v="168702"/>
    <d v="2019-01-31T00:00:00"/>
    <s v="CK 289-0 CACURRI GARCIA ALE :DB -1070987682: PAGO "/>
    <m/>
    <s v="No relacionado"/>
    <s v="No deducible - No se aporta al IESS"/>
  </r>
  <r>
    <n v="726"/>
    <x v="0"/>
    <x v="0"/>
    <n v="130.97"/>
    <n v="0"/>
    <n v="55"/>
    <n v="44"/>
    <s v="E"/>
    <s v="BMACH"/>
    <n v="168802"/>
    <d v="2019-01-31T00:00:00"/>
    <s v="CK 290-0 CARPIO VILLAMAR TA :CK-1070987682: PAGO D"/>
    <m/>
    <s v="No relacionado"/>
    <s v="No deducible - No se aporta al IESS"/>
  </r>
  <r>
    <n v="727"/>
    <x v="0"/>
    <x v="0"/>
    <n v="185.97"/>
    <n v="0"/>
    <n v="55"/>
    <n v="44"/>
    <s v="E"/>
    <s v="BMACH"/>
    <n v="168902"/>
    <d v="2019-01-31T00:00:00"/>
    <s v="CK 291-0 CASTRO ASCENCIO RO :DB -1070987682: PAGO "/>
    <m/>
    <s v="No relacionado"/>
    <s v="No deducible - No se aporta al IESS"/>
  </r>
  <r>
    <n v="728"/>
    <x v="0"/>
    <x v="0"/>
    <n v="240.97"/>
    <n v="0"/>
    <n v="55"/>
    <n v="44"/>
    <s v="E"/>
    <s v="BMACH"/>
    <n v="169002"/>
    <d v="2019-01-31T00:00:00"/>
    <s v="CK 292-0 CHONG OLAYA CRISTH :CK-1070987682: PAGO D"/>
    <m/>
    <s v="No relacionado"/>
    <s v="No deducible - No se aporta al IESS"/>
  </r>
  <r>
    <n v="729"/>
    <x v="0"/>
    <x v="0"/>
    <n v="295.97000000000003"/>
    <n v="0"/>
    <n v="55"/>
    <n v="44"/>
    <s v="E"/>
    <s v="BMACH"/>
    <n v="169102"/>
    <d v="2019-01-31T00:00:00"/>
    <s v="CK 293-0 CIPAGAUTA BUITRAGO :CK-1070987682: PAGO D"/>
    <m/>
    <s v="No relacionado"/>
    <s v="No deducible - No se aporta al IESS"/>
  </r>
  <r>
    <n v="730"/>
    <x v="0"/>
    <x v="0"/>
    <n v="365.97"/>
    <n v="0"/>
    <n v="70"/>
    <n v="44"/>
    <s v="E"/>
    <s v="BMACH"/>
    <n v="169202"/>
    <d v="2019-01-31T00:00:00"/>
    <s v="CK 294-0 CORNEJO ESPINOZA J :CK-1070987682: PAGO D"/>
    <m/>
    <s v="No relacionado"/>
    <s v="No deducible - No se aporta al IESS"/>
  </r>
  <r>
    <n v="731"/>
    <x v="0"/>
    <x v="0"/>
    <n v="420.97"/>
    <n v="0"/>
    <n v="55"/>
    <n v="44"/>
    <s v="E"/>
    <s v="BMACH"/>
    <n v="169302"/>
    <d v="2019-01-31T00:00:00"/>
    <s v="CK 295-0 FARIAS VELASQUEZ E :CK-1070987682: PAGO D"/>
    <m/>
    <s v="No relacionado"/>
    <s v="No deducible - No se aporta al IESS"/>
  </r>
  <r>
    <n v="732"/>
    <x v="0"/>
    <x v="0"/>
    <n v="475.97"/>
    <n v="0"/>
    <n v="55"/>
    <n v="44"/>
    <s v="E"/>
    <s v="BMACH"/>
    <n v="169402"/>
    <d v="2019-01-31T00:00:00"/>
    <s v="CK 296-0 FIGUEROA MUNOZ CRI :CK-1070987682: PAGO D"/>
    <m/>
    <s v="No relacionado"/>
    <s v="No deducible - No se aporta al IESS"/>
  </r>
  <r>
    <n v="733"/>
    <x v="0"/>
    <x v="0"/>
    <n v="523.47"/>
    <n v="0"/>
    <n v="47.5"/>
    <n v="44"/>
    <s v="E"/>
    <s v="BMACH"/>
    <n v="169502"/>
    <d v="2019-01-31T00:00:00"/>
    <s v="CK 297-0 GARCIA YEPEZ MARCO :CK-1070987682: PAGO D"/>
    <m/>
    <s v="No relacionado"/>
    <s v="No deducible - No se aporta al IESS"/>
  </r>
  <r>
    <n v="734"/>
    <x v="0"/>
    <x v="0"/>
    <n v="578.47"/>
    <n v="0"/>
    <n v="55"/>
    <n v="44"/>
    <s v="E"/>
    <s v="BMACH"/>
    <n v="169602"/>
    <d v="2019-01-31T00:00:00"/>
    <s v="CK 298-0 LINO TUBAY TEODORO :CK-1070987682: PAGO D"/>
    <m/>
    <s v="No relacionado"/>
    <s v="No deducible - No se aporta al IESS"/>
  </r>
  <r>
    <n v="735"/>
    <x v="0"/>
    <x v="0"/>
    <n v="633.47"/>
    <n v="0"/>
    <n v="55"/>
    <n v="44"/>
    <s v="E"/>
    <s v="BMACH"/>
    <n v="169702"/>
    <d v="2019-01-31T00:00:00"/>
    <s v="CK 299-0 MARCILLO LUCAS BRY :CK-1070987682: PAGO D"/>
    <m/>
    <s v="No relacionado"/>
    <s v="No deducible - No se aporta al IESS"/>
  </r>
  <r>
    <n v="736"/>
    <x v="0"/>
    <x v="0"/>
    <n v="668.47"/>
    <n v="0"/>
    <n v="35"/>
    <n v="44"/>
    <s v="E"/>
    <s v="BMACH"/>
    <n v="169802"/>
    <d v="2019-01-31T00:00:00"/>
    <s v="CK 300-0 MONTIEL GARCIA FRA :DB -1070987682: PAGO "/>
    <m/>
    <s v="No relacionado"/>
    <s v="No deducible - No se aporta al IESS"/>
  </r>
  <r>
    <n v="737"/>
    <x v="0"/>
    <x v="0"/>
    <n v="723.47"/>
    <n v="0"/>
    <n v="55"/>
    <n v="44"/>
    <s v="E"/>
    <s v="BMACH"/>
    <n v="169902"/>
    <d v="2019-01-31T00:00:00"/>
    <s v="CK 301-0 MORENO ZAMBRANO CA :DB -1070987682: PAGO "/>
    <m/>
    <s v="No relacionado"/>
    <s v="No deducible - No se aporta al IESS"/>
  </r>
  <r>
    <n v="738"/>
    <x v="0"/>
    <x v="0"/>
    <n v="793.47"/>
    <n v="0"/>
    <n v="70"/>
    <n v="44"/>
    <s v="E"/>
    <s v="BMACH"/>
    <n v="170002"/>
    <d v="2019-01-31T00:00:00"/>
    <s v="CK 302-0 ORTIZ PEREZ CRISTH :CK-1070987682: PAGO D"/>
    <m/>
    <s v="No relacionado"/>
    <s v="No deducible - No se aporta al IESS"/>
  </r>
  <r>
    <n v="739"/>
    <x v="0"/>
    <x v="0"/>
    <n v="848.47"/>
    <n v="0"/>
    <n v="55"/>
    <n v="44"/>
    <s v="E"/>
    <s v="BMACH"/>
    <n v="170102"/>
    <d v="2019-01-31T00:00:00"/>
    <s v="CK 303-0 PINCAY GUTIERREZ W :DB -1070987682: PAGO "/>
    <m/>
    <s v="No relacionado"/>
    <s v="No deducible - No se aporta al IESS"/>
  </r>
  <r>
    <n v="740"/>
    <x v="0"/>
    <x v="0"/>
    <n v="903.47"/>
    <n v="0"/>
    <n v="55"/>
    <n v="44"/>
    <s v="E"/>
    <s v="BMACH"/>
    <n v="170202"/>
    <d v="2019-01-31T00:00:00"/>
    <s v="CK 304-0 RODRIGUEZ GUERRERO :CK-1070987682: PAGO D"/>
    <m/>
    <s v="No relacionado"/>
    <s v="No deducible - No se aporta al IESS"/>
  </r>
  <r>
    <n v="741"/>
    <x v="0"/>
    <x v="0"/>
    <n v="958.47"/>
    <n v="0"/>
    <n v="55"/>
    <n v="44"/>
    <s v="E"/>
    <s v="BMACH"/>
    <n v="170302"/>
    <d v="2019-01-31T00:00:00"/>
    <s v="CK 305-0 SUAREZ FRANCO JAVI :CK-1070987682: PAGO D"/>
    <m/>
    <s v="No relacionado"/>
    <s v="No deducible - No se aporta al IESS"/>
  </r>
  <r>
    <n v="742"/>
    <x v="0"/>
    <x v="0"/>
    <n v="1013.47"/>
    <n v="0"/>
    <n v="55"/>
    <n v="44"/>
    <s v="E"/>
    <s v="BMACH"/>
    <n v="170402"/>
    <d v="2019-01-31T00:00:00"/>
    <s v="CK 306-0 ZAVALA ARANA EDISO :CK-1070987682: PAGO D"/>
    <m/>
    <s v="No relacionado"/>
    <s v="No deducible - No se aporta al IESS"/>
  </r>
  <r>
    <n v="743"/>
    <x v="0"/>
    <x v="0"/>
    <n v="1019.71"/>
    <n v="0"/>
    <n v="6.24"/>
    <n v="44"/>
    <s v="E"/>
    <s v="BMACH"/>
    <n v="172802"/>
    <d v="2019-01-31T00:00:00"/>
    <s v="CK 319-0 FRANCISCO LUVER QU :DB -1070987682: REPOS"/>
    <m/>
    <s v="No relacionado"/>
    <s v="No deducible - No se aporta al IESS"/>
  </r>
  <r>
    <n v="744"/>
    <x v="0"/>
    <x v="0"/>
    <n v="1075.71"/>
    <n v="0"/>
    <n v="56"/>
    <n v="44"/>
    <s v="E"/>
    <s v="BMACH"/>
    <n v="173202"/>
    <d v="2019-01-31T00:00:00"/>
    <s v="CK 323-0 FRANCISCO LUVER QU :DB -1070987682: REPOS"/>
    <m/>
    <s v="No relacionado"/>
    <s v="No deducible - No se aporta al IESS"/>
  </r>
  <r>
    <n v="747"/>
    <x v="0"/>
    <x v="0"/>
    <n v="827.17"/>
    <n v="0"/>
    <n v="35"/>
    <n v="44"/>
    <s v="E"/>
    <s v="BMACH"/>
    <n v="166602"/>
    <d v="2019-01-31T00:00:00"/>
    <s v="CK 268-0 FRANCISCO LUVER QU :CK-1070987682: REPOSI"/>
    <m/>
    <s v="No relacionado"/>
    <s v="No deducible - No se aporta al IESS"/>
  </r>
  <r>
    <n v="748"/>
    <x v="0"/>
    <x v="0"/>
    <n v="882.17"/>
    <n v="0"/>
    <n v="55"/>
    <n v="44"/>
    <s v="E"/>
    <s v="BMACH"/>
    <n v="168602"/>
    <d v="2019-01-31T00:00:00"/>
    <s v="CK 288-0 ARMIJOS HERRERA PA :CK-1070987682: PAGO D"/>
    <m/>
    <s v="No relacionado"/>
    <s v="No deducible - No se aporta al IESS"/>
  </r>
  <r>
    <n v="754"/>
    <x v="0"/>
    <x v="0"/>
    <n v="1264.57"/>
    <n v="0"/>
    <n v="50"/>
    <n v="46"/>
    <s v="E"/>
    <s v="BMACH"/>
    <n v="180902"/>
    <d v="2019-02-28T00:00:00"/>
    <s v="CK 374-0 CHONG OLAYA CRISTH :CK-1070987682: PAGO D"/>
    <m/>
    <s v="No relacionado"/>
    <s v="No deducible - No se aporta al IESS"/>
  </r>
  <r>
    <n v="755"/>
    <x v="0"/>
    <x v="0"/>
    <n v="1314.57"/>
    <n v="0"/>
    <n v="50"/>
    <n v="46"/>
    <s v="E"/>
    <s v="BMACH"/>
    <n v="181002"/>
    <d v="2019-02-28T00:00:00"/>
    <s v="CK 375-0 CIPAGAUTA BUITRAGO :CK-1070987682: PAGO D"/>
    <m/>
    <s v="No relacionado"/>
    <s v="No deducible - No se aporta al IESS"/>
  </r>
  <r>
    <n v="756"/>
    <x v="0"/>
    <x v="0"/>
    <n v="1364.57"/>
    <n v="0"/>
    <n v="50"/>
    <n v="46"/>
    <s v="E"/>
    <s v="BMACH"/>
    <n v="181102"/>
    <d v="2019-02-28T00:00:00"/>
    <s v="CK 376-0 CORNEJO ESPINOZA J :CK-1070987682: PAGO D"/>
    <m/>
    <s v="No relacionado"/>
    <s v="No deducible - No se aporta al IESS"/>
  </r>
  <r>
    <n v="757"/>
    <x v="0"/>
    <x v="0"/>
    <n v="1414.57"/>
    <n v="0"/>
    <n v="50"/>
    <n v="46"/>
    <s v="E"/>
    <s v="BMACH"/>
    <n v="182302"/>
    <d v="2019-02-28T00:00:00"/>
    <s v="CK 388-0 ZAVALA ARANA EDISO :CK-1070987682: PAGO D"/>
    <m/>
    <s v="No relacionado"/>
    <s v="No deducible - No se aporta al IESS"/>
  </r>
  <r>
    <n v="758"/>
    <x v="0"/>
    <x v="0"/>
    <n v="1464.57"/>
    <n v="0"/>
    <n v="50"/>
    <n v="46"/>
    <s v="E"/>
    <s v="BMACH"/>
    <n v="181302"/>
    <d v="2019-02-28T00:00:00"/>
    <s v="CK 378-0 FIGUEROA MUNOZ CRI :CK-1070987682: PAGO D"/>
    <m/>
    <s v="No relacionado"/>
    <s v="No deducible - No se aporta al IESS"/>
  </r>
  <r>
    <n v="759"/>
    <x v="0"/>
    <x v="0"/>
    <n v="1499.57"/>
    <n v="0"/>
    <n v="35"/>
    <n v="46"/>
    <s v="E"/>
    <s v="BMACH"/>
    <n v="181402"/>
    <d v="2019-02-28T00:00:00"/>
    <s v="CK 379-0 LINO TUBAY TEODORO :CK-1070987682: PAGO D"/>
    <m/>
    <s v="No relacionado"/>
    <s v="No deducible - No se aporta al IESS"/>
  </r>
  <r>
    <n v="760"/>
    <x v="0"/>
    <x v="0"/>
    <n v="1549.57"/>
    <n v="0"/>
    <n v="50"/>
    <n v="46"/>
    <s v="E"/>
    <s v="BMACH"/>
    <n v="181502"/>
    <d v="2019-02-28T00:00:00"/>
    <s v="CK 380-0 MARCILLO LUCAS BRY :CK-1070987682: PAGO D"/>
    <m/>
    <s v="No relacionado"/>
    <s v="No deducible - No se aporta al IESS"/>
  </r>
  <r>
    <n v="761"/>
    <x v="0"/>
    <x v="0"/>
    <n v="1599.57"/>
    <n v="0"/>
    <n v="50"/>
    <n v="46"/>
    <s v="E"/>
    <s v="BMACH"/>
    <n v="181602"/>
    <d v="2019-02-28T00:00:00"/>
    <s v="CK 381-0 MONTIEL GARCIA FRA :CK-1070987682: PAGO D"/>
    <m/>
    <s v="No relacionado"/>
    <s v="No deducible - No se aporta al IESS"/>
  </r>
  <r>
    <n v="762"/>
    <x v="0"/>
    <x v="0"/>
    <n v="1649.57"/>
    <n v="0"/>
    <n v="50"/>
    <n v="46"/>
    <s v="E"/>
    <s v="BMACH"/>
    <n v="181702"/>
    <d v="2019-02-28T00:00:00"/>
    <s v="CK 382-0 MORENO ZAMBRANO CA :CK-1070987682: PAGO D"/>
    <m/>
    <s v="No relacionado"/>
    <s v="No deducible - No se aporta al IESS"/>
  </r>
  <r>
    <n v="763"/>
    <x v="0"/>
    <x v="0"/>
    <n v="1699.57"/>
    <n v="0"/>
    <n v="50"/>
    <n v="46"/>
    <s v="E"/>
    <s v="BMACH"/>
    <n v="181802"/>
    <d v="2019-02-28T00:00:00"/>
    <s v="CK 383-0 ORTIZ PEREZ CRISTH :CK-1070987682: PAGO D"/>
    <m/>
    <s v="No relacionado"/>
    <s v="No deducible - No se aporta al IESS"/>
  </r>
  <r>
    <n v="764"/>
    <x v="0"/>
    <x v="0"/>
    <n v="1749.57"/>
    <n v="0"/>
    <n v="50"/>
    <n v="46"/>
    <s v="E"/>
    <s v="BMACH"/>
    <n v="181902"/>
    <d v="2019-02-28T00:00:00"/>
    <s v="CK 384-0 PINCAY GUTIERREZ W :CK-1070987682: PAGO D"/>
    <m/>
    <s v="No relacionado"/>
    <s v="No deducible - No se aporta al IESS"/>
  </r>
  <r>
    <n v="765"/>
    <x v="0"/>
    <x v="0"/>
    <n v="1799.57"/>
    <n v="0"/>
    <n v="50"/>
    <n v="46"/>
    <s v="E"/>
    <s v="BMACH"/>
    <n v="182002"/>
    <d v="2019-02-28T00:00:00"/>
    <s v="CK 385-0 RODRIGUEZ GUERRERO :CK-1070987682: PAGO D"/>
    <m/>
    <s v="No relacionado"/>
    <s v="No deducible - No se aporta al IESS"/>
  </r>
  <r>
    <n v="766"/>
    <x v="0"/>
    <x v="0"/>
    <n v="1877.07"/>
    <n v="0"/>
    <n v="77.5"/>
    <n v="46"/>
    <s v="E"/>
    <s v="BMACH"/>
    <n v="182102"/>
    <d v="2019-02-28T00:00:00"/>
    <s v="CK 386-0 ROSALES RODRIGUEZ  :CK-1070987682: PAGO D"/>
    <m/>
    <s v="No relacionado"/>
    <s v="No deducible - No se aporta al IESS"/>
  </r>
  <r>
    <n v="767"/>
    <x v="0"/>
    <x v="0"/>
    <n v="1927.07"/>
    <n v="0"/>
    <n v="50"/>
    <n v="46"/>
    <s v="E"/>
    <s v="BMACH"/>
    <n v="182202"/>
    <d v="2019-02-28T00:00:00"/>
    <s v="CK 387-0 SUAREZ FRANCO JAVI :CK-1070987682: PAGO D"/>
    <m/>
    <s v="No relacionado"/>
    <s v="No deducible - No se aporta al IESS"/>
  </r>
  <r>
    <n v="768"/>
    <x v="0"/>
    <x v="0"/>
    <n v="1977.07"/>
    <n v="0"/>
    <n v="50"/>
    <n v="46"/>
    <s v="E"/>
    <s v="BMACH"/>
    <n v="180802"/>
    <d v="2019-02-28T00:00:00"/>
    <s v="CK 373-0 CASTRO ASCENCIO RO :CK-1070987682: PAGO D"/>
    <m/>
    <s v="No relacionado"/>
    <s v="No deducible - No se aporta al IESS"/>
  </r>
  <r>
    <n v="769"/>
    <x v="0"/>
    <x v="0"/>
    <n v="2027.07"/>
    <n v="0"/>
    <n v="50"/>
    <n v="46"/>
    <s v="E"/>
    <s v="BMACH"/>
    <n v="180702"/>
    <d v="2019-02-28T00:00:00"/>
    <s v="CK 372-0 CARPIO VILLAMAR TA :CK-1070987682: PAGO D"/>
    <m/>
    <s v="No relacionado"/>
    <s v="No deducible - No se aporta al IESS"/>
  </r>
  <r>
    <n v="770"/>
    <x v="0"/>
    <x v="0"/>
    <n v="2077.0700000000002"/>
    <n v="0"/>
    <n v="50"/>
    <n v="46"/>
    <s v="E"/>
    <s v="BMACH"/>
    <n v="180602"/>
    <d v="2019-02-28T00:00:00"/>
    <s v="CK 371-0 CACURRI GARCIA ALE :CK-1070987682: PAGO D"/>
    <m/>
    <s v="No relacionado"/>
    <s v="No deducible - No se aporta al IESS"/>
  </r>
  <r>
    <n v="771"/>
    <x v="0"/>
    <x v="0"/>
    <n v="2127.0700000000002"/>
    <n v="0"/>
    <n v="50"/>
    <n v="46"/>
    <s v="E"/>
    <s v="BMACH"/>
    <n v="180502"/>
    <d v="2019-02-28T00:00:00"/>
    <s v="CK 370-0 ARMIJOS HERRERA PA :CK-1070987682: PAGO D"/>
    <m/>
    <s v="No relacionado"/>
    <s v="No deducible - No se aporta al IESS"/>
  </r>
  <r>
    <n v="772"/>
    <x v="0"/>
    <x v="0"/>
    <n v="2177.0700000000002"/>
    <n v="0"/>
    <n v="50"/>
    <n v="46"/>
    <s v="E"/>
    <s v="BMACH"/>
    <n v="181202"/>
    <d v="2019-02-28T00:00:00"/>
    <s v="CK 377-0 FARIAS VELASQUEZ E :DB -1070987682: PAGO "/>
    <m/>
    <s v="No relacionado"/>
    <s v="No deducible - No se aporta al IESS"/>
  </r>
  <r>
    <n v="774"/>
    <x v="0"/>
    <x v="0"/>
    <n v="2194.5700000000002"/>
    <n v="0"/>
    <n v="47.5"/>
    <n v="48"/>
    <s v="E"/>
    <s v="BMACH"/>
    <n v="190402"/>
    <d v="2019-03-31T00:00:00"/>
    <s v="CK 454-0 ARMIJOS HERRERA PA :CK-1070987682: PAGO D"/>
    <m/>
    <s v="No relacionado"/>
    <s v="No deducible - No se aporta al IESS"/>
  </r>
  <r>
    <n v="775"/>
    <x v="0"/>
    <x v="0"/>
    <n v="2242.0700000000002"/>
    <n v="0"/>
    <n v="47.5"/>
    <n v="48"/>
    <s v="E"/>
    <s v="BMACH"/>
    <n v="190502"/>
    <d v="2019-03-31T00:00:00"/>
    <s v="CK 455-0 CACURRI GARCIA ALE :CK-1070987682: PAGO D"/>
    <m/>
    <s v="No relacionado"/>
    <s v="No deducible - No se aporta al IESS"/>
  </r>
  <r>
    <n v="776"/>
    <x v="0"/>
    <x v="0"/>
    <n v="2289.5700000000002"/>
    <n v="0"/>
    <n v="47.5"/>
    <n v="48"/>
    <s v="E"/>
    <s v="BMACH"/>
    <n v="190602"/>
    <d v="2019-03-31T00:00:00"/>
    <s v="CK 456-0 CARPIO VILLAMAR TA :DB -1070987682: PAGO "/>
    <m/>
    <s v="No relacionado"/>
    <s v="No deducible - No se aporta al IESS"/>
  </r>
  <r>
    <n v="777"/>
    <x v="0"/>
    <x v="0"/>
    <n v="2337.0700000000002"/>
    <n v="0"/>
    <n v="47.5"/>
    <n v="48"/>
    <s v="E"/>
    <s v="BMACH"/>
    <n v="190702"/>
    <d v="2019-03-31T00:00:00"/>
    <s v="CK 457-0 CASTRO ASCENCIO RO :CK-1070987682: PAGO D"/>
    <m/>
    <s v="No relacionado"/>
    <s v="No deducible - No se aporta al IESS"/>
  </r>
  <r>
    <n v="778"/>
    <x v="0"/>
    <x v="0"/>
    <n v="2384.5700000000002"/>
    <n v="0"/>
    <n v="47.5"/>
    <n v="48"/>
    <s v="E"/>
    <s v="BMACH"/>
    <n v="190802"/>
    <d v="2019-03-31T00:00:00"/>
    <s v="CK 458-0 CHONG OLAYA CRISTH :CK-1070987682: PAGO D"/>
    <m/>
    <s v="No relacionado"/>
    <s v="No deducible - No se aporta al IESS"/>
  </r>
  <r>
    <n v="779"/>
    <x v="0"/>
    <x v="0"/>
    <n v="2432.0700000000002"/>
    <n v="0"/>
    <n v="47.5"/>
    <n v="48"/>
    <s v="E"/>
    <s v="BMACH"/>
    <n v="190902"/>
    <d v="2019-03-31T00:00:00"/>
    <s v="CK 459-0 CIPAGAUTA BUITRAGO :CK-1070987682: PAGO D"/>
    <m/>
    <s v="No relacionado"/>
    <s v="No deducible - No se aporta al IESS"/>
  </r>
  <r>
    <n v="780"/>
    <x v="0"/>
    <x v="0"/>
    <n v="2479.5700000000002"/>
    <n v="0"/>
    <n v="47.5"/>
    <n v="48"/>
    <s v="E"/>
    <s v="BMACH"/>
    <n v="191002"/>
    <d v="2019-03-31T00:00:00"/>
    <s v="CK 460-0 CORNEJO ESPINOZA J :CK-1070987682: PAGO D"/>
    <m/>
    <s v="No relacionado"/>
    <s v="No deducible - No se aporta al IESS"/>
  </r>
  <r>
    <n v="781"/>
    <x v="0"/>
    <x v="0"/>
    <n v="2527.0700000000002"/>
    <n v="0"/>
    <n v="47.5"/>
    <n v="48"/>
    <s v="E"/>
    <s v="BMACH"/>
    <n v="191102"/>
    <d v="2019-03-31T00:00:00"/>
    <s v="CK 461-0 FARIAS VELASQUEZ E :CK-1070987682: PAGO D"/>
    <m/>
    <s v="No relacionado"/>
    <s v="No deducible - No se aporta al IESS"/>
  </r>
  <r>
    <n v="782"/>
    <x v="0"/>
    <x v="0"/>
    <n v="2574.5700000000002"/>
    <n v="0"/>
    <n v="47.5"/>
    <n v="48"/>
    <s v="E"/>
    <s v="BMACH"/>
    <n v="191202"/>
    <d v="2019-03-31T00:00:00"/>
    <s v="CK 462-0 LINO TUBAY TEODORO :CK-1070987682: PAGO D"/>
    <m/>
    <s v="No relacionado"/>
    <s v="No deducible - No se aporta al IESS"/>
  </r>
  <r>
    <n v="783"/>
    <x v="0"/>
    <x v="0"/>
    <n v="2622.07"/>
    <n v="0"/>
    <n v="47.5"/>
    <n v="48"/>
    <s v="E"/>
    <s v="BMACH"/>
    <n v="191302"/>
    <d v="2019-03-31T00:00:00"/>
    <s v="CK 463-0 MARCILLO LUCAS BRY :CK-1070987682: PAGO D"/>
    <m/>
    <s v="No relacionado"/>
    <s v="No deducible - No se aporta al IESS"/>
  </r>
  <r>
    <n v="784"/>
    <x v="0"/>
    <x v="0"/>
    <n v="2669.57"/>
    <n v="0"/>
    <n v="47.5"/>
    <n v="48"/>
    <s v="E"/>
    <s v="BMACH"/>
    <n v="191402"/>
    <d v="2019-03-31T00:00:00"/>
    <s v="CK 464-0 MONTIEL GARCIA FRA :CK-1070987682: PAGO D"/>
    <m/>
    <s v="No relacionado"/>
    <s v="No deducible - No se aporta al IESS"/>
  </r>
  <r>
    <n v="785"/>
    <x v="0"/>
    <x v="0"/>
    <n v="2717.07"/>
    <n v="0"/>
    <n v="47.5"/>
    <n v="48"/>
    <s v="E"/>
    <s v="BMACH"/>
    <n v="191502"/>
    <d v="2019-03-31T00:00:00"/>
    <s v="CK 465-0 MORENO ZAMBRANO CA :CK-1070987682: PAGO D"/>
    <m/>
    <s v="No relacionado"/>
    <s v="No deducible - No se aporta al IESS"/>
  </r>
  <r>
    <n v="786"/>
    <x v="0"/>
    <x v="0"/>
    <n v="2764.57"/>
    <n v="0"/>
    <n v="47.5"/>
    <n v="48"/>
    <s v="E"/>
    <s v="BMACH"/>
    <n v="191602"/>
    <d v="2019-03-31T00:00:00"/>
    <s v="CK 466-0 ORTIZ PEREZ CRISTH :CK-1070987682: PAGO D"/>
    <m/>
    <s v="No relacionado"/>
    <s v="No deducible - No se aporta al IESS"/>
  </r>
  <r>
    <n v="787"/>
    <x v="0"/>
    <x v="0"/>
    <n v="2812.07"/>
    <n v="0"/>
    <n v="47.5"/>
    <n v="48"/>
    <s v="E"/>
    <s v="BMACH"/>
    <n v="191702"/>
    <d v="2019-03-31T00:00:00"/>
    <s v="CK 467-0 PINCAY GUTIERREZ W :CK-1070987682: PAGO D"/>
    <m/>
    <s v="No relacionado"/>
    <s v="No deducible - No se aporta al IESS"/>
  </r>
  <r>
    <n v="788"/>
    <x v="0"/>
    <x v="0"/>
    <n v="2859.57"/>
    <n v="0"/>
    <n v="47.5"/>
    <n v="48"/>
    <s v="E"/>
    <s v="BMACH"/>
    <n v="191802"/>
    <d v="2019-03-31T00:00:00"/>
    <s v="CK 468-0 RODRIGUEZ GUERRERO :CK-1070987682: PAGO D"/>
    <m/>
    <s v="No relacionado"/>
    <s v="No deducible - No se aporta al IESS"/>
  </r>
  <r>
    <n v="789"/>
    <x v="0"/>
    <x v="0"/>
    <n v="2907.07"/>
    <n v="0"/>
    <n v="47.5"/>
    <n v="48"/>
    <s v="E"/>
    <s v="BMACH"/>
    <n v="191902"/>
    <d v="2019-03-31T00:00:00"/>
    <s v="CK 469-0 ROSALES RODRIGUEZ  :CK-1070987682: PAGO D"/>
    <m/>
    <s v="No relacionado"/>
    <s v="No deducible - No se aporta al IESS"/>
  </r>
  <r>
    <n v="790"/>
    <x v="0"/>
    <x v="0"/>
    <n v="2954.57"/>
    <n v="0"/>
    <n v="47.5"/>
    <n v="48"/>
    <s v="E"/>
    <s v="BMACH"/>
    <n v="192002"/>
    <d v="2019-03-31T00:00:00"/>
    <s v="CK 471-0 SUAREZ FRANCO JAVI :CK-1070987682: PAGO D"/>
    <m/>
    <s v="No relacionado"/>
    <s v="No deducible - No se aporta al IESS"/>
  </r>
  <r>
    <n v="791"/>
    <x v="0"/>
    <x v="0"/>
    <n v="3002.07"/>
    <n v="0"/>
    <n v="47.5"/>
    <n v="48"/>
    <s v="E"/>
    <s v="BMACH"/>
    <n v="192102"/>
    <d v="2019-03-31T00:00:00"/>
    <s v="CK 470-0 ZAVALA ARANA EDISO :CK-1070987682: PAGO D"/>
    <m/>
    <s v="No relacionado"/>
    <s v="No deducible - No se aporta al IESS"/>
  </r>
  <r>
    <n v="795"/>
    <x v="0"/>
    <x v="0"/>
    <n v="3247.68"/>
    <n v="0"/>
    <n v="52.5"/>
    <n v="50"/>
    <s v="E"/>
    <s v="BMACH"/>
    <n v="199402"/>
    <d v="2019-04-30T00:00:00"/>
    <s v="CK 538-0 ARMIJOS HERRERA PA :CK-1070987682: PAGO B"/>
    <m/>
    <s v="No relacionado"/>
    <s v="No deducible - No se aporta al IESS"/>
  </r>
  <r>
    <n v="796"/>
    <x v="0"/>
    <x v="0"/>
    <n v="3300.18"/>
    <n v="0"/>
    <n v="52.5"/>
    <n v="50"/>
    <s v="E"/>
    <s v="BMACH"/>
    <n v="199502"/>
    <d v="2019-04-30T00:00:00"/>
    <s v="CK 539-0 CACURRI GARCIA ALE :CK-1070987682: PAGO B"/>
    <m/>
    <s v="No relacionado"/>
    <s v="No deducible - No se aporta al IESS"/>
  </r>
  <r>
    <n v="797"/>
    <x v="0"/>
    <x v="0"/>
    <n v="3352.68"/>
    <n v="0"/>
    <n v="52.5"/>
    <n v="50"/>
    <s v="E"/>
    <s v="BMACH"/>
    <n v="199602"/>
    <d v="2019-04-30T00:00:00"/>
    <s v="CK 540-0 CARPIO VILLAMAR TA :CK-1070987682: PAGO B"/>
    <m/>
    <s v="No relacionado"/>
    <s v="No deducible - No se aporta al IESS"/>
  </r>
  <r>
    <n v="798"/>
    <x v="0"/>
    <x v="0"/>
    <n v="3405.18"/>
    <n v="0"/>
    <n v="52.5"/>
    <n v="50"/>
    <s v="E"/>
    <s v="BMACH"/>
    <n v="199702"/>
    <d v="2019-04-30T00:00:00"/>
    <s v="CK 541-0 CASTRO ASCENCIO RO :CK-1070987682: PAGO B"/>
    <m/>
    <s v="No relacionado"/>
    <s v="No deducible - No se aporta al IESS"/>
  </r>
  <r>
    <n v="799"/>
    <x v="0"/>
    <x v="0"/>
    <n v="3457.68"/>
    <n v="0"/>
    <n v="52.5"/>
    <n v="50"/>
    <s v="E"/>
    <s v="BMACH"/>
    <n v="199802"/>
    <d v="2019-04-30T00:00:00"/>
    <s v="CK 542-0 CHONG OLAYA CRISTH :CK-1070987682: PAGO B"/>
    <m/>
    <s v="No relacionado"/>
    <s v="No deducible - No se aporta al IESS"/>
  </r>
  <r>
    <n v="800"/>
    <x v="0"/>
    <x v="0"/>
    <n v="3510.18"/>
    <n v="0"/>
    <n v="52.5"/>
    <n v="50"/>
    <s v="E"/>
    <s v="BMACH"/>
    <n v="199902"/>
    <d v="2019-04-30T00:00:00"/>
    <s v="CK 543-0 CIPAGAUTA BUITRAGO :CK-1070987682: PAGO B"/>
    <m/>
    <s v="No relacionado"/>
    <s v="No deducible - No se aporta al IESS"/>
  </r>
  <r>
    <n v="801"/>
    <x v="0"/>
    <x v="0"/>
    <n v="3562.68"/>
    <n v="0"/>
    <n v="52.5"/>
    <n v="50"/>
    <s v="E"/>
    <s v="BMACH"/>
    <n v="200002"/>
    <d v="2019-04-30T00:00:00"/>
    <s v="CK 544-0 CORNEJO ESPINOZA J :CK-1070987682: PAGO B"/>
    <m/>
    <s v="No relacionado"/>
    <s v="No deducible - No se aporta al IESS"/>
  </r>
  <r>
    <n v="802"/>
    <x v="0"/>
    <x v="0"/>
    <n v="3600.18"/>
    <n v="0"/>
    <n v="37.5"/>
    <n v="50"/>
    <s v="E"/>
    <s v="BMACH"/>
    <n v="200102"/>
    <d v="2019-04-30T00:00:00"/>
    <s v="CK 545-0 FARIAS VELASQUEZ E :CK-1070987682: PAGO B"/>
    <m/>
    <s v="No relacionado"/>
    <s v="No deducible - No se aporta al IESS"/>
  </r>
  <r>
    <n v="803"/>
    <x v="0"/>
    <x v="0"/>
    <n v="3652.68"/>
    <n v="0"/>
    <n v="52.5"/>
    <n v="50"/>
    <s v="E"/>
    <s v="BMACH"/>
    <n v="200202"/>
    <d v="2019-04-30T00:00:00"/>
    <s v="CK 546-0 LINO TUBAY TEODORO :CK-1070987682: PAGO B"/>
    <m/>
    <s v="No relacionado"/>
    <s v="No deducible - No se aporta al IESS"/>
  </r>
  <r>
    <n v="804"/>
    <x v="0"/>
    <x v="0"/>
    <n v="3725.18"/>
    <n v="0"/>
    <n v="72.5"/>
    <n v="50"/>
    <s v="E"/>
    <s v="BMACH"/>
    <n v="200302"/>
    <d v="2019-04-30T00:00:00"/>
    <s v="CK 547-0 MACIAS CONTRERAS L :CK-1070987682: PAGO B"/>
    <m/>
    <s v="No relacionado"/>
    <s v="No deducible - No se aporta al IESS"/>
  </r>
  <r>
    <n v="805"/>
    <x v="0"/>
    <x v="0"/>
    <n v="3777.68"/>
    <n v="0"/>
    <n v="52.5"/>
    <n v="50"/>
    <s v="E"/>
    <s v="BMACH"/>
    <n v="200402"/>
    <d v="2019-04-30T00:00:00"/>
    <s v="CK 548-0 MARCILLO LUCAS BRY :CK-1070987682: PAGO B"/>
    <m/>
    <s v="No relacionado"/>
    <s v="No deducible - No se aporta al IESS"/>
  </r>
  <r>
    <n v="806"/>
    <x v="0"/>
    <x v="0"/>
    <n v="3830.18"/>
    <n v="0"/>
    <n v="52.5"/>
    <n v="50"/>
    <s v="E"/>
    <s v="BMACH"/>
    <n v="200502"/>
    <d v="2019-04-30T00:00:00"/>
    <s v="CK 549-0 MONTIEL GARCIA FRA :CK-1070987682: PAGO B"/>
    <m/>
    <s v="No relacionado"/>
    <s v="No deducible - No se aporta al IESS"/>
  </r>
  <r>
    <n v="807"/>
    <x v="0"/>
    <x v="0"/>
    <n v="3882.68"/>
    <n v="0"/>
    <n v="52.5"/>
    <n v="50"/>
    <s v="E"/>
    <s v="BMACH"/>
    <n v="200602"/>
    <d v="2019-04-30T00:00:00"/>
    <s v="CK 550-0 MORENO ZAMBRANO CA :CK-1070987682: PAGO B"/>
    <m/>
    <s v="No relacionado"/>
    <s v="No deducible - No se aporta al IESS"/>
  </r>
  <r>
    <n v="808"/>
    <x v="0"/>
    <x v="0"/>
    <n v="3935.18"/>
    <n v="0"/>
    <n v="52.5"/>
    <n v="50"/>
    <s v="E"/>
    <s v="BMACH"/>
    <n v="200702"/>
    <d v="2019-04-30T00:00:00"/>
    <s v="CK 551-0 ORTIZ PEREZ CRISTH :CK-1070987682: PAGO B"/>
    <m/>
    <s v="No relacionado"/>
    <s v="No deducible - No se aporta al IESS"/>
  </r>
  <r>
    <n v="809"/>
    <x v="0"/>
    <x v="0"/>
    <n v="3987.68"/>
    <n v="0"/>
    <n v="52.5"/>
    <n v="50"/>
    <s v="E"/>
    <s v="BMACH"/>
    <n v="200802"/>
    <d v="2019-04-30T00:00:00"/>
    <s v="CK 552-0 PINCAY GUTIERREZ W :CK-1070987682: PAGO B"/>
    <m/>
    <s v="No relacionado"/>
    <s v="No deducible - No se aporta al IESS"/>
  </r>
  <r>
    <n v="810"/>
    <x v="0"/>
    <x v="0"/>
    <n v="4060.18"/>
    <n v="0"/>
    <n v="72.5"/>
    <n v="50"/>
    <s v="E"/>
    <s v="BMACH"/>
    <n v="200902"/>
    <d v="2019-04-30T00:00:00"/>
    <s v="CK 553-0 PONCE REYES GONZAL :CK-1070987682: PAGO B"/>
    <m/>
    <s v="No relacionado"/>
    <s v="No deducible - No se aporta al IESS"/>
  </r>
  <r>
    <n v="811"/>
    <x v="0"/>
    <x v="0"/>
    <n v="4112.68"/>
    <n v="0"/>
    <n v="52.5"/>
    <n v="50"/>
    <s v="E"/>
    <s v="BMACH"/>
    <n v="201002"/>
    <d v="2019-04-30T00:00:00"/>
    <s v="CK 554-0 RODRIGUEZ GUERRERO :CK-1070987682: PAGO B"/>
    <m/>
    <s v="No relacionado"/>
    <s v="No deducible - No se aporta al IESS"/>
  </r>
  <r>
    <n v="812"/>
    <x v="0"/>
    <x v="0"/>
    <n v="4165.18"/>
    <n v="0"/>
    <n v="52.5"/>
    <n v="50"/>
    <s v="E"/>
    <s v="BMACH"/>
    <n v="201102"/>
    <d v="2019-04-30T00:00:00"/>
    <s v="CK 555-0 ROSALES RODRIGUEZ  :CK-1070987682: PAGO B"/>
    <m/>
    <s v="No relacionado"/>
    <s v="No deducible - No se aporta al IESS"/>
  </r>
  <r>
    <n v="813"/>
    <x v="0"/>
    <x v="0"/>
    <n v="4217.68"/>
    <n v="0"/>
    <n v="52.5"/>
    <n v="50"/>
    <s v="E"/>
    <s v="BMACH"/>
    <n v="201202"/>
    <d v="2019-04-30T00:00:00"/>
    <s v="CK 557-0 SUAREZ FRANCO JAVI :CK-1070987682: PAGO B"/>
    <m/>
    <s v="No relacionado"/>
    <s v="No deducible - No se aporta al IESS"/>
  </r>
  <r>
    <n v="814"/>
    <x v="0"/>
    <x v="0"/>
    <n v="4270.18"/>
    <n v="0"/>
    <n v="52.5"/>
    <n v="50"/>
    <s v="E"/>
    <s v="BMACH"/>
    <n v="201302"/>
    <d v="2019-04-30T00:00:00"/>
    <s v="CK 556-0 ZAVALA ARANA EDISO :CK-1070987682: PAGO B"/>
    <m/>
    <s v="No relacionado"/>
    <s v="No deducible - No se aporta al IESS"/>
  </r>
  <r>
    <n v="815"/>
    <x v="0"/>
    <x v="0"/>
    <n v="4300.18"/>
    <n v="0"/>
    <n v="30"/>
    <n v="50"/>
    <s v="E"/>
    <s v="BMACH"/>
    <n v="201702"/>
    <d v="2019-04-30T00:00:00"/>
    <s v="CK 562-0 CACURRI GARCIA ALE :CK-1070987682: REPOSI"/>
    <m/>
    <s v="No relacionado"/>
    <s v="No deducible - No se aporta al IESS"/>
  </r>
  <r>
    <n v="817"/>
    <x v="0"/>
    <x v="0"/>
    <n v="4436.68"/>
    <n v="0"/>
    <n v="72.5"/>
    <n v="50"/>
    <s v="E"/>
    <s v="BMACH"/>
    <n v="199302"/>
    <d v="2019-04-30T00:00:00"/>
    <s v="CK 537-0 ALVARADO OSORIO LU :CK-1070987682: PAGO B"/>
    <m/>
    <s v="No relacionado"/>
    <s v="No deducible - No se aporta al IESS"/>
  </r>
  <r>
    <n v="820"/>
    <x v="0"/>
    <x v="0"/>
    <n v="5811.4"/>
    <n v="0"/>
    <n v="1102.5"/>
    <n v="1106"/>
    <s v="T"/>
    <s v="BMACH"/>
    <n v="217302"/>
    <d v="2019-05-31T00:00:00"/>
    <s v="ND 2703880000-0 :ND:0-2703880000 Pago bono de alim"/>
    <m/>
    <s v="No relacionado"/>
    <s v="No deducible - No se aporta al IESS"/>
  </r>
  <r>
    <n v="829"/>
    <x v="0"/>
    <x v="0"/>
    <n v="8142.21"/>
    <n v="0"/>
    <n v="1000"/>
    <n v="1126"/>
    <s v="T"/>
    <s v="BMACH"/>
    <n v="222402"/>
    <d v="2019-06-30T00:00:00"/>
    <s v="ND 2915520000-0 :ND:0-2915520000 PAGO BONO ALIMENT"/>
    <m/>
    <s v="No relacionado"/>
    <s v="No deducible - No se aporta al IESS"/>
  </r>
  <r>
    <n v="832"/>
    <x v="0"/>
    <x v="0"/>
    <n v="9404.7099999999991"/>
    <n v="0"/>
    <n v="1262.5"/>
    <n v="1413"/>
    <s v="T"/>
    <s v="CONNO"/>
    <m/>
    <d v="2019-08-30T00:00:00"/>
    <s v="ALIMENTACION MES JULIO 2019"/>
    <m/>
    <s v="No relacionado"/>
    <s v="No deducible - No se aporta al IESS"/>
  </r>
  <r>
    <n v="833"/>
    <x v="0"/>
    <x v="0"/>
    <n v="10692.21"/>
    <n v="0"/>
    <n v="1287.5"/>
    <n v="1358"/>
    <s v="T"/>
    <s v="CONNO"/>
    <m/>
    <d v="2019-08-30T00:00:00"/>
    <s v="Reclasificaci cuentas referencias seg佖 N/D #3305330000 mes Agosto/2019"/>
    <m/>
    <s v="No relacionado"/>
    <s v="No deducible - No se aporta al IESS"/>
  </r>
  <r>
    <n v="836"/>
    <x v="0"/>
    <x v="0"/>
    <n v="11694.08"/>
    <n v="0"/>
    <n v="932.5"/>
    <n v="1361"/>
    <s v="T"/>
    <s v="CONNO"/>
    <m/>
    <d v="2019-09-30T00:00:00"/>
    <s v="Reclasificaci cuentas referencias seg佖 N/D #359915 mes Septiembre/2019"/>
    <m/>
    <s v="No relacionado"/>
    <s v="No deducible - No se aporta al IESS"/>
  </r>
  <r>
    <n v="837"/>
    <x v="0"/>
    <x v="0"/>
    <n v="12711.58"/>
    <n v="0"/>
    <n v="1017.5"/>
    <n v="1366"/>
    <s v="T"/>
    <s v="CONNO"/>
    <m/>
    <d v="2019-10-30T00:00:00"/>
    <s v="Reclasificaci cuentas referencias seg佖 N/D #3673170 mes Octubre/2019"/>
    <m/>
    <s v="No relacionado"/>
    <s v="No deducible - No se aporta al IESS"/>
  </r>
  <r>
    <n v="853"/>
    <x v="0"/>
    <x v="0"/>
    <n v="14344.01"/>
    <n v="0"/>
    <n v="817.5"/>
    <n v="1368"/>
    <s v="T"/>
    <s v="CONNO"/>
    <m/>
    <d v="2019-11-30T00:00:00"/>
    <s v="Reclasificaci cuentas referencias seg佖 N/D #389509 mes Noviembre/2019"/>
    <m/>
    <s v="No relacionado"/>
    <s v="No deducible - No se aporta al IESS"/>
  </r>
  <r>
    <n v="862"/>
    <x v="0"/>
    <x v="0"/>
    <n v="15579.75"/>
    <n v="0"/>
    <n v="895"/>
    <n v="1381"/>
    <s v="T"/>
    <s v="BMACH"/>
    <n v="256302"/>
    <d v="2019-12-31T00:00:00"/>
    <s v="ND 409256-0 :ND:0-409256 PAGO ALIMENTACIﾓN MES DIC"/>
    <m/>
    <s v="No relacionado"/>
    <s v="No deducible - No se aporta al IESS"/>
  </r>
  <r>
    <n v="1225"/>
    <x v="1"/>
    <x v="1"/>
    <n v="8062.5"/>
    <n v="0"/>
    <n v="8000"/>
    <n v="44"/>
    <s v="E"/>
    <s v="BMACH"/>
    <n v="166402"/>
    <d v="2019-01-31T00:00:00"/>
    <s v="CK 266-0 ALEXI AGUSTO RODRI :CK-1070987682: Gastos"/>
    <m/>
    <s v="No relacionado"/>
    <s v="NO deducible no hay factura"/>
  </r>
  <r>
    <n v="1226"/>
    <x v="1"/>
    <x v="1"/>
    <n v="18562.5"/>
    <n v="0"/>
    <n v="10500"/>
    <n v="44"/>
    <s v="E"/>
    <s v="BMACH"/>
    <n v="166502"/>
    <d v="2019-01-31T00:00:00"/>
    <s v="CK 267-0 ALEXI AGUSTO RODRI :CK-1070987682: Gastos"/>
    <m/>
    <s v="No relacionado"/>
    <s v="NO deducible no hay factura"/>
  </r>
  <r>
    <n v="1233"/>
    <x v="1"/>
    <x v="1"/>
    <n v="33432.660000000003"/>
    <n v="0"/>
    <n v="15000"/>
    <n v="46"/>
    <s v="E"/>
    <s v="BMACH"/>
    <n v="179802"/>
    <d v="2019-02-28T00:00:00"/>
    <s v="CK 368-0 ALEXI AGUSTO RODRI :CK-1070987682: Gastos"/>
    <m/>
    <s v="No relacionado"/>
    <s v="NO deducible no hay factura"/>
  </r>
  <r>
    <n v="1240"/>
    <x v="2"/>
    <x v="2"/>
    <n v="3000"/>
    <n v="0"/>
    <n v="3000"/>
    <n v="46"/>
    <s v="E"/>
    <s v="BMACH"/>
    <n v="176702"/>
    <d v="2019-02-28T00:00:00"/>
    <s v="CK 344-0 ALEXI AGUSTO RODRI :CK-1070987682: Gastos"/>
    <m/>
    <s v="No relacionado"/>
    <s v="NO deducible no hay factura"/>
  </r>
  <r>
    <n v="1241"/>
    <x v="2"/>
    <x v="2"/>
    <n v="18000"/>
    <n v="0"/>
    <n v="15000"/>
    <n v="46"/>
    <s v="E"/>
    <s v="BMACH"/>
    <n v="178602"/>
    <d v="2019-02-28T00:00:00"/>
    <s v="CK 362-0 XAVIER ANTONIO ICA :CK-1070987682: Gastos"/>
    <m/>
    <s v="No relacionado"/>
    <s v="NO deducible no hay factura"/>
  </r>
  <r>
    <n v="1242"/>
    <x v="2"/>
    <x v="2"/>
    <n v="33000"/>
    <n v="0"/>
    <n v="15000"/>
    <n v="46"/>
    <s v="E"/>
    <s v="BMACH"/>
    <n v="176902"/>
    <d v="2019-02-28T00:00:00"/>
    <s v="CK 345-0 ALEXI AGUSTO RODRI :CK-1070987682: Gastos"/>
    <m/>
    <s v="No relacionado"/>
    <s v="NO deducible no hay factura"/>
  </r>
  <r>
    <n v="1381"/>
    <x v="3"/>
    <x v="3"/>
    <n v="1.71"/>
    <n v="0"/>
    <n v="1.71"/>
    <n v="48"/>
    <s v="E"/>
    <s v="BMACH"/>
    <n v="192202"/>
    <d v="2019-03-31T00:00:00"/>
    <s v="CK 472-0 IESS :CK-1070987682: PAGO DE PLANILLAS DE"/>
    <s v="IESS"/>
    <s v="No relacionado"/>
    <s v="No deducible"/>
  </r>
  <r>
    <n v="1382"/>
    <x v="3"/>
    <x v="3"/>
    <n v="21.64"/>
    <n v="0"/>
    <n v="19.93"/>
    <n v="48"/>
    <s v="E"/>
    <s v="BMACH"/>
    <n v="192202"/>
    <d v="2019-03-31T00:00:00"/>
    <s v="CK 472-0 IESS :CK-1070987682: PAGO DE PLANILLAS DE"/>
    <s v="IESS"/>
    <s v="No relacionado"/>
    <s v="No deducible"/>
  </r>
  <r>
    <n v="1383"/>
    <x v="3"/>
    <x v="3"/>
    <n v="21.9"/>
    <n v="0"/>
    <n v="0.26"/>
    <n v="48"/>
    <s v="E"/>
    <s v="BMACH"/>
    <n v="192202"/>
    <d v="2019-03-31T00:00:00"/>
    <s v="CK 472-0 IESS :CK-1070987682: PAGO DE PLANILLAS DE"/>
    <s v="IESS"/>
    <s v="No relacionado"/>
    <s v="No deducible"/>
  </r>
  <r>
    <n v="1384"/>
    <x v="3"/>
    <x v="3"/>
    <n v="31.9"/>
    <n v="0"/>
    <n v="10"/>
    <n v="48"/>
    <s v="E"/>
    <s v="BMACH"/>
    <n v="192202"/>
    <d v="2019-03-31T00:00:00"/>
    <s v="CK 472-0 IESS :CK-1070987682: PAGO DE PLANILLAS DE"/>
    <s v="IESS"/>
    <s v="No relacionado"/>
    <s v="No deducible"/>
  </r>
  <r>
    <n v="1385"/>
    <x v="3"/>
    <x v="3"/>
    <n v="32.549999999999997"/>
    <n v="0"/>
    <n v="0.65"/>
    <n v="48"/>
    <s v="E"/>
    <s v="BMACH"/>
    <n v="192202"/>
    <d v="2019-03-31T00:00:00"/>
    <s v="CK 472-0 IESS :CK-1070987682: PAGO DE PLANILLAS DE"/>
    <s v="IESS"/>
    <s v="No relacionado"/>
    <s v="No deducible"/>
  </r>
  <r>
    <n v="1386"/>
    <x v="3"/>
    <x v="3"/>
    <n v="34.99"/>
    <n v="0"/>
    <n v="2.44"/>
    <n v="1085"/>
    <s v="T"/>
    <s v="CONTG"/>
    <m/>
    <d v="2019-04-30T00:00:00"/>
    <s v="Interes genereado por planillas de IESS Marzo_19"/>
    <m/>
    <s v="No relacionado"/>
    <s v="No deducible"/>
  </r>
  <r>
    <n v="1387"/>
    <x v="3"/>
    <x v="3"/>
    <n v="35.26"/>
    <n v="0"/>
    <n v="0.27"/>
    <n v="50"/>
    <s v="E"/>
    <s v="BMACH"/>
    <n v="199202"/>
    <d v="2019-04-30T00:00:00"/>
    <s v="CK 536-0 IESS :CK-1070987682: PAGO PLANILLAS DEL I"/>
    <s v="IESS"/>
    <s v="No relacionado"/>
    <s v="No deducible"/>
  </r>
  <r>
    <n v="1388"/>
    <x v="3"/>
    <x v="3"/>
    <n v="35.909999999999997"/>
    <n v="0"/>
    <n v="0.65"/>
    <n v="50"/>
    <s v="E"/>
    <s v="BMACH"/>
    <n v="199202"/>
    <d v="2019-04-30T00:00:00"/>
    <s v="CK 536-0 IESS :CK-1070987682: PAGO PLANILLAS DEL I"/>
    <s v="IESS"/>
    <s v="No relacionado"/>
    <s v="No deducible"/>
  </r>
  <r>
    <n v="1389"/>
    <x v="3"/>
    <x v="3"/>
    <n v="39.92"/>
    <n v="0"/>
    <n v="4.01"/>
    <n v="1390"/>
    <s v="T"/>
    <s v="CONNO"/>
    <m/>
    <d v="2019-04-30T00:00:00"/>
    <s v="RECLASIFICACION N/D #3346 TRANSACCION #213102"/>
    <m/>
    <s v="No relacionado"/>
    <s v="No deducible"/>
  </r>
  <r>
    <n v="1390"/>
    <x v="3"/>
    <x v="3"/>
    <n v="60.69"/>
    <n v="0"/>
    <n v="20.77"/>
    <n v="50"/>
    <s v="E"/>
    <s v="BMACH"/>
    <n v="199202"/>
    <d v="2019-04-30T00:00:00"/>
    <s v="CK 536-0 IESS :CK-1070987682: PAGO PLANILLAS DEL I"/>
    <s v="IESS"/>
    <s v="No relacionado"/>
    <s v="No deducible"/>
  </r>
  <r>
    <n v="1391"/>
    <x v="3"/>
    <x v="3"/>
    <n v="68.260000000000005"/>
    <n v="0"/>
    <n v="7.57"/>
    <n v="50"/>
    <s v="E"/>
    <s v="BMACH"/>
    <n v="199202"/>
    <d v="2019-04-30T00:00:00"/>
    <s v="CK 536-0 IESS :CK-1070987682: PAGO PLANILLAS DEL I"/>
    <s v="IESS"/>
    <s v="No relacionado"/>
    <s v="No deducible"/>
  </r>
  <r>
    <n v="1392"/>
    <x v="3"/>
    <x v="3"/>
    <n v="76.86"/>
    <n v="0"/>
    <n v="8.6"/>
    <n v="1390"/>
    <s v="T"/>
    <s v="CONNO"/>
    <m/>
    <d v="2019-04-30T00:00:00"/>
    <s v="RECLASIFICACION N/D #3345 TRANSACCION #213002"/>
    <m/>
    <s v="No relacionado"/>
    <s v="No deducible"/>
  </r>
  <r>
    <n v="1393"/>
    <x v="3"/>
    <x v="3"/>
    <n v="79.239999999999995"/>
    <n v="0"/>
    <n v="2.38"/>
    <n v="1379"/>
    <s v="T"/>
    <s v="CONTG"/>
    <m/>
    <d v="2019-11-30T00:00:00"/>
    <s v="Ajuste Nota de debito #39010 transaccion #251902"/>
    <m/>
    <s v="No relacionado"/>
    <s v="No deducible"/>
  </r>
  <r>
    <n v="1396"/>
    <x v="4"/>
    <x v="4"/>
    <n v="59.67"/>
    <n v="0"/>
    <n v="59.67"/>
    <n v="1325"/>
    <s v="T"/>
    <s v="CONTG"/>
    <m/>
    <d v="2019-11-19T00:00:00"/>
    <s v="LIQ, #8 CK#649 FERNANDO LINO POR ANTICIPO CON OBRA URDESA ACERA NORTE"/>
    <m/>
    <s v="No relacionado"/>
    <s v="No deducible"/>
  </r>
  <r>
    <n v="1409"/>
    <x v="5"/>
    <x v="5"/>
    <n v="111.75"/>
    <n v="0"/>
    <n v="111.75"/>
    <n v="44"/>
    <s v="E"/>
    <s v="BMACH"/>
    <n v="172902"/>
    <d v="2019-01-31T00:00:00"/>
    <s v="CK 320-0 SALAZAR AVILA DARI :CK-1070987682: Devolu"/>
    <m/>
    <s v="No relacionado"/>
    <s v="No deducible"/>
  </r>
  <r>
    <n v="1410"/>
    <x v="5"/>
    <x v="5"/>
    <n v="1947.86"/>
    <n v="0"/>
    <n v="1836.11"/>
    <n v="1063"/>
    <s v="T"/>
    <s v="INVEN"/>
    <n v="115805"/>
    <d v="2019-02-23T00:00:00"/>
    <s v="AS 1-0"/>
    <s v="AMERICAN DRILLING PRODUCTS"/>
    <s v="No relacionado"/>
    <s v="No deducible"/>
  </r>
  <r>
    <n v="1411"/>
    <x v="5"/>
    <x v="5"/>
    <n v="1947.87"/>
    <n v="0"/>
    <n v="0.01"/>
    <n v="1081"/>
    <s v="T"/>
    <s v="BMACH"/>
    <n v="203002"/>
    <d v="2019-03-31T00:00:00"/>
    <s v="ND 034240-0 :ND:0-034240 Ajuste de 0,01 ctvo cobra"/>
    <m/>
    <s v="No relacionado"/>
    <s v="No deducible"/>
  </r>
  <r>
    <m/>
    <x v="6"/>
    <x v="6"/>
    <m/>
    <m/>
    <n v="18.25"/>
    <m/>
    <m/>
    <m/>
    <m/>
    <m/>
    <s v="POR MAYORIZAR"/>
    <m/>
    <m/>
    <m/>
  </r>
  <r>
    <n v="1412"/>
    <x v="7"/>
    <x v="7"/>
    <n v="0.12"/>
    <n v="0"/>
    <n v="0.12"/>
    <n v="1166"/>
    <s v="T"/>
    <s v="INVEN"/>
    <n v="133705"/>
    <d v="2019-06-11T00:00:00"/>
    <s v="DC 133705-0"/>
    <m/>
    <s v="No relacionado"/>
    <s v="No deducible"/>
  </r>
  <r>
    <n v="1413"/>
    <x v="7"/>
    <x v="7"/>
    <n v="0.21"/>
    <n v="0"/>
    <n v="0.09"/>
    <n v="1165"/>
    <s v="T"/>
    <s v="INVEN"/>
    <n v="136305"/>
    <d v="2019-06-27T00:00:00"/>
    <s v="DC 136305-0"/>
    <m/>
    <s v="No relacionado"/>
    <s v="No deducible"/>
  </r>
  <r>
    <n v="1414"/>
    <x v="7"/>
    <x v="7"/>
    <n v="0.22"/>
    <n v="0"/>
    <n v="0.01"/>
    <n v="1165"/>
    <s v="T"/>
    <s v="INVEN"/>
    <n v="136105"/>
    <d v="2019-06-27T00:00:00"/>
    <s v="DC 136105-0"/>
    <m/>
    <s v="No relacionado"/>
    <s v="No deducible"/>
  </r>
  <r>
    <n v="1415"/>
    <x v="7"/>
    <x v="7"/>
    <n v="0.26"/>
    <n v="0"/>
    <n v="0.04"/>
    <n v="1174"/>
    <s v="T"/>
    <s v="INVEN"/>
    <n v="137905"/>
    <d v="2019-07-16T00:00:00"/>
    <s v="DC 137905-0"/>
    <m/>
    <s v="No relacionado"/>
    <s v="No deducible"/>
  </r>
  <r>
    <n v="1416"/>
    <x v="7"/>
    <x v="7"/>
    <n v="0.28000000000000003"/>
    <n v="0"/>
    <n v="0.02"/>
    <n v="1174"/>
    <s v="T"/>
    <s v="INVEN"/>
    <n v="138005"/>
    <d v="2019-07-16T00:00:00"/>
    <s v="DC 138005-0"/>
    <m/>
    <s v="No relacionado"/>
    <s v="No deducible"/>
  </r>
  <r>
    <n v="1417"/>
    <x v="7"/>
    <x v="7"/>
    <n v="0.39"/>
    <n v="0"/>
    <n v="0.11"/>
    <n v="1174"/>
    <s v="T"/>
    <s v="INVEN"/>
    <n v="137805"/>
    <d v="2019-07-16T00:00:00"/>
    <s v="DC 137805-0"/>
    <m/>
    <s v="No relacionado"/>
    <s v="No deducible"/>
  </r>
  <r>
    <n v="1418"/>
    <x v="7"/>
    <x v="7"/>
    <n v="0.52"/>
    <n v="0"/>
    <n v="0.13"/>
    <n v="1210"/>
    <s v="T"/>
    <s v="INVEN"/>
    <n v="142405"/>
    <d v="2019-08-19T00:00:00"/>
    <s v="DC 142405-0"/>
    <m/>
    <s v="No relacionado"/>
    <s v="No deducible"/>
  </r>
  <r>
    <n v="1419"/>
    <x v="7"/>
    <x v="7"/>
    <n v="0.64"/>
    <n v="0"/>
    <n v="0.12"/>
    <n v="1210"/>
    <s v="T"/>
    <s v="INVEN"/>
    <n v="142505"/>
    <d v="2019-08-19T00:00:00"/>
    <s v="DC 142505-0"/>
    <m/>
    <s v="No relacionado"/>
    <s v="No deducible"/>
  </r>
  <r>
    <n v="1420"/>
    <x v="7"/>
    <x v="7"/>
    <n v="0.78"/>
    <n v="0"/>
    <n v="0.14000000000000001"/>
    <n v="1210"/>
    <s v="T"/>
    <s v="INVEN"/>
    <n v="142205"/>
    <d v="2019-08-19T00:00:00"/>
    <s v="DC 142205-0"/>
    <m/>
    <s v="No relacionado"/>
    <s v="No deducible"/>
  </r>
  <r>
    <n v="1421"/>
    <x v="7"/>
    <x v="7"/>
    <n v="0.92"/>
    <n v="0"/>
    <n v="0.14000000000000001"/>
    <n v="1207"/>
    <s v="T"/>
    <s v="INVEN"/>
    <n v="147105"/>
    <d v="2019-08-23T00:00:00"/>
    <s v="DC 147105-0"/>
    <m/>
    <s v="No relacionado"/>
    <s v="No deducible"/>
  </r>
  <r>
    <n v="1422"/>
    <x v="7"/>
    <x v="7"/>
    <n v="1.06"/>
    <n v="0"/>
    <n v="0.14000000000000001"/>
    <n v="1207"/>
    <s v="T"/>
    <s v="INVEN"/>
    <n v="149305"/>
    <d v="2019-08-23T00:00:00"/>
    <s v="DC 149305-0"/>
    <m/>
    <s v="No relacionado"/>
    <s v="No deducible"/>
  </r>
  <r>
    <n v="1423"/>
    <x v="7"/>
    <x v="7"/>
    <n v="1.07"/>
    <n v="0"/>
    <n v="0.01"/>
    <n v="1253"/>
    <s v="T"/>
    <s v="INVEN"/>
    <n v="151505"/>
    <d v="2019-09-01T00:00:00"/>
    <s v="DC 151505-0"/>
    <m/>
    <s v="No relacionado"/>
    <s v="No deducible"/>
  </r>
  <r>
    <n v="1424"/>
    <x v="7"/>
    <x v="7"/>
    <n v="1.08"/>
    <n v="0"/>
    <n v="0.01"/>
    <n v="1253"/>
    <s v="T"/>
    <s v="INVEN"/>
    <n v="151605"/>
    <d v="2019-09-01T00:00:00"/>
    <s v="DC 151605-0"/>
    <m/>
    <s v="No relacionado"/>
    <s v="No deducible"/>
  </r>
  <r>
    <n v="1425"/>
    <x v="7"/>
    <x v="7"/>
    <n v="1.0900000000000001"/>
    <n v="0"/>
    <n v="0.01"/>
    <n v="1230"/>
    <s v="T"/>
    <s v="INVEN"/>
    <n v="153805"/>
    <d v="2019-09-12T00:00:00"/>
    <s v="DC 153805-0"/>
    <m/>
    <s v="No relacionado"/>
    <s v="No deducible"/>
  </r>
  <r>
    <n v="1426"/>
    <x v="7"/>
    <x v="7"/>
    <n v="1.39"/>
    <n v="0"/>
    <n v="0.3"/>
    <n v="1230"/>
    <s v="T"/>
    <s v="INVEN"/>
    <n v="153705"/>
    <d v="2019-09-12T00:00:00"/>
    <s v="DC 153705-0"/>
    <m/>
    <s v="No relacionado"/>
    <s v="No deducible"/>
  </r>
  <r>
    <n v="1427"/>
    <x v="7"/>
    <x v="7"/>
    <n v="1.41"/>
    <n v="0"/>
    <n v="0.02"/>
    <n v="1339"/>
    <s v="T"/>
    <s v="INVEN"/>
    <n v="161905"/>
    <d v="2019-12-02T00:00:00"/>
    <s v="DC 161905-0"/>
    <m/>
    <s v="No relacionado"/>
    <s v="No deducible"/>
  </r>
  <r>
    <n v="1428"/>
    <x v="7"/>
    <x v="7"/>
    <n v="1.43"/>
    <n v="0"/>
    <n v="0.02"/>
    <n v="1335"/>
    <s v="T"/>
    <s v="INVEN"/>
    <n v="162405"/>
    <d v="2019-12-06T00:00:00"/>
    <s v="DC 162405-0"/>
    <m/>
    <s v="No relacionado"/>
    <s v="No deducible"/>
  </r>
  <r>
    <n v="1429"/>
    <x v="7"/>
    <x v="7"/>
    <n v="1.44"/>
    <n v="0"/>
    <n v="0.01"/>
    <n v="1341"/>
    <s v="T"/>
    <s v="INVEN"/>
    <n v="162705"/>
    <d v="2019-12-10T00:00:00"/>
    <s v="DC 162705-0"/>
    <m/>
    <s v="No relacionado"/>
    <s v="No deducible"/>
  </r>
  <r>
    <n v="1430"/>
    <x v="7"/>
    <x v="7"/>
    <n v="1.45"/>
    <n v="0"/>
    <n v="0.01"/>
    <n v="1341"/>
    <s v="T"/>
    <s v="INVEN"/>
    <n v="162505"/>
    <d v="2019-12-10T00:00:00"/>
    <s v="DC 162505-0"/>
    <m/>
    <s v="No relacionado"/>
    <s v="No deducible"/>
  </r>
  <r>
    <n v="1431"/>
    <x v="7"/>
    <x v="7"/>
    <n v="1.5"/>
    <n v="0"/>
    <n v="0.05"/>
    <n v="1341"/>
    <s v="T"/>
    <s v="INVEN"/>
    <n v="162805"/>
    <d v="2019-12-10T00:00:00"/>
    <s v="DC 162805-0"/>
    <m/>
    <s v="No relacionado"/>
    <s v="No deducible"/>
  </r>
  <r>
    <n v="1432"/>
    <x v="7"/>
    <x v="7"/>
    <n v="1.52"/>
    <n v="0"/>
    <n v="0.02"/>
    <n v="1341"/>
    <s v="T"/>
    <s v="INVEN"/>
    <n v="162605"/>
    <d v="2019-12-10T00:00:00"/>
    <s v="DC 162605-0"/>
    <m/>
    <s v="No relacionado"/>
    <s v="No deducible"/>
  </r>
  <r>
    <n v="1433"/>
    <x v="7"/>
    <x v="7"/>
    <n v="1.55"/>
    <n v="0"/>
    <n v="0.03"/>
    <n v="1338"/>
    <s v="T"/>
    <s v="INVEN"/>
    <n v="163405"/>
    <d v="2019-12-12T00:00:00"/>
    <s v="DC 163405-0"/>
    <m/>
    <s v="No relacionado"/>
    <s v="No deducible"/>
  </r>
  <r>
    <n v="1434"/>
    <x v="7"/>
    <x v="7"/>
    <n v="1.57"/>
    <n v="0"/>
    <n v="0.02"/>
    <n v="1338"/>
    <s v="T"/>
    <s v="INVEN"/>
    <n v="163905"/>
    <d v="2019-12-12T00:00:00"/>
    <s v="DC 163905-0"/>
    <m/>
    <s v="No relacionado"/>
    <s v="No deduci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R6:T23" firstHeaderRow="0" firstDataRow="1" firstDataCol="1"/>
  <pivotFields count="15">
    <pivotField showAll="0"/>
    <pivotField axis="axisRow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2">
    <field x="2"/>
    <field x="1"/>
  </rowFields>
  <rowItems count="1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7"/>
    </i>
    <i>
      <x v="7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debe" fld="5" baseField="0" baseItem="0"/>
    <dataField name="Suma de hab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3"/>
  <sheetViews>
    <sheetView tabSelected="1" zoomScale="70" zoomScaleNormal="70" workbookViewId="0"/>
  </sheetViews>
  <sheetFormatPr baseColWidth="10" defaultRowHeight="15" x14ac:dyDescent="0.25"/>
  <cols>
    <col min="1" max="1" width="4" bestFit="1" customWidth="1"/>
    <col min="2" max="2" width="19.85546875" customWidth="1"/>
    <col min="3" max="3" width="42.7109375" bestFit="1" customWidth="1"/>
    <col min="4" max="4" width="14.5703125" bestFit="1" customWidth="1"/>
    <col min="5" max="5" width="2" bestFit="1" customWidth="1"/>
    <col min="6" max="6" width="14.42578125" customWidth="1"/>
    <col min="7" max="7" width="17.42578125" customWidth="1"/>
    <col min="8" max="8" width="19" customWidth="1"/>
    <col min="9" max="9" width="18" customWidth="1"/>
    <col min="10" max="10" width="19.7109375" customWidth="1"/>
    <col min="11" max="11" width="18.5703125" customWidth="1"/>
    <col min="12" max="12" width="0" hidden="1" customWidth="1"/>
    <col min="13" max="13" width="17.140625" bestFit="1" customWidth="1"/>
    <col min="14" max="14" width="16.7109375" bestFit="1" customWidth="1"/>
  </cols>
  <sheetData>
    <row r="2" spans="1:14" ht="26.25" x14ac:dyDescent="0.4">
      <c r="C2" s="6" t="s">
        <v>426</v>
      </c>
    </row>
    <row r="3" spans="1:14" x14ac:dyDescent="0.25">
      <c r="C3" s="3" t="s">
        <v>427</v>
      </c>
    </row>
    <row r="4" spans="1:14" x14ac:dyDescent="0.25">
      <c r="C4" t="s">
        <v>428</v>
      </c>
    </row>
    <row r="5" spans="1:14" x14ac:dyDescent="0.25">
      <c r="B5" t="s">
        <v>431</v>
      </c>
    </row>
    <row r="6" spans="1:14" s="3" customFormat="1" x14ac:dyDescent="0.25">
      <c r="A6" s="3">
        <v>1</v>
      </c>
      <c r="C6" s="3" t="s">
        <v>0</v>
      </c>
      <c r="D6" s="4" t="s">
        <v>1</v>
      </c>
      <c r="E6" s="3">
        <v>1</v>
      </c>
      <c r="K6" s="5">
        <v>3750545.65</v>
      </c>
    </row>
    <row r="7" spans="1:14" s="3" customFormat="1" x14ac:dyDescent="0.25">
      <c r="A7" s="3">
        <v>2</v>
      </c>
      <c r="C7" s="3" t="s">
        <v>2</v>
      </c>
      <c r="D7" s="4" t="s">
        <v>3</v>
      </c>
      <c r="E7" s="3">
        <v>2</v>
      </c>
      <c r="J7" s="5">
        <v>2200679.63</v>
      </c>
      <c r="M7" s="55">
        <f>+J7+J49</f>
        <v>2725398.73</v>
      </c>
      <c r="N7" s="54"/>
    </row>
    <row r="8" spans="1:14" s="3" customFormat="1" x14ac:dyDescent="0.25">
      <c r="A8" s="3">
        <v>3</v>
      </c>
      <c r="C8" s="3" t="s">
        <v>4</v>
      </c>
      <c r="D8" s="4" t="s">
        <v>5</v>
      </c>
      <c r="E8" s="3">
        <v>3</v>
      </c>
      <c r="I8" s="5">
        <v>2200679.63</v>
      </c>
      <c r="M8" s="55">
        <f>+'[1]Formulario 101'!$O$97</f>
        <v>2704181.6099999994</v>
      </c>
      <c r="N8" s="54" t="s">
        <v>555</v>
      </c>
    </row>
    <row r="9" spans="1:14" s="3" customFormat="1" x14ac:dyDescent="0.25">
      <c r="A9" s="3">
        <v>4</v>
      </c>
      <c r="C9" s="3" t="s">
        <v>6</v>
      </c>
      <c r="D9" s="4" t="s">
        <v>7</v>
      </c>
      <c r="E9" s="3">
        <v>4</v>
      </c>
      <c r="H9" s="5">
        <v>7842.09</v>
      </c>
      <c r="M9" s="55">
        <f>+M7-M8</f>
        <v>21217.120000000577</v>
      </c>
      <c r="N9" s="54"/>
    </row>
    <row r="10" spans="1:14" s="3" customFormat="1" x14ac:dyDescent="0.25">
      <c r="A10" s="3">
        <v>5</v>
      </c>
      <c r="C10" s="3" t="s">
        <v>8</v>
      </c>
      <c r="D10" s="4" t="s">
        <v>9</v>
      </c>
      <c r="E10" s="3">
        <v>5</v>
      </c>
      <c r="G10" s="3">
        <v>500</v>
      </c>
      <c r="M10" s="55"/>
      <c r="N10" s="54"/>
    </row>
    <row r="11" spans="1:14" s="3" customFormat="1" x14ac:dyDescent="0.25">
      <c r="A11">
        <v>6</v>
      </c>
      <c r="B11" s="50" t="s">
        <v>504</v>
      </c>
      <c r="C11" t="s">
        <v>10</v>
      </c>
      <c r="D11" s="1" t="s">
        <v>11</v>
      </c>
      <c r="E11">
        <v>6</v>
      </c>
      <c r="F11">
        <v>500</v>
      </c>
      <c r="G11"/>
      <c r="H11"/>
      <c r="I11"/>
      <c r="J11"/>
      <c r="K11"/>
      <c r="M11" s="55"/>
      <c r="N11" s="54"/>
    </row>
    <row r="12" spans="1:14" s="3" customFormat="1" x14ac:dyDescent="0.25">
      <c r="A12" s="3">
        <v>7</v>
      </c>
      <c r="C12" s="3" t="s">
        <v>12</v>
      </c>
      <c r="D12" s="4" t="s">
        <v>13</v>
      </c>
      <c r="E12" s="3">
        <v>5</v>
      </c>
      <c r="G12" s="5">
        <v>7342.09</v>
      </c>
      <c r="M12" s="54"/>
      <c r="N12" s="54"/>
    </row>
    <row r="13" spans="1:14" s="3" customFormat="1" x14ac:dyDescent="0.25">
      <c r="A13">
        <v>8</v>
      </c>
      <c r="B13" s="50" t="s">
        <v>504</v>
      </c>
      <c r="C13" t="s">
        <v>14</v>
      </c>
      <c r="D13" s="1" t="s">
        <v>15</v>
      </c>
      <c r="E13">
        <v>6</v>
      </c>
      <c r="F13" s="2">
        <v>1392.29</v>
      </c>
      <c r="G13"/>
      <c r="H13"/>
      <c r="I13"/>
      <c r="J13"/>
      <c r="K13"/>
      <c r="M13" s="54"/>
      <c r="N13" s="54"/>
    </row>
    <row r="14" spans="1:14" s="3" customFormat="1" x14ac:dyDescent="0.25">
      <c r="A14">
        <v>9</v>
      </c>
      <c r="B14" s="50" t="s">
        <v>504</v>
      </c>
      <c r="C14" t="s">
        <v>16</v>
      </c>
      <c r="D14" s="1" t="s">
        <v>17</v>
      </c>
      <c r="E14">
        <v>6</v>
      </c>
      <c r="F14" s="2">
        <v>5949.8</v>
      </c>
      <c r="G14"/>
      <c r="H14"/>
      <c r="I14"/>
      <c r="J14"/>
      <c r="K14"/>
      <c r="M14" s="55"/>
      <c r="N14" s="54"/>
    </row>
    <row r="15" spans="1:14" s="3" customFormat="1" x14ac:dyDescent="0.25">
      <c r="A15" s="3">
        <v>10</v>
      </c>
      <c r="C15" s="3" t="s">
        <v>18</v>
      </c>
      <c r="D15" s="4" t="s">
        <v>19</v>
      </c>
      <c r="E15" s="3">
        <v>4</v>
      </c>
      <c r="H15" s="5">
        <v>1876354.26</v>
      </c>
      <c r="M15" s="54"/>
      <c r="N15" s="54"/>
    </row>
    <row r="16" spans="1:14" s="3" customFormat="1" x14ac:dyDescent="0.25">
      <c r="A16" s="3">
        <v>11</v>
      </c>
      <c r="C16" s="3" t="s">
        <v>20</v>
      </c>
      <c r="D16" s="4" t="s">
        <v>21</v>
      </c>
      <c r="E16" s="3">
        <v>5</v>
      </c>
      <c r="G16" s="5">
        <v>179954.26</v>
      </c>
    </row>
    <row r="17" spans="1:11" s="3" customFormat="1" x14ac:dyDescent="0.25">
      <c r="A17">
        <v>12</v>
      </c>
      <c r="B17" t="s">
        <v>506</v>
      </c>
      <c r="C17" t="s">
        <v>22</v>
      </c>
      <c r="D17" s="1" t="s">
        <v>23</v>
      </c>
      <c r="E17">
        <v>6</v>
      </c>
      <c r="F17" s="2">
        <v>179954.26</v>
      </c>
      <c r="G17"/>
      <c r="H17"/>
      <c r="I17"/>
      <c r="J17"/>
      <c r="K17"/>
    </row>
    <row r="18" spans="1:11" s="3" customFormat="1" x14ac:dyDescent="0.25">
      <c r="A18" s="3">
        <v>13</v>
      </c>
      <c r="C18" s="3" t="s">
        <v>24</v>
      </c>
      <c r="D18" s="4" t="s">
        <v>25</v>
      </c>
      <c r="E18" s="3">
        <v>5</v>
      </c>
      <c r="G18" s="5">
        <v>1696400</v>
      </c>
    </row>
    <row r="19" spans="1:11" s="3" customFormat="1" x14ac:dyDescent="0.25">
      <c r="A19">
        <v>14</v>
      </c>
      <c r="B19" s="50" t="s">
        <v>505</v>
      </c>
      <c r="C19" t="s">
        <v>26</v>
      </c>
      <c r="D19" s="1" t="s">
        <v>27</v>
      </c>
      <c r="E19">
        <v>6</v>
      </c>
      <c r="F19" s="2">
        <v>1696400</v>
      </c>
      <c r="G19"/>
      <c r="H19"/>
      <c r="I19"/>
      <c r="J19"/>
      <c r="K19"/>
    </row>
    <row r="20" spans="1:11" s="3" customFormat="1" x14ac:dyDescent="0.25">
      <c r="A20" s="3">
        <v>15</v>
      </c>
      <c r="C20" s="3" t="s">
        <v>28</v>
      </c>
      <c r="D20" s="4" t="s">
        <v>29</v>
      </c>
      <c r="E20" s="3">
        <v>4</v>
      </c>
      <c r="H20" s="3">
        <v>109.4</v>
      </c>
    </row>
    <row r="21" spans="1:11" s="3" customFormat="1" x14ac:dyDescent="0.25">
      <c r="A21" s="3">
        <v>16</v>
      </c>
      <c r="C21" s="3" t="s">
        <v>30</v>
      </c>
      <c r="D21" s="4" t="s">
        <v>31</v>
      </c>
      <c r="E21" s="3">
        <v>5</v>
      </c>
      <c r="G21" s="3">
        <v>109.4</v>
      </c>
    </row>
    <row r="22" spans="1:11" s="3" customFormat="1" x14ac:dyDescent="0.25">
      <c r="A22">
        <v>17</v>
      </c>
      <c r="B22" s="50" t="s">
        <v>507</v>
      </c>
      <c r="C22" t="s">
        <v>32</v>
      </c>
      <c r="D22" s="1" t="s">
        <v>33</v>
      </c>
      <c r="E22">
        <v>6</v>
      </c>
      <c r="F22">
        <v>109.4</v>
      </c>
      <c r="G22"/>
      <c r="H22"/>
      <c r="I22"/>
      <c r="J22"/>
      <c r="K22"/>
    </row>
    <row r="23" spans="1:11" s="3" customFormat="1" x14ac:dyDescent="0.25">
      <c r="A23" s="3">
        <v>18</v>
      </c>
      <c r="C23" s="3" t="s">
        <v>34</v>
      </c>
      <c r="D23" s="4" t="s">
        <v>35</v>
      </c>
      <c r="E23" s="3">
        <v>4</v>
      </c>
      <c r="H23" s="5">
        <v>300632.99</v>
      </c>
    </row>
    <row r="24" spans="1:11" s="3" customFormat="1" x14ac:dyDescent="0.25">
      <c r="A24" s="3">
        <v>19</v>
      </c>
      <c r="C24" s="3" t="s">
        <v>36</v>
      </c>
      <c r="D24" s="4" t="s">
        <v>37</v>
      </c>
      <c r="E24" s="3">
        <v>5</v>
      </c>
      <c r="G24" s="5">
        <v>21217.119999999999</v>
      </c>
    </row>
    <row r="25" spans="1:11" s="3" customFormat="1" x14ac:dyDescent="0.25">
      <c r="A25">
        <v>20</v>
      </c>
      <c r="B25"/>
      <c r="C25" t="s">
        <v>38</v>
      </c>
      <c r="D25" s="1" t="s">
        <v>39</v>
      </c>
      <c r="E25">
        <v>6</v>
      </c>
      <c r="F25">
        <v>0</v>
      </c>
      <c r="G25"/>
      <c r="H25"/>
      <c r="I25"/>
      <c r="J25"/>
      <c r="K25"/>
    </row>
    <row r="26" spans="1:11" s="3" customFormat="1" x14ac:dyDescent="0.25">
      <c r="A26">
        <v>21</v>
      </c>
      <c r="B26"/>
      <c r="C26" t="s">
        <v>40</v>
      </c>
      <c r="D26" s="1" t="s">
        <v>41</v>
      </c>
      <c r="E26">
        <v>6</v>
      </c>
      <c r="F26">
        <v>-59.16</v>
      </c>
      <c r="G26"/>
      <c r="H26"/>
      <c r="I26"/>
      <c r="J26"/>
      <c r="K26"/>
    </row>
    <row r="27" spans="1:11" s="3" customFormat="1" x14ac:dyDescent="0.25">
      <c r="A27">
        <v>22</v>
      </c>
      <c r="B27"/>
      <c r="C27" t="s">
        <v>42</v>
      </c>
      <c r="D27" s="1" t="s">
        <v>43</v>
      </c>
      <c r="E27">
        <v>6</v>
      </c>
      <c r="F27" s="2">
        <v>21276.28</v>
      </c>
      <c r="G27"/>
      <c r="H27"/>
      <c r="I27"/>
      <c r="J27"/>
      <c r="K27"/>
    </row>
    <row r="28" spans="1:11" s="3" customFormat="1" x14ac:dyDescent="0.25">
      <c r="A28" s="3">
        <v>23</v>
      </c>
      <c r="C28" s="3" t="s">
        <v>44</v>
      </c>
      <c r="D28" s="4" t="s">
        <v>45</v>
      </c>
      <c r="E28" s="3">
        <v>5</v>
      </c>
      <c r="G28" s="5">
        <v>279415.87</v>
      </c>
    </row>
    <row r="29" spans="1:11" s="3" customFormat="1" x14ac:dyDescent="0.25">
      <c r="A29">
        <v>24</v>
      </c>
      <c r="B29" s="50" t="s">
        <v>508</v>
      </c>
      <c r="C29" t="s">
        <v>46</v>
      </c>
      <c r="D29" s="1" t="s">
        <v>47</v>
      </c>
      <c r="E29">
        <v>6</v>
      </c>
      <c r="F29" s="2">
        <v>279415.87</v>
      </c>
      <c r="G29"/>
      <c r="H29"/>
      <c r="I29"/>
      <c r="J29"/>
      <c r="K29"/>
    </row>
    <row r="30" spans="1:11" s="3" customFormat="1" x14ac:dyDescent="0.25">
      <c r="A30">
        <v>25</v>
      </c>
      <c r="B30"/>
      <c r="C30" t="s">
        <v>48</v>
      </c>
      <c r="D30" s="1" t="s">
        <v>49</v>
      </c>
      <c r="E30">
        <v>6</v>
      </c>
      <c r="F30">
        <v>0</v>
      </c>
      <c r="G30"/>
      <c r="H30"/>
      <c r="I30"/>
      <c r="J30"/>
      <c r="K30"/>
    </row>
    <row r="31" spans="1:11" s="3" customFormat="1" x14ac:dyDescent="0.25">
      <c r="A31">
        <v>26</v>
      </c>
      <c r="B31"/>
      <c r="C31" t="s">
        <v>50</v>
      </c>
      <c r="D31" s="1" t="s">
        <v>51</v>
      </c>
      <c r="E31">
        <v>6</v>
      </c>
      <c r="F31">
        <v>0</v>
      </c>
      <c r="G31"/>
      <c r="H31"/>
      <c r="I31"/>
      <c r="J31"/>
      <c r="K31"/>
    </row>
    <row r="32" spans="1:11" s="3" customFormat="1" x14ac:dyDescent="0.25">
      <c r="A32" s="3">
        <v>27</v>
      </c>
      <c r="C32" s="3" t="s">
        <v>52</v>
      </c>
      <c r="D32" s="4" t="s">
        <v>53</v>
      </c>
      <c r="E32" s="3">
        <v>4</v>
      </c>
      <c r="H32" s="5">
        <v>15740.89</v>
      </c>
    </row>
    <row r="33" spans="1:11" s="3" customFormat="1" x14ac:dyDescent="0.25">
      <c r="A33" s="3">
        <v>28</v>
      </c>
      <c r="C33" s="3" t="s">
        <v>54</v>
      </c>
      <c r="D33" s="4" t="s">
        <v>55</v>
      </c>
      <c r="E33" s="3">
        <v>5</v>
      </c>
      <c r="G33" s="5">
        <v>5780.2</v>
      </c>
    </row>
    <row r="34" spans="1:11" s="3" customFormat="1" x14ac:dyDescent="0.25">
      <c r="A34">
        <v>29</v>
      </c>
      <c r="B34" s="50" t="s">
        <v>509</v>
      </c>
      <c r="C34" t="s">
        <v>56</v>
      </c>
      <c r="D34" s="1" t="s">
        <v>57</v>
      </c>
      <c r="E34">
        <v>6</v>
      </c>
      <c r="F34">
        <v>990</v>
      </c>
      <c r="G34"/>
      <c r="H34"/>
      <c r="I34"/>
      <c r="J34"/>
      <c r="K34"/>
    </row>
    <row r="35" spans="1:11" s="3" customFormat="1" x14ac:dyDescent="0.25">
      <c r="A35">
        <v>30</v>
      </c>
      <c r="B35" s="50" t="s">
        <v>509</v>
      </c>
      <c r="C35" t="s">
        <v>58</v>
      </c>
      <c r="D35" s="1" t="s">
        <v>59</v>
      </c>
      <c r="E35">
        <v>6</v>
      </c>
      <c r="F35">
        <v>29.97</v>
      </c>
      <c r="G35"/>
      <c r="H35"/>
      <c r="I35"/>
      <c r="J35"/>
      <c r="K35"/>
    </row>
    <row r="36" spans="1:11" s="3" customFormat="1" x14ac:dyDescent="0.25">
      <c r="A36">
        <v>31</v>
      </c>
      <c r="B36" s="50" t="s">
        <v>509</v>
      </c>
      <c r="C36" t="s">
        <v>60</v>
      </c>
      <c r="D36" s="1" t="s">
        <v>61</v>
      </c>
      <c r="E36">
        <v>6</v>
      </c>
      <c r="F36">
        <v>994.75</v>
      </c>
      <c r="G36"/>
      <c r="H36"/>
      <c r="I36"/>
      <c r="J36"/>
      <c r="K36"/>
    </row>
    <row r="37" spans="1:11" s="3" customFormat="1" x14ac:dyDescent="0.25">
      <c r="A37">
        <v>32</v>
      </c>
      <c r="B37" s="50" t="s">
        <v>509</v>
      </c>
      <c r="C37" t="s">
        <v>62</v>
      </c>
      <c r="D37" s="1" t="s">
        <v>63</v>
      </c>
      <c r="E37">
        <v>6</v>
      </c>
      <c r="F37">
        <v>35.99</v>
      </c>
      <c r="G37"/>
      <c r="H37"/>
      <c r="I37"/>
      <c r="J37"/>
      <c r="K37"/>
    </row>
    <row r="38" spans="1:11" s="3" customFormat="1" x14ac:dyDescent="0.25">
      <c r="A38">
        <v>33</v>
      </c>
      <c r="B38" s="50" t="s">
        <v>509</v>
      </c>
      <c r="C38" t="s">
        <v>64</v>
      </c>
      <c r="D38" s="1" t="s">
        <v>65</v>
      </c>
      <c r="E38">
        <v>6</v>
      </c>
      <c r="F38" s="2">
        <v>2049.19</v>
      </c>
      <c r="G38"/>
      <c r="H38"/>
      <c r="I38"/>
      <c r="J38"/>
      <c r="K38"/>
    </row>
    <row r="39" spans="1:11" s="3" customFormat="1" x14ac:dyDescent="0.25">
      <c r="A39">
        <v>34</v>
      </c>
      <c r="B39" s="50" t="s">
        <v>509</v>
      </c>
      <c r="C39" t="s">
        <v>66</v>
      </c>
      <c r="D39" s="1" t="s">
        <v>67</v>
      </c>
      <c r="E39">
        <v>6</v>
      </c>
      <c r="F39">
        <v>2.6</v>
      </c>
      <c r="G39"/>
      <c r="H39"/>
      <c r="I39"/>
      <c r="J39"/>
      <c r="K39"/>
    </row>
    <row r="40" spans="1:11" s="3" customFormat="1" x14ac:dyDescent="0.25">
      <c r="A40">
        <v>35</v>
      </c>
      <c r="B40" s="50" t="s">
        <v>509</v>
      </c>
      <c r="C40" t="s">
        <v>68</v>
      </c>
      <c r="D40" s="1" t="s">
        <v>69</v>
      </c>
      <c r="E40">
        <v>6</v>
      </c>
      <c r="F40" s="2">
        <v>1677.7</v>
      </c>
      <c r="G40"/>
      <c r="H40"/>
      <c r="I40"/>
      <c r="J40"/>
      <c r="K40"/>
    </row>
    <row r="41" spans="1:11" s="3" customFormat="1" x14ac:dyDescent="0.25">
      <c r="A41" s="3">
        <v>36</v>
      </c>
      <c r="C41" s="3" t="s">
        <v>70</v>
      </c>
      <c r="D41" s="4" t="s">
        <v>71</v>
      </c>
      <c r="E41" s="3">
        <v>5</v>
      </c>
      <c r="G41" s="5">
        <v>9960.69</v>
      </c>
    </row>
    <row r="42" spans="1:11" s="3" customFormat="1" x14ac:dyDescent="0.25">
      <c r="A42">
        <v>37</v>
      </c>
      <c r="B42" s="50" t="s">
        <v>509</v>
      </c>
      <c r="C42" t="s">
        <v>72</v>
      </c>
      <c r="D42" s="1" t="s">
        <v>73</v>
      </c>
      <c r="E42">
        <v>6</v>
      </c>
      <c r="F42">
        <v>771.87</v>
      </c>
      <c r="G42"/>
      <c r="H42"/>
      <c r="I42"/>
      <c r="J42"/>
      <c r="K42"/>
    </row>
    <row r="43" spans="1:11" s="3" customFormat="1" x14ac:dyDescent="0.25">
      <c r="A43">
        <v>38</v>
      </c>
      <c r="B43" s="50" t="s">
        <v>509</v>
      </c>
      <c r="C43" t="s">
        <v>74</v>
      </c>
      <c r="D43" s="1" t="s">
        <v>75</v>
      </c>
      <c r="E43">
        <v>6</v>
      </c>
      <c r="F43" s="2">
        <v>1157.6300000000001</v>
      </c>
      <c r="G43"/>
      <c r="H43"/>
      <c r="I43"/>
      <c r="J43"/>
      <c r="K43"/>
    </row>
    <row r="44" spans="1:11" s="3" customFormat="1" x14ac:dyDescent="0.25">
      <c r="A44">
        <v>39</v>
      </c>
      <c r="B44" s="50" t="s">
        <v>509</v>
      </c>
      <c r="C44" t="s">
        <v>76</v>
      </c>
      <c r="D44" s="1" t="s">
        <v>77</v>
      </c>
      <c r="E44">
        <v>6</v>
      </c>
      <c r="F44" s="2">
        <v>2700</v>
      </c>
      <c r="G44"/>
      <c r="H44"/>
      <c r="I44"/>
      <c r="J44"/>
      <c r="K44"/>
    </row>
    <row r="45" spans="1:11" s="3" customFormat="1" x14ac:dyDescent="0.25">
      <c r="A45">
        <v>40</v>
      </c>
      <c r="B45" s="50" t="s">
        <v>509</v>
      </c>
      <c r="C45" t="s">
        <v>78</v>
      </c>
      <c r="D45" s="1" t="s">
        <v>79</v>
      </c>
      <c r="E45">
        <v>6</v>
      </c>
      <c r="F45">
        <v>108.12</v>
      </c>
      <c r="G45"/>
      <c r="H45"/>
      <c r="I45"/>
      <c r="J45"/>
      <c r="K45"/>
    </row>
    <row r="46" spans="1:11" s="3" customFormat="1" x14ac:dyDescent="0.25">
      <c r="A46">
        <v>41</v>
      </c>
      <c r="B46" s="50" t="s">
        <v>509</v>
      </c>
      <c r="C46" t="s">
        <v>80</v>
      </c>
      <c r="D46" s="1" t="s">
        <v>81</v>
      </c>
      <c r="E46">
        <v>6</v>
      </c>
      <c r="F46" s="2">
        <v>3223.07</v>
      </c>
      <c r="G46"/>
      <c r="H46"/>
      <c r="I46"/>
      <c r="J46"/>
      <c r="K46"/>
    </row>
    <row r="47" spans="1:11" s="3" customFormat="1" x14ac:dyDescent="0.25">
      <c r="A47">
        <v>42</v>
      </c>
      <c r="B47" s="50" t="s">
        <v>509</v>
      </c>
      <c r="C47" t="s">
        <v>82</v>
      </c>
      <c r="D47" s="1" t="s">
        <v>83</v>
      </c>
      <c r="E47">
        <v>6</v>
      </c>
      <c r="F47">
        <v>0</v>
      </c>
      <c r="G47"/>
      <c r="H47"/>
      <c r="I47"/>
      <c r="J47"/>
      <c r="K47"/>
    </row>
    <row r="48" spans="1:11" s="3" customFormat="1" x14ac:dyDescent="0.25">
      <c r="A48">
        <v>43</v>
      </c>
      <c r="B48" s="50" t="s">
        <v>509</v>
      </c>
      <c r="C48" t="s">
        <v>84</v>
      </c>
      <c r="D48" s="1" t="s">
        <v>85</v>
      </c>
      <c r="E48">
        <v>6</v>
      </c>
      <c r="F48" s="2">
        <v>2000</v>
      </c>
      <c r="G48"/>
      <c r="H48"/>
      <c r="I48"/>
      <c r="J48"/>
      <c r="K48"/>
    </row>
    <row r="49" spans="1:11" s="3" customFormat="1" x14ac:dyDescent="0.25">
      <c r="A49" s="3">
        <v>44</v>
      </c>
      <c r="C49" s="3" t="s">
        <v>86</v>
      </c>
      <c r="D49" s="4" t="s">
        <v>87</v>
      </c>
      <c r="E49" s="3">
        <v>2</v>
      </c>
      <c r="J49" s="5">
        <v>524719.1</v>
      </c>
    </row>
    <row r="50" spans="1:11" s="3" customFormat="1" x14ac:dyDescent="0.25">
      <c r="A50" s="3">
        <v>45</v>
      </c>
      <c r="C50" s="3" t="s">
        <v>88</v>
      </c>
      <c r="D50" s="4" t="s">
        <v>89</v>
      </c>
      <c r="E50" s="3">
        <v>3</v>
      </c>
      <c r="I50" s="5">
        <v>524719.1</v>
      </c>
    </row>
    <row r="51" spans="1:11" s="3" customFormat="1" x14ac:dyDescent="0.25">
      <c r="A51" s="3">
        <v>46</v>
      </c>
      <c r="C51" s="3" t="s">
        <v>90</v>
      </c>
      <c r="D51" s="4" t="s">
        <v>91</v>
      </c>
      <c r="E51" s="3">
        <v>4</v>
      </c>
      <c r="H51" s="5">
        <v>520634.66</v>
      </c>
    </row>
    <row r="52" spans="1:11" s="3" customFormat="1" x14ac:dyDescent="0.25">
      <c r="A52" s="3">
        <v>47</v>
      </c>
      <c r="C52" s="3" t="s">
        <v>92</v>
      </c>
      <c r="D52" s="4" t="s">
        <v>93</v>
      </c>
      <c r="E52" s="3">
        <v>5</v>
      </c>
      <c r="G52" s="5">
        <v>520634.66</v>
      </c>
    </row>
    <row r="53" spans="1:11" s="3" customFormat="1" x14ac:dyDescent="0.25">
      <c r="A53">
        <v>48</v>
      </c>
      <c r="B53" s="50" t="s">
        <v>511</v>
      </c>
      <c r="C53" t="s">
        <v>94</v>
      </c>
      <c r="D53" s="1" t="s">
        <v>95</v>
      </c>
      <c r="E53">
        <v>6</v>
      </c>
      <c r="F53">
        <v>124.24</v>
      </c>
      <c r="G53"/>
      <c r="H53"/>
      <c r="I53"/>
      <c r="J53"/>
      <c r="K53"/>
    </row>
    <row r="54" spans="1:11" s="3" customFormat="1" x14ac:dyDescent="0.25">
      <c r="A54">
        <v>49</v>
      </c>
      <c r="B54" s="50" t="s">
        <v>511</v>
      </c>
      <c r="C54" t="s">
        <v>96</v>
      </c>
      <c r="D54" s="1" t="s">
        <v>97</v>
      </c>
      <c r="E54">
        <v>6</v>
      </c>
      <c r="F54" s="2">
        <v>520510.42</v>
      </c>
      <c r="G54"/>
      <c r="H54"/>
      <c r="I54"/>
      <c r="J54"/>
      <c r="K54"/>
    </row>
    <row r="55" spans="1:11" s="3" customFormat="1" x14ac:dyDescent="0.25">
      <c r="A55" s="3">
        <v>50</v>
      </c>
      <c r="C55" s="3" t="s">
        <v>98</v>
      </c>
      <c r="D55" s="4" t="s">
        <v>99</v>
      </c>
      <c r="E55" s="3">
        <v>4</v>
      </c>
      <c r="H55" s="5">
        <v>4084.44</v>
      </c>
    </row>
    <row r="56" spans="1:11" s="3" customFormat="1" x14ac:dyDescent="0.25">
      <c r="A56" s="3">
        <v>51</v>
      </c>
      <c r="C56" s="3" t="s">
        <v>100</v>
      </c>
      <c r="D56" s="4" t="s">
        <v>101</v>
      </c>
      <c r="E56" s="3">
        <v>5</v>
      </c>
      <c r="G56" s="5">
        <v>4084.44</v>
      </c>
    </row>
    <row r="57" spans="1:11" s="3" customFormat="1" x14ac:dyDescent="0.25">
      <c r="A57">
        <v>52</v>
      </c>
      <c r="B57" s="50" t="s">
        <v>510</v>
      </c>
      <c r="C57" t="s">
        <v>102</v>
      </c>
      <c r="D57" s="1" t="s">
        <v>103</v>
      </c>
      <c r="E57">
        <v>6</v>
      </c>
      <c r="F57" s="2">
        <v>4084.44</v>
      </c>
      <c r="G57"/>
      <c r="H57"/>
      <c r="I57"/>
      <c r="J57"/>
      <c r="K57"/>
    </row>
    <row r="58" spans="1:11" s="3" customFormat="1" x14ac:dyDescent="0.25">
      <c r="A58" s="3">
        <v>53</v>
      </c>
      <c r="C58" s="3" t="s">
        <v>104</v>
      </c>
      <c r="D58" s="4" t="s">
        <v>105</v>
      </c>
      <c r="E58" s="3">
        <v>2</v>
      </c>
      <c r="J58" s="5">
        <v>1025146.92</v>
      </c>
    </row>
    <row r="59" spans="1:11" s="3" customFormat="1" x14ac:dyDescent="0.25">
      <c r="A59" s="3">
        <v>54</v>
      </c>
      <c r="C59" s="3" t="s">
        <v>106</v>
      </c>
      <c r="D59" s="4" t="s">
        <v>107</v>
      </c>
      <c r="E59" s="3">
        <v>3</v>
      </c>
      <c r="I59" s="5">
        <v>1025146.92</v>
      </c>
    </row>
    <row r="60" spans="1:11" s="3" customFormat="1" x14ac:dyDescent="0.25">
      <c r="A60" s="3">
        <v>55</v>
      </c>
      <c r="C60" s="3" t="s">
        <v>108</v>
      </c>
      <c r="D60" s="4" t="s">
        <v>109</v>
      </c>
      <c r="E60" s="3">
        <v>4</v>
      </c>
      <c r="H60" s="5">
        <v>1343038.82</v>
      </c>
    </row>
    <row r="61" spans="1:11" s="3" customFormat="1" x14ac:dyDescent="0.25">
      <c r="A61" s="3">
        <v>56</v>
      </c>
      <c r="C61" s="3" t="s">
        <v>110</v>
      </c>
      <c r="D61" s="4" t="s">
        <v>111</v>
      </c>
      <c r="E61" s="3">
        <v>5</v>
      </c>
      <c r="G61" s="5">
        <v>1343038.82</v>
      </c>
    </row>
    <row r="62" spans="1:11" s="3" customFormat="1" x14ac:dyDescent="0.25">
      <c r="A62">
        <v>57</v>
      </c>
      <c r="B62" s="50" t="s">
        <v>512</v>
      </c>
      <c r="C62" t="s">
        <v>112</v>
      </c>
      <c r="D62" s="1" t="s">
        <v>113</v>
      </c>
      <c r="E62">
        <v>6</v>
      </c>
      <c r="F62" s="2">
        <v>1232945.5900000001</v>
      </c>
      <c r="G62"/>
      <c r="H62"/>
      <c r="I62"/>
      <c r="J62"/>
      <c r="K62"/>
    </row>
    <row r="63" spans="1:11" s="3" customFormat="1" x14ac:dyDescent="0.25">
      <c r="A63">
        <v>58</v>
      </c>
      <c r="B63" s="50" t="s">
        <v>512</v>
      </c>
      <c r="C63" t="s">
        <v>114</v>
      </c>
      <c r="D63" s="1" t="s">
        <v>115</v>
      </c>
      <c r="E63">
        <v>6</v>
      </c>
      <c r="F63" s="2">
        <v>110093.23</v>
      </c>
      <c r="G63"/>
      <c r="H63"/>
      <c r="I63"/>
      <c r="J63"/>
      <c r="K63"/>
    </row>
    <row r="64" spans="1:11" s="3" customFormat="1" x14ac:dyDescent="0.25">
      <c r="A64" s="3">
        <v>59</v>
      </c>
      <c r="C64" s="3" t="s">
        <v>116</v>
      </c>
      <c r="D64" s="4" t="s">
        <v>117</v>
      </c>
      <c r="E64" s="3">
        <v>4</v>
      </c>
      <c r="H64" s="5">
        <v>-317891.90000000002</v>
      </c>
    </row>
    <row r="65" spans="1:15" s="3" customFormat="1" x14ac:dyDescent="0.25">
      <c r="A65" s="3">
        <v>60</v>
      </c>
      <c r="C65" s="3" t="s">
        <v>118</v>
      </c>
      <c r="D65" s="4" t="s">
        <v>119</v>
      </c>
      <c r="E65" s="3">
        <v>5</v>
      </c>
      <c r="G65" s="5">
        <v>-317891.90000000002</v>
      </c>
    </row>
    <row r="66" spans="1:15" s="3" customFormat="1" x14ac:dyDescent="0.25">
      <c r="A66">
        <v>61</v>
      </c>
      <c r="B66" s="50" t="s">
        <v>513</v>
      </c>
      <c r="C66" t="s">
        <v>120</v>
      </c>
      <c r="D66" s="1" t="s">
        <v>121</v>
      </c>
      <c r="E66">
        <v>6</v>
      </c>
      <c r="F66" s="2">
        <v>-293543.06</v>
      </c>
      <c r="G66"/>
      <c r="H66"/>
      <c r="I66"/>
      <c r="J66"/>
      <c r="K66"/>
    </row>
    <row r="67" spans="1:15" s="3" customFormat="1" x14ac:dyDescent="0.25">
      <c r="A67">
        <v>62</v>
      </c>
      <c r="B67" s="50" t="s">
        <v>513</v>
      </c>
      <c r="C67" t="s">
        <v>122</v>
      </c>
      <c r="D67" s="1" t="s">
        <v>123</v>
      </c>
      <c r="E67">
        <v>6</v>
      </c>
      <c r="F67" s="2">
        <v>-24348.84</v>
      </c>
      <c r="G67"/>
      <c r="H67"/>
      <c r="I67"/>
      <c r="J67"/>
      <c r="K67"/>
    </row>
    <row r="68" spans="1:15" s="3" customFormat="1" x14ac:dyDescent="0.25">
      <c r="A68" s="3">
        <v>63</v>
      </c>
      <c r="C68" s="3" t="s">
        <v>124</v>
      </c>
      <c r="D68" s="4" t="s">
        <v>125</v>
      </c>
      <c r="E68" s="3">
        <v>1</v>
      </c>
      <c r="K68" s="5">
        <v>-1946230.09</v>
      </c>
    </row>
    <row r="69" spans="1:15" s="3" customFormat="1" x14ac:dyDescent="0.25">
      <c r="A69" s="3">
        <v>64</v>
      </c>
      <c r="C69" s="3" t="s">
        <v>126</v>
      </c>
      <c r="D69" s="4" t="s">
        <v>127</v>
      </c>
      <c r="E69" s="3">
        <v>2</v>
      </c>
      <c r="J69" s="5">
        <v>-675817.44</v>
      </c>
      <c r="M69" s="52" t="s">
        <v>555</v>
      </c>
      <c r="N69" s="53">
        <f>+'[1]Formulario 101'!$O$351</f>
        <v>1846480.3545625</v>
      </c>
    </row>
    <row r="70" spans="1:15" s="3" customFormat="1" x14ac:dyDescent="0.25">
      <c r="A70" s="3">
        <v>65</v>
      </c>
      <c r="C70" s="3" t="s">
        <v>128</v>
      </c>
      <c r="D70" s="4" t="s">
        <v>129</v>
      </c>
      <c r="E70" s="3">
        <v>3</v>
      </c>
      <c r="I70" s="5">
        <v>-675817.44</v>
      </c>
      <c r="M70" s="3" t="s">
        <v>556</v>
      </c>
      <c r="N70" s="5">
        <f>+K68+N69</f>
        <v>-99749.735437500058</v>
      </c>
    </row>
    <row r="71" spans="1:15" s="3" customFormat="1" x14ac:dyDescent="0.25">
      <c r="A71" s="3">
        <v>66</v>
      </c>
      <c r="C71" s="3" t="s">
        <v>130</v>
      </c>
      <c r="D71" s="4" t="s">
        <v>131</v>
      </c>
      <c r="E71" s="3">
        <v>4</v>
      </c>
      <c r="H71" s="5">
        <v>-328417.83</v>
      </c>
    </row>
    <row r="72" spans="1:15" s="3" customFormat="1" x14ac:dyDescent="0.25">
      <c r="A72" s="3">
        <v>67</v>
      </c>
      <c r="C72" s="3" t="s">
        <v>132</v>
      </c>
      <c r="D72" s="4" t="s">
        <v>133</v>
      </c>
      <c r="E72" s="3">
        <v>5</v>
      </c>
      <c r="G72" s="3">
        <v>-158.6</v>
      </c>
      <c r="M72" s="56" t="s">
        <v>557</v>
      </c>
      <c r="N72" s="57">
        <f>+F80</f>
        <v>-328218.09000000003</v>
      </c>
      <c r="O72" s="56"/>
    </row>
    <row r="73" spans="1:15" s="3" customFormat="1" x14ac:dyDescent="0.25">
      <c r="A73">
        <v>68</v>
      </c>
      <c r="B73"/>
      <c r="C73" t="s">
        <v>134</v>
      </c>
      <c r="D73" s="1" t="s">
        <v>135</v>
      </c>
      <c r="E73">
        <v>6</v>
      </c>
      <c r="F73">
        <v>0</v>
      </c>
      <c r="G73"/>
      <c r="H73"/>
      <c r="I73"/>
      <c r="J73"/>
      <c r="K73"/>
      <c r="M73" s="56" t="s">
        <v>558</v>
      </c>
      <c r="N73" s="58">
        <f>+'[1]Formulario 101'!$O$272</f>
        <v>228468.35356249998</v>
      </c>
      <c r="O73" s="56"/>
    </row>
    <row r="74" spans="1:15" s="3" customFormat="1" x14ac:dyDescent="0.25">
      <c r="A74">
        <v>69</v>
      </c>
      <c r="B74" s="50" t="s">
        <v>514</v>
      </c>
      <c r="C74" t="s">
        <v>136</v>
      </c>
      <c r="D74" s="1" t="s">
        <v>137</v>
      </c>
      <c r="E74">
        <v>6</v>
      </c>
      <c r="F74">
        <v>-158.6</v>
      </c>
      <c r="G74"/>
      <c r="H74"/>
      <c r="I74"/>
      <c r="J74"/>
      <c r="K74"/>
      <c r="M74" s="56"/>
      <c r="N74" s="58">
        <f>+N72+N73</f>
        <v>-99749.736437500047</v>
      </c>
      <c r="O74" s="56"/>
    </row>
    <row r="75" spans="1:15" s="3" customFormat="1" x14ac:dyDescent="0.25">
      <c r="A75">
        <v>70</v>
      </c>
      <c r="B75"/>
      <c r="C75" t="s">
        <v>138</v>
      </c>
      <c r="D75" s="1" t="s">
        <v>139</v>
      </c>
      <c r="E75">
        <v>6</v>
      </c>
      <c r="F75">
        <v>0</v>
      </c>
      <c r="G75"/>
      <c r="H75"/>
      <c r="I75"/>
      <c r="J75"/>
      <c r="K75"/>
      <c r="M75" s="56"/>
      <c r="N75" s="56"/>
      <c r="O75" s="56"/>
    </row>
    <row r="76" spans="1:15" s="3" customFormat="1" x14ac:dyDescent="0.25">
      <c r="A76" s="3">
        <v>71</v>
      </c>
      <c r="C76" s="3" t="s">
        <v>140</v>
      </c>
      <c r="D76" s="4" t="s">
        <v>141</v>
      </c>
      <c r="E76" s="3">
        <v>5</v>
      </c>
      <c r="G76" s="5">
        <v>-328259.23</v>
      </c>
      <c r="M76" s="56" t="s">
        <v>559</v>
      </c>
      <c r="N76" s="57">
        <f>+F91</f>
        <v>-231683.36</v>
      </c>
      <c r="O76" s="56"/>
    </row>
    <row r="77" spans="1:15" s="3" customFormat="1" x14ac:dyDescent="0.25">
      <c r="A77">
        <v>72</v>
      </c>
      <c r="B77"/>
      <c r="C77" t="s">
        <v>142</v>
      </c>
      <c r="D77" s="1" t="s">
        <v>143</v>
      </c>
      <c r="E77">
        <v>6</v>
      </c>
      <c r="F77">
        <v>0</v>
      </c>
      <c r="G77"/>
      <c r="H77"/>
      <c r="I77"/>
      <c r="J77"/>
      <c r="K77"/>
      <c r="M77" s="56" t="s">
        <v>560</v>
      </c>
      <c r="N77" s="58">
        <f>+'[1]Formulario 101'!$O$274</f>
        <v>231683.361</v>
      </c>
      <c r="O77" s="56"/>
    </row>
    <row r="78" spans="1:15" s="3" customFormat="1" x14ac:dyDescent="0.25">
      <c r="A78">
        <v>73</v>
      </c>
      <c r="B78"/>
      <c r="C78" t="s">
        <v>144</v>
      </c>
      <c r="D78" s="1" t="s">
        <v>145</v>
      </c>
      <c r="E78">
        <v>6</v>
      </c>
      <c r="F78">
        <v>0</v>
      </c>
      <c r="G78"/>
      <c r="H78"/>
      <c r="I78"/>
      <c r="J78"/>
      <c r="K78"/>
      <c r="M78" s="56"/>
      <c r="N78" s="58">
        <f>+N76+N77</f>
        <v>1.0000000183936208E-3</v>
      </c>
      <c r="O78" s="58">
        <f>+N78+N74</f>
        <v>-99749.735437500029</v>
      </c>
    </row>
    <row r="79" spans="1:15" s="3" customFormat="1" x14ac:dyDescent="0.25">
      <c r="A79">
        <v>74</v>
      </c>
      <c r="B79"/>
      <c r="C79" t="s">
        <v>146</v>
      </c>
      <c r="D79" s="1" t="s">
        <v>147</v>
      </c>
      <c r="E79">
        <v>6</v>
      </c>
      <c r="F79">
        <v>0</v>
      </c>
      <c r="G79"/>
      <c r="H79"/>
      <c r="I79"/>
      <c r="J79"/>
      <c r="K79"/>
    </row>
    <row r="80" spans="1:15" s="3" customFormat="1" x14ac:dyDescent="0.25">
      <c r="A80">
        <v>75</v>
      </c>
      <c r="B80" s="50" t="s">
        <v>515</v>
      </c>
      <c r="C80" t="s">
        <v>148</v>
      </c>
      <c r="D80" s="1" t="s">
        <v>149</v>
      </c>
      <c r="E80">
        <v>6</v>
      </c>
      <c r="F80" s="2">
        <v>-328218.09000000003</v>
      </c>
      <c r="G80"/>
      <c r="H80"/>
      <c r="I80"/>
      <c r="J80"/>
      <c r="K80"/>
    </row>
    <row r="81" spans="1:11" s="3" customFormat="1" x14ac:dyDescent="0.25">
      <c r="A81">
        <v>76</v>
      </c>
      <c r="B81" s="50" t="s">
        <v>514</v>
      </c>
      <c r="C81" t="s">
        <v>150</v>
      </c>
      <c r="D81" s="1" t="s">
        <v>151</v>
      </c>
      <c r="E81">
        <v>6</v>
      </c>
      <c r="F81">
        <v>-41.14</v>
      </c>
      <c r="G81"/>
      <c r="H81"/>
      <c r="I81"/>
      <c r="J81"/>
      <c r="K81"/>
    </row>
    <row r="82" spans="1:11" s="3" customFormat="1" x14ac:dyDescent="0.25">
      <c r="A82" s="3">
        <v>77</v>
      </c>
      <c r="C82" s="3" t="s">
        <v>152</v>
      </c>
      <c r="D82" s="4" t="s">
        <v>153</v>
      </c>
      <c r="E82" s="3">
        <v>4</v>
      </c>
      <c r="H82" s="5">
        <v>-251670.08</v>
      </c>
    </row>
    <row r="83" spans="1:11" s="3" customFormat="1" x14ac:dyDescent="0.25">
      <c r="A83" s="3">
        <v>78</v>
      </c>
      <c r="C83" s="3" t="s">
        <v>154</v>
      </c>
      <c r="D83" s="4" t="s">
        <v>155</v>
      </c>
      <c r="E83" s="3">
        <v>5</v>
      </c>
      <c r="G83" s="5">
        <v>-251670.08</v>
      </c>
    </row>
    <row r="84" spans="1:11" s="3" customFormat="1" x14ac:dyDescent="0.25">
      <c r="A84">
        <v>79</v>
      </c>
      <c r="B84" s="50" t="s">
        <v>518</v>
      </c>
      <c r="C84" t="s">
        <v>156</v>
      </c>
      <c r="D84" s="1" t="s">
        <v>157</v>
      </c>
      <c r="E84">
        <v>6</v>
      </c>
      <c r="F84" s="2">
        <v>-3297.44</v>
      </c>
      <c r="G84"/>
      <c r="H84"/>
      <c r="I84"/>
      <c r="J84"/>
      <c r="K84"/>
    </row>
    <row r="85" spans="1:11" s="3" customFormat="1" x14ac:dyDescent="0.25">
      <c r="A85">
        <v>80</v>
      </c>
      <c r="B85" s="50" t="s">
        <v>518</v>
      </c>
      <c r="C85" t="s">
        <v>158</v>
      </c>
      <c r="D85" s="1" t="s">
        <v>159</v>
      </c>
      <c r="E85">
        <v>6</v>
      </c>
      <c r="F85" s="2">
        <v>-1116.07</v>
      </c>
      <c r="G85"/>
      <c r="H85"/>
      <c r="I85"/>
      <c r="J85"/>
      <c r="K85"/>
    </row>
    <row r="86" spans="1:11" s="3" customFormat="1" x14ac:dyDescent="0.25">
      <c r="A86">
        <v>81</v>
      </c>
      <c r="B86" s="50" t="s">
        <v>518</v>
      </c>
      <c r="C86" t="s">
        <v>160</v>
      </c>
      <c r="D86" s="1" t="s">
        <v>161</v>
      </c>
      <c r="E86">
        <v>6</v>
      </c>
      <c r="F86" s="2">
        <v>-1073.0899999999999</v>
      </c>
      <c r="G86"/>
      <c r="H86"/>
      <c r="I86"/>
      <c r="J86"/>
      <c r="K86"/>
    </row>
    <row r="87" spans="1:11" s="3" customFormat="1" x14ac:dyDescent="0.25">
      <c r="A87">
        <v>82</v>
      </c>
      <c r="B87" s="50" t="s">
        <v>518</v>
      </c>
      <c r="C87" t="s">
        <v>162</v>
      </c>
      <c r="D87" s="1" t="s">
        <v>163</v>
      </c>
      <c r="E87">
        <v>6</v>
      </c>
      <c r="F87" s="2">
        <v>-11423.99</v>
      </c>
      <c r="G87"/>
      <c r="H87"/>
      <c r="I87"/>
      <c r="J87"/>
      <c r="K87"/>
    </row>
    <row r="88" spans="1:11" s="3" customFormat="1" x14ac:dyDescent="0.25">
      <c r="A88">
        <v>83</v>
      </c>
      <c r="B88" s="50" t="s">
        <v>517</v>
      </c>
      <c r="C88" t="s">
        <v>164</v>
      </c>
      <c r="D88" s="1" t="s">
        <v>165</v>
      </c>
      <c r="E88">
        <v>6</v>
      </c>
      <c r="F88" s="2">
        <v>-1994.79</v>
      </c>
      <c r="G88"/>
      <c r="H88"/>
      <c r="I88"/>
      <c r="J88"/>
      <c r="K88"/>
    </row>
    <row r="89" spans="1:11" s="3" customFormat="1" x14ac:dyDescent="0.25">
      <c r="A89">
        <v>84</v>
      </c>
      <c r="B89" s="50" t="s">
        <v>518</v>
      </c>
      <c r="C89" t="s">
        <v>166</v>
      </c>
      <c r="D89" s="1" t="s">
        <v>167</v>
      </c>
      <c r="E89">
        <v>6</v>
      </c>
      <c r="F89">
        <v>-591.61</v>
      </c>
      <c r="G89"/>
      <c r="H89"/>
      <c r="I89"/>
      <c r="J89"/>
      <c r="K89"/>
    </row>
    <row r="90" spans="1:11" s="3" customFormat="1" x14ac:dyDescent="0.25">
      <c r="A90">
        <v>85</v>
      </c>
      <c r="B90" s="50" t="s">
        <v>518</v>
      </c>
      <c r="C90" t="s">
        <v>168</v>
      </c>
      <c r="D90" s="1" t="s">
        <v>169</v>
      </c>
      <c r="E90">
        <v>6</v>
      </c>
      <c r="F90">
        <v>-489.73</v>
      </c>
      <c r="G90"/>
      <c r="H90"/>
      <c r="I90"/>
      <c r="J90"/>
      <c r="K90"/>
    </row>
    <row r="91" spans="1:11" s="3" customFormat="1" x14ac:dyDescent="0.25">
      <c r="A91">
        <v>86</v>
      </c>
      <c r="B91" s="50" t="s">
        <v>516</v>
      </c>
      <c r="C91" t="s">
        <v>170</v>
      </c>
      <c r="D91" s="1" t="s">
        <v>171</v>
      </c>
      <c r="E91">
        <v>6</v>
      </c>
      <c r="F91" s="2">
        <v>-231683.36</v>
      </c>
      <c r="G91"/>
      <c r="H91"/>
      <c r="I91"/>
      <c r="J91"/>
      <c r="K91"/>
    </row>
    <row r="92" spans="1:11" s="3" customFormat="1" x14ac:dyDescent="0.25">
      <c r="A92" s="3">
        <v>87</v>
      </c>
      <c r="C92" s="3" t="s">
        <v>172</v>
      </c>
      <c r="D92" s="4" t="s">
        <v>173</v>
      </c>
      <c r="E92" s="3">
        <v>4</v>
      </c>
      <c r="H92" s="5">
        <v>-11700.6</v>
      </c>
    </row>
    <row r="93" spans="1:11" s="3" customFormat="1" x14ac:dyDescent="0.25">
      <c r="A93" s="3">
        <v>88</v>
      </c>
      <c r="C93" s="3" t="s">
        <v>174</v>
      </c>
      <c r="D93" s="4" t="s">
        <v>175</v>
      </c>
      <c r="E93" s="3">
        <v>5</v>
      </c>
      <c r="G93" s="5">
        <v>-11700.6</v>
      </c>
    </row>
    <row r="94" spans="1:11" s="3" customFormat="1" x14ac:dyDescent="0.25">
      <c r="A94">
        <v>89</v>
      </c>
      <c r="B94" s="50" t="s">
        <v>519</v>
      </c>
      <c r="C94" t="s">
        <v>176</v>
      </c>
      <c r="D94" s="1" t="s">
        <v>177</v>
      </c>
      <c r="E94">
        <v>6</v>
      </c>
      <c r="F94" s="2">
        <v>-11700.6</v>
      </c>
      <c r="G94"/>
      <c r="H94"/>
      <c r="I94"/>
      <c r="J94"/>
      <c r="K94"/>
    </row>
    <row r="95" spans="1:11" s="3" customFormat="1" x14ac:dyDescent="0.25">
      <c r="A95" s="3">
        <v>90</v>
      </c>
      <c r="C95" s="3" t="s">
        <v>178</v>
      </c>
      <c r="D95" s="4" t="s">
        <v>179</v>
      </c>
      <c r="E95" s="3">
        <v>4</v>
      </c>
      <c r="H95" s="5">
        <v>-2637.5</v>
      </c>
    </row>
    <row r="96" spans="1:11" s="3" customFormat="1" x14ac:dyDescent="0.25">
      <c r="A96" s="3">
        <v>91</v>
      </c>
      <c r="C96" s="3" t="s">
        <v>180</v>
      </c>
      <c r="D96" s="4" t="s">
        <v>181</v>
      </c>
      <c r="E96" s="3">
        <v>5</v>
      </c>
      <c r="G96" s="3">
        <v>-137.5</v>
      </c>
    </row>
    <row r="97" spans="1:11" s="3" customFormat="1" x14ac:dyDescent="0.25">
      <c r="A97">
        <v>92</v>
      </c>
      <c r="B97" s="50" t="s">
        <v>518</v>
      </c>
      <c r="C97" t="s">
        <v>182</v>
      </c>
      <c r="D97" s="1" t="s">
        <v>183</v>
      </c>
      <c r="E97">
        <v>6</v>
      </c>
      <c r="F97">
        <v>-137.5</v>
      </c>
      <c r="G97"/>
      <c r="H97"/>
      <c r="I97"/>
      <c r="J97"/>
      <c r="K97"/>
    </row>
    <row r="98" spans="1:11" s="3" customFormat="1" x14ac:dyDescent="0.25">
      <c r="A98" s="3">
        <v>93</v>
      </c>
      <c r="C98" s="3" t="s">
        <v>184</v>
      </c>
      <c r="D98" s="4" t="s">
        <v>185</v>
      </c>
      <c r="E98" s="3">
        <v>5</v>
      </c>
      <c r="G98" s="5">
        <v>-2500</v>
      </c>
    </row>
    <row r="99" spans="1:11" s="3" customFormat="1" x14ac:dyDescent="0.25">
      <c r="A99">
        <v>94</v>
      </c>
      <c r="B99" s="50" t="s">
        <v>520</v>
      </c>
      <c r="C99" t="s">
        <v>186</v>
      </c>
      <c r="D99" s="1" t="s">
        <v>187</v>
      </c>
      <c r="E99">
        <v>6</v>
      </c>
      <c r="F99" s="2">
        <v>-2500</v>
      </c>
      <c r="G99"/>
      <c r="H99"/>
      <c r="I99"/>
      <c r="J99"/>
      <c r="K99"/>
    </row>
    <row r="100" spans="1:11" s="3" customFormat="1" x14ac:dyDescent="0.25">
      <c r="A100" s="3">
        <v>95</v>
      </c>
      <c r="C100" s="3" t="s">
        <v>188</v>
      </c>
      <c r="D100" s="4" t="s">
        <v>189</v>
      </c>
      <c r="E100" s="3">
        <v>4</v>
      </c>
      <c r="H100" s="5">
        <v>-15783.38</v>
      </c>
    </row>
    <row r="101" spans="1:11" s="3" customFormat="1" x14ac:dyDescent="0.25">
      <c r="A101" s="3">
        <v>96</v>
      </c>
      <c r="C101" s="3" t="s">
        <v>190</v>
      </c>
      <c r="D101" s="4" t="s">
        <v>191</v>
      </c>
      <c r="E101" s="3">
        <v>5</v>
      </c>
      <c r="G101" s="5">
        <v>-15783.38</v>
      </c>
    </row>
    <row r="102" spans="1:11" s="3" customFormat="1" x14ac:dyDescent="0.25">
      <c r="A102">
        <v>97</v>
      </c>
      <c r="B102" s="51" t="s">
        <v>521</v>
      </c>
      <c r="C102" t="s">
        <v>26</v>
      </c>
      <c r="D102" s="1" t="s">
        <v>192</v>
      </c>
      <c r="E102">
        <v>6</v>
      </c>
      <c r="F102" s="2">
        <v>-10913.38</v>
      </c>
      <c r="G102"/>
      <c r="H102"/>
      <c r="I102"/>
      <c r="J102"/>
      <c r="K102"/>
    </row>
    <row r="103" spans="1:11" s="3" customFormat="1" x14ac:dyDescent="0.25">
      <c r="A103">
        <v>98</v>
      </c>
      <c r="B103" s="50" t="s">
        <v>522</v>
      </c>
      <c r="C103" t="s">
        <v>193</v>
      </c>
      <c r="D103" s="1" t="s">
        <v>194</v>
      </c>
      <c r="E103">
        <v>6</v>
      </c>
      <c r="F103" s="2">
        <v>-4870</v>
      </c>
      <c r="G103"/>
      <c r="H103"/>
      <c r="I103"/>
      <c r="J103"/>
      <c r="K103"/>
    </row>
    <row r="104" spans="1:11" s="3" customFormat="1" x14ac:dyDescent="0.25">
      <c r="A104" s="3">
        <v>99</v>
      </c>
      <c r="C104" s="3" t="s">
        <v>195</v>
      </c>
      <c r="D104" s="4" t="s">
        <v>196</v>
      </c>
      <c r="E104" s="3">
        <v>4</v>
      </c>
      <c r="H104" s="5">
        <v>-65608.05</v>
      </c>
    </row>
    <row r="105" spans="1:11" s="3" customFormat="1" x14ac:dyDescent="0.25">
      <c r="A105" s="3">
        <v>100</v>
      </c>
      <c r="C105" s="3" t="s">
        <v>197</v>
      </c>
      <c r="D105" s="4" t="s">
        <v>198</v>
      </c>
      <c r="E105" s="3">
        <v>5</v>
      </c>
      <c r="G105" s="5">
        <v>-65608.05</v>
      </c>
    </row>
    <row r="106" spans="1:11" s="3" customFormat="1" x14ac:dyDescent="0.25">
      <c r="A106">
        <v>101</v>
      </c>
      <c r="B106" s="50" t="s">
        <v>523</v>
      </c>
      <c r="C106" t="s">
        <v>199</v>
      </c>
      <c r="D106" s="1" t="s">
        <v>200</v>
      </c>
      <c r="E106">
        <v>6</v>
      </c>
      <c r="F106" s="2">
        <v>-65608.05</v>
      </c>
      <c r="G106"/>
      <c r="H106"/>
      <c r="I106"/>
      <c r="J106"/>
      <c r="K106"/>
    </row>
    <row r="107" spans="1:11" s="3" customFormat="1" x14ac:dyDescent="0.25">
      <c r="A107" s="3">
        <v>102</v>
      </c>
      <c r="C107" s="3" t="s">
        <v>201</v>
      </c>
      <c r="D107" s="4" t="s">
        <v>202</v>
      </c>
      <c r="E107" s="3">
        <v>2</v>
      </c>
      <c r="J107" s="5">
        <v>-1270412.6499999999</v>
      </c>
    </row>
    <row r="108" spans="1:11" s="3" customFormat="1" x14ac:dyDescent="0.25">
      <c r="A108" s="3">
        <v>103</v>
      </c>
      <c r="C108" s="3" t="s">
        <v>203</v>
      </c>
      <c r="D108" s="4" t="s">
        <v>204</v>
      </c>
      <c r="E108" s="3">
        <v>3</v>
      </c>
      <c r="I108" s="5">
        <v>-1270412.6499999999</v>
      </c>
    </row>
    <row r="109" spans="1:11" s="3" customFormat="1" x14ac:dyDescent="0.25">
      <c r="A109" s="3">
        <v>104</v>
      </c>
      <c r="C109" s="3" t="s">
        <v>205</v>
      </c>
      <c r="D109" s="4" t="s">
        <v>206</v>
      </c>
      <c r="E109" s="3">
        <v>4</v>
      </c>
      <c r="H109" s="5">
        <v>-1085.4100000000001</v>
      </c>
    </row>
    <row r="110" spans="1:11" s="3" customFormat="1" x14ac:dyDescent="0.25">
      <c r="A110" s="3">
        <v>105</v>
      </c>
      <c r="C110" s="3" t="s">
        <v>207</v>
      </c>
      <c r="D110" s="4" t="s">
        <v>208</v>
      </c>
      <c r="E110" s="3">
        <v>5</v>
      </c>
      <c r="G110" s="5">
        <v>-1085.4100000000001</v>
      </c>
    </row>
    <row r="111" spans="1:11" s="3" customFormat="1" x14ac:dyDescent="0.25">
      <c r="A111">
        <v>106</v>
      </c>
      <c r="B111" s="50" t="s">
        <v>524</v>
      </c>
      <c r="C111" t="s">
        <v>209</v>
      </c>
      <c r="D111" s="1" t="s">
        <v>210</v>
      </c>
      <c r="E111">
        <v>6</v>
      </c>
      <c r="F111" s="2">
        <v>-1085.4100000000001</v>
      </c>
      <c r="G111"/>
      <c r="H111"/>
      <c r="I111"/>
      <c r="J111"/>
      <c r="K111"/>
    </row>
    <row r="112" spans="1:11" x14ac:dyDescent="0.25">
      <c r="A112" s="3">
        <v>107</v>
      </c>
      <c r="B112" s="3"/>
      <c r="C112" s="3" t="s">
        <v>211</v>
      </c>
      <c r="D112" s="4" t="s">
        <v>212</v>
      </c>
      <c r="E112" s="3">
        <v>4</v>
      </c>
      <c r="F112" s="3"/>
      <c r="G112" s="3"/>
      <c r="H112" s="5">
        <v>-1269327.24</v>
      </c>
      <c r="I112" s="3"/>
      <c r="J112" s="3"/>
      <c r="K112" s="3"/>
    </row>
    <row r="113" spans="1:15" x14ac:dyDescent="0.25">
      <c r="A113" s="3">
        <v>108</v>
      </c>
      <c r="B113" s="3"/>
      <c r="C113" s="3" t="s">
        <v>213</v>
      </c>
      <c r="D113" s="4" t="s">
        <v>214</v>
      </c>
      <c r="E113" s="3">
        <v>5</v>
      </c>
      <c r="F113" s="3"/>
      <c r="G113" s="5">
        <v>-1269327.24</v>
      </c>
      <c r="H113" s="3"/>
      <c r="I113" s="3"/>
      <c r="J113" s="3"/>
      <c r="K113" s="3"/>
    </row>
    <row r="114" spans="1:15" x14ac:dyDescent="0.25">
      <c r="A114">
        <v>109</v>
      </c>
      <c r="B114" s="50" t="s">
        <v>525</v>
      </c>
      <c r="C114" t="s">
        <v>215</v>
      </c>
      <c r="D114" s="1" t="s">
        <v>216</v>
      </c>
      <c r="E114">
        <v>6</v>
      </c>
      <c r="F114" s="2">
        <v>-1269327.24</v>
      </c>
      <c r="N114" s="2">
        <f>+K115+K130</f>
        <v>-1804315.56</v>
      </c>
    </row>
    <row r="115" spans="1:15" x14ac:dyDescent="0.25">
      <c r="A115" s="3">
        <v>110</v>
      </c>
      <c r="B115" s="3"/>
      <c r="C115" s="3" t="s">
        <v>217</v>
      </c>
      <c r="D115" s="4" t="s">
        <v>218</v>
      </c>
      <c r="E115" s="3">
        <v>1</v>
      </c>
      <c r="F115" s="3"/>
      <c r="G115" s="3"/>
      <c r="H115" s="3"/>
      <c r="I115" s="3"/>
      <c r="J115" s="3"/>
      <c r="K115" s="5">
        <v>-819661.27</v>
      </c>
      <c r="M115" s="56" t="s">
        <v>555</v>
      </c>
      <c r="N115" s="58">
        <f>+'[1]Formulario 101'!$O$384</f>
        <v>1882848.1754374998</v>
      </c>
      <c r="O115" s="56"/>
    </row>
    <row r="116" spans="1:15" x14ac:dyDescent="0.25">
      <c r="A116" s="3">
        <v>111</v>
      </c>
      <c r="B116" s="3"/>
      <c r="C116" s="3" t="s">
        <v>219</v>
      </c>
      <c r="D116" s="4" t="s">
        <v>220</v>
      </c>
      <c r="E116" s="3">
        <v>2</v>
      </c>
      <c r="F116" s="3"/>
      <c r="G116" s="3"/>
      <c r="H116" s="3"/>
      <c r="I116" s="3"/>
      <c r="J116" s="5">
        <v>-1834217.66</v>
      </c>
      <c r="K116" s="3"/>
      <c r="M116" s="56"/>
      <c r="N116" s="55">
        <f>+K115+K130+N115</f>
        <v>78532.615437499713</v>
      </c>
      <c r="O116" s="56"/>
    </row>
    <row r="117" spans="1:15" x14ac:dyDescent="0.25">
      <c r="A117" s="3">
        <v>112</v>
      </c>
      <c r="B117" s="3"/>
      <c r="C117" s="3" t="s">
        <v>221</v>
      </c>
      <c r="D117" s="4" t="s">
        <v>222</v>
      </c>
      <c r="E117" s="3">
        <v>3</v>
      </c>
      <c r="F117" s="3"/>
      <c r="G117" s="3"/>
      <c r="H117" s="3"/>
      <c r="I117" s="5">
        <v>-1834217.66</v>
      </c>
      <c r="J117" s="3"/>
      <c r="K117" s="3"/>
      <c r="M117" s="56"/>
      <c r="N117" s="56"/>
      <c r="O117" s="56"/>
    </row>
    <row r="118" spans="1:15" x14ac:dyDescent="0.25">
      <c r="A118" s="3">
        <v>113</v>
      </c>
      <c r="B118" s="3"/>
      <c r="C118" s="3" t="s">
        <v>223</v>
      </c>
      <c r="D118" s="4" t="s">
        <v>224</v>
      </c>
      <c r="E118" s="3">
        <v>4</v>
      </c>
      <c r="F118" s="3"/>
      <c r="G118" s="3"/>
      <c r="H118" s="5">
        <v>-1834217.66</v>
      </c>
      <c r="I118" s="3"/>
      <c r="J118" s="3"/>
      <c r="K118" s="3"/>
      <c r="M118" s="56"/>
      <c r="N118" s="56"/>
      <c r="O118" s="56"/>
    </row>
    <row r="119" spans="1:15" x14ac:dyDescent="0.25">
      <c r="A119" s="3">
        <v>114</v>
      </c>
      <c r="B119" s="3"/>
      <c r="C119" s="3" t="s">
        <v>225</v>
      </c>
      <c r="D119" s="4" t="s">
        <v>226</v>
      </c>
      <c r="E119" s="3">
        <v>5</v>
      </c>
      <c r="F119" s="3"/>
      <c r="G119" s="3">
        <v>-800</v>
      </c>
      <c r="H119" s="3"/>
      <c r="I119" s="3"/>
      <c r="J119" s="3"/>
      <c r="K119" s="3"/>
      <c r="M119" s="56"/>
      <c r="N119" s="56"/>
      <c r="O119" s="56"/>
    </row>
    <row r="120" spans="1:15" x14ac:dyDescent="0.25">
      <c r="A120">
        <v>115</v>
      </c>
      <c r="B120" s="50" t="s">
        <v>526</v>
      </c>
      <c r="C120" t="s">
        <v>227</v>
      </c>
      <c r="D120" s="1" t="s">
        <v>228</v>
      </c>
      <c r="E120">
        <v>6</v>
      </c>
      <c r="F120">
        <v>-800</v>
      </c>
      <c r="M120" s="56"/>
      <c r="N120" s="56"/>
      <c r="O120" s="56"/>
    </row>
    <row r="121" spans="1:15" x14ac:dyDescent="0.25">
      <c r="A121" s="3">
        <v>116</v>
      </c>
      <c r="B121" s="3"/>
      <c r="C121" s="3" t="s">
        <v>229</v>
      </c>
      <c r="D121" s="4" t="s">
        <v>230</v>
      </c>
      <c r="E121" s="3">
        <v>5</v>
      </c>
      <c r="F121" s="3"/>
      <c r="G121" s="5">
        <v>-1833417.66</v>
      </c>
      <c r="H121" s="3"/>
      <c r="I121" s="3"/>
      <c r="J121" s="3"/>
      <c r="K121" s="3"/>
    </row>
    <row r="122" spans="1:15" x14ac:dyDescent="0.25">
      <c r="A122">
        <v>117</v>
      </c>
      <c r="B122" s="50" t="s">
        <v>527</v>
      </c>
      <c r="C122" t="s">
        <v>231</v>
      </c>
      <c r="D122" s="1" t="s">
        <v>232</v>
      </c>
      <c r="E122">
        <v>6</v>
      </c>
      <c r="F122" s="2">
        <v>-1833417.66</v>
      </c>
    </row>
    <row r="123" spans="1:15" x14ac:dyDescent="0.25">
      <c r="A123" s="3">
        <v>118</v>
      </c>
      <c r="B123" s="3"/>
      <c r="C123" s="3" t="s">
        <v>233</v>
      </c>
      <c r="D123" s="4" t="s">
        <v>234</v>
      </c>
      <c r="E123" s="3">
        <v>2</v>
      </c>
      <c r="F123" s="3"/>
      <c r="G123" s="3"/>
      <c r="H123" s="3"/>
      <c r="I123" s="3"/>
      <c r="J123" s="5">
        <v>1014556.39</v>
      </c>
      <c r="K123" s="3"/>
    </row>
    <row r="124" spans="1:15" x14ac:dyDescent="0.25">
      <c r="A124" s="3">
        <v>119</v>
      </c>
      <c r="B124" s="3"/>
      <c r="C124" s="3" t="s">
        <v>235</v>
      </c>
      <c r="D124" s="4" t="s">
        <v>236</v>
      </c>
      <c r="E124" s="3">
        <v>3</v>
      </c>
      <c r="F124" s="3"/>
      <c r="G124" s="3"/>
      <c r="H124" s="3"/>
      <c r="I124" s="5">
        <v>1014556.39</v>
      </c>
      <c r="J124" s="3"/>
      <c r="K124" s="3"/>
    </row>
    <row r="125" spans="1:15" x14ac:dyDescent="0.25">
      <c r="A125" s="3">
        <v>120</v>
      </c>
      <c r="B125" s="3"/>
      <c r="C125" s="3" t="s">
        <v>237</v>
      </c>
      <c r="D125" s="4" t="s">
        <v>238</v>
      </c>
      <c r="E125" s="3">
        <v>4</v>
      </c>
      <c r="F125" s="3"/>
      <c r="G125" s="3"/>
      <c r="H125" s="5">
        <v>1014556.39</v>
      </c>
      <c r="I125" s="3"/>
      <c r="J125" s="3"/>
      <c r="K125" s="3"/>
    </row>
    <row r="126" spans="1:15" x14ac:dyDescent="0.25">
      <c r="A126" s="3">
        <v>121</v>
      </c>
      <c r="B126" s="3"/>
      <c r="C126" s="3" t="s">
        <v>239</v>
      </c>
      <c r="D126" s="4" t="s">
        <v>240</v>
      </c>
      <c r="E126" s="3">
        <v>5</v>
      </c>
      <c r="F126" s="3"/>
      <c r="G126" s="5">
        <v>1014556.39</v>
      </c>
      <c r="H126" s="3"/>
      <c r="I126" s="3"/>
      <c r="J126" s="3"/>
      <c r="K126" s="3"/>
    </row>
    <row r="127" spans="1:15" x14ac:dyDescent="0.25">
      <c r="A127">
        <v>122</v>
      </c>
      <c r="B127" s="50" t="s">
        <v>528</v>
      </c>
      <c r="C127" t="s">
        <v>241</v>
      </c>
      <c r="D127" s="1" t="s">
        <v>242</v>
      </c>
      <c r="E127">
        <v>6</v>
      </c>
      <c r="F127" s="2">
        <v>600165.37</v>
      </c>
    </row>
    <row r="128" spans="1:15" x14ac:dyDescent="0.25">
      <c r="A128">
        <v>123</v>
      </c>
      <c r="B128" s="50" t="s">
        <v>528</v>
      </c>
      <c r="C128" t="s">
        <v>243</v>
      </c>
      <c r="D128" s="1" t="s">
        <v>244</v>
      </c>
      <c r="E128">
        <v>6</v>
      </c>
      <c r="F128" s="2">
        <v>414391.02</v>
      </c>
    </row>
    <row r="129" spans="1:11" x14ac:dyDescent="0.25">
      <c r="D129" s="1"/>
      <c r="F129" s="2"/>
    </row>
    <row r="130" spans="1:11" x14ac:dyDescent="0.25">
      <c r="C130" s="7" t="s">
        <v>430</v>
      </c>
      <c r="D130" s="7"/>
      <c r="E130" s="7"/>
      <c r="F130" s="7"/>
      <c r="G130" s="7"/>
      <c r="H130" s="7"/>
      <c r="I130" s="7"/>
      <c r="J130" s="7"/>
      <c r="K130" s="8">
        <f>+K229</f>
        <v>-984654.29</v>
      </c>
    </row>
    <row r="131" spans="1:11" x14ac:dyDescent="0.25">
      <c r="D131" s="1"/>
      <c r="F131" s="2"/>
    </row>
    <row r="132" spans="1:11" x14ac:dyDescent="0.25">
      <c r="C132" s="3" t="s">
        <v>429</v>
      </c>
    </row>
    <row r="133" spans="1:11" x14ac:dyDescent="0.25">
      <c r="C133" t="s">
        <v>428</v>
      </c>
    </row>
    <row r="135" spans="1:11" x14ac:dyDescent="0.25">
      <c r="A135" s="3">
        <v>124</v>
      </c>
      <c r="B135" s="3"/>
      <c r="C135" s="3" t="s">
        <v>245</v>
      </c>
      <c r="D135" s="4" t="s">
        <v>246</v>
      </c>
      <c r="E135" s="3">
        <v>1</v>
      </c>
      <c r="F135" s="3"/>
      <c r="G135" s="3"/>
      <c r="H135" s="3"/>
      <c r="I135" s="3"/>
      <c r="J135" s="3"/>
      <c r="K135" s="5">
        <v>-2446164.92</v>
      </c>
    </row>
    <row r="136" spans="1:11" x14ac:dyDescent="0.25">
      <c r="A136" s="3">
        <v>125</v>
      </c>
      <c r="B136" s="3"/>
      <c r="C136" s="3" t="s">
        <v>247</v>
      </c>
      <c r="D136" s="4" t="s">
        <v>248</v>
      </c>
      <c r="E136" s="3">
        <v>2</v>
      </c>
      <c r="F136" s="3"/>
      <c r="G136" s="3"/>
      <c r="H136" s="3"/>
      <c r="I136" s="3"/>
      <c r="J136" s="5">
        <v>-749764.92</v>
      </c>
      <c r="K136" s="3"/>
    </row>
    <row r="137" spans="1:11" x14ac:dyDescent="0.25">
      <c r="A137" s="3">
        <v>126</v>
      </c>
      <c r="B137" s="3"/>
      <c r="C137" s="3" t="s">
        <v>249</v>
      </c>
      <c r="D137" s="4" t="s">
        <v>250</v>
      </c>
      <c r="E137" s="3">
        <v>3</v>
      </c>
      <c r="F137" s="3"/>
      <c r="G137" s="3"/>
      <c r="H137" s="3"/>
      <c r="I137" s="5">
        <v>-749764.92</v>
      </c>
      <c r="J137" s="3"/>
      <c r="K137" s="3"/>
    </row>
    <row r="138" spans="1:11" x14ac:dyDescent="0.25">
      <c r="A138" s="3">
        <v>127</v>
      </c>
      <c r="B138" s="3"/>
      <c r="C138" s="3" t="s">
        <v>251</v>
      </c>
      <c r="D138" s="4" t="s">
        <v>252</v>
      </c>
      <c r="E138" s="3">
        <v>4</v>
      </c>
      <c r="F138" s="3"/>
      <c r="G138" s="3"/>
      <c r="H138" s="5">
        <v>-749764.92</v>
      </c>
      <c r="I138" s="3"/>
      <c r="J138" s="3"/>
      <c r="K138" s="3"/>
    </row>
    <row r="139" spans="1:11" x14ac:dyDescent="0.25">
      <c r="A139" s="3">
        <v>128</v>
      </c>
      <c r="B139" s="3"/>
      <c r="C139" s="3" t="s">
        <v>253</v>
      </c>
      <c r="D139" s="4" t="s">
        <v>254</v>
      </c>
      <c r="E139" s="3">
        <v>5</v>
      </c>
      <c r="F139" s="3"/>
      <c r="G139" s="5">
        <v>-749764.92</v>
      </c>
      <c r="H139" s="3"/>
      <c r="I139" s="3"/>
      <c r="J139" s="3"/>
      <c r="K139" s="3"/>
    </row>
    <row r="140" spans="1:11" x14ac:dyDescent="0.25">
      <c r="A140">
        <v>129</v>
      </c>
      <c r="B140" t="s">
        <v>529</v>
      </c>
      <c r="C140" t="s">
        <v>255</v>
      </c>
      <c r="D140" s="1" t="s">
        <v>256</v>
      </c>
      <c r="E140">
        <v>6</v>
      </c>
      <c r="F140" s="2">
        <v>-749764.92</v>
      </c>
    </row>
    <row r="141" spans="1:11" x14ac:dyDescent="0.25">
      <c r="A141" s="3">
        <v>130</v>
      </c>
      <c r="B141" s="3"/>
      <c r="C141" s="3" t="s">
        <v>257</v>
      </c>
      <c r="D141" s="4" t="s">
        <v>258</v>
      </c>
      <c r="E141" s="3">
        <v>2</v>
      </c>
      <c r="F141" s="3"/>
      <c r="G141" s="3"/>
      <c r="H141" s="3"/>
      <c r="I141" s="3"/>
      <c r="J141" s="5">
        <v>-1696400</v>
      </c>
      <c r="K141" s="3"/>
    </row>
    <row r="142" spans="1:11" x14ac:dyDescent="0.25">
      <c r="A142" s="3">
        <v>131</v>
      </c>
      <c r="B142" s="3"/>
      <c r="C142" s="3" t="s">
        <v>259</v>
      </c>
      <c r="D142" s="4" t="s">
        <v>260</v>
      </c>
      <c r="E142" s="3">
        <v>3</v>
      </c>
      <c r="F142" s="3"/>
      <c r="G142" s="3"/>
      <c r="H142" s="3"/>
      <c r="I142" s="5">
        <v>-1696400</v>
      </c>
      <c r="J142" s="3"/>
      <c r="K142" s="3"/>
    </row>
    <row r="143" spans="1:11" x14ac:dyDescent="0.25">
      <c r="A143" s="3">
        <v>132</v>
      </c>
      <c r="B143" s="3"/>
      <c r="C143" s="3" t="s">
        <v>261</v>
      </c>
      <c r="D143" s="4" t="s">
        <v>262</v>
      </c>
      <c r="E143" s="3">
        <v>4</v>
      </c>
      <c r="F143" s="3"/>
      <c r="G143" s="3"/>
      <c r="H143" s="5">
        <v>-1696400</v>
      </c>
      <c r="I143" s="3"/>
      <c r="J143" s="3"/>
      <c r="K143" s="3"/>
    </row>
    <row r="144" spans="1:11" x14ac:dyDescent="0.25">
      <c r="A144" s="3">
        <v>133</v>
      </c>
      <c r="B144" s="3"/>
      <c r="C144" s="3" t="s">
        <v>263</v>
      </c>
      <c r="D144" s="4" t="s">
        <v>264</v>
      </c>
      <c r="E144" s="3">
        <v>5</v>
      </c>
      <c r="F144" s="3"/>
      <c r="G144" s="5">
        <v>-1696400</v>
      </c>
      <c r="H144" s="3"/>
      <c r="I144" s="3"/>
      <c r="J144" s="3"/>
      <c r="K144" s="3"/>
    </row>
    <row r="145" spans="1:14" x14ac:dyDescent="0.25">
      <c r="A145">
        <v>134</v>
      </c>
      <c r="B145">
        <v>6005</v>
      </c>
      <c r="C145" t="s">
        <v>265</v>
      </c>
      <c r="D145" s="1" t="s">
        <v>266</v>
      </c>
      <c r="E145">
        <v>6</v>
      </c>
      <c r="F145" s="2">
        <v>-1696400</v>
      </c>
    </row>
    <row r="146" spans="1:14" x14ac:dyDescent="0.25">
      <c r="A146" s="3">
        <v>135</v>
      </c>
      <c r="B146" s="3"/>
      <c r="C146" s="3" t="s">
        <v>267</v>
      </c>
      <c r="D146" s="4" t="s">
        <v>268</v>
      </c>
      <c r="E146" s="3">
        <v>1</v>
      </c>
      <c r="F146" s="3"/>
      <c r="G146" s="3"/>
      <c r="H146" s="3"/>
      <c r="I146" s="3"/>
      <c r="J146" s="3"/>
      <c r="K146" s="5">
        <v>459541.53</v>
      </c>
      <c r="M146" s="2">
        <f>+K146+K163</f>
        <v>1460165.62</v>
      </c>
    </row>
    <row r="147" spans="1:14" x14ac:dyDescent="0.25">
      <c r="A147" s="3">
        <v>136</v>
      </c>
      <c r="B147" s="3"/>
      <c r="C147" s="3" t="s">
        <v>269</v>
      </c>
      <c r="D147" s="4" t="s">
        <v>270</v>
      </c>
      <c r="E147" s="3">
        <v>2</v>
      </c>
      <c r="F147" s="3"/>
      <c r="G147" s="3"/>
      <c r="H147" s="3"/>
      <c r="I147" s="3"/>
      <c r="J147" s="5">
        <v>325237.65000000002</v>
      </c>
      <c r="K147" s="3"/>
      <c r="M147" s="2">
        <f>+F209</f>
        <v>328218.09000000003</v>
      </c>
      <c r="N147" t="s">
        <v>432</v>
      </c>
    </row>
    <row r="148" spans="1:14" x14ac:dyDescent="0.25">
      <c r="A148" s="3">
        <v>137</v>
      </c>
      <c r="B148" s="3"/>
      <c r="C148" s="3" t="s">
        <v>271</v>
      </c>
      <c r="D148" s="4" t="s">
        <v>272</v>
      </c>
      <c r="E148" s="3">
        <v>3</v>
      </c>
      <c r="F148" s="3"/>
      <c r="G148" s="3"/>
      <c r="H148" s="3"/>
      <c r="I148" s="5">
        <v>325237.65000000002</v>
      </c>
      <c r="J148" s="3"/>
      <c r="K148" s="3"/>
      <c r="M148" s="2">
        <f>+F170</f>
        <v>231683.36</v>
      </c>
      <c r="N148" t="s">
        <v>433</v>
      </c>
    </row>
    <row r="149" spans="1:14" x14ac:dyDescent="0.25">
      <c r="A149" s="3">
        <v>138</v>
      </c>
      <c r="B149" s="3"/>
      <c r="C149" s="3" t="s">
        <v>273</v>
      </c>
      <c r="D149" s="4" t="s">
        <v>274</v>
      </c>
      <c r="E149" s="3">
        <v>4</v>
      </c>
      <c r="F149" s="3"/>
      <c r="G149" s="3"/>
      <c r="H149" s="5">
        <v>325237.65000000002</v>
      </c>
      <c r="I149" s="3"/>
      <c r="J149" s="3"/>
      <c r="K149" s="3"/>
      <c r="M149" s="2">
        <f>+J218+J224</f>
        <v>1949.4399999999998</v>
      </c>
      <c r="N149" t="s">
        <v>561</v>
      </c>
    </row>
    <row r="150" spans="1:14" x14ac:dyDescent="0.25">
      <c r="A150" s="3">
        <v>139</v>
      </c>
      <c r="B150" s="3"/>
      <c r="C150" s="3" t="s">
        <v>275</v>
      </c>
      <c r="D150" s="4" t="s">
        <v>276</v>
      </c>
      <c r="E150" s="3">
        <v>5</v>
      </c>
      <c r="F150" s="3"/>
      <c r="G150" s="5">
        <v>145894.67000000001</v>
      </c>
      <c r="H150" s="3"/>
      <c r="I150" s="3"/>
      <c r="J150" s="3"/>
      <c r="K150" s="3"/>
      <c r="M150" s="2"/>
    </row>
    <row r="151" spans="1:14" x14ac:dyDescent="0.25">
      <c r="A151">
        <v>140</v>
      </c>
      <c r="B151" s="50" t="s">
        <v>531</v>
      </c>
      <c r="C151" t="s">
        <v>277</v>
      </c>
      <c r="D151" s="1" t="s">
        <v>278</v>
      </c>
      <c r="E151">
        <v>6</v>
      </c>
      <c r="F151" s="2">
        <v>145894.67000000001</v>
      </c>
      <c r="M151" s="5">
        <f>+M146-M147-M148+M149</f>
        <v>902213.61</v>
      </c>
    </row>
    <row r="152" spans="1:14" x14ac:dyDescent="0.25">
      <c r="A152" s="3">
        <v>141</v>
      </c>
      <c r="B152" s="3"/>
      <c r="C152" s="3" t="s">
        <v>279</v>
      </c>
      <c r="D152" s="4" t="s">
        <v>280</v>
      </c>
      <c r="E152" s="3">
        <v>5</v>
      </c>
      <c r="F152" s="3"/>
      <c r="G152" s="5">
        <v>52762.03</v>
      </c>
      <c r="H152" s="3"/>
      <c r="I152" s="3"/>
      <c r="J152" s="3"/>
      <c r="K152" s="3"/>
    </row>
    <row r="153" spans="1:14" x14ac:dyDescent="0.25">
      <c r="A153">
        <v>142</v>
      </c>
      <c r="B153" s="50" t="s">
        <v>532</v>
      </c>
      <c r="C153" t="s">
        <v>281</v>
      </c>
      <c r="D153" s="1" t="s">
        <v>282</v>
      </c>
      <c r="E153">
        <v>6</v>
      </c>
      <c r="F153" s="2">
        <v>52762.03</v>
      </c>
      <c r="M153" s="2"/>
    </row>
    <row r="154" spans="1:14" x14ac:dyDescent="0.25">
      <c r="A154" s="3">
        <v>143</v>
      </c>
      <c r="B154" s="3"/>
      <c r="C154" s="3" t="s">
        <v>283</v>
      </c>
      <c r="D154" s="4" t="s">
        <v>284</v>
      </c>
      <c r="E154" s="3">
        <v>5</v>
      </c>
      <c r="F154" s="3"/>
      <c r="G154" s="5">
        <v>19070.689999999999</v>
      </c>
      <c r="H154" s="3"/>
      <c r="I154" s="3"/>
      <c r="J154" s="3"/>
      <c r="K154" s="3"/>
    </row>
    <row r="155" spans="1:14" x14ac:dyDescent="0.25">
      <c r="A155">
        <v>144</v>
      </c>
      <c r="B155" s="50" t="s">
        <v>533</v>
      </c>
      <c r="C155" t="s">
        <v>285</v>
      </c>
      <c r="D155" s="1" t="s">
        <v>286</v>
      </c>
      <c r="E155">
        <v>6</v>
      </c>
      <c r="F155" s="2">
        <v>19070.689999999999</v>
      </c>
      <c r="M155" s="2"/>
    </row>
    <row r="156" spans="1:14" x14ac:dyDescent="0.25">
      <c r="A156" s="3">
        <v>145</v>
      </c>
      <c r="B156" s="60"/>
      <c r="C156" s="3" t="s">
        <v>287</v>
      </c>
      <c r="D156" s="4" t="s">
        <v>288</v>
      </c>
      <c r="E156" s="3">
        <v>5</v>
      </c>
      <c r="F156" s="3"/>
      <c r="G156" s="5">
        <v>107510.26</v>
      </c>
      <c r="H156" s="3"/>
      <c r="I156" s="3"/>
      <c r="J156" s="3"/>
      <c r="K156" s="3"/>
      <c r="M156" s="2"/>
    </row>
    <row r="157" spans="1:14" x14ac:dyDescent="0.25">
      <c r="A157">
        <v>146</v>
      </c>
      <c r="B157" s="50" t="s">
        <v>534</v>
      </c>
      <c r="C157" t="s">
        <v>289</v>
      </c>
      <c r="D157" s="1" t="s">
        <v>290</v>
      </c>
      <c r="E157">
        <v>6</v>
      </c>
      <c r="F157" s="2">
        <v>107510.26</v>
      </c>
      <c r="M157" s="59"/>
    </row>
    <row r="158" spans="1:14" x14ac:dyDescent="0.25">
      <c r="A158" s="3">
        <v>147</v>
      </c>
      <c r="B158" s="3"/>
      <c r="C158" s="3" t="s">
        <v>291</v>
      </c>
      <c r="D158" s="4" t="s">
        <v>292</v>
      </c>
      <c r="E158" s="3">
        <v>2</v>
      </c>
      <c r="F158" s="3"/>
      <c r="G158" s="3"/>
      <c r="H158" s="3"/>
      <c r="I158" s="3"/>
      <c r="J158" s="5">
        <v>134303.88</v>
      </c>
      <c r="K158" s="3"/>
      <c r="M158" s="59"/>
    </row>
    <row r="159" spans="1:14" x14ac:dyDescent="0.25">
      <c r="A159" s="3">
        <v>148</v>
      </c>
      <c r="B159" s="3"/>
      <c r="C159" s="3" t="s">
        <v>293</v>
      </c>
      <c r="D159" s="4" t="s">
        <v>294</v>
      </c>
      <c r="E159" s="3">
        <v>3</v>
      </c>
      <c r="F159" s="3"/>
      <c r="G159" s="3"/>
      <c r="H159" s="3"/>
      <c r="I159" s="5">
        <v>134303.88</v>
      </c>
      <c r="J159" s="3"/>
      <c r="K159" s="3"/>
      <c r="M159" s="2"/>
    </row>
    <row r="160" spans="1:14" x14ac:dyDescent="0.25">
      <c r="A160" s="3">
        <v>149</v>
      </c>
      <c r="B160" s="3"/>
      <c r="C160" s="3" t="s">
        <v>295</v>
      </c>
      <c r="D160" s="4" t="s">
        <v>296</v>
      </c>
      <c r="E160" s="3">
        <v>4</v>
      </c>
      <c r="F160" s="3"/>
      <c r="G160" s="3"/>
      <c r="H160" s="5">
        <v>134303.88</v>
      </c>
      <c r="I160" s="3"/>
      <c r="J160" s="3"/>
      <c r="K160" s="3"/>
    </row>
    <row r="161" spans="1:11" x14ac:dyDescent="0.25">
      <c r="A161" s="3">
        <v>150</v>
      </c>
      <c r="B161" s="3"/>
      <c r="C161" s="3" t="s">
        <v>297</v>
      </c>
      <c r="D161" s="4" t="s">
        <v>298</v>
      </c>
      <c r="E161" s="3">
        <v>5</v>
      </c>
      <c r="F161" s="3"/>
      <c r="G161" s="5">
        <v>134303.88</v>
      </c>
      <c r="H161" s="3"/>
      <c r="I161" s="3"/>
      <c r="J161" s="3"/>
      <c r="K161" s="3"/>
    </row>
    <row r="162" spans="1:11" x14ac:dyDescent="0.25">
      <c r="A162">
        <v>151</v>
      </c>
      <c r="B162" s="50" t="s">
        <v>535</v>
      </c>
      <c r="C162" t="s">
        <v>299</v>
      </c>
      <c r="D162" s="1" t="s">
        <v>300</v>
      </c>
      <c r="E162">
        <v>6</v>
      </c>
      <c r="F162" s="2">
        <v>134303.88</v>
      </c>
    </row>
    <row r="163" spans="1:11" x14ac:dyDescent="0.25">
      <c r="A163" s="3">
        <v>152</v>
      </c>
      <c r="B163" s="3"/>
      <c r="C163" s="3" t="s">
        <v>301</v>
      </c>
      <c r="D163" s="4" t="s">
        <v>302</v>
      </c>
      <c r="E163" s="3">
        <v>1</v>
      </c>
      <c r="F163" s="3"/>
      <c r="G163" s="3"/>
      <c r="H163" s="3"/>
      <c r="I163" s="3"/>
      <c r="J163" s="3"/>
      <c r="K163" s="5">
        <v>1000624.09</v>
      </c>
    </row>
    <row r="164" spans="1:11" x14ac:dyDescent="0.25">
      <c r="A164" s="3">
        <v>153</v>
      </c>
      <c r="B164" s="3"/>
      <c r="C164" s="3" t="s">
        <v>303</v>
      </c>
      <c r="D164" s="4" t="s">
        <v>304</v>
      </c>
      <c r="E164" s="3">
        <v>2</v>
      </c>
      <c r="F164" s="3"/>
      <c r="G164" s="3"/>
      <c r="H164" s="3"/>
      <c r="I164" s="3"/>
      <c r="J164" s="5">
        <v>1000624.09</v>
      </c>
      <c r="K164" s="3"/>
    </row>
    <row r="165" spans="1:11" x14ac:dyDescent="0.25">
      <c r="A165" s="3">
        <v>154</v>
      </c>
      <c r="B165" s="3"/>
      <c r="C165" s="3" t="s">
        <v>249</v>
      </c>
      <c r="D165" s="4" t="s">
        <v>305</v>
      </c>
      <c r="E165" s="3">
        <v>3</v>
      </c>
      <c r="F165" s="3"/>
      <c r="G165" s="3"/>
      <c r="H165" s="3"/>
      <c r="I165" s="5">
        <v>1000624.09</v>
      </c>
      <c r="J165" s="3"/>
      <c r="K165" s="3"/>
    </row>
    <row r="166" spans="1:11" x14ac:dyDescent="0.25">
      <c r="A166" s="3">
        <v>155</v>
      </c>
      <c r="B166" s="3"/>
      <c r="C166" s="3" t="s">
        <v>306</v>
      </c>
      <c r="D166" s="4" t="s">
        <v>307</v>
      </c>
      <c r="E166" s="3">
        <v>4</v>
      </c>
      <c r="F166" s="3"/>
      <c r="G166" s="3"/>
      <c r="H166" s="5">
        <v>444674.24</v>
      </c>
      <c r="I166" s="3"/>
      <c r="J166" s="3"/>
      <c r="K166" s="3"/>
    </row>
    <row r="167" spans="1:11" x14ac:dyDescent="0.25">
      <c r="A167" s="3">
        <v>156</v>
      </c>
      <c r="B167" s="3"/>
      <c r="C167" s="3" t="s">
        <v>308</v>
      </c>
      <c r="D167" s="4" t="s">
        <v>309</v>
      </c>
      <c r="E167" s="3">
        <v>5</v>
      </c>
      <c r="F167" s="3"/>
      <c r="G167" s="5">
        <v>373839.26</v>
      </c>
      <c r="H167" s="3"/>
      <c r="I167" s="3"/>
      <c r="J167" s="3"/>
      <c r="K167" s="3"/>
    </row>
    <row r="168" spans="1:11" x14ac:dyDescent="0.25">
      <c r="A168">
        <v>157</v>
      </c>
      <c r="B168" s="50" t="s">
        <v>536</v>
      </c>
      <c r="C168" t="s">
        <v>310</v>
      </c>
      <c r="D168" s="1" t="s">
        <v>311</v>
      </c>
      <c r="E168">
        <v>6</v>
      </c>
      <c r="F168" s="65">
        <v>109485.59</v>
      </c>
    </row>
    <row r="169" spans="1:11" x14ac:dyDescent="0.25">
      <c r="A169">
        <v>158</v>
      </c>
      <c r="B169" s="50" t="s">
        <v>536</v>
      </c>
      <c r="C169" t="s">
        <v>312</v>
      </c>
      <c r="D169" s="1" t="s">
        <v>313</v>
      </c>
      <c r="E169">
        <v>6</v>
      </c>
      <c r="F169" s="65">
        <v>19340.900000000001</v>
      </c>
    </row>
    <row r="170" spans="1:11" x14ac:dyDescent="0.25">
      <c r="A170">
        <v>159</v>
      </c>
      <c r="C170" t="s">
        <v>170</v>
      </c>
      <c r="D170" s="1" t="s">
        <v>314</v>
      </c>
      <c r="E170">
        <v>6</v>
      </c>
      <c r="F170" s="65">
        <v>231683.36</v>
      </c>
    </row>
    <row r="171" spans="1:11" x14ac:dyDescent="0.25">
      <c r="A171">
        <v>160</v>
      </c>
      <c r="B171" s="50" t="s">
        <v>536</v>
      </c>
      <c r="C171" t="s">
        <v>315</v>
      </c>
      <c r="D171" s="1" t="s">
        <v>316</v>
      </c>
      <c r="E171">
        <v>6</v>
      </c>
      <c r="F171" s="65">
        <v>13329.41</v>
      </c>
    </row>
    <row r="172" spans="1:11" x14ac:dyDescent="0.25">
      <c r="A172" s="3">
        <v>161</v>
      </c>
      <c r="B172" s="3"/>
      <c r="C172" s="3" t="s">
        <v>317</v>
      </c>
      <c r="D172" s="4" t="s">
        <v>318</v>
      </c>
      <c r="E172" s="3">
        <v>5</v>
      </c>
      <c r="F172" s="3"/>
      <c r="G172" s="5">
        <v>54500.23</v>
      </c>
      <c r="H172" s="3"/>
      <c r="I172" s="3"/>
      <c r="J172" s="3"/>
      <c r="K172" s="3"/>
    </row>
    <row r="173" spans="1:11" x14ac:dyDescent="0.25">
      <c r="A173">
        <v>162</v>
      </c>
      <c r="B173" s="50" t="s">
        <v>538</v>
      </c>
      <c r="C173" t="s">
        <v>319</v>
      </c>
      <c r="D173" s="1" t="s">
        <v>320</v>
      </c>
      <c r="E173">
        <v>6</v>
      </c>
      <c r="F173" s="65">
        <v>12898.03</v>
      </c>
    </row>
    <row r="174" spans="1:11" x14ac:dyDescent="0.25">
      <c r="A174">
        <v>163</v>
      </c>
      <c r="B174" s="50" t="s">
        <v>538</v>
      </c>
      <c r="C174" t="s">
        <v>321</v>
      </c>
      <c r="D174" s="1" t="s">
        <v>322</v>
      </c>
      <c r="E174">
        <v>6</v>
      </c>
      <c r="F174" s="65">
        <v>8146.59</v>
      </c>
    </row>
    <row r="175" spans="1:11" x14ac:dyDescent="0.25">
      <c r="A175">
        <v>164</v>
      </c>
      <c r="B175" s="50" t="s">
        <v>537</v>
      </c>
      <c r="C175" t="s">
        <v>323</v>
      </c>
      <c r="D175" s="1" t="s">
        <v>324</v>
      </c>
      <c r="E175">
        <v>6</v>
      </c>
      <c r="F175" s="65">
        <v>16017.73</v>
      </c>
    </row>
    <row r="176" spans="1:11" x14ac:dyDescent="0.25">
      <c r="A176">
        <v>165</v>
      </c>
      <c r="B176" s="50" t="s">
        <v>538</v>
      </c>
      <c r="C176" t="s">
        <v>325</v>
      </c>
      <c r="D176" s="1" t="s">
        <v>326</v>
      </c>
      <c r="E176">
        <v>6</v>
      </c>
      <c r="F176" s="65">
        <v>1423.78</v>
      </c>
    </row>
    <row r="177" spans="1:11" x14ac:dyDescent="0.25">
      <c r="A177">
        <v>166</v>
      </c>
      <c r="B177" s="50" t="s">
        <v>538</v>
      </c>
      <c r="C177" t="s">
        <v>327</v>
      </c>
      <c r="D177" s="1" t="s">
        <v>328</v>
      </c>
      <c r="E177">
        <v>6</v>
      </c>
      <c r="F177" s="65">
        <v>8582.0499999999993</v>
      </c>
    </row>
    <row r="178" spans="1:11" x14ac:dyDescent="0.25">
      <c r="A178">
        <v>167</v>
      </c>
      <c r="B178" s="50" t="s">
        <v>537</v>
      </c>
      <c r="C178" t="s">
        <v>329</v>
      </c>
      <c r="D178" s="1" t="s">
        <v>330</v>
      </c>
      <c r="E178">
        <v>6</v>
      </c>
      <c r="F178" s="65">
        <v>7329.04</v>
      </c>
    </row>
    <row r="179" spans="1:11" x14ac:dyDescent="0.25">
      <c r="A179">
        <v>168</v>
      </c>
      <c r="B179" s="50" t="s">
        <v>538</v>
      </c>
      <c r="C179" t="s">
        <v>331</v>
      </c>
      <c r="D179" s="1" t="s">
        <v>332</v>
      </c>
      <c r="E179">
        <v>6</v>
      </c>
      <c r="F179" s="60">
        <v>103.01</v>
      </c>
    </row>
    <row r="180" spans="1:11" x14ac:dyDescent="0.25">
      <c r="A180" s="3">
        <v>169</v>
      </c>
      <c r="B180" s="3"/>
      <c r="C180" s="3" t="s">
        <v>333</v>
      </c>
      <c r="D180" s="4" t="s">
        <v>334</v>
      </c>
      <c r="E180" s="3">
        <v>5</v>
      </c>
      <c r="F180" s="3"/>
      <c r="G180" s="5">
        <v>16334.75</v>
      </c>
      <c r="H180" s="3"/>
      <c r="I180" s="3"/>
      <c r="J180" s="3"/>
      <c r="K180" s="3"/>
    </row>
    <row r="181" spans="1:11" x14ac:dyDescent="0.25">
      <c r="A181">
        <v>170</v>
      </c>
      <c r="B181" s="50" t="s">
        <v>539</v>
      </c>
      <c r="C181" t="s">
        <v>335</v>
      </c>
      <c r="D181" s="1" t="s">
        <v>336</v>
      </c>
      <c r="E181">
        <v>6</v>
      </c>
      <c r="F181" s="60">
        <v>755</v>
      </c>
    </row>
    <row r="182" spans="1:11" x14ac:dyDescent="0.25">
      <c r="A182">
        <v>171</v>
      </c>
      <c r="B182" s="50" t="s">
        <v>539</v>
      </c>
      <c r="C182" t="s">
        <v>337</v>
      </c>
      <c r="D182" s="1" t="s">
        <v>338</v>
      </c>
      <c r="E182">
        <v>6</v>
      </c>
      <c r="F182" s="65">
        <v>15579.75</v>
      </c>
    </row>
    <row r="183" spans="1:11" x14ac:dyDescent="0.25">
      <c r="A183" s="3">
        <v>172</v>
      </c>
      <c r="B183" s="3"/>
      <c r="C183" s="3" t="s">
        <v>339</v>
      </c>
      <c r="D183" s="4" t="s">
        <v>340</v>
      </c>
      <c r="E183" s="3">
        <v>4</v>
      </c>
      <c r="F183" s="3"/>
      <c r="G183" s="3"/>
      <c r="H183" s="5">
        <v>555949.85</v>
      </c>
      <c r="I183" s="3"/>
      <c r="J183" s="3"/>
      <c r="K183" s="3"/>
    </row>
    <row r="184" spans="1:11" x14ac:dyDescent="0.25">
      <c r="A184" s="3">
        <v>173</v>
      </c>
      <c r="B184" s="3"/>
      <c r="C184" s="3" t="s">
        <v>341</v>
      </c>
      <c r="D184" s="4" t="s">
        <v>342</v>
      </c>
      <c r="E184" s="3">
        <v>5</v>
      </c>
      <c r="F184" s="3"/>
      <c r="G184" s="5">
        <v>555949.85</v>
      </c>
      <c r="H184" s="3"/>
      <c r="I184" s="3"/>
      <c r="J184" s="3"/>
      <c r="K184" s="3"/>
    </row>
    <row r="185" spans="1:11" x14ac:dyDescent="0.25">
      <c r="A185">
        <v>174</v>
      </c>
      <c r="B185" s="50" t="s">
        <v>540</v>
      </c>
      <c r="C185" t="s">
        <v>343</v>
      </c>
      <c r="D185" s="1" t="s">
        <v>344</v>
      </c>
      <c r="E185">
        <v>6</v>
      </c>
      <c r="F185" s="65">
        <v>1341.75</v>
      </c>
    </row>
    <row r="186" spans="1:11" x14ac:dyDescent="0.25">
      <c r="A186">
        <v>175</v>
      </c>
      <c r="B186" s="50" t="s">
        <v>542</v>
      </c>
      <c r="C186" t="s">
        <v>345</v>
      </c>
      <c r="D186" s="1" t="s">
        <v>346</v>
      </c>
      <c r="E186">
        <v>6</v>
      </c>
      <c r="F186" s="2">
        <v>25968.69</v>
      </c>
    </row>
    <row r="187" spans="1:11" x14ac:dyDescent="0.25">
      <c r="A187">
        <v>176</v>
      </c>
      <c r="B187" s="50" t="s">
        <v>550</v>
      </c>
      <c r="C187" t="s">
        <v>347</v>
      </c>
      <c r="D187" s="1" t="s">
        <v>348</v>
      </c>
      <c r="E187">
        <v>6</v>
      </c>
      <c r="F187" s="2">
        <v>1931.14</v>
      </c>
    </row>
    <row r="188" spans="1:11" x14ac:dyDescent="0.25">
      <c r="A188">
        <v>177</v>
      </c>
      <c r="B188" s="50" t="s">
        <v>544</v>
      </c>
      <c r="C188" t="s">
        <v>349</v>
      </c>
      <c r="D188" s="1" t="s">
        <v>350</v>
      </c>
      <c r="E188">
        <v>6</v>
      </c>
      <c r="F188">
        <v>3</v>
      </c>
    </row>
    <row r="189" spans="1:11" x14ac:dyDescent="0.25">
      <c r="A189">
        <v>178</v>
      </c>
      <c r="B189" s="50" t="s">
        <v>540</v>
      </c>
      <c r="C189" t="s">
        <v>351</v>
      </c>
      <c r="D189" s="1" t="s">
        <v>352</v>
      </c>
      <c r="E189">
        <v>6</v>
      </c>
      <c r="F189" s="2">
        <v>1512.5</v>
      </c>
    </row>
    <row r="190" spans="1:11" x14ac:dyDescent="0.25">
      <c r="A190">
        <v>179</v>
      </c>
      <c r="B190" s="50" t="s">
        <v>547</v>
      </c>
      <c r="C190" t="s">
        <v>353</v>
      </c>
      <c r="D190" s="1" t="s">
        <v>354</v>
      </c>
      <c r="E190">
        <v>6</v>
      </c>
      <c r="F190" s="2">
        <v>4146.6000000000004</v>
      </c>
    </row>
    <row r="191" spans="1:11" x14ac:dyDescent="0.25">
      <c r="A191">
        <v>180</v>
      </c>
      <c r="B191" s="50" t="s">
        <v>548</v>
      </c>
      <c r="C191" t="s">
        <v>355</v>
      </c>
      <c r="D191" s="1" t="s">
        <v>356</v>
      </c>
      <c r="E191">
        <v>6</v>
      </c>
      <c r="F191">
        <v>49.28</v>
      </c>
    </row>
    <row r="192" spans="1:11" x14ac:dyDescent="0.25">
      <c r="A192">
        <v>181</v>
      </c>
      <c r="B192" s="50" t="s">
        <v>549</v>
      </c>
      <c r="C192" t="s">
        <v>357</v>
      </c>
      <c r="D192" s="1" t="s">
        <v>358</v>
      </c>
      <c r="E192">
        <v>6</v>
      </c>
      <c r="F192">
        <v>889.95</v>
      </c>
    </row>
    <row r="193" spans="1:6" x14ac:dyDescent="0.25">
      <c r="A193">
        <v>182</v>
      </c>
      <c r="B193" s="50" t="s">
        <v>543</v>
      </c>
      <c r="C193" t="s">
        <v>359</v>
      </c>
      <c r="D193" s="1" t="s">
        <v>360</v>
      </c>
      <c r="E193">
        <v>6</v>
      </c>
      <c r="F193">
        <v>847.75</v>
      </c>
    </row>
    <row r="194" spans="1:6" x14ac:dyDescent="0.25">
      <c r="A194">
        <v>183</v>
      </c>
      <c r="B194" s="50" t="s">
        <v>542</v>
      </c>
      <c r="C194" t="s">
        <v>361</v>
      </c>
      <c r="D194" s="1" t="s">
        <v>362</v>
      </c>
      <c r="E194">
        <v>6</v>
      </c>
      <c r="F194" s="2">
        <v>62399.9</v>
      </c>
    </row>
    <row r="195" spans="1:6" x14ac:dyDescent="0.25">
      <c r="A195">
        <v>184</v>
      </c>
      <c r="B195" s="50" t="s">
        <v>541</v>
      </c>
      <c r="C195" t="s">
        <v>363</v>
      </c>
      <c r="D195" s="1" t="s">
        <v>364</v>
      </c>
      <c r="E195">
        <v>6</v>
      </c>
      <c r="F195" s="2">
        <v>34797.01</v>
      </c>
    </row>
    <row r="196" spans="1:6" x14ac:dyDescent="0.25">
      <c r="A196">
        <v>185</v>
      </c>
      <c r="B196" s="50" t="s">
        <v>546</v>
      </c>
      <c r="C196" t="s">
        <v>365</v>
      </c>
      <c r="D196" s="1" t="s">
        <v>366</v>
      </c>
      <c r="E196">
        <v>6</v>
      </c>
      <c r="F196" s="2">
        <v>33000</v>
      </c>
    </row>
    <row r="197" spans="1:6" x14ac:dyDescent="0.25">
      <c r="A197">
        <v>186</v>
      </c>
      <c r="B197" s="50" t="s">
        <v>552</v>
      </c>
      <c r="C197" t="s">
        <v>367</v>
      </c>
      <c r="D197" s="1" t="s">
        <v>368</v>
      </c>
      <c r="E197">
        <v>6</v>
      </c>
      <c r="F197" s="2">
        <v>15015.53</v>
      </c>
    </row>
    <row r="198" spans="1:6" x14ac:dyDescent="0.25">
      <c r="A198">
        <v>187</v>
      </c>
      <c r="B198" s="50" t="s">
        <v>552</v>
      </c>
      <c r="C198" t="s">
        <v>369</v>
      </c>
      <c r="D198" s="1" t="s">
        <v>370</v>
      </c>
      <c r="E198">
        <v>6</v>
      </c>
      <c r="F198">
        <v>949.41</v>
      </c>
    </row>
    <row r="199" spans="1:6" x14ac:dyDescent="0.25">
      <c r="A199">
        <v>188</v>
      </c>
      <c r="B199" s="50" t="s">
        <v>551</v>
      </c>
      <c r="C199" t="s">
        <v>371</v>
      </c>
      <c r="D199" s="1" t="s">
        <v>372</v>
      </c>
      <c r="E199">
        <v>6</v>
      </c>
      <c r="F199" s="2">
        <v>5151.09</v>
      </c>
    </row>
    <row r="200" spans="1:6" x14ac:dyDescent="0.25">
      <c r="A200">
        <v>189</v>
      </c>
      <c r="B200" s="50" t="s">
        <v>552</v>
      </c>
      <c r="C200" t="s">
        <v>373</v>
      </c>
      <c r="D200" s="1" t="s">
        <v>374</v>
      </c>
      <c r="E200">
        <v>6</v>
      </c>
      <c r="F200">
        <v>278.69</v>
      </c>
    </row>
    <row r="201" spans="1:6" x14ac:dyDescent="0.25">
      <c r="A201">
        <v>190</v>
      </c>
      <c r="B201" s="50" t="s">
        <v>542</v>
      </c>
      <c r="C201" t="s">
        <v>375</v>
      </c>
      <c r="D201" s="1" t="s">
        <v>376</v>
      </c>
      <c r="E201">
        <v>6</v>
      </c>
      <c r="F201" s="2">
        <v>3955.97</v>
      </c>
    </row>
    <row r="202" spans="1:6" x14ac:dyDescent="0.25">
      <c r="B202" s="50" t="s">
        <v>543</v>
      </c>
      <c r="C202" t="s">
        <v>563</v>
      </c>
      <c r="D202" s="1" t="s">
        <v>564</v>
      </c>
      <c r="E202">
        <v>6</v>
      </c>
      <c r="F202">
        <v>18.25</v>
      </c>
    </row>
    <row r="203" spans="1:6" x14ac:dyDescent="0.25">
      <c r="A203">
        <v>191</v>
      </c>
      <c r="B203" s="50" t="s">
        <v>545</v>
      </c>
      <c r="C203" t="s">
        <v>377</v>
      </c>
      <c r="D203" s="1" t="s">
        <v>378</v>
      </c>
      <c r="E203">
        <v>6</v>
      </c>
      <c r="F203">
        <v>104.5</v>
      </c>
    </row>
    <row r="204" spans="1:6" x14ac:dyDescent="0.25">
      <c r="A204">
        <v>192</v>
      </c>
      <c r="B204" s="50" t="s">
        <v>546</v>
      </c>
      <c r="C204" t="s">
        <v>379</v>
      </c>
      <c r="D204" s="1" t="s">
        <v>380</v>
      </c>
      <c r="E204">
        <v>6</v>
      </c>
      <c r="F204" s="2">
        <v>21096</v>
      </c>
    </row>
    <row r="205" spans="1:6" x14ac:dyDescent="0.25">
      <c r="A205">
        <v>193</v>
      </c>
      <c r="B205" s="50" t="s">
        <v>551</v>
      </c>
      <c r="C205" t="s">
        <v>381</v>
      </c>
      <c r="D205" s="1" t="s">
        <v>382</v>
      </c>
      <c r="E205">
        <v>6</v>
      </c>
      <c r="F205">
        <v>904.6</v>
      </c>
    </row>
    <row r="206" spans="1:6" x14ac:dyDescent="0.25">
      <c r="A206">
        <v>194</v>
      </c>
      <c r="B206" s="50" t="s">
        <v>551</v>
      </c>
      <c r="C206" t="s">
        <v>383</v>
      </c>
      <c r="D206" s="1" t="s">
        <v>384</v>
      </c>
      <c r="E206">
        <v>6</v>
      </c>
      <c r="F206">
        <v>216.12</v>
      </c>
    </row>
    <row r="207" spans="1:6" x14ac:dyDescent="0.25">
      <c r="A207">
        <v>195</v>
      </c>
      <c r="B207" s="50" t="s">
        <v>543</v>
      </c>
      <c r="C207" t="s">
        <v>385</v>
      </c>
      <c r="D207" s="1" t="s">
        <v>386</v>
      </c>
      <c r="E207">
        <v>6</v>
      </c>
      <c r="F207" s="2">
        <v>11643.72</v>
      </c>
    </row>
    <row r="208" spans="1:6" x14ac:dyDescent="0.25">
      <c r="A208">
        <v>196</v>
      </c>
      <c r="B208" s="50" t="s">
        <v>553</v>
      </c>
      <c r="C208" t="s">
        <v>387</v>
      </c>
      <c r="D208" s="1" t="s">
        <v>388</v>
      </c>
      <c r="E208">
        <v>6</v>
      </c>
      <c r="F208">
        <v>79.239999999999995</v>
      </c>
    </row>
    <row r="209" spans="1:11" x14ac:dyDescent="0.25">
      <c r="A209">
        <v>197</v>
      </c>
      <c r="C209" t="s">
        <v>389</v>
      </c>
      <c r="D209" s="1" t="s">
        <v>390</v>
      </c>
      <c r="E209">
        <v>6</v>
      </c>
      <c r="F209" s="2">
        <v>328218.09000000003</v>
      </c>
    </row>
    <row r="210" spans="1:11" x14ac:dyDescent="0.25">
      <c r="A210">
        <v>198</v>
      </c>
      <c r="B210" s="50" t="s">
        <v>552</v>
      </c>
      <c r="C210" t="s">
        <v>391</v>
      </c>
      <c r="D210" s="1" t="s">
        <v>392</v>
      </c>
      <c r="E210">
        <v>6</v>
      </c>
      <c r="F210" s="2">
        <v>1371.4</v>
      </c>
    </row>
    <row r="211" spans="1:11" x14ac:dyDescent="0.25">
      <c r="A211">
        <v>199</v>
      </c>
      <c r="B211" s="50" t="s">
        <v>543</v>
      </c>
      <c r="C211" t="s">
        <v>393</v>
      </c>
      <c r="D211" s="1" t="s">
        <v>394</v>
      </c>
      <c r="E211">
        <v>6</v>
      </c>
      <c r="F211">
        <v>59.67</v>
      </c>
    </row>
    <row r="212" spans="1:11" x14ac:dyDescent="0.25">
      <c r="A212" s="3">
        <v>200</v>
      </c>
      <c r="B212" s="3"/>
      <c r="C212" s="3" t="s">
        <v>395</v>
      </c>
      <c r="D212" s="4" t="s">
        <v>396</v>
      </c>
      <c r="E212" s="3">
        <v>1</v>
      </c>
      <c r="F212" s="3"/>
      <c r="G212" s="3"/>
      <c r="H212" s="3"/>
      <c r="I212" s="3"/>
      <c r="J212" s="3"/>
      <c r="K212" s="5">
        <v>1343.44</v>
      </c>
    </row>
    <row r="213" spans="1:11" x14ac:dyDescent="0.25">
      <c r="A213" s="3">
        <v>201</v>
      </c>
      <c r="B213" s="3"/>
      <c r="C213" s="3" t="s">
        <v>397</v>
      </c>
      <c r="D213" s="4" t="s">
        <v>398</v>
      </c>
      <c r="E213" s="3">
        <v>2</v>
      </c>
      <c r="F213" s="3"/>
      <c r="G213" s="3"/>
      <c r="H213" s="3"/>
      <c r="I213" s="3"/>
      <c r="J213" s="3">
        <v>-604.42999999999995</v>
      </c>
      <c r="K213" s="3"/>
    </row>
    <row r="214" spans="1:11" x14ac:dyDescent="0.25">
      <c r="A214" s="3">
        <v>202</v>
      </c>
      <c r="B214" s="3"/>
      <c r="C214" s="3" t="s">
        <v>259</v>
      </c>
      <c r="D214" s="4" t="s">
        <v>399</v>
      </c>
      <c r="E214" s="3">
        <v>3</v>
      </c>
      <c r="F214" s="3"/>
      <c r="G214" s="3"/>
      <c r="H214" s="3"/>
      <c r="I214" s="3">
        <v>-604.42999999999995</v>
      </c>
      <c r="J214" s="3"/>
      <c r="K214" s="3"/>
    </row>
    <row r="215" spans="1:11" x14ac:dyDescent="0.25">
      <c r="A215" s="3">
        <v>203</v>
      </c>
      <c r="B215" s="3"/>
      <c r="C215" s="3" t="s">
        <v>400</v>
      </c>
      <c r="D215" s="4" t="s">
        <v>401</v>
      </c>
      <c r="E215" s="3">
        <v>4</v>
      </c>
      <c r="F215" s="3"/>
      <c r="G215" s="3"/>
      <c r="H215" s="3">
        <v>-604.42999999999995</v>
      </c>
      <c r="I215" s="3"/>
      <c r="J215" s="3"/>
      <c r="K215" s="3"/>
    </row>
    <row r="216" spans="1:11" x14ac:dyDescent="0.25">
      <c r="A216" s="3">
        <v>204</v>
      </c>
      <c r="B216" s="3"/>
      <c r="C216" s="3" t="s">
        <v>402</v>
      </c>
      <c r="D216" s="4" t="s">
        <v>403</v>
      </c>
      <c r="E216" s="3">
        <v>5</v>
      </c>
      <c r="F216" s="3"/>
      <c r="G216" s="3">
        <v>-604.42999999999995</v>
      </c>
      <c r="H216" s="3"/>
      <c r="I216" s="3"/>
      <c r="J216" s="3"/>
      <c r="K216" s="3"/>
    </row>
    <row r="217" spans="1:11" x14ac:dyDescent="0.25">
      <c r="A217">
        <v>205</v>
      </c>
      <c r="B217" s="50" t="s">
        <v>530</v>
      </c>
      <c r="C217" t="s">
        <v>404</v>
      </c>
      <c r="D217" s="1" t="s">
        <v>405</v>
      </c>
      <c r="E217">
        <v>6</v>
      </c>
      <c r="F217">
        <v>-604.42999999999995</v>
      </c>
    </row>
    <row r="218" spans="1:11" x14ac:dyDescent="0.25">
      <c r="A218" s="3">
        <v>206</v>
      </c>
      <c r="B218" s="3"/>
      <c r="C218" s="3" t="s">
        <v>406</v>
      </c>
      <c r="D218" s="4" t="s">
        <v>565</v>
      </c>
      <c r="E218" s="3">
        <v>5</v>
      </c>
      <c r="F218" s="3"/>
      <c r="H218" s="3"/>
      <c r="I218" s="3"/>
      <c r="J218" s="5">
        <v>1947.87</v>
      </c>
      <c r="K218" s="3"/>
    </row>
    <row r="219" spans="1:11" x14ac:dyDescent="0.25">
      <c r="A219" s="3">
        <v>207</v>
      </c>
      <c r="B219" s="3"/>
      <c r="C219" s="3" t="s">
        <v>407</v>
      </c>
      <c r="D219" s="4" t="s">
        <v>408</v>
      </c>
      <c r="E219" s="3">
        <v>3</v>
      </c>
      <c r="F219" s="3"/>
      <c r="G219" s="3"/>
      <c r="H219" s="3"/>
      <c r="I219" s="5">
        <v>1947.87</v>
      </c>
      <c r="J219" s="3"/>
      <c r="K219" s="3"/>
    </row>
    <row r="220" spans="1:11" x14ac:dyDescent="0.25">
      <c r="A220" s="3">
        <v>208</v>
      </c>
      <c r="B220" s="3"/>
      <c r="C220" s="3" t="s">
        <v>409</v>
      </c>
      <c r="D220" s="4" t="s">
        <v>410</v>
      </c>
      <c r="E220" s="3">
        <v>4</v>
      </c>
      <c r="F220" s="3"/>
      <c r="G220" s="3"/>
      <c r="H220" s="5">
        <v>1947.87</v>
      </c>
      <c r="I220" s="3"/>
      <c r="J220" s="3"/>
      <c r="K220" s="3"/>
    </row>
    <row r="221" spans="1:11" x14ac:dyDescent="0.25">
      <c r="A221" s="3">
        <v>209</v>
      </c>
      <c r="B221" s="3"/>
      <c r="C221" s="3" t="s">
        <v>406</v>
      </c>
      <c r="D221" s="4" t="s">
        <v>411</v>
      </c>
      <c r="E221" s="3">
        <v>5</v>
      </c>
      <c r="F221" s="3"/>
      <c r="G221" s="5">
        <v>1947.87</v>
      </c>
      <c r="H221" s="3"/>
      <c r="I221" s="3"/>
      <c r="J221" s="3"/>
      <c r="K221" s="3"/>
    </row>
    <row r="222" spans="1:11" x14ac:dyDescent="0.25">
      <c r="A222">
        <v>210</v>
      </c>
      <c r="B222" s="50" t="s">
        <v>552</v>
      </c>
      <c r="C222" t="s">
        <v>412</v>
      </c>
      <c r="D222" s="1" t="s">
        <v>413</v>
      </c>
      <c r="E222">
        <v>6</v>
      </c>
      <c r="F222" s="2">
        <v>1947.87</v>
      </c>
    </row>
    <row r="223" spans="1:11" x14ac:dyDescent="0.25">
      <c r="A223" s="3">
        <v>211</v>
      </c>
      <c r="B223" s="3"/>
      <c r="C223" s="3" t="s">
        <v>414</v>
      </c>
      <c r="D223" s="4" t="s">
        <v>415</v>
      </c>
      <c r="E223" s="3">
        <v>1</v>
      </c>
      <c r="F223" s="3"/>
      <c r="G223" s="3"/>
      <c r="H223" s="3"/>
      <c r="I223" s="3"/>
      <c r="J223" s="3"/>
      <c r="K223" s="3">
        <v>1.57</v>
      </c>
    </row>
    <row r="224" spans="1:11" x14ac:dyDescent="0.25">
      <c r="A224" s="3">
        <v>212</v>
      </c>
      <c r="B224" s="3"/>
      <c r="C224" s="3" t="s">
        <v>416</v>
      </c>
      <c r="D224" s="4" t="s">
        <v>417</v>
      </c>
      <c r="E224" s="3">
        <v>2</v>
      </c>
      <c r="F224" s="3"/>
      <c r="G224" s="3"/>
      <c r="H224" s="3"/>
      <c r="I224" s="3"/>
      <c r="J224" s="3">
        <v>1.57</v>
      </c>
      <c r="K224" s="3"/>
    </row>
    <row r="225" spans="1:12" x14ac:dyDescent="0.25">
      <c r="A225" s="3">
        <v>213</v>
      </c>
      <c r="B225" s="3"/>
      <c r="C225" s="3" t="s">
        <v>418</v>
      </c>
      <c r="D225" s="4" t="s">
        <v>419</v>
      </c>
      <c r="E225" s="3">
        <v>3</v>
      </c>
      <c r="F225" s="3"/>
      <c r="G225" s="3"/>
      <c r="H225" s="3"/>
      <c r="I225" s="3">
        <v>1.57</v>
      </c>
      <c r="J225" s="3"/>
      <c r="K225" s="3"/>
    </row>
    <row r="226" spans="1:12" x14ac:dyDescent="0.25">
      <c r="A226" s="3">
        <v>214</v>
      </c>
      <c r="B226" s="3"/>
      <c r="C226" s="3" t="s">
        <v>420</v>
      </c>
      <c r="D226" s="4" t="s">
        <v>421</v>
      </c>
      <c r="E226" s="3">
        <v>4</v>
      </c>
      <c r="F226" s="3"/>
      <c r="G226" s="3"/>
      <c r="H226" s="3">
        <v>1.57</v>
      </c>
      <c r="I226" s="3"/>
      <c r="J226" s="3"/>
      <c r="K226" s="3"/>
    </row>
    <row r="227" spans="1:12" x14ac:dyDescent="0.25">
      <c r="A227" s="3">
        <v>215</v>
      </c>
      <c r="B227" s="3"/>
      <c r="C227" s="3" t="s">
        <v>422</v>
      </c>
      <c r="D227" s="4" t="s">
        <v>423</v>
      </c>
      <c r="E227" s="3">
        <v>5</v>
      </c>
      <c r="F227" s="3"/>
      <c r="G227" s="3">
        <v>1.57</v>
      </c>
      <c r="H227" s="3"/>
      <c r="I227" s="3"/>
      <c r="J227" s="3"/>
      <c r="K227" s="3"/>
    </row>
    <row r="228" spans="1:12" x14ac:dyDescent="0.25">
      <c r="A228">
        <v>216</v>
      </c>
      <c r="B228" s="50" t="s">
        <v>554</v>
      </c>
      <c r="C228" t="s">
        <v>424</v>
      </c>
      <c r="D228" s="1" t="s">
        <v>425</v>
      </c>
      <c r="E228">
        <v>6</v>
      </c>
      <c r="F228">
        <v>1.57</v>
      </c>
    </row>
    <row r="229" spans="1:12" x14ac:dyDescent="0.25">
      <c r="C229" s="7" t="s">
        <v>430</v>
      </c>
      <c r="D229" s="7"/>
      <c r="E229" s="7"/>
      <c r="F229" s="7"/>
      <c r="G229" s="7"/>
      <c r="H229" s="7"/>
      <c r="I229" s="7"/>
      <c r="J229" s="7"/>
      <c r="K229" s="8">
        <f>SUM(K135:K228)</f>
        <v>-984654.29</v>
      </c>
    </row>
    <row r="233" spans="1:12" x14ac:dyDescent="0.25">
      <c r="L233" s="3" t="s">
        <v>562</v>
      </c>
    </row>
  </sheetData>
  <sortState ref="A1:J218">
    <sortCondition ref="A1:A218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topLeftCell="A12" zoomScale="80" zoomScaleNormal="80" workbookViewId="0">
      <selection activeCell="E24" sqref="E24:F24"/>
    </sheetView>
  </sheetViews>
  <sheetFormatPr baseColWidth="10" defaultRowHeight="15" x14ac:dyDescent="0.25"/>
  <cols>
    <col min="2" max="2" width="48.7109375" customWidth="1"/>
    <col min="3" max="3" width="15.42578125" style="2" customWidth="1"/>
    <col min="5" max="6" width="12.42578125" bestFit="1" customWidth="1"/>
    <col min="9" max="9" width="13.42578125" customWidth="1"/>
  </cols>
  <sheetData>
    <row r="1" spans="2:6" x14ac:dyDescent="0.25">
      <c r="B1" s="49" t="s">
        <v>434</v>
      </c>
    </row>
    <row r="3" spans="2:6" x14ac:dyDescent="0.25">
      <c r="B3" s="9" t="s">
        <v>435</v>
      </c>
      <c r="C3" s="16">
        <f>+EEFF080420!K135*-1</f>
        <v>2446164.92</v>
      </c>
    </row>
    <row r="4" spans="2:6" x14ac:dyDescent="0.25">
      <c r="B4" s="9" t="s">
        <v>436</v>
      </c>
      <c r="C4" s="16">
        <f>+EEFF080420!K146+EEFF080420!K163</f>
        <v>1460165.62</v>
      </c>
    </row>
    <row r="5" spans="2:6" ht="15.75" thickBot="1" x14ac:dyDescent="0.3">
      <c r="B5" s="10" t="s">
        <v>437</v>
      </c>
      <c r="C5" s="17">
        <f>+C3-C4</f>
        <v>985999.29999999981</v>
      </c>
    </row>
    <row r="6" spans="2:6" ht="15.75" thickTop="1" x14ac:dyDescent="0.25">
      <c r="B6" s="9"/>
      <c r="C6" s="18"/>
    </row>
    <row r="7" spans="2:6" x14ac:dyDescent="0.25">
      <c r="B7" s="11" t="s">
        <v>438</v>
      </c>
      <c r="C7" s="18">
        <f>+EEFF080420!F217*-1</f>
        <v>604.42999999999995</v>
      </c>
    </row>
    <row r="8" spans="2:6" ht="15.75" thickBot="1" x14ac:dyDescent="0.3">
      <c r="B8" s="12" t="s">
        <v>439</v>
      </c>
      <c r="C8" s="19">
        <f>+EEFF080420!F222+EEFF080420!F228</f>
        <v>1949.4399999999998</v>
      </c>
    </row>
    <row r="9" spans="2:6" ht="15.75" thickTop="1" x14ac:dyDescent="0.25">
      <c r="B9" s="11" t="s">
        <v>440</v>
      </c>
      <c r="C9" s="16">
        <f>+C7-C8</f>
        <v>-1345.0099999999998</v>
      </c>
    </row>
    <row r="10" spans="2:6" x14ac:dyDescent="0.25">
      <c r="B10" s="9"/>
      <c r="C10" s="18"/>
    </row>
    <row r="11" spans="2:6" x14ac:dyDescent="0.25">
      <c r="B11" s="13" t="s">
        <v>441</v>
      </c>
      <c r="C11" s="20">
        <f>+C5+C9</f>
        <v>984654.2899999998</v>
      </c>
    </row>
    <row r="12" spans="2:6" x14ac:dyDescent="0.25">
      <c r="B12" s="9" t="s">
        <v>442</v>
      </c>
      <c r="C12" s="18">
        <f>+EEFF080420!F170</f>
        <v>231683.36</v>
      </c>
      <c r="E12" s="2"/>
    </row>
    <row r="13" spans="2:6" x14ac:dyDescent="0.25">
      <c r="B13" s="11" t="s">
        <v>443</v>
      </c>
      <c r="C13" s="16">
        <f>+C11+C12</f>
        <v>1216337.6499999999</v>
      </c>
    </row>
    <row r="14" spans="2:6" x14ac:dyDescent="0.25">
      <c r="B14" s="9" t="s">
        <v>455</v>
      </c>
      <c r="C14" s="18">
        <f>+EEFF080420!F209</f>
        <v>328218.09000000003</v>
      </c>
    </row>
    <row r="15" spans="2:6" ht="15.75" thickBot="1" x14ac:dyDescent="0.3">
      <c r="B15" s="11" t="s">
        <v>444</v>
      </c>
      <c r="C15" s="17">
        <f>+C13+C14</f>
        <v>1544555.74</v>
      </c>
      <c r="F15" s="2"/>
    </row>
    <row r="16" spans="2:6" ht="15.75" thickTop="1" x14ac:dyDescent="0.25">
      <c r="B16" s="9"/>
      <c r="C16" s="18"/>
    </row>
    <row r="17" spans="2:9" x14ac:dyDescent="0.25">
      <c r="B17" s="9" t="s">
        <v>445</v>
      </c>
      <c r="C17" s="18">
        <f>+C15*0.15</f>
        <v>231683.361</v>
      </c>
    </row>
    <row r="18" spans="2:9" x14ac:dyDescent="0.25">
      <c r="B18" s="11" t="s">
        <v>499</v>
      </c>
      <c r="C18" s="16">
        <f>+C15-C17</f>
        <v>1312872.379</v>
      </c>
    </row>
    <row r="19" spans="2:9" x14ac:dyDescent="0.25">
      <c r="B19" s="9"/>
      <c r="C19" s="18"/>
    </row>
    <row r="20" spans="2:9" x14ac:dyDescent="0.25">
      <c r="B20" s="9" t="s">
        <v>446</v>
      </c>
      <c r="C20" s="18">
        <f>+GETPIVOTDATA("Suma de debe",'[2]NO DEDUCIBLES'!$R$6)</f>
        <v>81061.34</v>
      </c>
    </row>
    <row r="21" spans="2:9" x14ac:dyDescent="0.25">
      <c r="B21" s="9" t="s">
        <v>447</v>
      </c>
      <c r="C21" s="18">
        <v>62277.86</v>
      </c>
    </row>
    <row r="22" spans="2:9" ht="15.75" thickBot="1" x14ac:dyDescent="0.3">
      <c r="B22" s="11" t="s">
        <v>448</v>
      </c>
      <c r="C22" s="17">
        <f>+C18+C20-C21</f>
        <v>1331655.8589999999</v>
      </c>
    </row>
    <row r="23" spans="2:9" ht="15.75" thickTop="1" x14ac:dyDescent="0.25">
      <c r="B23" s="11"/>
      <c r="C23" s="21"/>
    </row>
    <row r="24" spans="2:9" x14ac:dyDescent="0.25">
      <c r="B24" s="9" t="s">
        <v>500</v>
      </c>
      <c r="C24" s="18">
        <f>+'Amortizacion de Pérdidas'!J18</f>
        <v>332913.96474999998</v>
      </c>
      <c r="F24" s="2"/>
    </row>
    <row r="25" spans="2:9" x14ac:dyDescent="0.25">
      <c r="B25" s="11"/>
      <c r="C25" s="16"/>
    </row>
    <row r="26" spans="2:9" x14ac:dyDescent="0.25">
      <c r="B26" s="11" t="s">
        <v>501</v>
      </c>
      <c r="C26" s="21">
        <f>+C22-C24</f>
        <v>998741.8942499999</v>
      </c>
      <c r="I26" s="59"/>
    </row>
    <row r="27" spans="2:9" x14ac:dyDescent="0.25">
      <c r="B27" s="11"/>
      <c r="C27" s="16"/>
    </row>
    <row r="28" spans="2:9" x14ac:dyDescent="0.25">
      <c r="B28" s="11" t="s">
        <v>449</v>
      </c>
      <c r="C28" s="16">
        <f>+C26*0.25</f>
        <v>249685.47356249997</v>
      </c>
    </row>
    <row r="29" spans="2:9" x14ac:dyDescent="0.25">
      <c r="B29" s="9"/>
      <c r="C29" s="18"/>
    </row>
    <row r="30" spans="2:9" x14ac:dyDescent="0.25">
      <c r="B30" s="14" t="s">
        <v>502</v>
      </c>
      <c r="C30" s="22">
        <v>0</v>
      </c>
    </row>
    <row r="31" spans="2:9" x14ac:dyDescent="0.25">
      <c r="B31" s="9"/>
      <c r="C31" s="16"/>
    </row>
    <row r="32" spans="2:9" x14ac:dyDescent="0.25">
      <c r="B32" s="15" t="s">
        <v>450</v>
      </c>
      <c r="C32" s="23">
        <f>+C28</f>
        <v>249685.47356249997</v>
      </c>
    </row>
    <row r="33" spans="2:5" x14ac:dyDescent="0.25">
      <c r="B33" s="9"/>
      <c r="C33" s="18"/>
    </row>
    <row r="34" spans="2:5" x14ac:dyDescent="0.25">
      <c r="B34" s="9" t="s">
        <v>451</v>
      </c>
      <c r="C34" s="24">
        <v>15073.919999999998</v>
      </c>
    </row>
    <row r="35" spans="2:5" x14ac:dyDescent="0.25">
      <c r="B35" s="9" t="s">
        <v>503</v>
      </c>
      <c r="C35" s="24">
        <v>6143.2</v>
      </c>
      <c r="E35" s="2"/>
    </row>
    <row r="36" spans="2:5" x14ac:dyDescent="0.25">
      <c r="B36" s="9"/>
      <c r="C36" s="25"/>
      <c r="E36" s="2"/>
    </row>
    <row r="37" spans="2:5" ht="15.75" thickBot="1" x14ac:dyDescent="0.3">
      <c r="B37" s="15" t="s">
        <v>452</v>
      </c>
      <c r="C37" s="26">
        <f>+C32-C34-C35</f>
        <v>228468.35356249998</v>
      </c>
    </row>
    <row r="38" spans="2:5" ht="15.75" thickTop="1" x14ac:dyDescent="0.25">
      <c r="B38" s="9"/>
      <c r="C38" s="18"/>
    </row>
    <row r="39" spans="2:5" x14ac:dyDescent="0.25">
      <c r="B39" s="9"/>
      <c r="C39" s="18"/>
    </row>
    <row r="40" spans="2:5" x14ac:dyDescent="0.25">
      <c r="B40" s="14" t="s">
        <v>453</v>
      </c>
      <c r="C40" s="22">
        <f>+[3]Anticipo!$G$100</f>
        <v>1786853.1990622701</v>
      </c>
    </row>
    <row r="41" spans="2:5" x14ac:dyDescent="0.25">
      <c r="B41" s="9"/>
      <c r="C41" s="18"/>
    </row>
    <row r="42" spans="2:5" x14ac:dyDescent="0.25">
      <c r="B42" s="9"/>
      <c r="C42" s="18"/>
    </row>
    <row r="43" spans="2:5" x14ac:dyDescent="0.25">
      <c r="B43" s="9"/>
      <c r="C43" s="18"/>
    </row>
    <row r="44" spans="2:5" x14ac:dyDescent="0.25">
      <c r="B44" s="9"/>
      <c r="C44" s="18"/>
    </row>
    <row r="45" spans="2:5" x14ac:dyDescent="0.25">
      <c r="B45" s="9"/>
      <c r="C45" s="18"/>
    </row>
    <row r="46" spans="2:5" x14ac:dyDescent="0.25">
      <c r="B46" s="9"/>
      <c r="C46" s="18"/>
    </row>
    <row r="47" spans="2:5" x14ac:dyDescent="0.25">
      <c r="B47" s="9"/>
      <c r="C47" s="18"/>
    </row>
    <row r="48" spans="2:5" x14ac:dyDescent="0.25">
      <c r="B48" s="9"/>
      <c r="C48" s="18"/>
    </row>
    <row r="49" spans="2:3" x14ac:dyDescent="0.25">
      <c r="B49" s="9" t="s">
        <v>454</v>
      </c>
      <c r="C49" s="18"/>
    </row>
    <row r="50" spans="2:3" x14ac:dyDescent="0.25">
      <c r="B50" s="9"/>
      <c r="C5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opLeftCell="B1" zoomScale="60" zoomScaleNormal="60" workbookViewId="0">
      <selection activeCell="T11" sqref="T11"/>
    </sheetView>
  </sheetViews>
  <sheetFormatPr baseColWidth="10" defaultRowHeight="15" x14ac:dyDescent="0.25"/>
  <cols>
    <col min="18" max="18" width="25.28515625" customWidth="1"/>
    <col min="19" max="19" width="18.28515625" customWidth="1"/>
    <col min="20" max="20" width="14.28515625" customWidth="1"/>
  </cols>
  <sheetData>
    <row r="1" spans="1:21" x14ac:dyDescent="0.25">
      <c r="A1" s="3" t="s">
        <v>566</v>
      </c>
      <c r="B1" s="3" t="s">
        <v>567</v>
      </c>
      <c r="C1" s="3" t="s">
        <v>568</v>
      </c>
      <c r="D1" s="3" t="s">
        <v>569</v>
      </c>
      <c r="E1" s="3" t="s">
        <v>570</v>
      </c>
      <c r="F1" s="3" t="s">
        <v>571</v>
      </c>
      <c r="G1" s="3" t="s">
        <v>572</v>
      </c>
      <c r="H1" s="3" t="s">
        <v>573</v>
      </c>
      <c r="I1" s="3" t="s">
        <v>574</v>
      </c>
      <c r="J1" s="3" t="s">
        <v>575</v>
      </c>
      <c r="K1" s="3" t="s">
        <v>576</v>
      </c>
      <c r="L1" s="3" t="s">
        <v>577</v>
      </c>
      <c r="M1" s="3" t="s">
        <v>578</v>
      </c>
      <c r="N1" s="3" t="s">
        <v>579</v>
      </c>
      <c r="O1" s="3" t="s">
        <v>580</v>
      </c>
    </row>
    <row r="2" spans="1:21" x14ac:dyDescent="0.25">
      <c r="A2">
        <v>725</v>
      </c>
      <c r="B2" t="s">
        <v>338</v>
      </c>
      <c r="C2" t="s">
        <v>581</v>
      </c>
      <c r="D2">
        <v>75.97</v>
      </c>
      <c r="E2">
        <v>0</v>
      </c>
      <c r="F2">
        <v>55</v>
      </c>
      <c r="G2">
        <v>44</v>
      </c>
      <c r="H2" t="s">
        <v>457</v>
      </c>
      <c r="I2" t="s">
        <v>458</v>
      </c>
      <c r="J2">
        <v>168702</v>
      </c>
      <c r="K2" s="27">
        <v>43496</v>
      </c>
      <c r="L2" t="s">
        <v>582</v>
      </c>
      <c r="N2" t="s">
        <v>583</v>
      </c>
      <c r="O2" t="s">
        <v>584</v>
      </c>
    </row>
    <row r="3" spans="1:21" x14ac:dyDescent="0.25">
      <c r="A3">
        <v>726</v>
      </c>
      <c r="B3" t="s">
        <v>338</v>
      </c>
      <c r="C3" t="s">
        <v>581</v>
      </c>
      <c r="D3">
        <v>130.97</v>
      </c>
      <c r="E3">
        <v>0</v>
      </c>
      <c r="F3">
        <v>55</v>
      </c>
      <c r="G3">
        <v>44</v>
      </c>
      <c r="H3" t="s">
        <v>457</v>
      </c>
      <c r="I3" t="s">
        <v>458</v>
      </c>
      <c r="J3">
        <v>168802</v>
      </c>
      <c r="K3" s="27">
        <v>43496</v>
      </c>
      <c r="L3" t="s">
        <v>585</v>
      </c>
      <c r="N3" t="s">
        <v>583</v>
      </c>
      <c r="O3" t="s">
        <v>584</v>
      </c>
    </row>
    <row r="4" spans="1:21" x14ac:dyDescent="0.25">
      <c r="A4">
        <v>727</v>
      </c>
      <c r="B4" t="s">
        <v>338</v>
      </c>
      <c r="C4" t="s">
        <v>581</v>
      </c>
      <c r="D4">
        <v>185.97</v>
      </c>
      <c r="E4">
        <v>0</v>
      </c>
      <c r="F4">
        <v>55</v>
      </c>
      <c r="G4">
        <v>44</v>
      </c>
      <c r="H4" t="s">
        <v>457</v>
      </c>
      <c r="I4" t="s">
        <v>458</v>
      </c>
      <c r="J4">
        <v>168902</v>
      </c>
      <c r="K4" s="27">
        <v>43496</v>
      </c>
      <c r="L4" t="s">
        <v>586</v>
      </c>
      <c r="N4" t="s">
        <v>583</v>
      </c>
      <c r="O4" t="s">
        <v>584</v>
      </c>
    </row>
    <row r="5" spans="1:21" x14ac:dyDescent="0.25">
      <c r="A5">
        <v>728</v>
      </c>
      <c r="B5" t="s">
        <v>338</v>
      </c>
      <c r="C5" t="s">
        <v>581</v>
      </c>
      <c r="D5">
        <v>240.97</v>
      </c>
      <c r="E5">
        <v>0</v>
      </c>
      <c r="F5">
        <v>55</v>
      </c>
      <c r="G5">
        <v>44</v>
      </c>
      <c r="H5" t="s">
        <v>457</v>
      </c>
      <c r="I5" t="s">
        <v>458</v>
      </c>
      <c r="J5">
        <v>169002</v>
      </c>
      <c r="K5" s="27">
        <v>43496</v>
      </c>
      <c r="L5" t="s">
        <v>587</v>
      </c>
      <c r="N5" t="s">
        <v>583</v>
      </c>
      <c r="O5" t="s">
        <v>584</v>
      </c>
    </row>
    <row r="6" spans="1:21" x14ac:dyDescent="0.25">
      <c r="A6">
        <v>729</v>
      </c>
      <c r="B6" t="s">
        <v>338</v>
      </c>
      <c r="C6" t="s">
        <v>581</v>
      </c>
      <c r="D6">
        <v>295.97000000000003</v>
      </c>
      <c r="E6">
        <v>0</v>
      </c>
      <c r="F6">
        <v>55</v>
      </c>
      <c r="G6">
        <v>44</v>
      </c>
      <c r="H6" t="s">
        <v>457</v>
      </c>
      <c r="I6" t="s">
        <v>458</v>
      </c>
      <c r="J6">
        <v>169102</v>
      </c>
      <c r="K6" s="27">
        <v>43496</v>
      </c>
      <c r="L6" t="s">
        <v>588</v>
      </c>
      <c r="N6" t="s">
        <v>583</v>
      </c>
      <c r="O6" t="s">
        <v>584</v>
      </c>
      <c r="R6" s="69" t="s">
        <v>589</v>
      </c>
      <c r="S6" s="69" t="s">
        <v>590</v>
      </c>
      <c r="T6" t="s">
        <v>591</v>
      </c>
      <c r="U6" t="s">
        <v>431</v>
      </c>
    </row>
    <row r="7" spans="1:21" x14ac:dyDescent="0.25">
      <c r="A7">
        <v>730</v>
      </c>
      <c r="B7" t="s">
        <v>338</v>
      </c>
      <c r="C7" t="s">
        <v>581</v>
      </c>
      <c r="D7">
        <v>365.97</v>
      </c>
      <c r="E7">
        <v>0</v>
      </c>
      <c r="F7">
        <v>70</v>
      </c>
      <c r="G7">
        <v>44</v>
      </c>
      <c r="H7" t="s">
        <v>457</v>
      </c>
      <c r="I7" t="s">
        <v>458</v>
      </c>
      <c r="J7">
        <v>169202</v>
      </c>
      <c r="K7" s="27">
        <v>43496</v>
      </c>
      <c r="L7" t="s">
        <v>592</v>
      </c>
      <c r="N7" t="s">
        <v>583</v>
      </c>
      <c r="O7" t="s">
        <v>584</v>
      </c>
      <c r="R7" s="66" t="s">
        <v>581</v>
      </c>
      <c r="S7" s="67">
        <v>12454.74</v>
      </c>
      <c r="T7" s="67">
        <v>0</v>
      </c>
    </row>
    <row r="8" spans="1:21" x14ac:dyDescent="0.25">
      <c r="A8">
        <v>731</v>
      </c>
      <c r="B8" t="s">
        <v>338</v>
      </c>
      <c r="C8" t="s">
        <v>581</v>
      </c>
      <c r="D8">
        <v>420.97</v>
      </c>
      <c r="E8">
        <v>0</v>
      </c>
      <c r="F8">
        <v>55</v>
      </c>
      <c r="G8">
        <v>44</v>
      </c>
      <c r="H8" t="s">
        <v>457</v>
      </c>
      <c r="I8" t="s">
        <v>458</v>
      </c>
      <c r="J8">
        <v>169302</v>
      </c>
      <c r="K8" s="27">
        <v>43496</v>
      </c>
      <c r="L8" t="s">
        <v>593</v>
      </c>
      <c r="N8" t="s">
        <v>583</v>
      </c>
      <c r="O8" t="s">
        <v>584</v>
      </c>
      <c r="R8" s="68" t="s">
        <v>338</v>
      </c>
      <c r="S8" s="67">
        <v>12454.74</v>
      </c>
      <c r="T8" s="67">
        <v>0</v>
      </c>
    </row>
    <row r="9" spans="1:21" x14ac:dyDescent="0.25">
      <c r="A9">
        <v>732</v>
      </c>
      <c r="B9" t="s">
        <v>338</v>
      </c>
      <c r="C9" t="s">
        <v>581</v>
      </c>
      <c r="D9">
        <v>475.97</v>
      </c>
      <c r="E9">
        <v>0</v>
      </c>
      <c r="F9">
        <v>55</v>
      </c>
      <c r="G9">
        <v>44</v>
      </c>
      <c r="H9" t="s">
        <v>457</v>
      </c>
      <c r="I9" t="s">
        <v>458</v>
      </c>
      <c r="J9">
        <v>169402</v>
      </c>
      <c r="K9" s="27">
        <v>43496</v>
      </c>
      <c r="L9" t="s">
        <v>594</v>
      </c>
      <c r="N9" t="s">
        <v>583</v>
      </c>
      <c r="O9" t="s">
        <v>584</v>
      </c>
      <c r="R9" s="66" t="s">
        <v>595</v>
      </c>
      <c r="S9" s="67">
        <v>33500</v>
      </c>
      <c r="T9" s="67">
        <v>0</v>
      </c>
      <c r="U9">
        <v>7183</v>
      </c>
    </row>
    <row r="10" spans="1:21" x14ac:dyDescent="0.25">
      <c r="A10">
        <v>733</v>
      </c>
      <c r="B10" t="s">
        <v>338</v>
      </c>
      <c r="C10" t="s">
        <v>581</v>
      </c>
      <c r="D10">
        <v>523.47</v>
      </c>
      <c r="E10">
        <v>0</v>
      </c>
      <c r="F10">
        <v>47.5</v>
      </c>
      <c r="G10">
        <v>44</v>
      </c>
      <c r="H10" t="s">
        <v>457</v>
      </c>
      <c r="I10" t="s">
        <v>458</v>
      </c>
      <c r="J10">
        <v>169502</v>
      </c>
      <c r="K10" s="27">
        <v>43496</v>
      </c>
      <c r="L10" t="s">
        <v>596</v>
      </c>
      <c r="N10" t="s">
        <v>583</v>
      </c>
      <c r="O10" t="s">
        <v>584</v>
      </c>
      <c r="R10" s="68" t="s">
        <v>364</v>
      </c>
      <c r="S10" s="67">
        <v>33500</v>
      </c>
      <c r="T10" s="67">
        <v>0</v>
      </c>
    </row>
    <row r="11" spans="1:21" x14ac:dyDescent="0.25">
      <c r="A11">
        <v>734</v>
      </c>
      <c r="B11" t="s">
        <v>338</v>
      </c>
      <c r="C11" t="s">
        <v>581</v>
      </c>
      <c r="D11">
        <v>578.47</v>
      </c>
      <c r="E11">
        <v>0</v>
      </c>
      <c r="F11">
        <v>55</v>
      </c>
      <c r="G11">
        <v>44</v>
      </c>
      <c r="H11" t="s">
        <v>457</v>
      </c>
      <c r="I11" t="s">
        <v>458</v>
      </c>
      <c r="J11">
        <v>169602</v>
      </c>
      <c r="K11" s="27">
        <v>43496</v>
      </c>
      <c r="L11" t="s">
        <v>597</v>
      </c>
      <c r="N11" t="s">
        <v>583</v>
      </c>
      <c r="O11" t="s">
        <v>584</v>
      </c>
      <c r="R11" s="66" t="s">
        <v>598</v>
      </c>
      <c r="S11" s="67">
        <v>33000</v>
      </c>
      <c r="T11" s="67">
        <v>0</v>
      </c>
    </row>
    <row r="12" spans="1:21" x14ac:dyDescent="0.25">
      <c r="A12">
        <v>735</v>
      </c>
      <c r="B12" t="s">
        <v>338</v>
      </c>
      <c r="C12" t="s">
        <v>581</v>
      </c>
      <c r="D12">
        <v>633.47</v>
      </c>
      <c r="E12">
        <v>0</v>
      </c>
      <c r="F12">
        <v>55</v>
      </c>
      <c r="G12">
        <v>44</v>
      </c>
      <c r="H12" t="s">
        <v>457</v>
      </c>
      <c r="I12" t="s">
        <v>458</v>
      </c>
      <c r="J12">
        <v>169702</v>
      </c>
      <c r="K12" s="27">
        <v>43496</v>
      </c>
      <c r="L12" t="s">
        <v>599</v>
      </c>
      <c r="N12" t="s">
        <v>583</v>
      </c>
      <c r="O12" t="s">
        <v>584</v>
      </c>
      <c r="R12" s="68" t="s">
        <v>366</v>
      </c>
      <c r="S12" s="67">
        <v>33000</v>
      </c>
      <c r="T12" s="67">
        <v>0</v>
      </c>
    </row>
    <row r="13" spans="1:21" x14ac:dyDescent="0.25">
      <c r="A13">
        <v>736</v>
      </c>
      <c r="B13" t="s">
        <v>338</v>
      </c>
      <c r="C13" t="s">
        <v>581</v>
      </c>
      <c r="D13">
        <v>668.47</v>
      </c>
      <c r="E13">
        <v>0</v>
      </c>
      <c r="F13">
        <v>35</v>
      </c>
      <c r="G13">
        <v>44</v>
      </c>
      <c r="H13" t="s">
        <v>457</v>
      </c>
      <c r="I13" t="s">
        <v>458</v>
      </c>
      <c r="J13">
        <v>169802</v>
      </c>
      <c r="K13" s="27">
        <v>43496</v>
      </c>
      <c r="L13" t="s">
        <v>600</v>
      </c>
      <c r="N13" t="s">
        <v>583</v>
      </c>
      <c r="O13" t="s">
        <v>584</v>
      </c>
      <c r="R13" s="66" t="s">
        <v>456</v>
      </c>
      <c r="S13" s="67">
        <v>79.239999999999981</v>
      </c>
      <c r="T13" s="67">
        <v>0</v>
      </c>
      <c r="U13">
        <v>7293</v>
      </c>
    </row>
    <row r="14" spans="1:21" x14ac:dyDescent="0.25">
      <c r="A14">
        <v>737</v>
      </c>
      <c r="B14" t="s">
        <v>338</v>
      </c>
      <c r="C14" t="s">
        <v>581</v>
      </c>
      <c r="D14">
        <v>723.47</v>
      </c>
      <c r="E14">
        <v>0</v>
      </c>
      <c r="F14">
        <v>55</v>
      </c>
      <c r="G14">
        <v>44</v>
      </c>
      <c r="H14" t="s">
        <v>457</v>
      </c>
      <c r="I14" t="s">
        <v>458</v>
      </c>
      <c r="J14">
        <v>169902</v>
      </c>
      <c r="K14" s="27">
        <v>43496</v>
      </c>
      <c r="L14" t="s">
        <v>601</v>
      </c>
      <c r="N14" t="s">
        <v>583</v>
      </c>
      <c r="O14" t="s">
        <v>584</v>
      </c>
      <c r="R14" s="68" t="s">
        <v>388</v>
      </c>
      <c r="S14" s="67">
        <v>79.239999999999981</v>
      </c>
      <c r="T14" s="67">
        <v>0</v>
      </c>
    </row>
    <row r="15" spans="1:21" x14ac:dyDescent="0.25">
      <c r="A15">
        <v>738</v>
      </c>
      <c r="B15" t="s">
        <v>338</v>
      </c>
      <c r="C15" t="s">
        <v>581</v>
      </c>
      <c r="D15">
        <v>793.47</v>
      </c>
      <c r="E15">
        <v>0</v>
      </c>
      <c r="F15">
        <v>70</v>
      </c>
      <c r="G15">
        <v>44</v>
      </c>
      <c r="H15" t="s">
        <v>457</v>
      </c>
      <c r="I15" t="s">
        <v>458</v>
      </c>
      <c r="J15">
        <v>170002</v>
      </c>
      <c r="K15" s="27">
        <v>43496</v>
      </c>
      <c r="L15" t="s">
        <v>602</v>
      </c>
      <c r="N15" t="s">
        <v>583</v>
      </c>
      <c r="O15" t="s">
        <v>584</v>
      </c>
      <c r="R15" s="66" t="s">
        <v>603</v>
      </c>
      <c r="S15" s="67">
        <v>59.67</v>
      </c>
      <c r="T15" s="67">
        <v>0</v>
      </c>
      <c r="U15">
        <v>7210</v>
      </c>
    </row>
    <row r="16" spans="1:21" x14ac:dyDescent="0.25">
      <c r="A16">
        <v>739</v>
      </c>
      <c r="B16" t="s">
        <v>338</v>
      </c>
      <c r="C16" t="s">
        <v>581</v>
      </c>
      <c r="D16">
        <v>848.47</v>
      </c>
      <c r="E16">
        <v>0</v>
      </c>
      <c r="F16">
        <v>55</v>
      </c>
      <c r="G16">
        <v>44</v>
      </c>
      <c r="H16" t="s">
        <v>457</v>
      </c>
      <c r="I16" t="s">
        <v>458</v>
      </c>
      <c r="J16">
        <v>170102</v>
      </c>
      <c r="K16" s="27">
        <v>43496</v>
      </c>
      <c r="L16" t="s">
        <v>604</v>
      </c>
      <c r="N16" t="s">
        <v>583</v>
      </c>
      <c r="O16" t="s">
        <v>584</v>
      </c>
      <c r="R16" s="68" t="s">
        <v>394</v>
      </c>
      <c r="S16" s="67">
        <v>59.67</v>
      </c>
      <c r="T16" s="67">
        <v>0</v>
      </c>
    </row>
    <row r="17" spans="1:21" x14ac:dyDescent="0.25">
      <c r="A17">
        <v>740</v>
      </c>
      <c r="B17" t="s">
        <v>338</v>
      </c>
      <c r="C17" t="s">
        <v>581</v>
      </c>
      <c r="D17">
        <v>903.47</v>
      </c>
      <c r="E17">
        <v>0</v>
      </c>
      <c r="F17">
        <v>55</v>
      </c>
      <c r="G17">
        <v>44</v>
      </c>
      <c r="H17" t="s">
        <v>457</v>
      </c>
      <c r="I17" t="s">
        <v>458</v>
      </c>
      <c r="J17">
        <v>170202</v>
      </c>
      <c r="K17" s="27">
        <v>43496</v>
      </c>
      <c r="L17" t="s">
        <v>605</v>
      </c>
      <c r="N17" t="s">
        <v>583</v>
      </c>
      <c r="O17" t="s">
        <v>584</v>
      </c>
      <c r="R17" s="66" t="s">
        <v>606</v>
      </c>
      <c r="S17" s="67">
        <v>1947.87</v>
      </c>
      <c r="T17" s="67">
        <v>0</v>
      </c>
      <c r="U17">
        <v>7249</v>
      </c>
    </row>
    <row r="18" spans="1:21" x14ac:dyDescent="0.25">
      <c r="A18">
        <v>741</v>
      </c>
      <c r="B18" t="s">
        <v>338</v>
      </c>
      <c r="C18" t="s">
        <v>581</v>
      </c>
      <c r="D18">
        <v>958.47</v>
      </c>
      <c r="E18">
        <v>0</v>
      </c>
      <c r="F18">
        <v>55</v>
      </c>
      <c r="G18">
        <v>44</v>
      </c>
      <c r="H18" t="s">
        <v>457</v>
      </c>
      <c r="I18" t="s">
        <v>458</v>
      </c>
      <c r="J18">
        <v>170302</v>
      </c>
      <c r="K18" s="27">
        <v>43496</v>
      </c>
      <c r="L18" t="s">
        <v>607</v>
      </c>
      <c r="N18" t="s">
        <v>583</v>
      </c>
      <c r="O18" t="s">
        <v>584</v>
      </c>
      <c r="R18" s="68" t="s">
        <v>413</v>
      </c>
      <c r="S18" s="67">
        <v>1947.87</v>
      </c>
      <c r="T18" s="67">
        <v>0</v>
      </c>
    </row>
    <row r="19" spans="1:21" x14ac:dyDescent="0.25">
      <c r="A19">
        <v>742</v>
      </c>
      <c r="B19" t="s">
        <v>338</v>
      </c>
      <c r="C19" t="s">
        <v>581</v>
      </c>
      <c r="D19">
        <v>1013.47</v>
      </c>
      <c r="E19">
        <v>0</v>
      </c>
      <c r="F19">
        <v>55</v>
      </c>
      <c r="G19">
        <v>44</v>
      </c>
      <c r="H19" t="s">
        <v>457</v>
      </c>
      <c r="I19" t="s">
        <v>458</v>
      </c>
      <c r="J19">
        <v>170402</v>
      </c>
      <c r="K19" s="27">
        <v>43496</v>
      </c>
      <c r="L19" t="s">
        <v>608</v>
      </c>
      <c r="N19" t="s">
        <v>583</v>
      </c>
      <c r="O19" t="s">
        <v>584</v>
      </c>
      <c r="R19" s="66" t="s">
        <v>609</v>
      </c>
      <c r="S19" s="67">
        <v>18.25</v>
      </c>
      <c r="T19" s="67"/>
      <c r="U19">
        <v>7210</v>
      </c>
    </row>
    <row r="20" spans="1:21" x14ac:dyDescent="0.25">
      <c r="A20">
        <v>743</v>
      </c>
      <c r="B20" t="s">
        <v>338</v>
      </c>
      <c r="C20" t="s">
        <v>581</v>
      </c>
      <c r="D20">
        <v>1019.71</v>
      </c>
      <c r="E20">
        <v>0</v>
      </c>
      <c r="F20">
        <v>6.24</v>
      </c>
      <c r="G20">
        <v>44</v>
      </c>
      <c r="H20" t="s">
        <v>457</v>
      </c>
      <c r="I20" t="s">
        <v>458</v>
      </c>
      <c r="J20">
        <v>172802</v>
      </c>
      <c r="K20" s="27">
        <v>43496</v>
      </c>
      <c r="L20" t="s">
        <v>610</v>
      </c>
      <c r="N20" t="s">
        <v>583</v>
      </c>
      <c r="O20" t="s">
        <v>584</v>
      </c>
      <c r="R20" s="68" t="s">
        <v>611</v>
      </c>
      <c r="S20" s="67">
        <v>18.25</v>
      </c>
      <c r="T20" s="67"/>
    </row>
    <row r="21" spans="1:21" x14ac:dyDescent="0.25">
      <c r="A21">
        <v>744</v>
      </c>
      <c r="B21" t="s">
        <v>338</v>
      </c>
      <c r="C21" t="s">
        <v>581</v>
      </c>
      <c r="D21">
        <v>1075.71</v>
      </c>
      <c r="E21">
        <v>0</v>
      </c>
      <c r="F21">
        <v>56</v>
      </c>
      <c r="G21">
        <v>44</v>
      </c>
      <c r="H21" t="s">
        <v>457</v>
      </c>
      <c r="I21" t="s">
        <v>458</v>
      </c>
      <c r="J21">
        <v>173202</v>
      </c>
      <c r="K21" s="27">
        <v>43496</v>
      </c>
      <c r="L21" t="s">
        <v>612</v>
      </c>
      <c r="N21" t="s">
        <v>583</v>
      </c>
      <c r="O21" t="s">
        <v>584</v>
      </c>
      <c r="R21" s="66" t="s">
        <v>613</v>
      </c>
      <c r="S21" s="67">
        <v>1.5700000000000003</v>
      </c>
      <c r="T21" s="67">
        <v>0</v>
      </c>
    </row>
    <row r="22" spans="1:21" x14ac:dyDescent="0.25">
      <c r="A22">
        <v>747</v>
      </c>
      <c r="B22" t="s">
        <v>338</v>
      </c>
      <c r="C22" t="s">
        <v>581</v>
      </c>
      <c r="D22">
        <v>827.17</v>
      </c>
      <c r="E22">
        <v>0</v>
      </c>
      <c r="F22">
        <v>35</v>
      </c>
      <c r="G22">
        <v>44</v>
      </c>
      <c r="H22" t="s">
        <v>457</v>
      </c>
      <c r="I22" t="s">
        <v>458</v>
      </c>
      <c r="J22">
        <v>166602</v>
      </c>
      <c r="K22" s="27">
        <v>43496</v>
      </c>
      <c r="L22" t="s">
        <v>614</v>
      </c>
      <c r="N22" t="s">
        <v>583</v>
      </c>
      <c r="O22" t="s">
        <v>584</v>
      </c>
      <c r="R22" s="68" t="s">
        <v>425</v>
      </c>
      <c r="S22" s="67">
        <v>1.5700000000000003</v>
      </c>
      <c r="T22" s="67">
        <v>0</v>
      </c>
    </row>
    <row r="23" spans="1:21" x14ac:dyDescent="0.25">
      <c r="A23">
        <v>748</v>
      </c>
      <c r="B23" t="s">
        <v>338</v>
      </c>
      <c r="C23" t="s">
        <v>581</v>
      </c>
      <c r="D23">
        <v>882.17</v>
      </c>
      <c r="E23">
        <v>0</v>
      </c>
      <c r="F23">
        <v>55</v>
      </c>
      <c r="G23">
        <v>44</v>
      </c>
      <c r="H23" t="s">
        <v>457</v>
      </c>
      <c r="I23" t="s">
        <v>458</v>
      </c>
      <c r="J23">
        <v>168602</v>
      </c>
      <c r="K23" s="27">
        <v>43496</v>
      </c>
      <c r="L23" t="s">
        <v>615</v>
      </c>
      <c r="N23" t="s">
        <v>583</v>
      </c>
      <c r="O23" t="s">
        <v>584</v>
      </c>
      <c r="R23" s="66" t="s">
        <v>616</v>
      </c>
      <c r="S23" s="67">
        <v>81061.34</v>
      </c>
      <c r="T23" s="67">
        <v>0</v>
      </c>
    </row>
    <row r="24" spans="1:21" x14ac:dyDescent="0.25">
      <c r="A24">
        <v>754</v>
      </c>
      <c r="B24" t="s">
        <v>338</v>
      </c>
      <c r="C24" t="s">
        <v>581</v>
      </c>
      <c r="D24">
        <v>1264.57</v>
      </c>
      <c r="E24">
        <v>0</v>
      </c>
      <c r="F24">
        <v>50</v>
      </c>
      <c r="G24">
        <v>46</v>
      </c>
      <c r="H24" t="s">
        <v>457</v>
      </c>
      <c r="I24" t="s">
        <v>458</v>
      </c>
      <c r="J24">
        <v>180902</v>
      </c>
      <c r="K24" s="27">
        <v>43524</v>
      </c>
      <c r="L24" t="s">
        <v>617</v>
      </c>
      <c r="N24" t="s">
        <v>583</v>
      </c>
      <c r="O24" t="s">
        <v>584</v>
      </c>
    </row>
    <row r="25" spans="1:21" x14ac:dyDescent="0.25">
      <c r="A25">
        <v>755</v>
      </c>
      <c r="B25" t="s">
        <v>338</v>
      </c>
      <c r="C25" t="s">
        <v>581</v>
      </c>
      <c r="D25">
        <v>1314.57</v>
      </c>
      <c r="E25">
        <v>0</v>
      </c>
      <c r="F25">
        <v>50</v>
      </c>
      <c r="G25">
        <v>46</v>
      </c>
      <c r="H25" t="s">
        <v>457</v>
      </c>
      <c r="I25" t="s">
        <v>458</v>
      </c>
      <c r="J25">
        <v>181002</v>
      </c>
      <c r="K25" s="27">
        <v>43524</v>
      </c>
      <c r="L25" t="s">
        <v>618</v>
      </c>
      <c r="N25" t="s">
        <v>583</v>
      </c>
      <c r="O25" t="s">
        <v>584</v>
      </c>
    </row>
    <row r="26" spans="1:21" x14ac:dyDescent="0.25">
      <c r="A26">
        <v>756</v>
      </c>
      <c r="B26" t="s">
        <v>338</v>
      </c>
      <c r="C26" t="s">
        <v>581</v>
      </c>
      <c r="D26">
        <v>1364.57</v>
      </c>
      <c r="E26">
        <v>0</v>
      </c>
      <c r="F26">
        <v>50</v>
      </c>
      <c r="G26">
        <v>46</v>
      </c>
      <c r="H26" t="s">
        <v>457</v>
      </c>
      <c r="I26" t="s">
        <v>458</v>
      </c>
      <c r="J26">
        <v>181102</v>
      </c>
      <c r="K26" s="27">
        <v>43524</v>
      </c>
      <c r="L26" t="s">
        <v>619</v>
      </c>
      <c r="N26" t="s">
        <v>583</v>
      </c>
      <c r="O26" t="s">
        <v>584</v>
      </c>
    </row>
    <row r="27" spans="1:21" x14ac:dyDescent="0.25">
      <c r="A27">
        <v>757</v>
      </c>
      <c r="B27" t="s">
        <v>338</v>
      </c>
      <c r="C27" t="s">
        <v>581</v>
      </c>
      <c r="D27">
        <v>1414.57</v>
      </c>
      <c r="E27">
        <v>0</v>
      </c>
      <c r="F27">
        <v>50</v>
      </c>
      <c r="G27">
        <v>46</v>
      </c>
      <c r="H27" t="s">
        <v>457</v>
      </c>
      <c r="I27" t="s">
        <v>458</v>
      </c>
      <c r="J27">
        <v>182302</v>
      </c>
      <c r="K27" s="27">
        <v>43524</v>
      </c>
      <c r="L27" t="s">
        <v>620</v>
      </c>
      <c r="N27" t="s">
        <v>583</v>
      </c>
      <c r="O27" t="s">
        <v>584</v>
      </c>
    </row>
    <row r="28" spans="1:21" x14ac:dyDescent="0.25">
      <c r="A28">
        <v>758</v>
      </c>
      <c r="B28" t="s">
        <v>338</v>
      </c>
      <c r="C28" t="s">
        <v>581</v>
      </c>
      <c r="D28">
        <v>1464.57</v>
      </c>
      <c r="E28">
        <v>0</v>
      </c>
      <c r="F28">
        <v>50</v>
      </c>
      <c r="G28">
        <v>46</v>
      </c>
      <c r="H28" t="s">
        <v>457</v>
      </c>
      <c r="I28" t="s">
        <v>458</v>
      </c>
      <c r="J28">
        <v>181302</v>
      </c>
      <c r="K28" s="27">
        <v>43524</v>
      </c>
      <c r="L28" t="s">
        <v>621</v>
      </c>
      <c r="N28" t="s">
        <v>583</v>
      </c>
      <c r="O28" t="s">
        <v>584</v>
      </c>
    </row>
    <row r="29" spans="1:21" x14ac:dyDescent="0.25">
      <c r="A29">
        <v>759</v>
      </c>
      <c r="B29" t="s">
        <v>338</v>
      </c>
      <c r="C29" t="s">
        <v>581</v>
      </c>
      <c r="D29">
        <v>1499.57</v>
      </c>
      <c r="E29">
        <v>0</v>
      </c>
      <c r="F29">
        <v>35</v>
      </c>
      <c r="G29">
        <v>46</v>
      </c>
      <c r="H29" t="s">
        <v>457</v>
      </c>
      <c r="I29" t="s">
        <v>458</v>
      </c>
      <c r="J29">
        <v>181402</v>
      </c>
      <c r="K29" s="27">
        <v>43524</v>
      </c>
      <c r="L29" t="s">
        <v>622</v>
      </c>
      <c r="N29" t="s">
        <v>583</v>
      </c>
      <c r="O29" t="s">
        <v>584</v>
      </c>
    </row>
    <row r="30" spans="1:21" x14ac:dyDescent="0.25">
      <c r="A30">
        <v>760</v>
      </c>
      <c r="B30" t="s">
        <v>338</v>
      </c>
      <c r="C30" t="s">
        <v>581</v>
      </c>
      <c r="D30">
        <v>1549.57</v>
      </c>
      <c r="E30">
        <v>0</v>
      </c>
      <c r="F30">
        <v>50</v>
      </c>
      <c r="G30">
        <v>46</v>
      </c>
      <c r="H30" t="s">
        <v>457</v>
      </c>
      <c r="I30" t="s">
        <v>458</v>
      </c>
      <c r="J30">
        <v>181502</v>
      </c>
      <c r="K30" s="27">
        <v>43524</v>
      </c>
      <c r="L30" t="s">
        <v>623</v>
      </c>
      <c r="N30" t="s">
        <v>583</v>
      </c>
      <c r="O30" t="s">
        <v>584</v>
      </c>
    </row>
    <row r="31" spans="1:21" x14ac:dyDescent="0.25">
      <c r="A31">
        <v>761</v>
      </c>
      <c r="B31" t="s">
        <v>338</v>
      </c>
      <c r="C31" t="s">
        <v>581</v>
      </c>
      <c r="D31">
        <v>1599.57</v>
      </c>
      <c r="E31">
        <v>0</v>
      </c>
      <c r="F31">
        <v>50</v>
      </c>
      <c r="G31">
        <v>46</v>
      </c>
      <c r="H31" t="s">
        <v>457</v>
      </c>
      <c r="I31" t="s">
        <v>458</v>
      </c>
      <c r="J31">
        <v>181602</v>
      </c>
      <c r="K31" s="27">
        <v>43524</v>
      </c>
      <c r="L31" t="s">
        <v>624</v>
      </c>
      <c r="N31" t="s">
        <v>583</v>
      </c>
      <c r="O31" t="s">
        <v>584</v>
      </c>
    </row>
    <row r="32" spans="1:21" x14ac:dyDescent="0.25">
      <c r="A32">
        <v>762</v>
      </c>
      <c r="B32" t="s">
        <v>338</v>
      </c>
      <c r="C32" t="s">
        <v>581</v>
      </c>
      <c r="D32">
        <v>1649.57</v>
      </c>
      <c r="E32">
        <v>0</v>
      </c>
      <c r="F32">
        <v>50</v>
      </c>
      <c r="G32">
        <v>46</v>
      </c>
      <c r="H32" t="s">
        <v>457</v>
      </c>
      <c r="I32" t="s">
        <v>458</v>
      </c>
      <c r="J32">
        <v>181702</v>
      </c>
      <c r="K32" s="27">
        <v>43524</v>
      </c>
      <c r="L32" t="s">
        <v>625</v>
      </c>
      <c r="N32" t="s">
        <v>583</v>
      </c>
      <c r="O32" t="s">
        <v>584</v>
      </c>
    </row>
    <row r="33" spans="1:15" x14ac:dyDescent="0.25">
      <c r="A33">
        <v>763</v>
      </c>
      <c r="B33" t="s">
        <v>338</v>
      </c>
      <c r="C33" t="s">
        <v>581</v>
      </c>
      <c r="D33">
        <v>1699.57</v>
      </c>
      <c r="E33">
        <v>0</v>
      </c>
      <c r="F33">
        <v>50</v>
      </c>
      <c r="G33">
        <v>46</v>
      </c>
      <c r="H33" t="s">
        <v>457</v>
      </c>
      <c r="I33" t="s">
        <v>458</v>
      </c>
      <c r="J33">
        <v>181802</v>
      </c>
      <c r="K33" s="27">
        <v>43524</v>
      </c>
      <c r="L33" t="s">
        <v>626</v>
      </c>
      <c r="N33" t="s">
        <v>583</v>
      </c>
      <c r="O33" t="s">
        <v>584</v>
      </c>
    </row>
    <row r="34" spans="1:15" x14ac:dyDescent="0.25">
      <c r="A34">
        <v>764</v>
      </c>
      <c r="B34" t="s">
        <v>338</v>
      </c>
      <c r="C34" t="s">
        <v>581</v>
      </c>
      <c r="D34">
        <v>1749.57</v>
      </c>
      <c r="E34">
        <v>0</v>
      </c>
      <c r="F34">
        <v>50</v>
      </c>
      <c r="G34">
        <v>46</v>
      </c>
      <c r="H34" t="s">
        <v>457</v>
      </c>
      <c r="I34" t="s">
        <v>458</v>
      </c>
      <c r="J34">
        <v>181902</v>
      </c>
      <c r="K34" s="27">
        <v>43524</v>
      </c>
      <c r="L34" t="s">
        <v>627</v>
      </c>
      <c r="N34" t="s">
        <v>583</v>
      </c>
      <c r="O34" t="s">
        <v>584</v>
      </c>
    </row>
    <row r="35" spans="1:15" x14ac:dyDescent="0.25">
      <c r="A35">
        <v>765</v>
      </c>
      <c r="B35" t="s">
        <v>338</v>
      </c>
      <c r="C35" t="s">
        <v>581</v>
      </c>
      <c r="D35">
        <v>1799.57</v>
      </c>
      <c r="E35">
        <v>0</v>
      </c>
      <c r="F35">
        <v>50</v>
      </c>
      <c r="G35">
        <v>46</v>
      </c>
      <c r="H35" t="s">
        <v>457</v>
      </c>
      <c r="I35" t="s">
        <v>458</v>
      </c>
      <c r="J35">
        <v>182002</v>
      </c>
      <c r="K35" s="27">
        <v>43524</v>
      </c>
      <c r="L35" t="s">
        <v>628</v>
      </c>
      <c r="N35" t="s">
        <v>583</v>
      </c>
      <c r="O35" t="s">
        <v>584</v>
      </c>
    </row>
    <row r="36" spans="1:15" x14ac:dyDescent="0.25">
      <c r="A36">
        <v>766</v>
      </c>
      <c r="B36" t="s">
        <v>338</v>
      </c>
      <c r="C36" t="s">
        <v>581</v>
      </c>
      <c r="D36">
        <v>1877.07</v>
      </c>
      <c r="E36">
        <v>0</v>
      </c>
      <c r="F36">
        <v>77.5</v>
      </c>
      <c r="G36">
        <v>46</v>
      </c>
      <c r="H36" t="s">
        <v>457</v>
      </c>
      <c r="I36" t="s">
        <v>458</v>
      </c>
      <c r="J36">
        <v>182102</v>
      </c>
      <c r="K36" s="27">
        <v>43524</v>
      </c>
      <c r="L36" t="s">
        <v>629</v>
      </c>
      <c r="N36" t="s">
        <v>583</v>
      </c>
      <c r="O36" t="s">
        <v>584</v>
      </c>
    </row>
    <row r="37" spans="1:15" x14ac:dyDescent="0.25">
      <c r="A37">
        <v>767</v>
      </c>
      <c r="B37" t="s">
        <v>338</v>
      </c>
      <c r="C37" t="s">
        <v>581</v>
      </c>
      <c r="D37">
        <v>1927.07</v>
      </c>
      <c r="E37">
        <v>0</v>
      </c>
      <c r="F37">
        <v>50</v>
      </c>
      <c r="G37">
        <v>46</v>
      </c>
      <c r="H37" t="s">
        <v>457</v>
      </c>
      <c r="I37" t="s">
        <v>458</v>
      </c>
      <c r="J37">
        <v>182202</v>
      </c>
      <c r="K37" s="27">
        <v>43524</v>
      </c>
      <c r="L37" t="s">
        <v>630</v>
      </c>
      <c r="N37" t="s">
        <v>583</v>
      </c>
      <c r="O37" t="s">
        <v>584</v>
      </c>
    </row>
    <row r="38" spans="1:15" x14ac:dyDescent="0.25">
      <c r="A38">
        <v>768</v>
      </c>
      <c r="B38" t="s">
        <v>338</v>
      </c>
      <c r="C38" t="s">
        <v>581</v>
      </c>
      <c r="D38">
        <v>1977.07</v>
      </c>
      <c r="E38">
        <v>0</v>
      </c>
      <c r="F38">
        <v>50</v>
      </c>
      <c r="G38">
        <v>46</v>
      </c>
      <c r="H38" t="s">
        <v>457</v>
      </c>
      <c r="I38" t="s">
        <v>458</v>
      </c>
      <c r="J38">
        <v>180802</v>
      </c>
      <c r="K38" s="27">
        <v>43524</v>
      </c>
      <c r="L38" t="s">
        <v>631</v>
      </c>
      <c r="N38" t="s">
        <v>583</v>
      </c>
      <c r="O38" t="s">
        <v>584</v>
      </c>
    </row>
    <row r="39" spans="1:15" x14ac:dyDescent="0.25">
      <c r="A39">
        <v>769</v>
      </c>
      <c r="B39" t="s">
        <v>338</v>
      </c>
      <c r="C39" t="s">
        <v>581</v>
      </c>
      <c r="D39">
        <v>2027.07</v>
      </c>
      <c r="E39">
        <v>0</v>
      </c>
      <c r="F39">
        <v>50</v>
      </c>
      <c r="G39">
        <v>46</v>
      </c>
      <c r="H39" t="s">
        <v>457</v>
      </c>
      <c r="I39" t="s">
        <v>458</v>
      </c>
      <c r="J39">
        <v>180702</v>
      </c>
      <c r="K39" s="27">
        <v>43524</v>
      </c>
      <c r="L39" t="s">
        <v>632</v>
      </c>
      <c r="N39" t="s">
        <v>583</v>
      </c>
      <c r="O39" t="s">
        <v>584</v>
      </c>
    </row>
    <row r="40" spans="1:15" x14ac:dyDescent="0.25">
      <c r="A40">
        <v>770</v>
      </c>
      <c r="B40" t="s">
        <v>338</v>
      </c>
      <c r="C40" t="s">
        <v>581</v>
      </c>
      <c r="D40">
        <v>2077.0700000000002</v>
      </c>
      <c r="E40">
        <v>0</v>
      </c>
      <c r="F40">
        <v>50</v>
      </c>
      <c r="G40">
        <v>46</v>
      </c>
      <c r="H40" t="s">
        <v>457</v>
      </c>
      <c r="I40" t="s">
        <v>458</v>
      </c>
      <c r="J40">
        <v>180602</v>
      </c>
      <c r="K40" s="27">
        <v>43524</v>
      </c>
      <c r="L40" t="s">
        <v>633</v>
      </c>
      <c r="N40" t="s">
        <v>583</v>
      </c>
      <c r="O40" t="s">
        <v>584</v>
      </c>
    </row>
    <row r="41" spans="1:15" x14ac:dyDescent="0.25">
      <c r="A41">
        <v>771</v>
      </c>
      <c r="B41" t="s">
        <v>338</v>
      </c>
      <c r="C41" t="s">
        <v>581</v>
      </c>
      <c r="D41">
        <v>2127.0700000000002</v>
      </c>
      <c r="E41">
        <v>0</v>
      </c>
      <c r="F41">
        <v>50</v>
      </c>
      <c r="G41">
        <v>46</v>
      </c>
      <c r="H41" t="s">
        <v>457</v>
      </c>
      <c r="I41" t="s">
        <v>458</v>
      </c>
      <c r="J41">
        <v>180502</v>
      </c>
      <c r="K41" s="27">
        <v>43524</v>
      </c>
      <c r="L41" t="s">
        <v>634</v>
      </c>
      <c r="N41" t="s">
        <v>583</v>
      </c>
      <c r="O41" t="s">
        <v>584</v>
      </c>
    </row>
    <row r="42" spans="1:15" x14ac:dyDescent="0.25">
      <c r="A42">
        <v>772</v>
      </c>
      <c r="B42" t="s">
        <v>338</v>
      </c>
      <c r="C42" t="s">
        <v>581</v>
      </c>
      <c r="D42">
        <v>2177.0700000000002</v>
      </c>
      <c r="E42">
        <v>0</v>
      </c>
      <c r="F42">
        <v>50</v>
      </c>
      <c r="G42">
        <v>46</v>
      </c>
      <c r="H42" t="s">
        <v>457</v>
      </c>
      <c r="I42" t="s">
        <v>458</v>
      </c>
      <c r="J42">
        <v>181202</v>
      </c>
      <c r="K42" s="27">
        <v>43524</v>
      </c>
      <c r="L42" t="s">
        <v>635</v>
      </c>
      <c r="N42" t="s">
        <v>583</v>
      </c>
      <c r="O42" t="s">
        <v>584</v>
      </c>
    </row>
    <row r="43" spans="1:15" x14ac:dyDescent="0.25">
      <c r="A43">
        <v>774</v>
      </c>
      <c r="B43" t="s">
        <v>338</v>
      </c>
      <c r="C43" t="s">
        <v>581</v>
      </c>
      <c r="D43">
        <v>2194.5700000000002</v>
      </c>
      <c r="E43">
        <v>0</v>
      </c>
      <c r="F43">
        <v>47.5</v>
      </c>
      <c r="G43">
        <v>48</v>
      </c>
      <c r="H43" t="s">
        <v>457</v>
      </c>
      <c r="I43" t="s">
        <v>458</v>
      </c>
      <c r="J43">
        <v>190402</v>
      </c>
      <c r="K43" s="27">
        <v>43555</v>
      </c>
      <c r="L43" t="s">
        <v>636</v>
      </c>
      <c r="N43" t="s">
        <v>583</v>
      </c>
      <c r="O43" t="s">
        <v>584</v>
      </c>
    </row>
    <row r="44" spans="1:15" x14ac:dyDescent="0.25">
      <c r="A44">
        <v>775</v>
      </c>
      <c r="B44" t="s">
        <v>338</v>
      </c>
      <c r="C44" t="s">
        <v>581</v>
      </c>
      <c r="D44">
        <v>2242.0700000000002</v>
      </c>
      <c r="E44">
        <v>0</v>
      </c>
      <c r="F44">
        <v>47.5</v>
      </c>
      <c r="G44">
        <v>48</v>
      </c>
      <c r="H44" t="s">
        <v>457</v>
      </c>
      <c r="I44" t="s">
        <v>458</v>
      </c>
      <c r="J44">
        <v>190502</v>
      </c>
      <c r="K44" s="27">
        <v>43555</v>
      </c>
      <c r="L44" t="s">
        <v>637</v>
      </c>
      <c r="N44" t="s">
        <v>583</v>
      </c>
      <c r="O44" t="s">
        <v>584</v>
      </c>
    </row>
    <row r="45" spans="1:15" x14ac:dyDescent="0.25">
      <c r="A45">
        <v>776</v>
      </c>
      <c r="B45" t="s">
        <v>338</v>
      </c>
      <c r="C45" t="s">
        <v>581</v>
      </c>
      <c r="D45">
        <v>2289.5700000000002</v>
      </c>
      <c r="E45">
        <v>0</v>
      </c>
      <c r="F45">
        <v>47.5</v>
      </c>
      <c r="G45">
        <v>48</v>
      </c>
      <c r="H45" t="s">
        <v>457</v>
      </c>
      <c r="I45" t="s">
        <v>458</v>
      </c>
      <c r="J45">
        <v>190602</v>
      </c>
      <c r="K45" s="27">
        <v>43555</v>
      </c>
      <c r="L45" t="s">
        <v>638</v>
      </c>
      <c r="N45" t="s">
        <v>583</v>
      </c>
      <c r="O45" t="s">
        <v>584</v>
      </c>
    </row>
    <row r="46" spans="1:15" x14ac:dyDescent="0.25">
      <c r="A46">
        <v>777</v>
      </c>
      <c r="B46" t="s">
        <v>338</v>
      </c>
      <c r="C46" t="s">
        <v>581</v>
      </c>
      <c r="D46">
        <v>2337.0700000000002</v>
      </c>
      <c r="E46">
        <v>0</v>
      </c>
      <c r="F46">
        <v>47.5</v>
      </c>
      <c r="G46">
        <v>48</v>
      </c>
      <c r="H46" t="s">
        <v>457</v>
      </c>
      <c r="I46" t="s">
        <v>458</v>
      </c>
      <c r="J46">
        <v>190702</v>
      </c>
      <c r="K46" s="27">
        <v>43555</v>
      </c>
      <c r="L46" t="s">
        <v>639</v>
      </c>
      <c r="N46" t="s">
        <v>583</v>
      </c>
      <c r="O46" t="s">
        <v>584</v>
      </c>
    </row>
    <row r="47" spans="1:15" x14ac:dyDescent="0.25">
      <c r="A47">
        <v>778</v>
      </c>
      <c r="B47" t="s">
        <v>338</v>
      </c>
      <c r="C47" t="s">
        <v>581</v>
      </c>
      <c r="D47">
        <v>2384.5700000000002</v>
      </c>
      <c r="E47">
        <v>0</v>
      </c>
      <c r="F47">
        <v>47.5</v>
      </c>
      <c r="G47">
        <v>48</v>
      </c>
      <c r="H47" t="s">
        <v>457</v>
      </c>
      <c r="I47" t="s">
        <v>458</v>
      </c>
      <c r="J47">
        <v>190802</v>
      </c>
      <c r="K47" s="27">
        <v>43555</v>
      </c>
      <c r="L47" t="s">
        <v>640</v>
      </c>
      <c r="N47" t="s">
        <v>583</v>
      </c>
      <c r="O47" t="s">
        <v>584</v>
      </c>
    </row>
    <row r="48" spans="1:15" x14ac:dyDescent="0.25">
      <c r="A48">
        <v>779</v>
      </c>
      <c r="B48" t="s">
        <v>338</v>
      </c>
      <c r="C48" t="s">
        <v>581</v>
      </c>
      <c r="D48">
        <v>2432.0700000000002</v>
      </c>
      <c r="E48">
        <v>0</v>
      </c>
      <c r="F48">
        <v>47.5</v>
      </c>
      <c r="G48">
        <v>48</v>
      </c>
      <c r="H48" t="s">
        <v>457</v>
      </c>
      <c r="I48" t="s">
        <v>458</v>
      </c>
      <c r="J48">
        <v>190902</v>
      </c>
      <c r="K48" s="27">
        <v>43555</v>
      </c>
      <c r="L48" t="s">
        <v>641</v>
      </c>
      <c r="N48" t="s">
        <v>583</v>
      </c>
      <c r="O48" t="s">
        <v>584</v>
      </c>
    </row>
    <row r="49" spans="1:15" x14ac:dyDescent="0.25">
      <c r="A49">
        <v>780</v>
      </c>
      <c r="B49" t="s">
        <v>338</v>
      </c>
      <c r="C49" t="s">
        <v>581</v>
      </c>
      <c r="D49">
        <v>2479.5700000000002</v>
      </c>
      <c r="E49">
        <v>0</v>
      </c>
      <c r="F49">
        <v>47.5</v>
      </c>
      <c r="G49">
        <v>48</v>
      </c>
      <c r="H49" t="s">
        <v>457</v>
      </c>
      <c r="I49" t="s">
        <v>458</v>
      </c>
      <c r="J49">
        <v>191002</v>
      </c>
      <c r="K49" s="27">
        <v>43555</v>
      </c>
      <c r="L49" t="s">
        <v>642</v>
      </c>
      <c r="N49" t="s">
        <v>583</v>
      </c>
      <c r="O49" t="s">
        <v>584</v>
      </c>
    </row>
    <row r="50" spans="1:15" x14ac:dyDescent="0.25">
      <c r="A50">
        <v>781</v>
      </c>
      <c r="B50" t="s">
        <v>338</v>
      </c>
      <c r="C50" t="s">
        <v>581</v>
      </c>
      <c r="D50">
        <v>2527.0700000000002</v>
      </c>
      <c r="E50">
        <v>0</v>
      </c>
      <c r="F50">
        <v>47.5</v>
      </c>
      <c r="G50">
        <v>48</v>
      </c>
      <c r="H50" t="s">
        <v>457</v>
      </c>
      <c r="I50" t="s">
        <v>458</v>
      </c>
      <c r="J50">
        <v>191102</v>
      </c>
      <c r="K50" s="27">
        <v>43555</v>
      </c>
      <c r="L50" t="s">
        <v>643</v>
      </c>
      <c r="N50" t="s">
        <v>583</v>
      </c>
      <c r="O50" t="s">
        <v>584</v>
      </c>
    </row>
    <row r="51" spans="1:15" x14ac:dyDescent="0.25">
      <c r="A51">
        <v>782</v>
      </c>
      <c r="B51" t="s">
        <v>338</v>
      </c>
      <c r="C51" t="s">
        <v>581</v>
      </c>
      <c r="D51">
        <v>2574.5700000000002</v>
      </c>
      <c r="E51">
        <v>0</v>
      </c>
      <c r="F51">
        <v>47.5</v>
      </c>
      <c r="G51">
        <v>48</v>
      </c>
      <c r="H51" t="s">
        <v>457</v>
      </c>
      <c r="I51" t="s">
        <v>458</v>
      </c>
      <c r="J51">
        <v>191202</v>
      </c>
      <c r="K51" s="27">
        <v>43555</v>
      </c>
      <c r="L51" t="s">
        <v>644</v>
      </c>
      <c r="N51" t="s">
        <v>583</v>
      </c>
      <c r="O51" t="s">
        <v>584</v>
      </c>
    </row>
    <row r="52" spans="1:15" x14ac:dyDescent="0.25">
      <c r="A52">
        <v>783</v>
      </c>
      <c r="B52" t="s">
        <v>338</v>
      </c>
      <c r="C52" t="s">
        <v>581</v>
      </c>
      <c r="D52">
        <v>2622.07</v>
      </c>
      <c r="E52">
        <v>0</v>
      </c>
      <c r="F52">
        <v>47.5</v>
      </c>
      <c r="G52">
        <v>48</v>
      </c>
      <c r="H52" t="s">
        <v>457</v>
      </c>
      <c r="I52" t="s">
        <v>458</v>
      </c>
      <c r="J52">
        <v>191302</v>
      </c>
      <c r="K52" s="27">
        <v>43555</v>
      </c>
      <c r="L52" t="s">
        <v>645</v>
      </c>
      <c r="N52" t="s">
        <v>583</v>
      </c>
      <c r="O52" t="s">
        <v>584</v>
      </c>
    </row>
    <row r="53" spans="1:15" x14ac:dyDescent="0.25">
      <c r="A53">
        <v>784</v>
      </c>
      <c r="B53" t="s">
        <v>338</v>
      </c>
      <c r="C53" t="s">
        <v>581</v>
      </c>
      <c r="D53">
        <v>2669.57</v>
      </c>
      <c r="E53">
        <v>0</v>
      </c>
      <c r="F53">
        <v>47.5</v>
      </c>
      <c r="G53">
        <v>48</v>
      </c>
      <c r="H53" t="s">
        <v>457</v>
      </c>
      <c r="I53" t="s">
        <v>458</v>
      </c>
      <c r="J53">
        <v>191402</v>
      </c>
      <c r="K53" s="27">
        <v>43555</v>
      </c>
      <c r="L53" t="s">
        <v>646</v>
      </c>
      <c r="N53" t="s">
        <v>583</v>
      </c>
      <c r="O53" t="s">
        <v>584</v>
      </c>
    </row>
    <row r="54" spans="1:15" x14ac:dyDescent="0.25">
      <c r="A54">
        <v>785</v>
      </c>
      <c r="B54" t="s">
        <v>338</v>
      </c>
      <c r="C54" t="s">
        <v>581</v>
      </c>
      <c r="D54">
        <v>2717.07</v>
      </c>
      <c r="E54">
        <v>0</v>
      </c>
      <c r="F54">
        <v>47.5</v>
      </c>
      <c r="G54">
        <v>48</v>
      </c>
      <c r="H54" t="s">
        <v>457</v>
      </c>
      <c r="I54" t="s">
        <v>458</v>
      </c>
      <c r="J54">
        <v>191502</v>
      </c>
      <c r="K54" s="27">
        <v>43555</v>
      </c>
      <c r="L54" t="s">
        <v>647</v>
      </c>
      <c r="N54" t="s">
        <v>583</v>
      </c>
      <c r="O54" t="s">
        <v>584</v>
      </c>
    </row>
    <row r="55" spans="1:15" x14ac:dyDescent="0.25">
      <c r="A55">
        <v>786</v>
      </c>
      <c r="B55" t="s">
        <v>338</v>
      </c>
      <c r="C55" t="s">
        <v>581</v>
      </c>
      <c r="D55">
        <v>2764.57</v>
      </c>
      <c r="E55">
        <v>0</v>
      </c>
      <c r="F55">
        <v>47.5</v>
      </c>
      <c r="G55">
        <v>48</v>
      </c>
      <c r="H55" t="s">
        <v>457</v>
      </c>
      <c r="I55" t="s">
        <v>458</v>
      </c>
      <c r="J55">
        <v>191602</v>
      </c>
      <c r="K55" s="27">
        <v>43555</v>
      </c>
      <c r="L55" t="s">
        <v>648</v>
      </c>
      <c r="N55" t="s">
        <v>583</v>
      </c>
      <c r="O55" t="s">
        <v>584</v>
      </c>
    </row>
    <row r="56" spans="1:15" x14ac:dyDescent="0.25">
      <c r="A56">
        <v>787</v>
      </c>
      <c r="B56" t="s">
        <v>338</v>
      </c>
      <c r="C56" t="s">
        <v>581</v>
      </c>
      <c r="D56">
        <v>2812.07</v>
      </c>
      <c r="E56">
        <v>0</v>
      </c>
      <c r="F56">
        <v>47.5</v>
      </c>
      <c r="G56">
        <v>48</v>
      </c>
      <c r="H56" t="s">
        <v>457</v>
      </c>
      <c r="I56" t="s">
        <v>458</v>
      </c>
      <c r="J56">
        <v>191702</v>
      </c>
      <c r="K56" s="27">
        <v>43555</v>
      </c>
      <c r="L56" t="s">
        <v>649</v>
      </c>
      <c r="N56" t="s">
        <v>583</v>
      </c>
      <c r="O56" t="s">
        <v>584</v>
      </c>
    </row>
    <row r="57" spans="1:15" x14ac:dyDescent="0.25">
      <c r="A57">
        <v>788</v>
      </c>
      <c r="B57" t="s">
        <v>338</v>
      </c>
      <c r="C57" t="s">
        <v>581</v>
      </c>
      <c r="D57">
        <v>2859.57</v>
      </c>
      <c r="E57">
        <v>0</v>
      </c>
      <c r="F57">
        <v>47.5</v>
      </c>
      <c r="G57">
        <v>48</v>
      </c>
      <c r="H57" t="s">
        <v>457</v>
      </c>
      <c r="I57" t="s">
        <v>458</v>
      </c>
      <c r="J57">
        <v>191802</v>
      </c>
      <c r="K57" s="27">
        <v>43555</v>
      </c>
      <c r="L57" t="s">
        <v>650</v>
      </c>
      <c r="N57" t="s">
        <v>583</v>
      </c>
      <c r="O57" t="s">
        <v>584</v>
      </c>
    </row>
    <row r="58" spans="1:15" x14ac:dyDescent="0.25">
      <c r="A58">
        <v>789</v>
      </c>
      <c r="B58" t="s">
        <v>338</v>
      </c>
      <c r="C58" t="s">
        <v>581</v>
      </c>
      <c r="D58">
        <v>2907.07</v>
      </c>
      <c r="E58">
        <v>0</v>
      </c>
      <c r="F58">
        <v>47.5</v>
      </c>
      <c r="G58">
        <v>48</v>
      </c>
      <c r="H58" t="s">
        <v>457</v>
      </c>
      <c r="I58" t="s">
        <v>458</v>
      </c>
      <c r="J58">
        <v>191902</v>
      </c>
      <c r="K58" s="27">
        <v>43555</v>
      </c>
      <c r="L58" t="s">
        <v>651</v>
      </c>
      <c r="N58" t="s">
        <v>583</v>
      </c>
      <c r="O58" t="s">
        <v>584</v>
      </c>
    </row>
    <row r="59" spans="1:15" x14ac:dyDescent="0.25">
      <c r="A59">
        <v>790</v>
      </c>
      <c r="B59" t="s">
        <v>338</v>
      </c>
      <c r="C59" t="s">
        <v>581</v>
      </c>
      <c r="D59">
        <v>2954.57</v>
      </c>
      <c r="E59">
        <v>0</v>
      </c>
      <c r="F59">
        <v>47.5</v>
      </c>
      <c r="G59">
        <v>48</v>
      </c>
      <c r="H59" t="s">
        <v>457</v>
      </c>
      <c r="I59" t="s">
        <v>458</v>
      </c>
      <c r="J59">
        <v>192002</v>
      </c>
      <c r="K59" s="27">
        <v>43555</v>
      </c>
      <c r="L59" t="s">
        <v>652</v>
      </c>
      <c r="N59" t="s">
        <v>583</v>
      </c>
      <c r="O59" t="s">
        <v>584</v>
      </c>
    </row>
    <row r="60" spans="1:15" x14ac:dyDescent="0.25">
      <c r="A60">
        <v>791</v>
      </c>
      <c r="B60" t="s">
        <v>338</v>
      </c>
      <c r="C60" t="s">
        <v>581</v>
      </c>
      <c r="D60">
        <v>3002.07</v>
      </c>
      <c r="E60">
        <v>0</v>
      </c>
      <c r="F60">
        <v>47.5</v>
      </c>
      <c r="G60">
        <v>48</v>
      </c>
      <c r="H60" t="s">
        <v>457</v>
      </c>
      <c r="I60" t="s">
        <v>458</v>
      </c>
      <c r="J60">
        <v>192102</v>
      </c>
      <c r="K60" s="27">
        <v>43555</v>
      </c>
      <c r="L60" t="s">
        <v>653</v>
      </c>
      <c r="N60" t="s">
        <v>583</v>
      </c>
      <c r="O60" t="s">
        <v>584</v>
      </c>
    </row>
    <row r="61" spans="1:15" x14ac:dyDescent="0.25">
      <c r="A61">
        <v>795</v>
      </c>
      <c r="B61" t="s">
        <v>338</v>
      </c>
      <c r="C61" t="s">
        <v>581</v>
      </c>
      <c r="D61">
        <v>3247.68</v>
      </c>
      <c r="E61">
        <v>0</v>
      </c>
      <c r="F61">
        <v>52.5</v>
      </c>
      <c r="G61">
        <v>50</v>
      </c>
      <c r="H61" t="s">
        <v>457</v>
      </c>
      <c r="I61" t="s">
        <v>458</v>
      </c>
      <c r="J61">
        <v>199402</v>
      </c>
      <c r="K61" s="27">
        <v>43585</v>
      </c>
      <c r="L61" t="s">
        <v>654</v>
      </c>
      <c r="N61" t="s">
        <v>583</v>
      </c>
      <c r="O61" t="s">
        <v>584</v>
      </c>
    </row>
    <row r="62" spans="1:15" x14ac:dyDescent="0.25">
      <c r="A62">
        <v>796</v>
      </c>
      <c r="B62" t="s">
        <v>338</v>
      </c>
      <c r="C62" t="s">
        <v>581</v>
      </c>
      <c r="D62">
        <v>3300.18</v>
      </c>
      <c r="E62">
        <v>0</v>
      </c>
      <c r="F62">
        <v>52.5</v>
      </c>
      <c r="G62">
        <v>50</v>
      </c>
      <c r="H62" t="s">
        <v>457</v>
      </c>
      <c r="I62" t="s">
        <v>458</v>
      </c>
      <c r="J62">
        <v>199502</v>
      </c>
      <c r="K62" s="27">
        <v>43585</v>
      </c>
      <c r="L62" t="s">
        <v>655</v>
      </c>
      <c r="N62" t="s">
        <v>583</v>
      </c>
      <c r="O62" t="s">
        <v>584</v>
      </c>
    </row>
    <row r="63" spans="1:15" x14ac:dyDescent="0.25">
      <c r="A63">
        <v>797</v>
      </c>
      <c r="B63" t="s">
        <v>338</v>
      </c>
      <c r="C63" t="s">
        <v>581</v>
      </c>
      <c r="D63">
        <v>3352.68</v>
      </c>
      <c r="E63">
        <v>0</v>
      </c>
      <c r="F63">
        <v>52.5</v>
      </c>
      <c r="G63">
        <v>50</v>
      </c>
      <c r="H63" t="s">
        <v>457</v>
      </c>
      <c r="I63" t="s">
        <v>458</v>
      </c>
      <c r="J63">
        <v>199602</v>
      </c>
      <c r="K63" s="27">
        <v>43585</v>
      </c>
      <c r="L63" t="s">
        <v>656</v>
      </c>
      <c r="N63" t="s">
        <v>583</v>
      </c>
      <c r="O63" t="s">
        <v>584</v>
      </c>
    </row>
    <row r="64" spans="1:15" x14ac:dyDescent="0.25">
      <c r="A64">
        <v>798</v>
      </c>
      <c r="B64" t="s">
        <v>338</v>
      </c>
      <c r="C64" t="s">
        <v>581</v>
      </c>
      <c r="D64">
        <v>3405.18</v>
      </c>
      <c r="E64">
        <v>0</v>
      </c>
      <c r="F64">
        <v>52.5</v>
      </c>
      <c r="G64">
        <v>50</v>
      </c>
      <c r="H64" t="s">
        <v>457</v>
      </c>
      <c r="I64" t="s">
        <v>458</v>
      </c>
      <c r="J64">
        <v>199702</v>
      </c>
      <c r="K64" s="27">
        <v>43585</v>
      </c>
      <c r="L64" t="s">
        <v>657</v>
      </c>
      <c r="N64" t="s">
        <v>583</v>
      </c>
      <c r="O64" t="s">
        <v>584</v>
      </c>
    </row>
    <row r="65" spans="1:15" x14ac:dyDescent="0.25">
      <c r="A65">
        <v>799</v>
      </c>
      <c r="B65" t="s">
        <v>338</v>
      </c>
      <c r="C65" t="s">
        <v>581</v>
      </c>
      <c r="D65">
        <v>3457.68</v>
      </c>
      <c r="E65">
        <v>0</v>
      </c>
      <c r="F65">
        <v>52.5</v>
      </c>
      <c r="G65">
        <v>50</v>
      </c>
      <c r="H65" t="s">
        <v>457</v>
      </c>
      <c r="I65" t="s">
        <v>458</v>
      </c>
      <c r="J65">
        <v>199802</v>
      </c>
      <c r="K65" s="27">
        <v>43585</v>
      </c>
      <c r="L65" t="s">
        <v>658</v>
      </c>
      <c r="N65" t="s">
        <v>583</v>
      </c>
      <c r="O65" t="s">
        <v>584</v>
      </c>
    </row>
    <row r="66" spans="1:15" x14ac:dyDescent="0.25">
      <c r="A66">
        <v>800</v>
      </c>
      <c r="B66" t="s">
        <v>338</v>
      </c>
      <c r="C66" t="s">
        <v>581</v>
      </c>
      <c r="D66">
        <v>3510.18</v>
      </c>
      <c r="E66">
        <v>0</v>
      </c>
      <c r="F66">
        <v>52.5</v>
      </c>
      <c r="G66">
        <v>50</v>
      </c>
      <c r="H66" t="s">
        <v>457</v>
      </c>
      <c r="I66" t="s">
        <v>458</v>
      </c>
      <c r="J66">
        <v>199902</v>
      </c>
      <c r="K66" s="27">
        <v>43585</v>
      </c>
      <c r="L66" t="s">
        <v>659</v>
      </c>
      <c r="N66" t="s">
        <v>583</v>
      </c>
      <c r="O66" t="s">
        <v>584</v>
      </c>
    </row>
    <row r="67" spans="1:15" x14ac:dyDescent="0.25">
      <c r="A67">
        <v>801</v>
      </c>
      <c r="B67" t="s">
        <v>338</v>
      </c>
      <c r="C67" t="s">
        <v>581</v>
      </c>
      <c r="D67">
        <v>3562.68</v>
      </c>
      <c r="E67">
        <v>0</v>
      </c>
      <c r="F67">
        <v>52.5</v>
      </c>
      <c r="G67">
        <v>50</v>
      </c>
      <c r="H67" t="s">
        <v>457</v>
      </c>
      <c r="I67" t="s">
        <v>458</v>
      </c>
      <c r="J67">
        <v>200002</v>
      </c>
      <c r="K67" s="27">
        <v>43585</v>
      </c>
      <c r="L67" t="s">
        <v>660</v>
      </c>
      <c r="N67" t="s">
        <v>583</v>
      </c>
      <c r="O67" t="s">
        <v>584</v>
      </c>
    </row>
    <row r="68" spans="1:15" x14ac:dyDescent="0.25">
      <c r="A68">
        <v>802</v>
      </c>
      <c r="B68" t="s">
        <v>338</v>
      </c>
      <c r="C68" t="s">
        <v>581</v>
      </c>
      <c r="D68">
        <v>3600.18</v>
      </c>
      <c r="E68">
        <v>0</v>
      </c>
      <c r="F68">
        <v>37.5</v>
      </c>
      <c r="G68">
        <v>50</v>
      </c>
      <c r="H68" t="s">
        <v>457</v>
      </c>
      <c r="I68" t="s">
        <v>458</v>
      </c>
      <c r="J68">
        <v>200102</v>
      </c>
      <c r="K68" s="27">
        <v>43585</v>
      </c>
      <c r="L68" t="s">
        <v>661</v>
      </c>
      <c r="N68" t="s">
        <v>583</v>
      </c>
      <c r="O68" t="s">
        <v>584</v>
      </c>
    </row>
    <row r="69" spans="1:15" x14ac:dyDescent="0.25">
      <c r="A69">
        <v>803</v>
      </c>
      <c r="B69" t="s">
        <v>338</v>
      </c>
      <c r="C69" t="s">
        <v>581</v>
      </c>
      <c r="D69">
        <v>3652.68</v>
      </c>
      <c r="E69">
        <v>0</v>
      </c>
      <c r="F69">
        <v>52.5</v>
      </c>
      <c r="G69">
        <v>50</v>
      </c>
      <c r="H69" t="s">
        <v>457</v>
      </c>
      <c r="I69" t="s">
        <v>458</v>
      </c>
      <c r="J69">
        <v>200202</v>
      </c>
      <c r="K69" s="27">
        <v>43585</v>
      </c>
      <c r="L69" t="s">
        <v>662</v>
      </c>
      <c r="N69" t="s">
        <v>583</v>
      </c>
      <c r="O69" t="s">
        <v>584</v>
      </c>
    </row>
    <row r="70" spans="1:15" x14ac:dyDescent="0.25">
      <c r="A70">
        <v>804</v>
      </c>
      <c r="B70" t="s">
        <v>338</v>
      </c>
      <c r="C70" t="s">
        <v>581</v>
      </c>
      <c r="D70">
        <v>3725.18</v>
      </c>
      <c r="E70">
        <v>0</v>
      </c>
      <c r="F70">
        <v>72.5</v>
      </c>
      <c r="G70">
        <v>50</v>
      </c>
      <c r="H70" t="s">
        <v>457</v>
      </c>
      <c r="I70" t="s">
        <v>458</v>
      </c>
      <c r="J70">
        <v>200302</v>
      </c>
      <c r="K70" s="27">
        <v>43585</v>
      </c>
      <c r="L70" t="s">
        <v>663</v>
      </c>
      <c r="N70" t="s">
        <v>583</v>
      </c>
      <c r="O70" t="s">
        <v>584</v>
      </c>
    </row>
    <row r="71" spans="1:15" x14ac:dyDescent="0.25">
      <c r="A71">
        <v>805</v>
      </c>
      <c r="B71" t="s">
        <v>338</v>
      </c>
      <c r="C71" t="s">
        <v>581</v>
      </c>
      <c r="D71">
        <v>3777.68</v>
      </c>
      <c r="E71">
        <v>0</v>
      </c>
      <c r="F71">
        <v>52.5</v>
      </c>
      <c r="G71">
        <v>50</v>
      </c>
      <c r="H71" t="s">
        <v>457</v>
      </c>
      <c r="I71" t="s">
        <v>458</v>
      </c>
      <c r="J71">
        <v>200402</v>
      </c>
      <c r="K71" s="27">
        <v>43585</v>
      </c>
      <c r="L71" t="s">
        <v>664</v>
      </c>
      <c r="N71" t="s">
        <v>583</v>
      </c>
      <c r="O71" t="s">
        <v>584</v>
      </c>
    </row>
    <row r="72" spans="1:15" x14ac:dyDescent="0.25">
      <c r="A72">
        <v>806</v>
      </c>
      <c r="B72" t="s">
        <v>338</v>
      </c>
      <c r="C72" t="s">
        <v>581</v>
      </c>
      <c r="D72">
        <v>3830.18</v>
      </c>
      <c r="E72">
        <v>0</v>
      </c>
      <c r="F72">
        <v>52.5</v>
      </c>
      <c r="G72">
        <v>50</v>
      </c>
      <c r="H72" t="s">
        <v>457</v>
      </c>
      <c r="I72" t="s">
        <v>458</v>
      </c>
      <c r="J72">
        <v>200502</v>
      </c>
      <c r="K72" s="27">
        <v>43585</v>
      </c>
      <c r="L72" t="s">
        <v>665</v>
      </c>
      <c r="N72" t="s">
        <v>583</v>
      </c>
      <c r="O72" t="s">
        <v>584</v>
      </c>
    </row>
    <row r="73" spans="1:15" x14ac:dyDescent="0.25">
      <c r="A73">
        <v>807</v>
      </c>
      <c r="B73" t="s">
        <v>338</v>
      </c>
      <c r="C73" t="s">
        <v>581</v>
      </c>
      <c r="D73">
        <v>3882.68</v>
      </c>
      <c r="E73">
        <v>0</v>
      </c>
      <c r="F73">
        <v>52.5</v>
      </c>
      <c r="G73">
        <v>50</v>
      </c>
      <c r="H73" t="s">
        <v>457</v>
      </c>
      <c r="I73" t="s">
        <v>458</v>
      </c>
      <c r="J73">
        <v>200602</v>
      </c>
      <c r="K73" s="27">
        <v>43585</v>
      </c>
      <c r="L73" t="s">
        <v>666</v>
      </c>
      <c r="N73" t="s">
        <v>583</v>
      </c>
      <c r="O73" t="s">
        <v>584</v>
      </c>
    </row>
    <row r="74" spans="1:15" x14ac:dyDescent="0.25">
      <c r="A74">
        <v>808</v>
      </c>
      <c r="B74" t="s">
        <v>338</v>
      </c>
      <c r="C74" t="s">
        <v>581</v>
      </c>
      <c r="D74">
        <v>3935.18</v>
      </c>
      <c r="E74">
        <v>0</v>
      </c>
      <c r="F74">
        <v>52.5</v>
      </c>
      <c r="G74">
        <v>50</v>
      </c>
      <c r="H74" t="s">
        <v>457</v>
      </c>
      <c r="I74" t="s">
        <v>458</v>
      </c>
      <c r="J74">
        <v>200702</v>
      </c>
      <c r="K74" s="27">
        <v>43585</v>
      </c>
      <c r="L74" t="s">
        <v>667</v>
      </c>
      <c r="N74" t="s">
        <v>583</v>
      </c>
      <c r="O74" t="s">
        <v>584</v>
      </c>
    </row>
    <row r="75" spans="1:15" x14ac:dyDescent="0.25">
      <c r="A75">
        <v>809</v>
      </c>
      <c r="B75" t="s">
        <v>338</v>
      </c>
      <c r="C75" t="s">
        <v>581</v>
      </c>
      <c r="D75">
        <v>3987.68</v>
      </c>
      <c r="E75">
        <v>0</v>
      </c>
      <c r="F75">
        <v>52.5</v>
      </c>
      <c r="G75">
        <v>50</v>
      </c>
      <c r="H75" t="s">
        <v>457</v>
      </c>
      <c r="I75" t="s">
        <v>458</v>
      </c>
      <c r="J75">
        <v>200802</v>
      </c>
      <c r="K75" s="27">
        <v>43585</v>
      </c>
      <c r="L75" t="s">
        <v>668</v>
      </c>
      <c r="N75" t="s">
        <v>583</v>
      </c>
      <c r="O75" t="s">
        <v>584</v>
      </c>
    </row>
    <row r="76" spans="1:15" x14ac:dyDescent="0.25">
      <c r="A76">
        <v>810</v>
      </c>
      <c r="B76" t="s">
        <v>338</v>
      </c>
      <c r="C76" t="s">
        <v>581</v>
      </c>
      <c r="D76">
        <v>4060.18</v>
      </c>
      <c r="E76">
        <v>0</v>
      </c>
      <c r="F76">
        <v>72.5</v>
      </c>
      <c r="G76">
        <v>50</v>
      </c>
      <c r="H76" t="s">
        <v>457</v>
      </c>
      <c r="I76" t="s">
        <v>458</v>
      </c>
      <c r="J76">
        <v>200902</v>
      </c>
      <c r="K76" s="27">
        <v>43585</v>
      </c>
      <c r="L76" t="s">
        <v>669</v>
      </c>
      <c r="N76" t="s">
        <v>583</v>
      </c>
      <c r="O76" t="s">
        <v>584</v>
      </c>
    </row>
    <row r="77" spans="1:15" x14ac:dyDescent="0.25">
      <c r="A77">
        <v>811</v>
      </c>
      <c r="B77" t="s">
        <v>338</v>
      </c>
      <c r="C77" t="s">
        <v>581</v>
      </c>
      <c r="D77">
        <v>4112.68</v>
      </c>
      <c r="E77">
        <v>0</v>
      </c>
      <c r="F77">
        <v>52.5</v>
      </c>
      <c r="G77">
        <v>50</v>
      </c>
      <c r="H77" t="s">
        <v>457</v>
      </c>
      <c r="I77" t="s">
        <v>458</v>
      </c>
      <c r="J77">
        <v>201002</v>
      </c>
      <c r="K77" s="27">
        <v>43585</v>
      </c>
      <c r="L77" t="s">
        <v>670</v>
      </c>
      <c r="N77" t="s">
        <v>583</v>
      </c>
      <c r="O77" t="s">
        <v>584</v>
      </c>
    </row>
    <row r="78" spans="1:15" x14ac:dyDescent="0.25">
      <c r="A78">
        <v>812</v>
      </c>
      <c r="B78" t="s">
        <v>338</v>
      </c>
      <c r="C78" t="s">
        <v>581</v>
      </c>
      <c r="D78">
        <v>4165.18</v>
      </c>
      <c r="E78">
        <v>0</v>
      </c>
      <c r="F78">
        <v>52.5</v>
      </c>
      <c r="G78">
        <v>50</v>
      </c>
      <c r="H78" t="s">
        <v>457</v>
      </c>
      <c r="I78" t="s">
        <v>458</v>
      </c>
      <c r="J78">
        <v>201102</v>
      </c>
      <c r="K78" s="27">
        <v>43585</v>
      </c>
      <c r="L78" t="s">
        <v>671</v>
      </c>
      <c r="N78" t="s">
        <v>583</v>
      </c>
      <c r="O78" t="s">
        <v>584</v>
      </c>
    </row>
    <row r="79" spans="1:15" x14ac:dyDescent="0.25">
      <c r="A79">
        <v>813</v>
      </c>
      <c r="B79" t="s">
        <v>338</v>
      </c>
      <c r="C79" t="s">
        <v>581</v>
      </c>
      <c r="D79">
        <v>4217.68</v>
      </c>
      <c r="E79">
        <v>0</v>
      </c>
      <c r="F79">
        <v>52.5</v>
      </c>
      <c r="G79">
        <v>50</v>
      </c>
      <c r="H79" t="s">
        <v>457</v>
      </c>
      <c r="I79" t="s">
        <v>458</v>
      </c>
      <c r="J79">
        <v>201202</v>
      </c>
      <c r="K79" s="27">
        <v>43585</v>
      </c>
      <c r="L79" t="s">
        <v>672</v>
      </c>
      <c r="N79" t="s">
        <v>583</v>
      </c>
      <c r="O79" t="s">
        <v>584</v>
      </c>
    </row>
    <row r="80" spans="1:15" x14ac:dyDescent="0.25">
      <c r="A80">
        <v>814</v>
      </c>
      <c r="B80" t="s">
        <v>338</v>
      </c>
      <c r="C80" t="s">
        <v>581</v>
      </c>
      <c r="D80">
        <v>4270.18</v>
      </c>
      <c r="E80">
        <v>0</v>
      </c>
      <c r="F80">
        <v>52.5</v>
      </c>
      <c r="G80">
        <v>50</v>
      </c>
      <c r="H80" t="s">
        <v>457</v>
      </c>
      <c r="I80" t="s">
        <v>458</v>
      </c>
      <c r="J80">
        <v>201302</v>
      </c>
      <c r="K80" s="27">
        <v>43585</v>
      </c>
      <c r="L80" t="s">
        <v>673</v>
      </c>
      <c r="N80" t="s">
        <v>583</v>
      </c>
      <c r="O80" t="s">
        <v>584</v>
      </c>
    </row>
    <row r="81" spans="1:15" x14ac:dyDescent="0.25">
      <c r="A81">
        <v>815</v>
      </c>
      <c r="B81" t="s">
        <v>338</v>
      </c>
      <c r="C81" t="s">
        <v>581</v>
      </c>
      <c r="D81">
        <v>4300.18</v>
      </c>
      <c r="E81">
        <v>0</v>
      </c>
      <c r="F81">
        <v>30</v>
      </c>
      <c r="G81">
        <v>50</v>
      </c>
      <c r="H81" t="s">
        <v>457</v>
      </c>
      <c r="I81" t="s">
        <v>458</v>
      </c>
      <c r="J81">
        <v>201702</v>
      </c>
      <c r="K81" s="27">
        <v>43585</v>
      </c>
      <c r="L81" t="s">
        <v>674</v>
      </c>
      <c r="N81" t="s">
        <v>583</v>
      </c>
      <c r="O81" t="s">
        <v>584</v>
      </c>
    </row>
    <row r="82" spans="1:15" x14ac:dyDescent="0.25">
      <c r="A82">
        <v>817</v>
      </c>
      <c r="B82" t="s">
        <v>338</v>
      </c>
      <c r="C82" t="s">
        <v>581</v>
      </c>
      <c r="D82">
        <v>4436.68</v>
      </c>
      <c r="E82">
        <v>0</v>
      </c>
      <c r="F82">
        <v>72.5</v>
      </c>
      <c r="G82">
        <v>50</v>
      </c>
      <c r="H82" t="s">
        <v>457</v>
      </c>
      <c r="I82" t="s">
        <v>458</v>
      </c>
      <c r="J82">
        <v>199302</v>
      </c>
      <c r="K82" s="27">
        <v>43585</v>
      </c>
      <c r="L82" t="s">
        <v>675</v>
      </c>
      <c r="N82" t="s">
        <v>583</v>
      </c>
      <c r="O82" t="s">
        <v>584</v>
      </c>
    </row>
    <row r="83" spans="1:15" x14ac:dyDescent="0.25">
      <c r="A83">
        <v>820</v>
      </c>
      <c r="B83" t="s">
        <v>338</v>
      </c>
      <c r="C83" t="s">
        <v>581</v>
      </c>
      <c r="D83">
        <v>5811.4</v>
      </c>
      <c r="E83">
        <v>0</v>
      </c>
      <c r="F83">
        <v>1102.5</v>
      </c>
      <c r="G83">
        <v>1106</v>
      </c>
      <c r="H83" t="s">
        <v>460</v>
      </c>
      <c r="I83" t="s">
        <v>458</v>
      </c>
      <c r="J83">
        <v>217302</v>
      </c>
      <c r="K83" s="27">
        <v>43616</v>
      </c>
      <c r="L83" t="s">
        <v>676</v>
      </c>
      <c r="N83" t="s">
        <v>583</v>
      </c>
      <c r="O83" t="s">
        <v>584</v>
      </c>
    </row>
    <row r="84" spans="1:15" x14ac:dyDescent="0.25">
      <c r="A84">
        <v>829</v>
      </c>
      <c r="B84" t="s">
        <v>338</v>
      </c>
      <c r="C84" t="s">
        <v>581</v>
      </c>
      <c r="D84">
        <v>8142.21</v>
      </c>
      <c r="E84">
        <v>0</v>
      </c>
      <c r="F84">
        <v>1000</v>
      </c>
      <c r="G84">
        <v>1126</v>
      </c>
      <c r="H84" t="s">
        <v>460</v>
      </c>
      <c r="I84" t="s">
        <v>458</v>
      </c>
      <c r="J84">
        <v>222402</v>
      </c>
      <c r="K84" s="27">
        <v>43646</v>
      </c>
      <c r="L84" t="s">
        <v>677</v>
      </c>
      <c r="N84" t="s">
        <v>583</v>
      </c>
      <c r="O84" t="s">
        <v>584</v>
      </c>
    </row>
    <row r="85" spans="1:15" x14ac:dyDescent="0.25">
      <c r="A85">
        <v>832</v>
      </c>
      <c r="B85" t="s">
        <v>338</v>
      </c>
      <c r="C85" t="s">
        <v>581</v>
      </c>
      <c r="D85">
        <v>9404.7099999999991</v>
      </c>
      <c r="E85">
        <v>0</v>
      </c>
      <c r="F85">
        <v>1262.5</v>
      </c>
      <c r="G85">
        <v>1413</v>
      </c>
      <c r="H85" t="s">
        <v>460</v>
      </c>
      <c r="I85" t="s">
        <v>464</v>
      </c>
      <c r="K85" s="27">
        <v>43707</v>
      </c>
      <c r="L85" t="s">
        <v>678</v>
      </c>
      <c r="N85" t="s">
        <v>583</v>
      </c>
      <c r="O85" t="s">
        <v>584</v>
      </c>
    </row>
    <row r="86" spans="1:15" x14ac:dyDescent="0.25">
      <c r="A86">
        <v>833</v>
      </c>
      <c r="B86" t="s">
        <v>338</v>
      </c>
      <c r="C86" t="s">
        <v>581</v>
      </c>
      <c r="D86">
        <v>10692.21</v>
      </c>
      <c r="E86">
        <v>0</v>
      </c>
      <c r="F86">
        <v>1287.5</v>
      </c>
      <c r="G86">
        <v>1358</v>
      </c>
      <c r="H86" t="s">
        <v>460</v>
      </c>
      <c r="I86" t="s">
        <v>464</v>
      </c>
      <c r="K86" s="27">
        <v>43707</v>
      </c>
      <c r="L86" t="s">
        <v>679</v>
      </c>
      <c r="N86" t="s">
        <v>583</v>
      </c>
      <c r="O86" t="s">
        <v>584</v>
      </c>
    </row>
    <row r="87" spans="1:15" x14ac:dyDescent="0.25">
      <c r="A87">
        <v>836</v>
      </c>
      <c r="B87" t="s">
        <v>338</v>
      </c>
      <c r="C87" t="s">
        <v>581</v>
      </c>
      <c r="D87">
        <v>11694.08</v>
      </c>
      <c r="E87">
        <v>0</v>
      </c>
      <c r="F87">
        <v>932.5</v>
      </c>
      <c r="G87">
        <v>1361</v>
      </c>
      <c r="H87" t="s">
        <v>460</v>
      </c>
      <c r="I87" t="s">
        <v>464</v>
      </c>
      <c r="K87" s="27">
        <v>43738</v>
      </c>
      <c r="L87" t="s">
        <v>680</v>
      </c>
      <c r="N87" t="s">
        <v>583</v>
      </c>
      <c r="O87" t="s">
        <v>584</v>
      </c>
    </row>
    <row r="88" spans="1:15" x14ac:dyDescent="0.25">
      <c r="A88">
        <v>837</v>
      </c>
      <c r="B88" t="s">
        <v>338</v>
      </c>
      <c r="C88" t="s">
        <v>581</v>
      </c>
      <c r="D88">
        <v>12711.58</v>
      </c>
      <c r="E88">
        <v>0</v>
      </c>
      <c r="F88">
        <v>1017.5</v>
      </c>
      <c r="G88">
        <v>1366</v>
      </c>
      <c r="H88" t="s">
        <v>460</v>
      </c>
      <c r="I88" t="s">
        <v>464</v>
      </c>
      <c r="K88" s="27">
        <v>43768</v>
      </c>
      <c r="L88" t="s">
        <v>681</v>
      </c>
      <c r="N88" t="s">
        <v>583</v>
      </c>
      <c r="O88" t="s">
        <v>584</v>
      </c>
    </row>
    <row r="89" spans="1:15" x14ac:dyDescent="0.25">
      <c r="A89">
        <v>853</v>
      </c>
      <c r="B89" t="s">
        <v>338</v>
      </c>
      <c r="C89" t="s">
        <v>581</v>
      </c>
      <c r="D89">
        <v>14344.01</v>
      </c>
      <c r="E89">
        <v>0</v>
      </c>
      <c r="F89">
        <v>817.5</v>
      </c>
      <c r="G89">
        <v>1368</v>
      </c>
      <c r="H89" t="s">
        <v>460</v>
      </c>
      <c r="I89" t="s">
        <v>464</v>
      </c>
      <c r="K89" s="27">
        <v>43799</v>
      </c>
      <c r="L89" t="s">
        <v>682</v>
      </c>
      <c r="N89" t="s">
        <v>583</v>
      </c>
      <c r="O89" t="s">
        <v>584</v>
      </c>
    </row>
    <row r="90" spans="1:15" x14ac:dyDescent="0.25">
      <c r="A90">
        <v>862</v>
      </c>
      <c r="B90" t="s">
        <v>338</v>
      </c>
      <c r="C90" t="s">
        <v>581</v>
      </c>
      <c r="D90">
        <v>15579.75</v>
      </c>
      <c r="E90">
        <v>0</v>
      </c>
      <c r="F90">
        <v>895</v>
      </c>
      <c r="G90">
        <v>1381</v>
      </c>
      <c r="H90" t="s">
        <v>460</v>
      </c>
      <c r="I90" t="s">
        <v>458</v>
      </c>
      <c r="J90">
        <v>256302</v>
      </c>
      <c r="K90" s="27">
        <v>43830</v>
      </c>
      <c r="L90" t="s">
        <v>683</v>
      </c>
      <c r="N90" t="s">
        <v>583</v>
      </c>
      <c r="O90" t="s">
        <v>584</v>
      </c>
    </row>
    <row r="91" spans="1:15" x14ac:dyDescent="0.25">
      <c r="A91">
        <v>1225</v>
      </c>
      <c r="B91" t="s">
        <v>364</v>
      </c>
      <c r="C91" t="s">
        <v>595</v>
      </c>
      <c r="D91">
        <v>8062.5</v>
      </c>
      <c r="E91">
        <v>0</v>
      </c>
      <c r="F91">
        <v>8000</v>
      </c>
      <c r="G91">
        <v>44</v>
      </c>
      <c r="H91" t="s">
        <v>457</v>
      </c>
      <c r="I91" t="s">
        <v>458</v>
      </c>
      <c r="J91">
        <v>166402</v>
      </c>
      <c r="K91" s="27">
        <v>43496</v>
      </c>
      <c r="L91" t="s">
        <v>684</v>
      </c>
      <c r="N91" t="s">
        <v>583</v>
      </c>
      <c r="O91" t="s">
        <v>685</v>
      </c>
    </row>
    <row r="92" spans="1:15" x14ac:dyDescent="0.25">
      <c r="A92">
        <v>1226</v>
      </c>
      <c r="B92" t="s">
        <v>364</v>
      </c>
      <c r="C92" t="s">
        <v>595</v>
      </c>
      <c r="D92">
        <v>18562.5</v>
      </c>
      <c r="E92">
        <v>0</v>
      </c>
      <c r="F92">
        <v>10500</v>
      </c>
      <c r="G92">
        <v>44</v>
      </c>
      <c r="H92" t="s">
        <v>457</v>
      </c>
      <c r="I92" t="s">
        <v>458</v>
      </c>
      <c r="J92">
        <v>166502</v>
      </c>
      <c r="K92" s="27">
        <v>43496</v>
      </c>
      <c r="L92" t="s">
        <v>686</v>
      </c>
      <c r="N92" t="s">
        <v>583</v>
      </c>
      <c r="O92" t="s">
        <v>685</v>
      </c>
    </row>
    <row r="93" spans="1:15" x14ac:dyDescent="0.25">
      <c r="A93">
        <v>1233</v>
      </c>
      <c r="B93" t="s">
        <v>364</v>
      </c>
      <c r="C93" t="s">
        <v>595</v>
      </c>
      <c r="D93">
        <v>33432.660000000003</v>
      </c>
      <c r="E93">
        <v>0</v>
      </c>
      <c r="F93">
        <v>15000</v>
      </c>
      <c r="G93">
        <v>46</v>
      </c>
      <c r="H93" t="s">
        <v>457</v>
      </c>
      <c r="I93" t="s">
        <v>458</v>
      </c>
      <c r="J93">
        <v>179802</v>
      </c>
      <c r="K93" s="27">
        <v>43524</v>
      </c>
      <c r="L93" t="s">
        <v>687</v>
      </c>
      <c r="N93" t="s">
        <v>583</v>
      </c>
      <c r="O93" t="s">
        <v>685</v>
      </c>
    </row>
    <row r="94" spans="1:15" x14ac:dyDescent="0.25">
      <c r="A94">
        <v>1240</v>
      </c>
      <c r="B94" t="s">
        <v>366</v>
      </c>
      <c r="C94" t="s">
        <v>598</v>
      </c>
      <c r="D94">
        <v>3000</v>
      </c>
      <c r="E94">
        <v>0</v>
      </c>
      <c r="F94">
        <v>3000</v>
      </c>
      <c r="G94">
        <v>46</v>
      </c>
      <c r="H94" t="s">
        <v>457</v>
      </c>
      <c r="I94" t="s">
        <v>458</v>
      </c>
      <c r="J94">
        <v>176702</v>
      </c>
      <c r="K94" s="27">
        <v>43524</v>
      </c>
      <c r="L94" t="s">
        <v>688</v>
      </c>
      <c r="N94" t="s">
        <v>583</v>
      </c>
      <c r="O94" t="s">
        <v>685</v>
      </c>
    </row>
    <row r="95" spans="1:15" x14ac:dyDescent="0.25">
      <c r="A95">
        <v>1241</v>
      </c>
      <c r="B95" t="s">
        <v>366</v>
      </c>
      <c r="C95" t="s">
        <v>598</v>
      </c>
      <c r="D95">
        <v>18000</v>
      </c>
      <c r="E95">
        <v>0</v>
      </c>
      <c r="F95">
        <v>15000</v>
      </c>
      <c r="G95">
        <v>46</v>
      </c>
      <c r="H95" t="s">
        <v>457</v>
      </c>
      <c r="I95" t="s">
        <v>458</v>
      </c>
      <c r="J95">
        <v>178602</v>
      </c>
      <c r="K95" s="27">
        <v>43524</v>
      </c>
      <c r="L95" t="s">
        <v>689</v>
      </c>
      <c r="N95" t="s">
        <v>583</v>
      </c>
      <c r="O95" t="s">
        <v>685</v>
      </c>
    </row>
    <row r="96" spans="1:15" x14ac:dyDescent="0.25">
      <c r="A96">
        <v>1242</v>
      </c>
      <c r="B96" t="s">
        <v>366</v>
      </c>
      <c r="C96" t="s">
        <v>598</v>
      </c>
      <c r="D96">
        <v>33000</v>
      </c>
      <c r="E96">
        <v>0</v>
      </c>
      <c r="F96">
        <v>15000</v>
      </c>
      <c r="G96">
        <v>46</v>
      </c>
      <c r="H96" t="s">
        <v>457</v>
      </c>
      <c r="I96" t="s">
        <v>458</v>
      </c>
      <c r="J96">
        <v>176902</v>
      </c>
      <c r="K96" s="27">
        <v>43524</v>
      </c>
      <c r="L96" t="s">
        <v>690</v>
      </c>
      <c r="N96" t="s">
        <v>583</v>
      </c>
      <c r="O96" t="s">
        <v>685</v>
      </c>
    </row>
    <row r="97" spans="1:15" x14ac:dyDescent="0.25">
      <c r="A97">
        <v>1381</v>
      </c>
      <c r="B97" t="s">
        <v>388</v>
      </c>
      <c r="C97" t="s">
        <v>456</v>
      </c>
      <c r="D97">
        <v>1.71</v>
      </c>
      <c r="E97">
        <v>0</v>
      </c>
      <c r="F97">
        <v>1.71</v>
      </c>
      <c r="G97">
        <v>48</v>
      </c>
      <c r="H97" t="s">
        <v>457</v>
      </c>
      <c r="I97" t="s">
        <v>458</v>
      </c>
      <c r="J97">
        <v>192202</v>
      </c>
      <c r="K97" s="27">
        <v>43555</v>
      </c>
      <c r="L97" t="s">
        <v>459</v>
      </c>
      <c r="M97" t="s">
        <v>691</v>
      </c>
      <c r="N97" t="s">
        <v>583</v>
      </c>
      <c r="O97" t="s">
        <v>692</v>
      </c>
    </row>
    <row r="98" spans="1:15" x14ac:dyDescent="0.25">
      <c r="A98">
        <v>1382</v>
      </c>
      <c r="B98" t="s">
        <v>388</v>
      </c>
      <c r="C98" t="s">
        <v>456</v>
      </c>
      <c r="D98">
        <v>21.64</v>
      </c>
      <c r="E98">
        <v>0</v>
      </c>
      <c r="F98">
        <v>19.93</v>
      </c>
      <c r="G98">
        <v>48</v>
      </c>
      <c r="H98" t="s">
        <v>457</v>
      </c>
      <c r="I98" t="s">
        <v>458</v>
      </c>
      <c r="J98">
        <v>192202</v>
      </c>
      <c r="K98" s="27">
        <v>43555</v>
      </c>
      <c r="L98" t="s">
        <v>459</v>
      </c>
      <c r="M98" t="s">
        <v>691</v>
      </c>
      <c r="N98" t="s">
        <v>583</v>
      </c>
      <c r="O98" t="s">
        <v>692</v>
      </c>
    </row>
    <row r="99" spans="1:15" x14ac:dyDescent="0.25">
      <c r="A99">
        <v>1383</v>
      </c>
      <c r="B99" t="s">
        <v>388</v>
      </c>
      <c r="C99" t="s">
        <v>456</v>
      </c>
      <c r="D99">
        <v>21.9</v>
      </c>
      <c r="E99">
        <v>0</v>
      </c>
      <c r="F99">
        <v>0.26</v>
      </c>
      <c r="G99">
        <v>48</v>
      </c>
      <c r="H99" t="s">
        <v>457</v>
      </c>
      <c r="I99" t="s">
        <v>458</v>
      </c>
      <c r="J99">
        <v>192202</v>
      </c>
      <c r="K99" s="27">
        <v>43555</v>
      </c>
      <c r="L99" t="s">
        <v>459</v>
      </c>
      <c r="M99" t="s">
        <v>691</v>
      </c>
      <c r="N99" t="s">
        <v>583</v>
      </c>
      <c r="O99" t="s">
        <v>692</v>
      </c>
    </row>
    <row r="100" spans="1:15" x14ac:dyDescent="0.25">
      <c r="A100">
        <v>1384</v>
      </c>
      <c r="B100" t="s">
        <v>388</v>
      </c>
      <c r="C100" t="s">
        <v>456</v>
      </c>
      <c r="D100">
        <v>31.9</v>
      </c>
      <c r="E100">
        <v>0</v>
      </c>
      <c r="F100">
        <v>10</v>
      </c>
      <c r="G100">
        <v>48</v>
      </c>
      <c r="H100" t="s">
        <v>457</v>
      </c>
      <c r="I100" t="s">
        <v>458</v>
      </c>
      <c r="J100">
        <v>192202</v>
      </c>
      <c r="K100" s="27">
        <v>43555</v>
      </c>
      <c r="L100" t="s">
        <v>459</v>
      </c>
      <c r="M100" t="s">
        <v>691</v>
      </c>
      <c r="N100" t="s">
        <v>583</v>
      </c>
      <c r="O100" t="s">
        <v>692</v>
      </c>
    </row>
    <row r="101" spans="1:15" x14ac:dyDescent="0.25">
      <c r="A101">
        <v>1385</v>
      </c>
      <c r="B101" t="s">
        <v>388</v>
      </c>
      <c r="C101" t="s">
        <v>456</v>
      </c>
      <c r="D101">
        <v>32.549999999999997</v>
      </c>
      <c r="E101">
        <v>0</v>
      </c>
      <c r="F101">
        <v>0.65</v>
      </c>
      <c r="G101">
        <v>48</v>
      </c>
      <c r="H101" t="s">
        <v>457</v>
      </c>
      <c r="I101" t="s">
        <v>458</v>
      </c>
      <c r="J101">
        <v>192202</v>
      </c>
      <c r="K101" s="27">
        <v>43555</v>
      </c>
      <c r="L101" t="s">
        <v>459</v>
      </c>
      <c r="M101" t="s">
        <v>691</v>
      </c>
      <c r="N101" t="s">
        <v>583</v>
      </c>
      <c r="O101" t="s">
        <v>692</v>
      </c>
    </row>
    <row r="102" spans="1:15" x14ac:dyDescent="0.25">
      <c r="A102">
        <v>1386</v>
      </c>
      <c r="B102" t="s">
        <v>388</v>
      </c>
      <c r="C102" t="s">
        <v>456</v>
      </c>
      <c r="D102">
        <v>34.99</v>
      </c>
      <c r="E102">
        <v>0</v>
      </c>
      <c r="F102">
        <v>2.44</v>
      </c>
      <c r="G102">
        <v>1085</v>
      </c>
      <c r="H102" t="s">
        <v>460</v>
      </c>
      <c r="I102" t="s">
        <v>461</v>
      </c>
      <c r="K102" s="27">
        <v>43585</v>
      </c>
      <c r="L102" t="s">
        <v>462</v>
      </c>
      <c r="N102" t="s">
        <v>583</v>
      </c>
      <c r="O102" t="s">
        <v>692</v>
      </c>
    </row>
    <row r="103" spans="1:15" x14ac:dyDescent="0.25">
      <c r="A103">
        <v>1387</v>
      </c>
      <c r="B103" t="s">
        <v>388</v>
      </c>
      <c r="C103" t="s">
        <v>456</v>
      </c>
      <c r="D103">
        <v>35.26</v>
      </c>
      <c r="E103">
        <v>0</v>
      </c>
      <c r="F103">
        <v>0.27</v>
      </c>
      <c r="G103">
        <v>50</v>
      </c>
      <c r="H103" t="s">
        <v>457</v>
      </c>
      <c r="I103" t="s">
        <v>458</v>
      </c>
      <c r="J103">
        <v>199202</v>
      </c>
      <c r="K103" s="27">
        <v>43585</v>
      </c>
      <c r="L103" t="s">
        <v>463</v>
      </c>
      <c r="M103" t="s">
        <v>691</v>
      </c>
      <c r="N103" t="s">
        <v>583</v>
      </c>
      <c r="O103" t="s">
        <v>692</v>
      </c>
    </row>
    <row r="104" spans="1:15" x14ac:dyDescent="0.25">
      <c r="A104">
        <v>1388</v>
      </c>
      <c r="B104" t="s">
        <v>388</v>
      </c>
      <c r="C104" t="s">
        <v>456</v>
      </c>
      <c r="D104">
        <v>35.909999999999997</v>
      </c>
      <c r="E104">
        <v>0</v>
      </c>
      <c r="F104">
        <v>0.65</v>
      </c>
      <c r="G104">
        <v>50</v>
      </c>
      <c r="H104" t="s">
        <v>457</v>
      </c>
      <c r="I104" t="s">
        <v>458</v>
      </c>
      <c r="J104">
        <v>199202</v>
      </c>
      <c r="K104" s="27">
        <v>43585</v>
      </c>
      <c r="L104" t="s">
        <v>463</v>
      </c>
      <c r="M104" t="s">
        <v>691</v>
      </c>
      <c r="N104" t="s">
        <v>583</v>
      </c>
      <c r="O104" t="s">
        <v>692</v>
      </c>
    </row>
    <row r="105" spans="1:15" x14ac:dyDescent="0.25">
      <c r="A105">
        <v>1389</v>
      </c>
      <c r="B105" t="s">
        <v>388</v>
      </c>
      <c r="C105" t="s">
        <v>456</v>
      </c>
      <c r="D105">
        <v>39.92</v>
      </c>
      <c r="E105">
        <v>0</v>
      </c>
      <c r="F105">
        <v>4.01</v>
      </c>
      <c r="G105">
        <v>1390</v>
      </c>
      <c r="H105" t="s">
        <v>460</v>
      </c>
      <c r="I105" t="s">
        <v>464</v>
      </c>
      <c r="K105" s="27">
        <v>43585</v>
      </c>
      <c r="L105" t="s">
        <v>465</v>
      </c>
      <c r="N105" t="s">
        <v>583</v>
      </c>
      <c r="O105" t="s">
        <v>692</v>
      </c>
    </row>
    <row r="106" spans="1:15" x14ac:dyDescent="0.25">
      <c r="A106">
        <v>1390</v>
      </c>
      <c r="B106" t="s">
        <v>388</v>
      </c>
      <c r="C106" t="s">
        <v>456</v>
      </c>
      <c r="D106">
        <v>60.69</v>
      </c>
      <c r="E106">
        <v>0</v>
      </c>
      <c r="F106">
        <v>20.77</v>
      </c>
      <c r="G106">
        <v>50</v>
      </c>
      <c r="H106" t="s">
        <v>457</v>
      </c>
      <c r="I106" t="s">
        <v>458</v>
      </c>
      <c r="J106">
        <v>199202</v>
      </c>
      <c r="K106" s="27">
        <v>43585</v>
      </c>
      <c r="L106" t="s">
        <v>463</v>
      </c>
      <c r="M106" t="s">
        <v>691</v>
      </c>
      <c r="N106" t="s">
        <v>583</v>
      </c>
      <c r="O106" t="s">
        <v>692</v>
      </c>
    </row>
    <row r="107" spans="1:15" x14ac:dyDescent="0.25">
      <c r="A107">
        <v>1391</v>
      </c>
      <c r="B107" t="s">
        <v>388</v>
      </c>
      <c r="C107" t="s">
        <v>456</v>
      </c>
      <c r="D107">
        <v>68.260000000000005</v>
      </c>
      <c r="E107">
        <v>0</v>
      </c>
      <c r="F107">
        <v>7.57</v>
      </c>
      <c r="G107">
        <v>50</v>
      </c>
      <c r="H107" t="s">
        <v>457</v>
      </c>
      <c r="I107" t="s">
        <v>458</v>
      </c>
      <c r="J107">
        <v>199202</v>
      </c>
      <c r="K107" s="27">
        <v>43585</v>
      </c>
      <c r="L107" t="s">
        <v>463</v>
      </c>
      <c r="M107" t="s">
        <v>691</v>
      </c>
      <c r="N107" t="s">
        <v>583</v>
      </c>
      <c r="O107" t="s">
        <v>692</v>
      </c>
    </row>
    <row r="108" spans="1:15" x14ac:dyDescent="0.25">
      <c r="A108">
        <v>1392</v>
      </c>
      <c r="B108" t="s">
        <v>388</v>
      </c>
      <c r="C108" t="s">
        <v>456</v>
      </c>
      <c r="D108">
        <v>76.86</v>
      </c>
      <c r="E108">
        <v>0</v>
      </c>
      <c r="F108">
        <v>8.6</v>
      </c>
      <c r="G108">
        <v>1390</v>
      </c>
      <c r="H108" t="s">
        <v>460</v>
      </c>
      <c r="I108" t="s">
        <v>464</v>
      </c>
      <c r="K108" s="27">
        <v>43585</v>
      </c>
      <c r="L108" t="s">
        <v>466</v>
      </c>
      <c r="N108" t="s">
        <v>583</v>
      </c>
      <c r="O108" t="s">
        <v>692</v>
      </c>
    </row>
    <row r="109" spans="1:15" x14ac:dyDescent="0.25">
      <c r="A109">
        <v>1393</v>
      </c>
      <c r="B109" t="s">
        <v>388</v>
      </c>
      <c r="C109" t="s">
        <v>456</v>
      </c>
      <c r="D109">
        <v>79.239999999999995</v>
      </c>
      <c r="E109">
        <v>0</v>
      </c>
      <c r="F109">
        <v>2.38</v>
      </c>
      <c r="G109">
        <v>1379</v>
      </c>
      <c r="H109" t="s">
        <v>460</v>
      </c>
      <c r="I109" t="s">
        <v>461</v>
      </c>
      <c r="K109" s="27">
        <v>43799</v>
      </c>
      <c r="L109" t="s">
        <v>467</v>
      </c>
      <c r="N109" t="s">
        <v>583</v>
      </c>
      <c r="O109" t="s">
        <v>692</v>
      </c>
    </row>
    <row r="110" spans="1:15" x14ac:dyDescent="0.25">
      <c r="A110">
        <v>1396</v>
      </c>
      <c r="B110" t="s">
        <v>394</v>
      </c>
      <c r="C110" t="s">
        <v>603</v>
      </c>
      <c r="D110">
        <v>59.67</v>
      </c>
      <c r="E110">
        <v>0</v>
      </c>
      <c r="F110">
        <v>59.67</v>
      </c>
      <c r="G110">
        <v>1325</v>
      </c>
      <c r="H110" t="s">
        <v>460</v>
      </c>
      <c r="I110" t="s">
        <v>461</v>
      </c>
      <c r="K110" s="27">
        <v>43788</v>
      </c>
      <c r="L110" t="s">
        <v>693</v>
      </c>
      <c r="N110" t="s">
        <v>583</v>
      </c>
      <c r="O110" t="s">
        <v>692</v>
      </c>
    </row>
    <row r="111" spans="1:15" x14ac:dyDescent="0.25">
      <c r="A111">
        <v>1409</v>
      </c>
      <c r="B111" t="s">
        <v>413</v>
      </c>
      <c r="C111" t="s">
        <v>606</v>
      </c>
      <c r="D111">
        <v>111.75</v>
      </c>
      <c r="E111">
        <v>0</v>
      </c>
      <c r="F111">
        <v>111.75</v>
      </c>
      <c r="G111">
        <v>44</v>
      </c>
      <c r="H111" t="s">
        <v>457</v>
      </c>
      <c r="I111" t="s">
        <v>458</v>
      </c>
      <c r="J111">
        <v>172902</v>
      </c>
      <c r="K111" s="27">
        <v>43496</v>
      </c>
      <c r="L111" t="s">
        <v>694</v>
      </c>
      <c r="N111" t="s">
        <v>583</v>
      </c>
      <c r="O111" t="s">
        <v>692</v>
      </c>
    </row>
    <row r="112" spans="1:15" x14ac:dyDescent="0.25">
      <c r="A112">
        <v>1410</v>
      </c>
      <c r="B112" t="s">
        <v>413</v>
      </c>
      <c r="C112" t="s">
        <v>606</v>
      </c>
      <c r="D112">
        <v>1947.86</v>
      </c>
      <c r="E112">
        <v>0</v>
      </c>
      <c r="F112">
        <v>1836.11</v>
      </c>
      <c r="G112">
        <v>1063</v>
      </c>
      <c r="H112" t="s">
        <v>460</v>
      </c>
      <c r="I112" t="s">
        <v>695</v>
      </c>
      <c r="J112">
        <v>115805</v>
      </c>
      <c r="K112" s="27">
        <v>43519</v>
      </c>
      <c r="L112" t="s">
        <v>696</v>
      </c>
      <c r="M112" t="s">
        <v>697</v>
      </c>
      <c r="N112" t="s">
        <v>583</v>
      </c>
      <c r="O112" t="s">
        <v>692</v>
      </c>
    </row>
    <row r="113" spans="1:15" x14ac:dyDescent="0.25">
      <c r="A113">
        <v>1411</v>
      </c>
      <c r="B113" t="s">
        <v>413</v>
      </c>
      <c r="C113" t="s">
        <v>606</v>
      </c>
      <c r="D113">
        <v>1947.87</v>
      </c>
      <c r="E113">
        <v>0</v>
      </c>
      <c r="F113">
        <v>0.01</v>
      </c>
      <c r="G113">
        <v>1081</v>
      </c>
      <c r="H113" t="s">
        <v>460</v>
      </c>
      <c r="I113" t="s">
        <v>458</v>
      </c>
      <c r="J113">
        <v>203002</v>
      </c>
      <c r="K113" s="27">
        <v>43555</v>
      </c>
      <c r="L113" t="s">
        <v>698</v>
      </c>
      <c r="N113" t="s">
        <v>583</v>
      </c>
      <c r="O113" t="s">
        <v>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15" sqref="K15"/>
    </sheetView>
  </sheetViews>
  <sheetFormatPr baseColWidth="10" defaultRowHeight="15" x14ac:dyDescent="0.25"/>
  <sheetData>
    <row r="1" spans="1:13" x14ac:dyDescent="0.25">
      <c r="A1" s="28" t="s">
        <v>468</v>
      </c>
      <c r="B1" s="29"/>
      <c r="C1" s="29"/>
      <c r="D1" s="29"/>
      <c r="E1" s="29"/>
      <c r="F1" s="29"/>
      <c r="G1" s="29"/>
      <c r="H1" s="29"/>
      <c r="I1" s="29"/>
      <c r="J1" s="30"/>
      <c r="K1" s="30"/>
      <c r="L1" s="30"/>
    </row>
    <row r="2" spans="1:13" x14ac:dyDescent="0.25">
      <c r="A2" s="31"/>
      <c r="B2" s="29"/>
      <c r="C2" s="29"/>
      <c r="D2" s="29"/>
      <c r="E2" s="29"/>
      <c r="F2" s="29"/>
      <c r="G2" s="29"/>
      <c r="H2" s="29"/>
      <c r="I2" s="29"/>
      <c r="J2" s="30"/>
      <c r="K2" s="30"/>
      <c r="L2" s="30"/>
    </row>
    <row r="3" spans="1:13" x14ac:dyDescent="0.25">
      <c r="A3" s="63" t="s">
        <v>469</v>
      </c>
      <c r="B3" s="63"/>
      <c r="C3" s="63"/>
      <c r="D3" s="63"/>
      <c r="E3" s="63"/>
      <c r="F3" s="63" t="s">
        <v>470</v>
      </c>
      <c r="G3" s="63"/>
      <c r="H3" s="63"/>
      <c r="I3" s="63"/>
      <c r="J3" s="63"/>
      <c r="K3" s="32"/>
      <c r="L3" s="32"/>
    </row>
    <row r="4" spans="1:13" x14ac:dyDescent="0.25">
      <c r="A4" s="63"/>
      <c r="B4" s="63"/>
      <c r="C4" s="63"/>
      <c r="D4" s="63"/>
      <c r="E4" s="63"/>
      <c r="F4" s="33" t="s">
        <v>471</v>
      </c>
      <c r="G4" s="33" t="s">
        <v>472</v>
      </c>
      <c r="H4" s="33" t="s">
        <v>473</v>
      </c>
      <c r="I4" s="33" t="s">
        <v>474</v>
      </c>
      <c r="J4" s="33" t="s">
        <v>475</v>
      </c>
      <c r="K4" s="32"/>
      <c r="L4" s="32"/>
    </row>
    <row r="5" spans="1:13" x14ac:dyDescent="0.25">
      <c r="A5" s="62" t="s">
        <v>476</v>
      </c>
      <c r="B5" s="62"/>
      <c r="C5" s="62"/>
      <c r="D5" s="62"/>
      <c r="E5" s="62"/>
      <c r="F5" s="34">
        <v>0</v>
      </c>
      <c r="G5" s="35">
        <v>0</v>
      </c>
      <c r="H5" s="35">
        <v>0</v>
      </c>
      <c r="I5" s="35">
        <v>0</v>
      </c>
      <c r="J5" s="35">
        <f>+'Conciliacion Tributaria'!C22</f>
        <v>1331655.8589999999</v>
      </c>
      <c r="K5" s="32"/>
      <c r="L5" s="32"/>
      <c r="M5" s="36"/>
    </row>
    <row r="6" spans="1:13" x14ac:dyDescent="0.25">
      <c r="A6" s="62" t="s">
        <v>477</v>
      </c>
      <c r="B6" s="62"/>
      <c r="C6" s="62"/>
      <c r="D6" s="62"/>
      <c r="E6" s="62"/>
      <c r="F6" s="35">
        <v>0</v>
      </c>
      <c r="G6" s="35">
        <v>15416.98</v>
      </c>
      <c r="H6" s="35">
        <v>344039.08</v>
      </c>
      <c r="I6" s="35">
        <v>599146.87</v>
      </c>
      <c r="J6" s="34">
        <v>0</v>
      </c>
      <c r="K6" s="32"/>
      <c r="L6" s="32"/>
    </row>
    <row r="7" spans="1:13" x14ac:dyDescent="0.25">
      <c r="A7" s="61" t="s">
        <v>478</v>
      </c>
      <c r="B7" s="61"/>
      <c r="C7" s="61"/>
      <c r="D7" s="61"/>
      <c r="E7" s="61"/>
      <c r="F7" s="37">
        <f>+F5*"25%"</f>
        <v>0</v>
      </c>
      <c r="G7" s="37">
        <f>+G5*"25%"</f>
        <v>0</v>
      </c>
      <c r="H7" s="37">
        <f>+H5*"25%"</f>
        <v>0</v>
      </c>
      <c r="I7" s="37">
        <f>+I5*"25%"</f>
        <v>0</v>
      </c>
      <c r="J7" s="37">
        <f>+J5*"25%"</f>
        <v>332913.96474999998</v>
      </c>
      <c r="K7" s="32"/>
      <c r="L7" s="32"/>
    </row>
    <row r="8" spans="1:13" x14ac:dyDescent="0.25">
      <c r="A8" s="30"/>
      <c r="B8" s="38"/>
      <c r="C8" s="29"/>
      <c r="D8" s="29"/>
      <c r="E8" s="29"/>
      <c r="F8" s="29"/>
      <c r="G8" s="29"/>
      <c r="H8" s="29"/>
      <c r="I8" s="39"/>
      <c r="J8" s="30"/>
      <c r="K8" s="30"/>
      <c r="L8" s="30"/>
    </row>
    <row r="9" spans="1:13" x14ac:dyDescent="0.25">
      <c r="A9" s="28" t="s">
        <v>479</v>
      </c>
      <c r="B9" s="40"/>
      <c r="C9" s="30"/>
      <c r="D9" s="30"/>
      <c r="E9" s="30"/>
      <c r="F9" s="29"/>
      <c r="G9" s="29"/>
      <c r="H9" s="29"/>
      <c r="I9" s="39"/>
      <c r="J9" s="30"/>
      <c r="K9" s="30"/>
      <c r="L9" s="30"/>
    </row>
    <row r="10" spans="1:13" x14ac:dyDescent="0.25">
      <c r="A10" s="30"/>
      <c r="B10" s="30"/>
      <c r="C10" s="30"/>
      <c r="D10" s="30"/>
      <c r="E10" s="30"/>
      <c r="F10" s="29"/>
      <c r="G10" s="29"/>
      <c r="H10" s="29"/>
      <c r="I10" s="29"/>
      <c r="J10" s="30"/>
      <c r="K10" s="30"/>
      <c r="L10" s="30"/>
    </row>
    <row r="11" spans="1:13" x14ac:dyDescent="0.25">
      <c r="A11" s="63" t="s">
        <v>480</v>
      </c>
      <c r="B11" s="63"/>
      <c r="C11" s="63"/>
      <c r="D11" s="63"/>
      <c r="E11" s="63" t="s">
        <v>481</v>
      </c>
      <c r="F11" s="64" t="s">
        <v>482</v>
      </c>
      <c r="G11" s="64"/>
      <c r="H11" s="64"/>
      <c r="I11" s="64"/>
      <c r="J11" s="64"/>
      <c r="K11" s="63" t="s">
        <v>483</v>
      </c>
      <c r="L11" s="63" t="s">
        <v>484</v>
      </c>
    </row>
    <row r="12" spans="1:13" x14ac:dyDescent="0.25">
      <c r="A12" s="63"/>
      <c r="B12" s="63"/>
      <c r="C12" s="63"/>
      <c r="D12" s="63"/>
      <c r="E12" s="63"/>
      <c r="F12" s="33" t="s">
        <v>471</v>
      </c>
      <c r="G12" s="33" t="s">
        <v>472</v>
      </c>
      <c r="H12" s="33" t="s">
        <v>473</v>
      </c>
      <c r="I12" s="33" t="s">
        <v>474</v>
      </c>
      <c r="J12" s="33" t="s">
        <v>475</v>
      </c>
      <c r="K12" s="63"/>
      <c r="L12" s="63"/>
    </row>
    <row r="13" spans="1:13" ht="24" x14ac:dyDescent="0.25">
      <c r="A13" s="63"/>
      <c r="B13" s="63"/>
      <c r="C13" s="63"/>
      <c r="D13" s="63"/>
      <c r="E13" s="41" t="s">
        <v>485</v>
      </c>
      <c r="F13" s="41" t="s">
        <v>486</v>
      </c>
      <c r="G13" s="41" t="s">
        <v>487</v>
      </c>
      <c r="H13" s="41" t="s">
        <v>488</v>
      </c>
      <c r="I13" s="41" t="s">
        <v>489</v>
      </c>
      <c r="J13" s="41" t="s">
        <v>490</v>
      </c>
      <c r="K13" s="41" t="s">
        <v>491</v>
      </c>
      <c r="L13" s="41" t="s">
        <v>492</v>
      </c>
    </row>
    <row r="14" spans="1:13" x14ac:dyDescent="0.25">
      <c r="A14" s="62" t="s">
        <v>497</v>
      </c>
      <c r="B14" s="62"/>
      <c r="C14" s="62"/>
      <c r="D14" s="62"/>
      <c r="E14" s="37">
        <f>+G6</f>
        <v>15416.98</v>
      </c>
      <c r="F14" s="34">
        <v>0</v>
      </c>
      <c r="G14" s="34">
        <v>0</v>
      </c>
      <c r="H14" s="34">
        <v>0</v>
      </c>
      <c r="I14" s="34">
        <v>0</v>
      </c>
      <c r="J14" s="34">
        <v>15416.98</v>
      </c>
      <c r="K14" s="34">
        <f>SUM(F14:J14)</f>
        <v>15416.98</v>
      </c>
      <c r="L14" s="34">
        <f>+E14-K14</f>
        <v>0</v>
      </c>
    </row>
    <row r="15" spans="1:13" x14ac:dyDescent="0.25">
      <c r="A15" s="62" t="s">
        <v>498</v>
      </c>
      <c r="B15" s="62"/>
      <c r="C15" s="62"/>
      <c r="D15" s="62"/>
      <c r="E15" s="37">
        <f>+H6</f>
        <v>344039.08</v>
      </c>
      <c r="F15" s="34">
        <v>0</v>
      </c>
      <c r="G15" s="34">
        <v>0</v>
      </c>
      <c r="H15" s="34">
        <v>0</v>
      </c>
      <c r="I15" s="34">
        <v>0</v>
      </c>
      <c r="J15" s="34">
        <f>+J7-J14</f>
        <v>317496.98475</v>
      </c>
      <c r="K15" s="34">
        <f>SUM(F15:J15)</f>
        <v>317496.98475</v>
      </c>
      <c r="L15" s="34">
        <f>+E15-K15</f>
        <v>26542.095250000013</v>
      </c>
    </row>
    <row r="16" spans="1:13" x14ac:dyDescent="0.25">
      <c r="A16" s="62" t="s">
        <v>493</v>
      </c>
      <c r="B16" s="62"/>
      <c r="C16" s="62"/>
      <c r="D16" s="62"/>
      <c r="E16" s="42">
        <f>+I6</f>
        <v>599146.87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f>SUM(F16:J16)</f>
        <v>0</v>
      </c>
      <c r="L16" s="43">
        <f>+E16-K16</f>
        <v>599146.87</v>
      </c>
    </row>
    <row r="17" spans="1:12" x14ac:dyDescent="0.25">
      <c r="A17" s="61" t="s">
        <v>494</v>
      </c>
      <c r="B17" s="61"/>
      <c r="C17" s="61"/>
      <c r="D17" s="61"/>
      <c r="E17" s="61"/>
      <c r="F17" s="37">
        <f>SUM(F14:F16)</f>
        <v>0</v>
      </c>
      <c r="G17" s="37">
        <f>SUM(G14:G16)</f>
        <v>0</v>
      </c>
      <c r="H17" s="37">
        <f>SUM(H14:H16)</f>
        <v>0</v>
      </c>
      <c r="I17" s="37">
        <f>SUM(I14:I16)</f>
        <v>0</v>
      </c>
      <c r="J17" s="37">
        <f>SUM(J14:J16)</f>
        <v>332913.96474999998</v>
      </c>
      <c r="K17" s="44"/>
      <c r="L17" s="45"/>
    </row>
    <row r="18" spans="1:12" x14ac:dyDescent="0.25">
      <c r="A18" s="62" t="s">
        <v>495</v>
      </c>
      <c r="B18" s="62"/>
      <c r="C18" s="62"/>
      <c r="D18" s="62"/>
      <c r="E18" s="62"/>
      <c r="F18" s="34">
        <f>IF(F17&gt;F7,F7,F17)</f>
        <v>0</v>
      </c>
      <c r="G18" s="34">
        <f>IF(G17&gt;G7,G7,G17)</f>
        <v>0</v>
      </c>
      <c r="H18" s="34">
        <f>IF(H17&gt;H7,H7,H17)</f>
        <v>0</v>
      </c>
      <c r="I18" s="34">
        <f>IF(I17&gt;I7,I7,I17)</f>
        <v>0</v>
      </c>
      <c r="J18" s="34">
        <f>IF(J17&gt;J7,J7,J17)</f>
        <v>332913.96474999998</v>
      </c>
      <c r="K18" s="46"/>
      <c r="L18" s="47"/>
    </row>
    <row r="19" spans="1:12" x14ac:dyDescent="0.25">
      <c r="A19" s="61" t="s">
        <v>496</v>
      </c>
      <c r="B19" s="61"/>
      <c r="C19" s="61"/>
      <c r="D19" s="61"/>
      <c r="E19" s="61"/>
      <c r="F19" s="37">
        <f>+F17-F18</f>
        <v>0</v>
      </c>
      <c r="G19" s="37">
        <f>+G17-G18</f>
        <v>0</v>
      </c>
      <c r="H19" s="37">
        <f>+H17-H18</f>
        <v>0</v>
      </c>
      <c r="I19" s="37">
        <f>+I17-I18</f>
        <v>0</v>
      </c>
      <c r="J19" s="37">
        <f>+J17-J18</f>
        <v>0</v>
      </c>
      <c r="K19" s="48"/>
      <c r="L19" s="30"/>
    </row>
  </sheetData>
  <mergeCells count="16">
    <mergeCell ref="A3:E4"/>
    <mergeCell ref="F3:J3"/>
    <mergeCell ref="A5:E5"/>
    <mergeCell ref="A6:E6"/>
    <mergeCell ref="A7:E7"/>
    <mergeCell ref="A19:E19"/>
    <mergeCell ref="A15:D15"/>
    <mergeCell ref="K11:K12"/>
    <mergeCell ref="L11:L12"/>
    <mergeCell ref="A14:D14"/>
    <mergeCell ref="A16:D16"/>
    <mergeCell ref="A17:E17"/>
    <mergeCell ref="A18:E18"/>
    <mergeCell ref="A11:D13"/>
    <mergeCell ref="E11:E12"/>
    <mergeCell ref="F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EEFF080420</vt:lpstr>
      <vt:lpstr>Conciliacion Tributaria</vt:lpstr>
      <vt:lpstr>No deducibles</vt:lpstr>
      <vt:lpstr>Amortizacion de Pérdidas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helpdesk_gye@telconet.ec</cp:lastModifiedBy>
  <dcterms:created xsi:type="dcterms:W3CDTF">2020-03-12T20:35:16Z</dcterms:created>
  <dcterms:modified xsi:type="dcterms:W3CDTF">2020-04-17T02:26:45Z</dcterms:modified>
</cp:coreProperties>
</file>