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soterra\9000 Manifestaciones de la Gerencia y otros asuntos\Estados financieros y mayor general\"/>
    </mc:Choice>
  </mc:AlternateContent>
  <xr:revisionPtr revIDLastSave="0" documentId="13_ncr:1_{1AE57BA6-226E-4605-BD34-A0F0CC5040E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SF" sheetId="2" r:id="rId1"/>
    <sheet name="ERI" sheetId="3" r:id="rId2"/>
    <sheet name="ECP" sheetId="4" r:id="rId3"/>
    <sheet name="BC19" sheetId="1" r:id="rId4"/>
    <sheet name="BC18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" i="3" l="1"/>
  <c r="D23" i="3"/>
  <c r="D19" i="3"/>
  <c r="C19" i="3"/>
  <c r="D16" i="3"/>
  <c r="C18" i="3"/>
  <c r="J213" i="5"/>
  <c r="J125" i="5" s="1"/>
  <c r="H42" i="4"/>
  <c r="G42" i="4"/>
  <c r="F42" i="4"/>
  <c r="E42" i="4"/>
  <c r="D42" i="4"/>
  <c r="C42" i="4"/>
  <c r="B42" i="4"/>
  <c r="I41" i="4"/>
  <c r="I42" i="4" s="1"/>
  <c r="J40" i="4"/>
  <c r="J39" i="4"/>
  <c r="J38" i="4"/>
  <c r="J37" i="4"/>
  <c r="J36" i="4"/>
  <c r="J34" i="4"/>
  <c r="J32" i="4"/>
  <c r="J30" i="4"/>
  <c r="J28" i="4"/>
  <c r="J26" i="4"/>
  <c r="H24" i="4"/>
  <c r="G24" i="4"/>
  <c r="F24" i="4"/>
  <c r="E24" i="4"/>
  <c r="D24" i="4"/>
  <c r="C24" i="4"/>
  <c r="B24" i="4"/>
  <c r="J22" i="4"/>
  <c r="J20" i="4"/>
  <c r="I18" i="4"/>
  <c r="J18" i="4" s="1"/>
  <c r="J16" i="4"/>
  <c r="J14" i="4"/>
  <c r="E26" i="3"/>
  <c r="E25" i="3"/>
  <c r="D21" i="3"/>
  <c r="C21" i="3"/>
  <c r="E21" i="3" s="1"/>
  <c r="E20" i="3"/>
  <c r="E17" i="3"/>
  <c r="D14" i="3"/>
  <c r="C13" i="3"/>
  <c r="E13" i="3" s="1"/>
  <c r="C12" i="3"/>
  <c r="E12" i="3" s="1"/>
  <c r="C11" i="3"/>
  <c r="D8" i="3"/>
  <c r="D15" i="3" s="1"/>
  <c r="C8" i="3"/>
  <c r="E8" i="3" s="1"/>
  <c r="E7" i="3"/>
  <c r="E6" i="3"/>
  <c r="E34" i="2"/>
  <c r="F34" i="2" s="1"/>
  <c r="D34" i="2"/>
  <c r="D35" i="2" s="1"/>
  <c r="C34" i="2"/>
  <c r="C35" i="2" s="1"/>
  <c r="E35" i="2" s="1"/>
  <c r="F35" i="2" s="1"/>
  <c r="E33" i="2"/>
  <c r="F33" i="2" s="1"/>
  <c r="E32" i="2"/>
  <c r="F32" i="2" s="1"/>
  <c r="E31" i="2"/>
  <c r="F31" i="2" s="1"/>
  <c r="D27" i="2"/>
  <c r="D28" i="2" s="1"/>
  <c r="D36" i="2" s="1"/>
  <c r="C27" i="2"/>
  <c r="E27" i="2" s="1"/>
  <c r="F27" i="2" s="1"/>
  <c r="F26" i="2"/>
  <c r="E26" i="2"/>
  <c r="D24" i="2"/>
  <c r="C24" i="2"/>
  <c r="E24" i="2" s="1"/>
  <c r="E23" i="2"/>
  <c r="F23" i="2" s="1"/>
  <c r="E22" i="2"/>
  <c r="F22" i="2" s="1"/>
  <c r="E21" i="2"/>
  <c r="F21" i="2" s="1"/>
  <c r="E20" i="2"/>
  <c r="F20" i="2" s="1"/>
  <c r="D15" i="2"/>
  <c r="C15" i="2"/>
  <c r="E15" i="2" s="1"/>
  <c r="F15" i="2" s="1"/>
  <c r="E14" i="2"/>
  <c r="F14" i="2" s="1"/>
  <c r="C13" i="2"/>
  <c r="E13" i="2" s="1"/>
  <c r="F13" i="2" s="1"/>
  <c r="D12" i="2"/>
  <c r="D16" i="2" s="1"/>
  <c r="E11" i="2"/>
  <c r="F11" i="2" s="1"/>
  <c r="F10" i="2"/>
  <c r="E10" i="2"/>
  <c r="C9" i="2"/>
  <c r="E9" i="2" s="1"/>
  <c r="F9" i="2" s="1"/>
  <c r="D8" i="2"/>
  <c r="E8" i="2" s="1"/>
  <c r="F8" i="2" s="1"/>
  <c r="C7" i="2"/>
  <c r="C12" i="2" l="1"/>
  <c r="C14" i="3"/>
  <c r="E14" i="3" s="1"/>
  <c r="J24" i="4"/>
  <c r="I24" i="4"/>
  <c r="J41" i="4"/>
  <c r="J42" i="4" s="1"/>
  <c r="D22" i="3"/>
  <c r="E11" i="3"/>
  <c r="C15" i="3"/>
  <c r="C16" i="3" s="1"/>
  <c r="E18" i="3"/>
  <c r="E12" i="2"/>
  <c r="F12" i="2" s="1"/>
  <c r="C16" i="2"/>
  <c r="E16" i="2" s="1"/>
  <c r="F16" i="2" s="1"/>
  <c r="C28" i="2"/>
  <c r="E7" i="2"/>
  <c r="F7" i="2" s="1"/>
  <c r="J230" i="1"/>
  <c r="J131" i="1" s="1"/>
  <c r="D27" i="3" l="1"/>
  <c r="E15" i="3"/>
  <c r="C22" i="3"/>
  <c r="E16" i="3"/>
  <c r="E28" i="2"/>
  <c r="C36" i="2"/>
  <c r="E36" i="2" s="1"/>
  <c r="F36" i="2" s="1"/>
  <c r="C27" i="3" l="1"/>
  <c r="C28" i="3" s="1"/>
  <c r="C23" i="3"/>
  <c r="E22" i="3"/>
  <c r="E27" i="3" l="1"/>
</calcChain>
</file>

<file path=xl/sharedStrings.xml><?xml version="1.0" encoding="utf-8"?>
<sst xmlns="http://schemas.openxmlformats.org/spreadsheetml/2006/main" count="951" uniqueCount="556">
  <si>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</si>
  <si>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</si>
  <si>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</si>
  <si>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</si>
  <si>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</si>
  <si>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</si>
  <si>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</si>
  <si>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</si>
  <si>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CAJA  CHICA </t>
  </si>
  <si>
    <t>1-1-1-01-02</t>
  </si>
  <si>
    <t xml:space="preserve">      CAJA CHICA GUAYAQUIL</t>
  </si>
  <si>
    <t>1-1-1-01-02-001</t>
  </si>
  <si>
    <t xml:space="preserve">     INSTITUCIONES FINANCIERAS</t>
  </si>
  <si>
    <t>1-1-1-01-03</t>
  </si>
  <si>
    <t xml:space="preserve">      BANCO INTERNACIONAL #1500617151</t>
  </si>
  <si>
    <t>1-1-1-01-03-002</t>
  </si>
  <si>
    <t xml:space="preserve">      BANCO MACHALA # 1070987682</t>
  </si>
  <si>
    <t>1-1-1-01-03-003</t>
  </si>
  <si>
    <t xml:space="preserve">    CUENTAS POR COBRAR </t>
  </si>
  <si>
    <t>1-1-1-03</t>
  </si>
  <si>
    <t xml:space="preserve">     CUENTAS POR COBRAR NO RELACIONADAS</t>
  </si>
  <si>
    <t>1-1-1-03-01</t>
  </si>
  <si>
    <t xml:space="preserve">      CLIENTES POR COBRAR</t>
  </si>
  <si>
    <t>1-1-1-03-01-001</t>
  </si>
  <si>
    <t xml:space="preserve">     CUENTAS POR COBRAR RELACIONADAS</t>
  </si>
  <si>
    <t>1-1-1-03-02</t>
  </si>
  <si>
    <t xml:space="preserve">      TELCONET S.A.</t>
  </si>
  <si>
    <t>1-1-1-03-02-001</t>
  </si>
  <si>
    <t xml:space="preserve">    CTA X COBRAR EMPLEADOS-ACCIONISTAS</t>
  </si>
  <si>
    <t>1-1-1-04</t>
  </si>
  <si>
    <t xml:space="preserve">     CUENTAS POR COBRAR EMPLEADOS</t>
  </si>
  <si>
    <t>1-1-1-04-01</t>
  </si>
  <si>
    <t xml:space="preserve">      PRESTAMOS A EMPLEADOS</t>
  </si>
  <si>
    <t>1-1-1-04-01-001</t>
  </si>
  <si>
    <t xml:space="preserve">    CREDITO TRIBUTARIO</t>
  </si>
  <si>
    <t>1-1-1-05</t>
  </si>
  <si>
    <t xml:space="preserve">     CREDITO TRIBUTARIO</t>
  </si>
  <si>
    <t>1-1-1-05-01</t>
  </si>
  <si>
    <t xml:space="preserve">      1% RETENCION SOBRE VENTAS</t>
  </si>
  <si>
    <t>1-1-1-05-01-001</t>
  </si>
  <si>
    <t xml:space="preserve">      2% RETENCION SOBRE VENTAS</t>
  </si>
  <si>
    <t>1-1-1-05-01-002</t>
  </si>
  <si>
    <t xml:space="preserve">      CREDITO TRIBUTARIO RENTA</t>
  </si>
  <si>
    <t>1-1-1-05-01-003</t>
  </si>
  <si>
    <t xml:space="preserve">     CREDITO TRIBUTARIO IVA</t>
  </si>
  <si>
    <t>1-1-1-05-02</t>
  </si>
  <si>
    <t xml:space="preserve">      CREDITO TRIBUTARIO I.V.A.</t>
  </si>
  <si>
    <t>1-1-1-05-02-006</t>
  </si>
  <si>
    <t xml:space="preserve">      12% IVA COMPRA BIENES</t>
  </si>
  <si>
    <t>1-1-1-05-02-007</t>
  </si>
  <si>
    <t xml:space="preserve">      12% IVA COMPRA SERVICIOS</t>
  </si>
  <si>
    <t>1-1-1-05-02-008</t>
  </si>
  <si>
    <t xml:space="preserve">    SERV Y OTROS CONTRATOS ANTIC.</t>
  </si>
  <si>
    <t>1-1-1-07</t>
  </si>
  <si>
    <t xml:space="preserve">     ANTICIPO A PROVEEDORES</t>
  </si>
  <si>
    <t>1-1-1-07-01</t>
  </si>
  <si>
    <t xml:space="preserve">      WILLIAN HERNAN MERO MEZA</t>
  </si>
  <si>
    <t>1-1-1-07-01-012</t>
  </si>
  <si>
    <t xml:space="preserve">      COMERCIAL KYWI S.A.</t>
  </si>
  <si>
    <t>1-1-1-07-01-013</t>
  </si>
  <si>
    <t xml:space="preserve">      NARCISA JOSEFIN CHONG VILLEGAS</t>
  </si>
  <si>
    <t>1-1-1-07-01-018</t>
  </si>
  <si>
    <t xml:space="preserve">      JANETH AMERICA CHUNGA LOPEZ</t>
  </si>
  <si>
    <t>1-1-1-07-01-028</t>
  </si>
  <si>
    <t xml:space="preserve">      FATIMA NARCISA MOREIRA ZAMBRANO</t>
  </si>
  <si>
    <t>1-1-1-07-01-040</t>
  </si>
  <si>
    <t xml:space="preserve">      JOSE LUIS MIÑO BRIONES</t>
  </si>
  <si>
    <t>1-1-1-07-01-047</t>
  </si>
  <si>
    <t xml:space="preserve">      ARMIJOS HERRERA PATRICIO LEONARDO.</t>
  </si>
  <si>
    <t>1-1-1-07-01-053</t>
  </si>
  <si>
    <t xml:space="preserve">     ANTICIPO GASTOS DE VIAJE</t>
  </si>
  <si>
    <t>1-1-1-07-02</t>
  </si>
  <si>
    <t xml:space="preserve">      DOUGLAS XAVIER MORAN MAZZINI</t>
  </si>
  <si>
    <t>1-1-1-07-02-001</t>
  </si>
  <si>
    <t xml:space="preserve">      FRANCISCO XAVIER MONTIEL GARCIA</t>
  </si>
  <si>
    <t>1-1-1-07-02-002</t>
  </si>
  <si>
    <t xml:space="preserve">      JAVIER PAUL CORNEJO ESPINOZA</t>
  </si>
  <si>
    <t>1-1-1-07-02-003</t>
  </si>
  <si>
    <t xml:space="preserve">      TEODORO FERNANDO LINO TUBAY</t>
  </si>
  <si>
    <t>1-1-1-07-02-004</t>
  </si>
  <si>
    <t xml:space="preserve">      WILMITON ENRIQUE PINCAY GUTIERRES</t>
  </si>
  <si>
    <t>1-1-1-07-02-005</t>
  </si>
  <si>
    <t xml:space="preserve">      ALEJANDRO RAUL CACURRI GARCIA</t>
  </si>
  <si>
    <t>1-1-1-07-02-007</t>
  </si>
  <si>
    <t xml:space="preserve">      CARLOS JULIO MORENO ZAMBRANO</t>
  </si>
  <si>
    <t>1-1-1-07-02-008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</si>
  <si>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</si>
  <si>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</si>
  <si>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</si>
  <si>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</si>
  <si>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</si>
  <si>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</si>
  <si>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</si>
  <si>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</si>
  <si>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 xml:space="preserve">      INVENTARIO EN TRANSITO LOCAL</t>
  </si>
  <si>
    <t>1-2-1-01-01-001</t>
  </si>
  <si>
    <t xml:space="preserve">      MATERIALES Y EQUIPOS ATENCION A CLI</t>
  </si>
  <si>
    <t>1-2-1-01-01-002</t>
  </si>
  <si>
    <t xml:space="preserve">    IMPORTACIONES</t>
  </si>
  <si>
    <t>1-2-1-02</t>
  </si>
  <si>
    <t xml:space="preserve">     IMPORTACIONES  EN  TRANSITO</t>
  </si>
  <si>
    <t>1-2-1-02-01</t>
  </si>
  <si>
    <t xml:space="preserve">      TRAMITES DESADUANIZACION IMPORTACIO</t>
  </si>
  <si>
    <t>1-2-1-02-01-001</t>
  </si>
  <si>
    <t xml:space="preserve">  ACTIVOS  NO CORRIENTES</t>
  </si>
  <si>
    <t>1-3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</si>
  <si>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</si>
  <si>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</si>
  <si>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</si>
  <si>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</si>
  <si>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</si>
  <si>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</si>
  <si>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MAQUINARIAS  AF</t>
  </si>
  <si>
    <t>1-3-2-01-01-002</t>
  </si>
  <si>
    <t xml:space="preserve">      EQUIPOS DE OFICINA AF</t>
  </si>
  <si>
    <t>1-3-2-01-01-003</t>
  </si>
  <si>
    <t xml:space="preserve">      HERRAMIENTAS AF</t>
  </si>
  <si>
    <t>1-3-2-01-01-004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</si>
  <si>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</si>
  <si>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</si>
  <si>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</si>
  <si>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</si>
  <si>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DEPREC. ACUM MAQUINARIA -EQUIPOS</t>
  </si>
  <si>
    <t>1-3-2-02-01-001</t>
  </si>
  <si>
    <t xml:space="preserve">      DEPREC. ACUM. HERRAMIENTAS</t>
  </si>
  <si>
    <t>1-3-2-02-01-003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</si>
  <si>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</si>
  <si>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</si>
  <si>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</si>
  <si>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</si>
  <si>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</si>
  <si>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</si>
  <si>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</si>
  <si>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</si>
  <si>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</si>
  <si>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</si>
  <si>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 xml:space="preserve">      100% IVA RETENCION PROVEEDORES</t>
  </si>
  <si>
    <t>2-1-1-01-01-004</t>
  </si>
  <si>
    <t xml:space="preserve">      I.V.A. POR PAGAR</t>
  </si>
  <si>
    <t>2-1-1-01-01-005</t>
  </si>
  <si>
    <t xml:space="preserve">      12 % I.V.A. EN VENTAS</t>
  </si>
  <si>
    <t>2-1-1-01-01-006</t>
  </si>
  <si>
    <t xml:space="preserve">     RETENCIONES EN FUENTE X PAGAR</t>
  </si>
  <si>
    <t>2-1-1-01-02</t>
  </si>
  <si>
    <t xml:space="preserve">      1% RETENCIONES FUENTE</t>
  </si>
  <si>
    <t>2-1-1-01-02-001</t>
  </si>
  <si>
    <t xml:space="preserve">      2% RETENCIONE FUENTE</t>
  </si>
  <si>
    <t>2-1-1-01-02-002</t>
  </si>
  <si>
    <t xml:space="preserve">      10% RETENCION FUENTE</t>
  </si>
  <si>
    <t>2-1-1-01-02-004</t>
  </si>
  <si>
    <t xml:space="preserve">      IMPTO. RENTA POR PAGAR</t>
  </si>
  <si>
    <t>2-1-1-01-02-005</t>
  </si>
  <si>
    <t xml:space="preserve">      RETENCIONES EN LA FUENTE POR PAGAR</t>
  </si>
  <si>
    <t>2-1-1-01-02-006</t>
  </si>
  <si>
    <t xml:space="preserve">    OBLIGACIONES PATRONALES</t>
  </si>
  <si>
    <t>2-1-1-02</t>
  </si>
  <si>
    <t xml:space="preserve">     OBLIGACIONES PATRONALES</t>
  </si>
  <si>
    <t>2-1-1-02-01</t>
  </si>
  <si>
    <t xml:space="preserve">      SUELDO POR PAGAR</t>
  </si>
  <si>
    <t>2-1-1-02-01-001</t>
  </si>
  <si>
    <t xml:space="preserve">      DECIMO 13RO POR PAGAR</t>
  </si>
  <si>
    <t>2-1-1-02-01-002</t>
  </si>
  <si>
    <t xml:space="preserve">      DECIMO 14TO POR PAGAR</t>
  </si>
  <si>
    <t>2-1-1-02-01-003</t>
  </si>
  <si>
    <t xml:space="preserve">      VACACIONES POR PAGAR</t>
  </si>
  <si>
    <t>2-1-1-02-01-004</t>
  </si>
  <si>
    <t xml:space="preserve">      APORTES  PATRONAL POR PAGAR</t>
  </si>
  <si>
    <t>2-1-1-02-01-005</t>
  </si>
  <si>
    <t xml:space="preserve">      FONDO RESERVA POR PAGAR</t>
  </si>
  <si>
    <t>2-1-1-02-01-006</t>
  </si>
  <si>
    <t xml:space="preserve">      PRESTAMOS QUIROGRAFARIOS</t>
  </si>
  <si>
    <t>2-1-1-02-01-007</t>
  </si>
  <si>
    <t xml:space="preserve">      15% PARTICIPACION TRABAJADORES</t>
  </si>
  <si>
    <t>2-1-1-02-01-009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</si>
  <si>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</si>
  <si>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</si>
  <si>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</si>
  <si>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</si>
  <si>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</si>
  <si>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</si>
  <si>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CTA X PAGAR EMPLEADOS - ACCIONISTAS</t>
  </si>
  <si>
    <t>2-1-1-05</t>
  </si>
  <si>
    <t xml:space="preserve">     CUENTAS POR PAGAR DEL PERSONAL</t>
  </si>
  <si>
    <t>2-1-1-05-01</t>
  </si>
  <si>
    <t xml:space="preserve">      ALIMENTACION POR PAGAR</t>
  </si>
  <si>
    <t>2-1-1-05-01-001</t>
  </si>
  <si>
    <t xml:space="preserve">     CUENTA POR PAGAR ACCIONISTAS</t>
  </si>
  <si>
    <t>2-1-1-05-02</t>
  </si>
  <si>
    <t xml:space="preserve">      TOMISLAV TOPIC GRANADOS</t>
  </si>
  <si>
    <t>2-1-1-05-02-001</t>
  </si>
  <si>
    <t xml:space="preserve">    CUENTAS POR PAGAR DIVERSAS </t>
  </si>
  <si>
    <t>2-1-1-07</t>
  </si>
  <si>
    <t xml:space="preserve">     CTA X PAGAR DIVERSAS - RELACIONADAS</t>
  </si>
  <si>
    <t>2-1-1-07-02</t>
  </si>
  <si>
    <t>2-1-1-07-02-001</t>
  </si>
  <si>
    <t xml:space="preserve">      SERVICIOS TELCODATA S.A.</t>
  </si>
  <si>
    <t>2-1-1-07-02-002</t>
  </si>
  <si>
    <t xml:space="preserve">    PASIVOS DIFERIDOS</t>
  </si>
  <si>
    <t>2-1-1-09</t>
  </si>
  <si>
    <t xml:space="preserve">     ANTICIPOS DE CLIENTES</t>
  </si>
  <si>
    <t>2-1-1-09-01</t>
  </si>
  <si>
    <t xml:space="preserve">      ANTICIPOS DE CLIENTES</t>
  </si>
  <si>
    <t>2-1-1-09-01-001</t>
  </si>
  <si>
    <t xml:space="preserve">  PASIVO LARGO PLAZO</t>
  </si>
  <si>
    <t>2-2</t>
  </si>
  <si>
    <t xml:space="preserve">   PASIVO LARGO PLAZO</t>
  </si>
  <si>
    <t>2-2-1</t>
  </si>
  <si>
    <t xml:space="preserve">    DOCUMENTOS POR PAGAR </t>
  </si>
  <si>
    <t>2-2-1-03</t>
  </si>
  <si>
    <t xml:space="preserve">     DOCUMENTOS POR PAGAR LOCALES</t>
  </si>
  <si>
    <t>2-2-1-03-01</t>
  </si>
  <si>
    <t xml:space="preserve">      SOBREGIRO BANCARIO</t>
  </si>
  <si>
    <t>2-2-1-03-01-002</t>
  </si>
  <si>
    <t xml:space="preserve">    CUENTAS POR PAGAR RELACIONADAS</t>
  </si>
  <si>
    <t>2-2-1-04</t>
  </si>
  <si>
    <t xml:space="preserve">     POR PAGAR RELACIONADAS L.P.</t>
  </si>
  <si>
    <t>2-2-1-04-01</t>
  </si>
  <si>
    <t xml:space="preserve">      TELCONET S.A. RELACIONADA L/P</t>
  </si>
  <si>
    <t>2-2-1-04-01-001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</si>
  <si>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</si>
  <si>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</si>
  <si>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</si>
  <si>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</si>
  <si>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</si>
  <si>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</si>
  <si>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</si>
  <si>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</si>
  <si>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 xml:space="preserve">     CAPITAL</t>
  </si>
  <si>
    <t>3-1-1-01-01</t>
  </si>
  <si>
    <t xml:space="preserve">      CAPITAL SUSCRITO Y PAGADO</t>
  </si>
  <si>
    <t>3-1-1-01-01-001</t>
  </si>
  <si>
    <t xml:space="preserve">     APORTES  FUTURAS CAPITALIZACIONES</t>
  </si>
  <si>
    <t>3-1-1-01-02</t>
  </si>
  <si>
    <t xml:space="preserve">      ACCIONISTA TELCONET</t>
  </si>
  <si>
    <t>3-1-1-01-02-001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</si>
  <si>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</si>
  <si>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</si>
  <si>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</si>
  <si>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</si>
  <si>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</si>
  <si>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</si>
  <si>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</si>
  <si>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</si>
  <si>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 xml:space="preserve">      UTILIDAD O PERDIDA DEL EJERCICIO</t>
  </si>
  <si>
    <t>3-3-1-01-01-001</t>
  </si>
  <si>
    <t xml:space="preserve">      UTILIDAD O PERDIDA ACUMULADA AÑO AN</t>
  </si>
  <si>
    <t>3-3-1-01-01-002</t>
  </si>
  <si>
    <t xml:space="preserve"> INGRESOS</t>
  </si>
  <si>
    <t>4</t>
  </si>
  <si>
    <t xml:space="preserve">  VENTAS</t>
  </si>
  <si>
    <t>4-1</t>
  </si>
  <si>
    <t xml:space="preserve">   VENTAS</t>
  </si>
  <si>
    <t>4-1-1</t>
  </si>
  <si>
    <t xml:space="preserve">    VENTAS</t>
  </si>
  <si>
    <t>4-1-1-01</t>
  </si>
  <si>
    <t xml:space="preserve">     VENTAS GUAYAQUIL</t>
  </si>
  <si>
    <t>4-1-1-01-01</t>
  </si>
  <si>
    <t xml:space="preserve">      VENTAS GUAYAQUIL</t>
  </si>
  <si>
    <t>4-1-1-01-01-001</t>
  </si>
  <si>
    <t xml:space="preserve">  OTROS INGRESOS</t>
  </si>
  <si>
    <t>4-2</t>
  </si>
  <si>
    <t xml:space="preserve">   OTROS INGRESOS</t>
  </si>
  <si>
    <t>4-2-1</t>
  </si>
  <si>
    <t xml:space="preserve">    OTROS INGRESOS OPERATIVOS</t>
  </si>
  <si>
    <t>4-2-1-01</t>
  </si>
  <si>
    <t xml:space="preserve">     OTROS ING. OPERAT. GYE</t>
  </si>
  <si>
    <t>4-2-1-01-01</t>
  </si>
  <si>
    <t xml:space="preserve">      VENTAS POR  FACTURAR TELCONET</t>
  </si>
  <si>
    <t>4-2-1-01-01-001</t>
  </si>
  <si>
    <t xml:space="preserve"> COSTOS</t>
  </si>
  <si>
    <t>5</t>
  </si>
  <si>
    <t xml:space="preserve">  COSTO</t>
  </si>
  <si>
    <t>5-1</t>
  </si>
  <si>
    <t xml:space="preserve">   COSTO</t>
  </si>
  <si>
    <t>5-1-1</t>
  </si>
  <si>
    <t xml:space="preserve">    COSTO</t>
  </si>
  <si>
    <t>5-1-1-01</t>
  </si>
  <si>
    <t xml:space="preserve">     COSTO</t>
  </si>
  <si>
    <t>5-1-1-01-01</t>
  </si>
  <si>
    <t xml:space="preserve">      COSTO  VENTA  MATERIALES - EQUIPOS</t>
  </si>
  <si>
    <t>5-1-1-01-01-001</t>
  </si>
  <si>
    <t xml:space="preserve">     COSTO  MANO DE  OBRA</t>
  </si>
  <si>
    <t>5-1-1-01-02</t>
  </si>
  <si>
    <t xml:space="preserve">      COSTO SERVICIO  OBRA LOCAL</t>
  </si>
  <si>
    <t>5-1-1-01-02-001</t>
  </si>
  <si>
    <t xml:space="preserve">     COSTO MANTENIMIENTO</t>
  </si>
  <si>
    <t>5-1-1-01-03</t>
  </si>
  <si>
    <t xml:space="preserve">      MANTENIMIENTO  DE  EQUIPOS</t>
  </si>
  <si>
    <t>5-1-1-01-03-001</t>
  </si>
  <si>
    <t xml:space="preserve">     COSTO RENTA DE EQUIPOS</t>
  </si>
  <si>
    <t>5-1-1-01-04</t>
  </si>
  <si>
    <t xml:space="preserve">      ALQUILER  EQUIPOS DE CONSTRUCCION</t>
  </si>
  <si>
    <t>5-1-1-01-04-001</t>
  </si>
  <si>
    <t xml:space="preserve">  USAR</t>
  </si>
  <si>
    <t>5-3</t>
  </si>
  <si>
    <t xml:space="preserve">   USAR</t>
  </si>
  <si>
    <t>5-3-1</t>
  </si>
  <si>
    <t xml:space="preserve">    USAR</t>
  </si>
  <si>
    <t>5-3-1-01</t>
  </si>
  <si>
    <t xml:space="preserve">     USAR</t>
  </si>
  <si>
    <t>5-3-1-01-01</t>
  </si>
  <si>
    <t xml:space="preserve">      DEPRECIACION AF AL COSTO</t>
  </si>
  <si>
    <t>5-3-1-01-01-001</t>
  </si>
  <si>
    <t xml:space="preserve"> GASTOS GENERALES</t>
  </si>
  <si>
    <t>6</t>
  </si>
  <si>
    <t xml:space="preserve">  GASTOS GENERALES</t>
  </si>
  <si>
    <t>6-1</t>
  </si>
  <si>
    <t>6-1-1</t>
  </si>
  <si>
    <t xml:space="preserve">    GASTOS DE PERSONAL</t>
  </si>
  <si>
    <t>6-1-1-01</t>
  </si>
  <si>
    <t xml:space="preserve">     SUELDOS Y OTROS INGRESOS</t>
  </si>
  <si>
    <t>6-1-1-01-01</t>
  </si>
  <si>
    <t xml:space="preserve">      SUELDOS</t>
  </si>
  <si>
    <t>6-1-1-01-01-001</t>
  </si>
  <si>
    <t xml:space="preserve">      HORAS EXTRAS</t>
  </si>
  <si>
    <t>6-1-1-01-01-002</t>
  </si>
  <si>
    <t>6-1-1-01-01-004</t>
  </si>
  <si>
    <t xml:space="preserve">      BONO ADICIONALES</t>
  </si>
  <si>
    <t>6-1-1-01-01-005</t>
  </si>
  <si>
    <t xml:space="preserve">     BENEFICIOS SOCIALES</t>
  </si>
  <si>
    <t>6-1-1-01-02</t>
  </si>
  <si>
    <t xml:space="preserve">      DECIMO TERCER  SUELDO</t>
  </si>
  <si>
    <t>6-1-1-01-02-001</t>
  </si>
  <si>
    <t xml:space="preserve">      DECIMO 14TO SUELDO</t>
  </si>
  <si>
    <t>6-1-1-01-02-002</t>
  </si>
  <si>
    <t xml:space="preserve">      APORTES AL IESS</t>
  </si>
  <si>
    <t>6-1-1-01-02-003</t>
  </si>
  <si>
    <t xml:space="preserve">      IECE -  SECAP</t>
  </si>
  <si>
    <t>6-1-1-01-02-004</t>
  </si>
  <si>
    <t xml:space="preserve">      VACACIONES DEL  PERSONAL</t>
  </si>
  <si>
    <t>6-1-1-01-02-005</t>
  </si>
  <si>
    <t xml:space="preserve">      FONDO DE RESERVA</t>
  </si>
  <si>
    <t>6-1-1-01-02-006</t>
  </si>
  <si>
    <t xml:space="preserve">      INDEMNIZACIÓN, DESAHUCIO Y JUBILACI</t>
  </si>
  <si>
    <t>6-1-1-01-02-007</t>
  </si>
  <si>
    <t xml:space="preserve">     OTROS BENEFICIOS EMPRESARIALES</t>
  </si>
  <si>
    <t>6-1-1-01-03</t>
  </si>
  <si>
    <t xml:space="preserve">      GASTOS  MEDICOS  EMPLEADOS</t>
  </si>
  <si>
    <t>6-1-1-01-03-001</t>
  </si>
  <si>
    <t xml:space="preserve">      ALIMENTACION - REFRIGERIOS</t>
  </si>
  <si>
    <t>6-1-1-01-03-002</t>
  </si>
  <si>
    <t xml:space="preserve">    GASTOS GENERALES</t>
  </si>
  <si>
    <t>6-1-1-02</t>
  </si>
  <si>
    <t xml:space="preserve">     GASTOS GENERALES</t>
  </si>
  <si>
    <t>6-1-1-02-01</t>
  </si>
  <si>
    <t xml:space="preserve">      AGUA POTABLE</t>
  </si>
  <si>
    <t>6-1-1-02-01-001</t>
  </si>
  <si>
    <t xml:space="preserve">      ALQUILER DE VEHICULO</t>
  </si>
  <si>
    <t>6-1-1-02-01-002</t>
  </si>
  <si>
    <t xml:space="preserve">      ARRIENDO  SOCIEDADES</t>
  </si>
  <si>
    <t>6-1-1-02-01-005</t>
  </si>
  <si>
    <t xml:space="preserve">      MANTENIMIENTO DE VEHICULO</t>
  </si>
  <si>
    <t>6-1-1-02-01-008</t>
  </si>
  <si>
    <t xml:space="preserve">      CELULAR  Y  OTROS</t>
  </si>
  <si>
    <t>6-1-1-02-01-009</t>
  </si>
  <si>
    <t xml:space="preserve">      COMBUSTIBLE</t>
  </si>
  <si>
    <t>6-1-1-02-01-010</t>
  </si>
  <si>
    <t xml:space="preserve">      PUBLICIDAD  Y MARKETING</t>
  </si>
  <si>
    <t>6-1-1-02-01-011</t>
  </si>
  <si>
    <t xml:space="preserve">      COMISIONES Y SERVICIOS BANCARIOS</t>
  </si>
  <si>
    <t>6-1-1-02-01-012</t>
  </si>
  <si>
    <t xml:space="preserve">      IMPUESTO SALIDAD DE DIVISAS</t>
  </si>
  <si>
    <t>6-1-1-02-01-013</t>
  </si>
  <si>
    <t xml:space="preserve">      FLETES  Y  ACARREOS</t>
  </si>
  <si>
    <t>6-1-1-02-01-016</t>
  </si>
  <si>
    <t xml:space="preserve">      GASTOS DE  VIAJE</t>
  </si>
  <si>
    <t>6-1-1-02-01-018</t>
  </si>
  <si>
    <t xml:space="preserve">      GASTOS LEGALES</t>
  </si>
  <si>
    <t>6-1-1-02-01-019</t>
  </si>
  <si>
    <t xml:space="preserve">      SERVICIOS DE SEGURIDAD - VIGILANCIA</t>
  </si>
  <si>
    <t>6-1-1-02-01-020</t>
  </si>
  <si>
    <t xml:space="preserve">      SERVICIOS PROFESIONALES SOCIEDADES</t>
  </si>
  <si>
    <t>6-1-1-02-01-021</t>
  </si>
  <si>
    <t xml:space="preserve">      MATERIALES  Y  REPUESTOS</t>
  </si>
  <si>
    <t>6-1-1-02-01-028</t>
  </si>
  <si>
    <t xml:space="preserve">      MISCELANEOS</t>
  </si>
  <si>
    <t>6-1-1-02-01-029</t>
  </si>
  <si>
    <t xml:space="preserve">      MOVILIZACION DEL PERSONAL</t>
  </si>
  <si>
    <t>6-1-1-02-01-030</t>
  </si>
  <si>
    <t xml:space="preserve">      SEGUROS CONTRATADOS</t>
  </si>
  <si>
    <t>6-1-1-02-01-036</t>
  </si>
  <si>
    <t xml:space="preserve">      SERVIC. PROFESIONAL PERSONA NATURAL</t>
  </si>
  <si>
    <t>6-1-1-02-01-037</t>
  </si>
  <si>
    <t xml:space="preserve">      SUMINISTROS Y SERVICIOS DE LIMPIEZA</t>
  </si>
  <si>
    <t>6-1-1-02-01-038</t>
  </si>
  <si>
    <t xml:space="preserve">      SUMINISTRO  DE  OFICINA.</t>
  </si>
  <si>
    <t>6-1-1-02-01-039</t>
  </si>
  <si>
    <t xml:space="preserve">      TASA Y CONTRIBUCION ORGANISMO DE CO</t>
  </si>
  <si>
    <t>6-1-1-02-01-042</t>
  </si>
  <si>
    <t xml:space="preserve">      INTERESES  A  DOCUMENTOS</t>
  </si>
  <si>
    <t>6-1-1-02-01-047</t>
  </si>
  <si>
    <t xml:space="preserve">      IMPUESTO A LA RENTA  EJERCICIO</t>
  </si>
  <si>
    <t>6-1-1-02-01-049</t>
  </si>
  <si>
    <t xml:space="preserve">      CANASTA - FESTEJOS NAVIDEÑOS</t>
  </si>
  <si>
    <t>6-1-1-02-01-050</t>
  </si>
  <si>
    <t xml:space="preserve">      MULTAS ORGANISMOS DE CONTROL</t>
  </si>
  <si>
    <t>6-1-1-02-01-052</t>
  </si>
  <si>
    <t xml:space="preserve"> OTROS INGRESOS Y GASTOS</t>
  </si>
  <si>
    <t>7</t>
  </si>
  <si>
    <t xml:space="preserve">  INGRESOS NO OPERATIVOS</t>
  </si>
  <si>
    <t>7-1</t>
  </si>
  <si>
    <t>7-1-1</t>
  </si>
  <si>
    <t xml:space="preserve">    OTROS INGRESOS</t>
  </si>
  <si>
    <t>7-1-1-01</t>
  </si>
  <si>
    <t xml:space="preserve">     OTROS NO OPERACIONALES</t>
  </si>
  <si>
    <t>7-1-1-01-02</t>
  </si>
  <si>
    <t xml:space="preserve">      OTROS INGRESOS</t>
  </si>
  <si>
    <t>7-1-1-01-02-003</t>
  </si>
  <si>
    <t xml:space="preserve">     OTROS GASTOS</t>
  </si>
  <si>
    <t>7-2-0-00-00</t>
  </si>
  <si>
    <t xml:space="preserve">   OTROS GASTOS</t>
  </si>
  <si>
    <t>7-2-1</t>
  </si>
  <si>
    <t xml:space="preserve">    OTROS GASTOS</t>
  </si>
  <si>
    <t>7-2-1-01</t>
  </si>
  <si>
    <t>7-2-1-01-02</t>
  </si>
  <si>
    <t xml:space="preserve">      OTROS EGRESOS NO OPERACIONALES</t>
  </si>
  <si>
    <t>7-2-1-01-02-001</t>
  </si>
  <si>
    <t xml:space="preserve"> CUENTA DE ORDEN BODEGA</t>
  </si>
  <si>
    <t>9</t>
  </si>
  <si>
    <t xml:space="preserve">  CUENTA DE ORDEN BODEGA</t>
  </si>
  <si>
    <t>9-1</t>
  </si>
  <si>
    <t xml:space="preserve">   CUENTA  DE ORDEN BODEGA</t>
  </si>
  <si>
    <t>9-1-1</t>
  </si>
  <si>
    <t xml:space="preserve">    CUENTA DE ORDEN BODEGA</t>
  </si>
  <si>
    <t>9-1-1-01</t>
  </si>
  <si>
    <t xml:space="preserve">     CUENTA DE ORDEN GQUIL</t>
  </si>
  <si>
    <t>9-1-1-01-01</t>
  </si>
  <si>
    <t xml:space="preserve">      BODEGA  USADOS GQUIL</t>
  </si>
  <si>
    <t>9-1-1-01-01-001</t>
  </si>
  <si>
    <t>TELSOTERRA S.A.</t>
  </si>
  <si>
    <t xml:space="preserve">ESTADO DE SITUACION </t>
  </si>
  <si>
    <t>CORTE AL 31 DICIEMBRE 2019</t>
  </si>
  <si>
    <t>ESTADO  DE  RESULTADO</t>
  </si>
  <si>
    <t>UTILIDAD DEL  EJERCICIO 2019 DESPUES DE PARTICIPACION E IMPUESTOS</t>
  </si>
  <si>
    <t>REVISION ANALITICA</t>
  </si>
  <si>
    <t>Al 31 de diciembre del 2019</t>
  </si>
  <si>
    <t>ACTIVOS</t>
  </si>
  <si>
    <t>Variacion</t>
  </si>
  <si>
    <t>%</t>
  </si>
  <si>
    <t>Comentarios</t>
  </si>
  <si>
    <t>Activos corrientes:</t>
  </si>
  <si>
    <t>…Efectivos y equivalentes de efectivo</t>
  </si>
  <si>
    <t>...Cuentas por cobrar comerciales y otras</t>
  </si>
  <si>
    <t>…Cuentas por cobrar, partes relacionadas</t>
  </si>
  <si>
    <t>…Otros créditos tributarios</t>
  </si>
  <si>
    <t>…Inventarios</t>
  </si>
  <si>
    <t>Total Activos Corrientes</t>
  </si>
  <si>
    <t>Proiedad, planta y equipo</t>
  </si>
  <si>
    <t>Otros activos no corrientes</t>
  </si>
  <si>
    <t>Total Activos no Corrrientes</t>
  </si>
  <si>
    <t>TOTAL ACTIVOS</t>
  </si>
  <si>
    <t>PASIVOS Y PATRIMONIO</t>
  </si>
  <si>
    <t>Pasivos corrientes:</t>
  </si>
  <si>
    <t>…Sobregiros bancarios</t>
  </si>
  <si>
    <t>…Proveedores y otras cuentas por pagar</t>
  </si>
  <si>
    <t>…Obligaciones acumuladas</t>
  </si>
  <si>
    <t>…Impuestos por pagar</t>
  </si>
  <si>
    <t>Total Pasivos Corrientes</t>
  </si>
  <si>
    <t>Cuentas por pagar a partes relacionadas</t>
  </si>
  <si>
    <t>Total Pasivos no Corrientes</t>
  </si>
  <si>
    <t xml:space="preserve">TOTAL PASIVOS   </t>
  </si>
  <si>
    <t>Patrimonio:</t>
  </si>
  <si>
    <t>Capital social</t>
  </si>
  <si>
    <t>Aportes para futura capitalizacion</t>
  </si>
  <si>
    <t>Resultado del ejercicio</t>
  </si>
  <si>
    <t>Resultados acumulados</t>
  </si>
  <si>
    <t>Total Patrimonio</t>
  </si>
  <si>
    <t>TOTAL PASIVOS Y PATRIMONIO</t>
  </si>
  <si>
    <t>ESTADO DE RESULTADOS</t>
  </si>
  <si>
    <t>Ingresos por ventas</t>
  </si>
  <si>
    <t>Ingresos por facturar</t>
  </si>
  <si>
    <t>Ingresos totales</t>
  </si>
  <si>
    <t>Costo de ventas:</t>
  </si>
  <si>
    <t>…Materiales y equipos</t>
  </si>
  <si>
    <t>…Mano de obra</t>
  </si>
  <si>
    <t>…Costos indirectos</t>
  </si>
  <si>
    <t>Costos totales</t>
  </si>
  <si>
    <t>Margen bruto</t>
  </si>
  <si>
    <t>Gastos de administracion y ventas</t>
  </si>
  <si>
    <t>Gastos financieros</t>
  </si>
  <si>
    <t>Otros ingresos (egresos)</t>
  </si>
  <si>
    <t>Utilidad antes de IR</t>
  </si>
  <si>
    <t>15% PT</t>
  </si>
  <si>
    <t>Impuesto a la renta</t>
  </si>
  <si>
    <t>Capital pagado</t>
  </si>
  <si>
    <t xml:space="preserve">Aportes para </t>
  </si>
  <si>
    <t>Otros</t>
  </si>
  <si>
    <t>Reserva</t>
  </si>
  <si>
    <t xml:space="preserve">futura </t>
  </si>
  <si>
    <t xml:space="preserve">Reserva </t>
  </si>
  <si>
    <t xml:space="preserve"> resultados</t>
  </si>
  <si>
    <t>de</t>
  </si>
  <si>
    <t>Adopción de</t>
  </si>
  <si>
    <t xml:space="preserve">Resultados </t>
  </si>
  <si>
    <t>capitalización</t>
  </si>
  <si>
    <t>Legal</t>
  </si>
  <si>
    <t>Facultativa</t>
  </si>
  <si>
    <t>integrales</t>
  </si>
  <si>
    <t>Capital</t>
  </si>
  <si>
    <t xml:space="preserve"> NIIF</t>
  </si>
  <si>
    <t>acumulados</t>
  </si>
  <si>
    <t>Total</t>
  </si>
  <si>
    <t>Saldos al 1 de enero del 2014</t>
  </si>
  <si>
    <t>Resultado integral del año</t>
  </si>
  <si>
    <t>Apropiación reserva legal</t>
  </si>
  <si>
    <t>Saldo al 1 de enero de 2017</t>
  </si>
  <si>
    <t>Aumento de capital según Acta de Junta de Accionistas del 14 de julio de 2017</t>
  </si>
  <si>
    <t>Otros ajustes menores</t>
  </si>
  <si>
    <t>Aplicación de aporte de accionistas a cuentas por cobrar según Acta de Junta de Accionistas del 29 de diciembre de 2017</t>
  </si>
  <si>
    <t>Utilidad neta y resultado integral del año</t>
  </si>
  <si>
    <t>Saldos al 31 de diciembre del 2017</t>
  </si>
  <si>
    <t>Efecto de implementación de NIIF 9</t>
  </si>
  <si>
    <t>Aumento de capital según Acta de Junta de Accionistas del 4 de septiembre de 2018</t>
  </si>
  <si>
    <t>Otros ajustes</t>
  </si>
  <si>
    <t>Saldos al 31 de diciembre del 2018</t>
  </si>
  <si>
    <t>Aumento de capital según Acta de Junta de Accionistas</t>
  </si>
  <si>
    <t>Saldos al 31 de diciembre del 2019</t>
  </si>
  <si>
    <t>ESTADO  DE  SITUACION</t>
  </si>
  <si>
    <t>CORTE  AL  31  DICIEMBRE 2018</t>
  </si>
  <si>
    <t xml:space="preserve">      ANTICIPO IMPUESTO A  LA RENTA</t>
  </si>
  <si>
    <t>1-1-1-05-01-004</t>
  </si>
  <si>
    <t xml:space="preserve">      14% IVA COMPRA SERVICIOS</t>
  </si>
  <si>
    <t>1-1-1-05-02-002</t>
  </si>
  <si>
    <t xml:space="preserve">      30% RETENCION IVA</t>
  </si>
  <si>
    <t>1-1-1-05-02-004</t>
  </si>
  <si>
    <t xml:space="preserve">      70% RETENCION IVA</t>
  </si>
  <si>
    <t>1-1-1-05-02-005</t>
  </si>
  <si>
    <t xml:space="preserve">      OYEMPAQUES C.A.</t>
  </si>
  <si>
    <t>1-1-1-07-01-022</t>
  </si>
  <si>
    <t xml:space="preserve">      SANTIAGO ANDRES MORA CABEZAS</t>
  </si>
  <si>
    <t>1-1-1-07-01-035</t>
  </si>
  <si>
    <t xml:space="preserve">      SUKER S.A.</t>
  </si>
  <si>
    <t>1-1-1-07-01-044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</si>
  <si>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</si>
  <si>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</si>
  <si>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</si>
  <si>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</si>
  <si>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</si>
  <si>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</si>
  <si>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ACTIVOS  LARGO  PLAZO</t>
  </si>
  <si>
    <t>1-4-1-01-03</t>
  </si>
  <si>
    <t xml:space="preserve">      PROYECTO SOTERRAMIENTO METROPOLITAN</t>
  </si>
  <si>
    <t>1-4-1-01-03-001</t>
  </si>
  <si>
    <t xml:space="preserve">      30% IVA  RETENIDO PROVEEDORES</t>
  </si>
  <si>
    <t>2-1-1-01-01-002</t>
  </si>
  <si>
    <t xml:space="preserve">      70% IVA RETENIDO PROVEEDORES</t>
  </si>
  <si>
    <t>2-1-1-01-01-003</t>
  </si>
  <si>
    <t xml:space="preserve">      8% RETENCIONES FUENTE</t>
  </si>
  <si>
    <t>2-1-1-01-02-003</t>
  </si>
  <si>
    <t>PERDIDA  DEL  EJERCICIO</t>
  </si>
  <si>
    <t xml:space="preserve">      ARRIENDO PERSONAS  NATURALES</t>
  </si>
  <si>
    <t>6-1-1-02-01-004</t>
  </si>
  <si>
    <t xml:space="preserve">      MULTAS E INTERESES SRI.</t>
  </si>
  <si>
    <t>6-1-1-02-01-031</t>
  </si>
  <si>
    <t xml:space="preserve">      CAPACITACION DEL PERSONAL</t>
  </si>
  <si>
    <t>6-1-1-02-01-051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</si>
</sst>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_-* #,##0.00\ _€_-;\-* #,##0.00\ _€_-;_-* &quot;-&quot;??\ _€_-;_-@_-"/>
    <numFmt numFmtId="167" formatCode="_(* #,##0.00_);_(* \(#,##0.00\);_(* &quot;-&quot;??_);_(@_)"/>
    <numFmt numFmtId="168" formatCode="_ * #,##0_ ;\(* #,##0\);_ * &quot;-&quot;_ ;_ @_ "/>
    <numFmt numFmtId="169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9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3" fillId="0" borderId="0" applyFont="0" applyFill="0" applyBorder="0" applyAlignment="0" applyProtection="0"/>
  </cellStyleXfs>
  <cellXfs count="64">
    <xf numFmtId="0" fontId="0" fillId="0" borderId="0" xfId="0"/>
    <xf numFmtId="49" fontId="0" fillId="0" borderId="0" xfId="0" applyNumberFormat="1"/>
    <xf numFmtId="4" fontId="0" fillId="0" borderId="0" xfId="0" applyNumberFormat="1"/>
    <xf numFmtId="0" fontId="1" fillId="0" borderId="0" xfId="0" applyFont="1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1" fillId="2" borderId="0" xfId="0" applyFont="1" applyFill="1"/>
    <xf numFmtId="4" fontId="1" fillId="2" borderId="0" xfId="0" applyNumberFormat="1" applyFont="1" applyFill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165" fontId="5" fillId="0" borderId="3" xfId="2" applyNumberFormat="1" applyFont="1" applyBorder="1"/>
    <xf numFmtId="0" fontId="0" fillId="0" borderId="2" xfId="0" applyBorder="1"/>
    <xf numFmtId="164" fontId="0" fillId="0" borderId="2" xfId="1" applyNumberFormat="1" applyFont="1" applyBorder="1"/>
    <xf numFmtId="0" fontId="0" fillId="0" borderId="1" xfId="0" applyBorder="1"/>
    <xf numFmtId="164" fontId="0" fillId="0" borderId="1" xfId="1" applyNumberFormat="1" applyFont="1" applyBorder="1"/>
    <xf numFmtId="0" fontId="0" fillId="0" borderId="4" xfId="0" applyBorder="1"/>
    <xf numFmtId="164" fontId="0" fillId="0" borderId="4" xfId="1" applyNumberFormat="1" applyFont="1" applyBorder="1"/>
    <xf numFmtId="0" fontId="0" fillId="0" borderId="3" xfId="0" applyBorder="1" applyAlignment="1">
      <alignment horizontal="center"/>
    </xf>
    <xf numFmtId="165" fontId="5" fillId="0" borderId="4" xfId="2" applyNumberFormat="1" applyFont="1" applyBorder="1"/>
    <xf numFmtId="164" fontId="0" fillId="0" borderId="0" xfId="1" applyNumberFormat="1" applyFont="1"/>
    <xf numFmtId="0" fontId="6" fillId="0" borderId="0" xfId="0" applyFont="1"/>
    <xf numFmtId="0" fontId="6" fillId="0" borderId="3" xfId="0" applyFont="1" applyBorder="1" applyAlignment="1">
      <alignment horizontal="right"/>
    </xf>
    <xf numFmtId="9" fontId="6" fillId="0" borderId="3" xfId="2" applyFont="1" applyBorder="1"/>
    <xf numFmtId="0" fontId="6" fillId="0" borderId="3" xfId="0" applyFont="1" applyBorder="1"/>
    <xf numFmtId="164" fontId="6" fillId="0" borderId="3" xfId="1" applyNumberFormat="1" applyFont="1" applyBorder="1"/>
    <xf numFmtId="164" fontId="0" fillId="0" borderId="3" xfId="0" applyNumberFormat="1" applyBorder="1"/>
    <xf numFmtId="9" fontId="6" fillId="0" borderId="0" xfId="2" applyFont="1"/>
    <xf numFmtId="164" fontId="0" fillId="0" borderId="0" xfId="0" applyNumberFormat="1"/>
    <xf numFmtId="0" fontId="0" fillId="0" borderId="0" xfId="0" applyAlignment="1">
      <alignment horizontal="center"/>
    </xf>
    <xf numFmtId="164" fontId="7" fillId="0" borderId="0" xfId="3" applyNumberFormat="1" applyFont="1" applyFill="1" applyBorder="1" applyAlignment="1">
      <alignment horizontal="center"/>
    </xf>
    <xf numFmtId="164" fontId="7" fillId="0" borderId="5" xfId="3" applyNumberFormat="1" applyFont="1" applyFill="1" applyBorder="1" applyAlignment="1">
      <alignment horizontal="center"/>
    </xf>
    <xf numFmtId="164" fontId="7" fillId="0" borderId="0" xfId="3" applyNumberFormat="1" applyFont="1" applyFill="1" applyAlignment="1">
      <alignment horizontal="center" wrapText="1"/>
    </xf>
    <xf numFmtId="164" fontId="7" fillId="0" borderId="0" xfId="3" applyNumberFormat="1" applyFont="1" applyFill="1" applyBorder="1" applyAlignment="1">
      <alignment horizontal="center" wrapText="1"/>
    </xf>
    <xf numFmtId="164" fontId="7" fillId="0" borderId="0" xfId="3" applyNumberFormat="1" applyFont="1" applyFill="1" applyAlignment="1">
      <alignment horizontal="center"/>
    </xf>
    <xf numFmtId="164" fontId="7" fillId="0" borderId="5" xfId="3" applyNumberFormat="1" applyFont="1" applyFill="1" applyBorder="1" applyAlignment="1">
      <alignment horizontal="center" wrapText="1"/>
    </xf>
    <xf numFmtId="164" fontId="7" fillId="0" borderId="5" xfId="3" applyNumberFormat="1" applyFont="1" applyFill="1" applyBorder="1" applyAlignment="1">
      <alignment horizontal="center" wrapText="1"/>
    </xf>
    <xf numFmtId="164" fontId="7" fillId="0" borderId="5" xfId="3" applyNumberFormat="1" applyFont="1" applyFill="1" applyBorder="1" applyAlignment="1">
      <alignment horizontal="center"/>
    </xf>
    <xf numFmtId="167" fontId="7" fillId="0" borderId="0" xfId="4" applyFont="1" applyFill="1" applyBorder="1"/>
    <xf numFmtId="0" fontId="7" fillId="0" borderId="0" xfId="0" applyFont="1"/>
    <xf numFmtId="168" fontId="7" fillId="0" borderId="0" xfId="5" applyNumberFormat="1" applyFont="1" applyFill="1" applyBorder="1"/>
    <xf numFmtId="169" fontId="7" fillId="0" borderId="0" xfId="4" applyNumberFormat="1" applyFont="1" applyFill="1" applyBorder="1"/>
    <xf numFmtId="0" fontId="7" fillId="0" borderId="6" xfId="0" applyFont="1" applyBorder="1"/>
    <xf numFmtId="164" fontId="7" fillId="0" borderId="0" xfId="3" applyNumberFormat="1" applyFont="1" applyFill="1" applyBorder="1"/>
    <xf numFmtId="167" fontId="7" fillId="0" borderId="0" xfId="5" applyNumberFormat="1" applyFont="1" applyFill="1" applyBorder="1"/>
    <xf numFmtId="168" fontId="0" fillId="0" borderId="0" xfId="0" applyNumberFormat="1"/>
    <xf numFmtId="164" fontId="7" fillId="0" borderId="0" xfId="3" applyNumberFormat="1" applyFont="1" applyFill="1"/>
    <xf numFmtId="167" fontId="7" fillId="0" borderId="0" xfId="3" applyNumberFormat="1" applyFont="1" applyFill="1" applyBorder="1"/>
    <xf numFmtId="0" fontId="7" fillId="0" borderId="0" xfId="0" applyFont="1" applyAlignment="1">
      <alignment vertical="center" wrapText="1"/>
    </xf>
    <xf numFmtId="167" fontId="7" fillId="0" borderId="0" xfId="4" applyFont="1" applyFill="1" applyBorder="1" applyAlignment="1">
      <alignment vertical="center"/>
    </xf>
    <xf numFmtId="167" fontId="0" fillId="0" borderId="0" xfId="6" applyFont="1" applyFill="1"/>
    <xf numFmtId="167" fontId="0" fillId="0" borderId="0" xfId="0" applyNumberFormat="1"/>
    <xf numFmtId="169" fontId="9" fillId="0" borderId="0" xfId="6" applyNumberFormat="1" applyFont="1" applyFill="1"/>
    <xf numFmtId="167" fontId="7" fillId="0" borderId="0" xfId="0" applyNumberFormat="1" applyFont="1"/>
    <xf numFmtId="169" fontId="7" fillId="0" borderId="0" xfId="5" applyNumberFormat="1" applyFont="1" applyFill="1" applyBorder="1"/>
    <xf numFmtId="169" fontId="10" fillId="0" borderId="0" xfId="6" applyNumberFormat="1" applyFont="1" applyFill="1"/>
    <xf numFmtId="169" fontId="0" fillId="0" borderId="0" xfId="0" applyNumberFormat="1"/>
    <xf numFmtId="169" fontId="7" fillId="0" borderId="7" xfId="4" applyNumberFormat="1" applyFont="1" applyFill="1" applyBorder="1"/>
    <xf numFmtId="43" fontId="0" fillId="0" borderId="0" xfId="0" applyNumberFormat="1"/>
    <xf numFmtId="0" fontId="11" fillId="0" borderId="0" xfId="0" applyFont="1"/>
    <xf numFmtId="49" fontId="1" fillId="2" borderId="0" xfId="0" applyNumberFormat="1" applyFont="1" applyFill="1"/>
  </cellXfs>
  <cellStyles count="7">
    <cellStyle name="Comma" xfId="1" builtinId="3"/>
    <cellStyle name="Comma_Worksheet in D: Mis documentos Clientes 2003 Holanda Informes Brenntag-Informe2002-2001" xfId="5" xr:uid="{B8107B5C-D581-4DBD-8454-5817558B578B}"/>
    <cellStyle name="Millares 10" xfId="6" xr:uid="{6842791F-8413-44C0-B089-A7A59EE1DA27}"/>
    <cellStyle name="Millares 11" xfId="4" xr:uid="{0635783C-FC5C-4B84-BBED-70D4738EC9E4}"/>
    <cellStyle name="Millares 2" xfId="3" xr:uid="{B6C9060D-C01F-4E96-9F6A-3B413E18537C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%20Almeida/Documents/CPAlmeida/CLIENTES/Telsoterra/Fase%20I%20Planificacion%20y%20riesgos/Revision%20analitica%20Telsoter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"/>
      <sheetName val="ER"/>
      <sheetName val="BC19"/>
      <sheetName val="BC18"/>
    </sheetNames>
    <sheetDataSet>
      <sheetData sheetId="0" refreshError="1"/>
      <sheetData sheetId="1">
        <row r="26">
          <cell r="C26">
            <v>-328358</v>
          </cell>
        </row>
      </sheetData>
      <sheetData sheetId="2">
        <row r="9">
          <cell r="G9">
            <v>7842.09</v>
          </cell>
        </row>
        <row r="18">
          <cell r="F18">
            <v>1696400</v>
          </cell>
        </row>
        <row r="58">
          <cell r="I58">
            <v>1027084.98</v>
          </cell>
        </row>
        <row r="152">
          <cell r="E152">
            <v>145894.67000000001</v>
          </cell>
        </row>
        <row r="154">
          <cell r="E154">
            <v>52762.03</v>
          </cell>
        </row>
        <row r="156">
          <cell r="E156">
            <v>19070.689999999999</v>
          </cell>
        </row>
        <row r="158">
          <cell r="E158">
            <v>107510.26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"/>
  <sheetViews>
    <sheetView tabSelected="1" topLeftCell="A10" workbookViewId="0">
      <selection activeCell="B24" sqref="B24"/>
    </sheetView>
  </sheetViews>
  <sheetFormatPr defaultColWidth="11.42578125" defaultRowHeight="15" x14ac:dyDescent="0.25"/>
  <cols>
    <col min="1" max="1" width="3.140625" customWidth="1"/>
    <col min="2" max="2" width="38.140625" bestFit="1" customWidth="1"/>
    <col min="6" max="6" width="9.28515625" bestFit="1" customWidth="1"/>
    <col min="7" max="7" width="58.7109375" customWidth="1"/>
  </cols>
  <sheetData>
    <row r="1" spans="1:7" x14ac:dyDescent="0.25">
      <c r="A1" s="9" t="s">
        <v>429</v>
      </c>
    </row>
    <row r="2" spans="1:7" x14ac:dyDescent="0.25">
      <c r="A2" s="3" t="s">
        <v>434</v>
      </c>
    </row>
    <row r="3" spans="1:7" x14ac:dyDescent="0.25">
      <c r="A3" s="3" t="s">
        <v>435</v>
      </c>
    </row>
    <row r="5" spans="1:7" x14ac:dyDescent="0.25">
      <c r="B5" s="10" t="s">
        <v>436</v>
      </c>
      <c r="C5" s="11">
        <v>2019</v>
      </c>
      <c r="D5" s="11">
        <v>2018</v>
      </c>
      <c r="E5" s="11" t="s">
        <v>437</v>
      </c>
      <c r="F5" s="11" t="s">
        <v>438</v>
      </c>
      <c r="G5" s="11" t="s">
        <v>439</v>
      </c>
    </row>
    <row r="6" spans="1:7" x14ac:dyDescent="0.25">
      <c r="B6" s="12" t="s">
        <v>440</v>
      </c>
      <c r="C6" s="12"/>
      <c r="D6" s="12"/>
      <c r="E6" s="12"/>
      <c r="F6" s="12"/>
      <c r="G6" s="12"/>
    </row>
    <row r="7" spans="1:7" x14ac:dyDescent="0.25">
      <c r="B7" s="12" t="s">
        <v>441</v>
      </c>
      <c r="C7" s="13">
        <f>+[1]BC19!G9</f>
        <v>7842.09</v>
      </c>
      <c r="D7" s="13">
        <v>4025</v>
      </c>
      <c r="E7" s="13">
        <f>+C7-D7</f>
        <v>3817.09</v>
      </c>
      <c r="F7" s="14">
        <f>+E7/D7</f>
        <v>0.94834534161490691</v>
      </c>
      <c r="G7" s="12"/>
    </row>
    <row r="8" spans="1:7" x14ac:dyDescent="0.25">
      <c r="B8" s="12" t="s">
        <v>442</v>
      </c>
      <c r="C8" s="13">
        <v>195746</v>
      </c>
      <c r="D8" s="13">
        <f>153923-772</f>
        <v>153151</v>
      </c>
      <c r="E8" s="13">
        <f t="shared" ref="E8:E16" si="0">+C8-D8</f>
        <v>42595</v>
      </c>
      <c r="F8" s="14">
        <f t="shared" ref="F8:F16" si="1">+E8/D8</f>
        <v>0.27812420421675338</v>
      </c>
      <c r="G8" s="12"/>
    </row>
    <row r="9" spans="1:7" x14ac:dyDescent="0.25">
      <c r="B9" s="12" t="s">
        <v>443</v>
      </c>
      <c r="C9" s="13">
        <f>+[1]BC19!F18</f>
        <v>1696400</v>
      </c>
      <c r="D9" s="13">
        <v>772</v>
      </c>
      <c r="E9" s="13">
        <f t="shared" si="0"/>
        <v>1695628</v>
      </c>
      <c r="F9" s="14">
        <f t="shared" si="1"/>
        <v>2196.4093264248704</v>
      </c>
      <c r="G9" s="12"/>
    </row>
    <row r="10" spans="1:7" x14ac:dyDescent="0.25">
      <c r="B10" s="12" t="s">
        <v>444</v>
      </c>
      <c r="C10" s="13">
        <v>300692</v>
      </c>
      <c r="D10" s="13">
        <v>288150</v>
      </c>
      <c r="E10" s="13">
        <f t="shared" si="0"/>
        <v>12542</v>
      </c>
      <c r="F10" s="14">
        <f t="shared" si="1"/>
        <v>4.3525941349991326E-2</v>
      </c>
      <c r="G10" s="12"/>
    </row>
    <row r="11" spans="1:7" x14ac:dyDescent="0.25">
      <c r="B11" s="12" t="s">
        <v>445</v>
      </c>
      <c r="C11" s="13">
        <v>524719</v>
      </c>
      <c r="D11" s="13">
        <v>496091</v>
      </c>
      <c r="E11" s="13">
        <f t="shared" si="0"/>
        <v>28628</v>
      </c>
      <c r="F11" s="14">
        <f t="shared" si="1"/>
        <v>5.7707154534147966E-2</v>
      </c>
      <c r="G11" s="12"/>
    </row>
    <row r="12" spans="1:7" x14ac:dyDescent="0.25">
      <c r="B12" s="15" t="s">
        <v>446</v>
      </c>
      <c r="C12" s="16">
        <f>SUM(C7:C11)</f>
        <v>2725399.09</v>
      </c>
      <c r="D12" s="16">
        <f>SUM(D7:D11)</f>
        <v>942189</v>
      </c>
      <c r="E12" s="16">
        <f t="shared" si="0"/>
        <v>1783210.0899999999</v>
      </c>
      <c r="F12" s="14">
        <f t="shared" si="1"/>
        <v>1.892624611410237</v>
      </c>
      <c r="G12" s="12"/>
    </row>
    <row r="13" spans="1:7" x14ac:dyDescent="0.25">
      <c r="B13" s="17" t="s">
        <v>447</v>
      </c>
      <c r="C13" s="18">
        <f>+[1]BC19!I58</f>
        <v>1027084.98</v>
      </c>
      <c r="D13" s="18">
        <v>1161180</v>
      </c>
      <c r="E13" s="18">
        <f t="shared" si="0"/>
        <v>-134095.02000000002</v>
      </c>
      <c r="F13" s="14">
        <f t="shared" si="1"/>
        <v>-0.1154816824264972</v>
      </c>
      <c r="G13" s="12"/>
    </row>
    <row r="14" spans="1:7" x14ac:dyDescent="0.25">
      <c r="B14" s="19" t="s">
        <v>448</v>
      </c>
      <c r="C14" s="20">
        <v>0</v>
      </c>
      <c r="D14" s="20">
        <v>2963500</v>
      </c>
      <c r="E14" s="20">
        <f t="shared" si="0"/>
        <v>-2963500</v>
      </c>
      <c r="F14" s="14">
        <f t="shared" si="1"/>
        <v>-1</v>
      </c>
      <c r="G14" s="12"/>
    </row>
    <row r="15" spans="1:7" x14ac:dyDescent="0.25">
      <c r="B15" s="15" t="s">
        <v>449</v>
      </c>
      <c r="C15" s="16">
        <f>+C13+C14</f>
        <v>1027084.98</v>
      </c>
      <c r="D15" s="16">
        <f>+D13+D14</f>
        <v>4124680</v>
      </c>
      <c r="E15" s="18">
        <f t="shared" si="0"/>
        <v>-3097595.02</v>
      </c>
      <c r="F15" s="14">
        <f t="shared" si="1"/>
        <v>-0.750990384708632</v>
      </c>
      <c r="G15" s="12"/>
    </row>
    <row r="16" spans="1:7" x14ac:dyDescent="0.25">
      <c r="B16" s="15" t="s">
        <v>450</v>
      </c>
      <c r="C16" s="16">
        <f>+C12+C15</f>
        <v>3752484.07</v>
      </c>
      <c r="D16" s="16">
        <f>+D12+D15</f>
        <v>5066869</v>
      </c>
      <c r="E16" s="16">
        <f t="shared" si="0"/>
        <v>-1314384.9300000002</v>
      </c>
      <c r="F16" s="14">
        <f t="shared" si="1"/>
        <v>-0.25940771904700916</v>
      </c>
      <c r="G16" s="12"/>
    </row>
    <row r="17" spans="2:7" x14ac:dyDescent="0.25">
      <c r="B17" s="12"/>
      <c r="C17" s="13"/>
      <c r="D17" s="13"/>
      <c r="E17" s="13"/>
      <c r="F17" s="13"/>
      <c r="G17" s="12"/>
    </row>
    <row r="18" spans="2:7" x14ac:dyDescent="0.25">
      <c r="B18" s="21" t="s">
        <v>451</v>
      </c>
      <c r="C18" s="13"/>
      <c r="D18" s="13"/>
      <c r="E18" s="13"/>
      <c r="F18" s="13"/>
      <c r="G18" s="12"/>
    </row>
    <row r="19" spans="2:7" x14ac:dyDescent="0.25">
      <c r="B19" s="12" t="s">
        <v>452</v>
      </c>
      <c r="C19" s="13"/>
      <c r="D19" s="13"/>
      <c r="E19" s="13"/>
      <c r="F19" s="13"/>
      <c r="G19" s="12"/>
    </row>
    <row r="20" spans="2:7" x14ac:dyDescent="0.25">
      <c r="B20" s="12" t="s">
        <v>453</v>
      </c>
      <c r="C20" s="13">
        <v>1085</v>
      </c>
      <c r="D20" s="13">
        <v>1085</v>
      </c>
      <c r="E20" s="13">
        <f>+C20-D20</f>
        <v>0</v>
      </c>
      <c r="F20" s="14">
        <f t="shared" ref="F20:F23" si="2">+E20/D20</f>
        <v>0</v>
      </c>
      <c r="G20" s="12"/>
    </row>
    <row r="21" spans="2:7" x14ac:dyDescent="0.25">
      <c r="B21" s="12" t="s">
        <v>454</v>
      </c>
      <c r="C21" s="13">
        <v>95730</v>
      </c>
      <c r="D21" s="13">
        <v>88317</v>
      </c>
      <c r="E21" s="13">
        <f t="shared" ref="E21:E28" si="3">+C21-D21</f>
        <v>7413</v>
      </c>
      <c r="F21" s="14">
        <f t="shared" si="2"/>
        <v>8.3936275009341352E-2</v>
      </c>
      <c r="G21" s="12"/>
    </row>
    <row r="22" spans="2:7" x14ac:dyDescent="0.25">
      <c r="B22" s="12" t="s">
        <v>455</v>
      </c>
      <c r="C22" s="13">
        <v>250683</v>
      </c>
      <c r="D22" s="13">
        <v>8067</v>
      </c>
      <c r="E22" s="13">
        <f t="shared" si="3"/>
        <v>242616</v>
      </c>
      <c r="F22" s="14">
        <f t="shared" si="2"/>
        <v>30.075120862774266</v>
      </c>
      <c r="G22" s="12"/>
    </row>
    <row r="23" spans="2:7" x14ac:dyDescent="0.25">
      <c r="B23" s="12" t="s">
        <v>456</v>
      </c>
      <c r="C23" s="13">
        <v>328539</v>
      </c>
      <c r="D23" s="13">
        <v>3470</v>
      </c>
      <c r="E23" s="13">
        <f t="shared" si="3"/>
        <v>325069</v>
      </c>
      <c r="F23" s="14">
        <f t="shared" si="2"/>
        <v>93.679827089337181</v>
      </c>
      <c r="G23" s="12"/>
    </row>
    <row r="24" spans="2:7" x14ac:dyDescent="0.25">
      <c r="B24" s="15" t="s">
        <v>457</v>
      </c>
      <c r="C24" s="16">
        <f>SUM(C20:C23)</f>
        <v>676037</v>
      </c>
      <c r="D24" s="16">
        <f>SUM(D20:D23)</f>
        <v>100939</v>
      </c>
      <c r="E24" s="16">
        <f t="shared" si="3"/>
        <v>575098</v>
      </c>
      <c r="F24" s="13"/>
      <c r="G24" s="12"/>
    </row>
    <row r="25" spans="2:7" x14ac:dyDescent="0.25">
      <c r="B25" s="12"/>
      <c r="C25" s="13"/>
      <c r="D25" s="13"/>
      <c r="E25" s="13"/>
      <c r="F25" s="13"/>
      <c r="G25" s="12"/>
    </row>
    <row r="26" spans="2:7" x14ac:dyDescent="0.25">
      <c r="B26" s="12" t="s">
        <v>458</v>
      </c>
      <c r="C26" s="13">
        <v>1269327</v>
      </c>
      <c r="D26" s="13">
        <v>4144540</v>
      </c>
      <c r="E26" s="13">
        <f t="shared" si="3"/>
        <v>-2875213</v>
      </c>
      <c r="F26" s="14">
        <f t="shared" ref="F26:F27" si="4">+E26/D26</f>
        <v>-0.69373513103987416</v>
      </c>
      <c r="G26" s="12"/>
    </row>
    <row r="27" spans="2:7" x14ac:dyDescent="0.25">
      <c r="B27" s="15" t="s">
        <v>459</v>
      </c>
      <c r="C27" s="16">
        <f>+C26</f>
        <v>1269327</v>
      </c>
      <c r="D27" s="16">
        <f>+D26</f>
        <v>4144540</v>
      </c>
      <c r="E27" s="16">
        <f t="shared" si="3"/>
        <v>-2875213</v>
      </c>
      <c r="F27" s="14">
        <f t="shared" si="4"/>
        <v>-0.69373513103987416</v>
      </c>
      <c r="G27" s="12"/>
    </row>
    <row r="28" spans="2:7" x14ac:dyDescent="0.25">
      <c r="B28" s="15" t="s">
        <v>460</v>
      </c>
      <c r="C28" s="16">
        <f>+C27+C24</f>
        <v>1945364</v>
      </c>
      <c r="D28" s="16">
        <f>+D27+D24</f>
        <v>4245479</v>
      </c>
      <c r="E28" s="16">
        <f t="shared" si="3"/>
        <v>-2300115</v>
      </c>
      <c r="F28" s="14"/>
      <c r="G28" s="12"/>
    </row>
    <row r="29" spans="2:7" x14ac:dyDescent="0.25">
      <c r="B29" s="12"/>
      <c r="C29" s="13"/>
      <c r="D29" s="13"/>
      <c r="E29" s="13"/>
      <c r="F29" s="13"/>
      <c r="G29" s="12"/>
    </row>
    <row r="30" spans="2:7" x14ac:dyDescent="0.25">
      <c r="B30" s="12" t="s">
        <v>461</v>
      </c>
      <c r="C30" s="13"/>
      <c r="D30" s="13"/>
      <c r="E30" s="13"/>
      <c r="F30" s="13"/>
      <c r="G30" s="12"/>
    </row>
    <row r="31" spans="2:7" x14ac:dyDescent="0.25">
      <c r="B31" s="12" t="s">
        <v>462</v>
      </c>
      <c r="C31" s="13">
        <v>800</v>
      </c>
      <c r="D31" s="13">
        <v>800</v>
      </c>
      <c r="E31" s="13">
        <f>+C31-D31</f>
        <v>0</v>
      </c>
      <c r="F31" s="14">
        <f t="shared" ref="F31:F36" si="5">+E31/D31</f>
        <v>0</v>
      </c>
      <c r="G31" s="12"/>
    </row>
    <row r="32" spans="2:7" x14ac:dyDescent="0.25">
      <c r="B32" s="12" t="s">
        <v>463</v>
      </c>
      <c r="C32" s="13">
        <v>1833418</v>
      </c>
      <c r="D32" s="13">
        <v>1833418</v>
      </c>
      <c r="E32" s="13">
        <f t="shared" ref="E32:E36" si="6">+C32-D32</f>
        <v>0</v>
      </c>
      <c r="F32" s="14">
        <f t="shared" si="5"/>
        <v>0</v>
      </c>
      <c r="G32" s="12"/>
    </row>
    <row r="33" spans="2:7" x14ac:dyDescent="0.25">
      <c r="B33" s="12" t="s">
        <v>464</v>
      </c>
      <c r="C33" s="13">
        <v>985073</v>
      </c>
      <c r="D33" s="13">
        <v>-600165</v>
      </c>
      <c r="E33" s="13">
        <f t="shared" si="6"/>
        <v>1585238</v>
      </c>
      <c r="F33" s="14">
        <f t="shared" si="5"/>
        <v>-2.6413369656677745</v>
      </c>
      <c r="G33" s="12"/>
    </row>
    <row r="34" spans="2:7" x14ac:dyDescent="0.25">
      <c r="B34" s="12" t="s">
        <v>465</v>
      </c>
      <c r="C34" s="13">
        <f>1807120-2819291</f>
        <v>-1012171</v>
      </c>
      <c r="D34" s="13">
        <f>-1234053+821390</f>
        <v>-412663</v>
      </c>
      <c r="E34" s="13">
        <f t="shared" si="6"/>
        <v>-599508</v>
      </c>
      <c r="F34" s="14">
        <f t="shared" si="5"/>
        <v>1.4527786595842127</v>
      </c>
      <c r="G34" s="12"/>
    </row>
    <row r="35" spans="2:7" x14ac:dyDescent="0.25">
      <c r="B35" s="15" t="s">
        <v>466</v>
      </c>
      <c r="C35" s="16">
        <f>SUM(C31:C34)</f>
        <v>1807120</v>
      </c>
      <c r="D35" s="16">
        <f>SUM(D31:D34)</f>
        <v>821390</v>
      </c>
      <c r="E35" s="16">
        <f t="shared" si="6"/>
        <v>985730</v>
      </c>
      <c r="F35" s="14">
        <f t="shared" si="5"/>
        <v>1.2000754818052326</v>
      </c>
      <c r="G35" s="12"/>
    </row>
    <row r="36" spans="2:7" x14ac:dyDescent="0.25">
      <c r="B36" s="19" t="s">
        <v>467</v>
      </c>
      <c r="C36" s="20">
        <f>+C28+C35</f>
        <v>3752484</v>
      </c>
      <c r="D36" s="20">
        <f>+D28+D35</f>
        <v>5066869</v>
      </c>
      <c r="E36" s="16">
        <f t="shared" si="6"/>
        <v>-1314385</v>
      </c>
      <c r="F36" s="22">
        <f t="shared" si="5"/>
        <v>-0.25940773286224689</v>
      </c>
      <c r="G36" s="19"/>
    </row>
    <row r="37" spans="2:7" x14ac:dyDescent="0.25">
      <c r="C37" s="23"/>
      <c r="D37" s="23"/>
      <c r="E37" s="23"/>
      <c r="F37" s="23"/>
    </row>
    <row r="38" spans="2:7" x14ac:dyDescent="0.25">
      <c r="C38" s="23"/>
      <c r="D38" s="23"/>
      <c r="E38" s="23"/>
      <c r="F38" s="23"/>
    </row>
    <row r="39" spans="2:7" x14ac:dyDescent="0.25">
      <c r="C39" s="23"/>
      <c r="D39" s="23"/>
      <c r="E39" s="23"/>
      <c r="F39" s="23"/>
    </row>
    <row r="40" spans="2:7" x14ac:dyDescent="0.25">
      <c r="C40" s="23"/>
      <c r="D40" s="23"/>
      <c r="E40" s="23"/>
      <c r="F40" s="23"/>
    </row>
    <row r="41" spans="2:7" x14ac:dyDescent="0.25">
      <c r="C41" s="23"/>
      <c r="D41" s="23"/>
      <c r="E41" s="23"/>
      <c r="F41" s="23"/>
    </row>
    <row r="42" spans="2:7" x14ac:dyDescent="0.25">
      <c r="C42" s="23"/>
      <c r="D42" s="23"/>
      <c r="E42" s="23"/>
      <c r="F42" s="23"/>
    </row>
    <row r="43" spans="2:7" x14ac:dyDescent="0.25">
      <c r="C43" s="23"/>
      <c r="D43" s="23"/>
      <c r="E43" s="23"/>
      <c r="F43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"/>
  <sheetViews>
    <sheetView topLeftCell="A11" workbookViewId="0">
      <selection activeCell="F19" sqref="F19"/>
    </sheetView>
  </sheetViews>
  <sheetFormatPr defaultColWidth="11.42578125" defaultRowHeight="15" x14ac:dyDescent="0.25"/>
  <cols>
    <col min="1" max="1" width="3.140625" customWidth="1"/>
    <col min="2" max="2" width="31.5703125" bestFit="1" customWidth="1"/>
    <col min="3" max="3" width="10.7109375" bestFit="1" customWidth="1"/>
    <col min="4" max="4" width="9.140625" bestFit="1" customWidth="1"/>
    <col min="5" max="5" width="10.7109375" bestFit="1" customWidth="1"/>
    <col min="6" max="6" width="47.5703125" customWidth="1"/>
  </cols>
  <sheetData>
    <row r="1" spans="1:6" x14ac:dyDescent="0.25">
      <c r="A1" s="9" t="s">
        <v>429</v>
      </c>
    </row>
    <row r="2" spans="1:6" x14ac:dyDescent="0.25">
      <c r="A2" s="3" t="s">
        <v>434</v>
      </c>
    </row>
    <row r="3" spans="1:6" x14ac:dyDescent="0.25">
      <c r="A3" s="3" t="s">
        <v>435</v>
      </c>
    </row>
    <row r="5" spans="1:6" x14ac:dyDescent="0.25">
      <c r="B5" s="10" t="s">
        <v>468</v>
      </c>
      <c r="C5" s="11">
        <v>2019</v>
      </c>
      <c r="D5" s="11">
        <v>2018</v>
      </c>
      <c r="E5" s="11" t="s">
        <v>437</v>
      </c>
      <c r="F5" s="11" t="s">
        <v>439</v>
      </c>
    </row>
    <row r="6" spans="1:6" x14ac:dyDescent="0.25">
      <c r="B6" s="12" t="s">
        <v>469</v>
      </c>
      <c r="C6" s="13">
        <v>749765</v>
      </c>
      <c r="D6" s="13">
        <v>261368</v>
      </c>
      <c r="E6" s="13">
        <f>+C6-D6</f>
        <v>488397</v>
      </c>
      <c r="F6" s="12"/>
    </row>
    <row r="7" spans="1:6" x14ac:dyDescent="0.25">
      <c r="B7" s="12" t="s">
        <v>470</v>
      </c>
      <c r="C7" s="20">
        <v>1696400</v>
      </c>
      <c r="D7" s="20">
        <v>0</v>
      </c>
      <c r="E7" s="20">
        <f>+C7-D7</f>
        <v>1696400</v>
      </c>
      <c r="F7" s="12"/>
    </row>
    <row r="8" spans="1:6" x14ac:dyDescent="0.25">
      <c r="B8" s="12" t="s">
        <v>471</v>
      </c>
      <c r="C8" s="13">
        <f>+C6+C7</f>
        <v>2446165</v>
      </c>
      <c r="D8" s="13">
        <f>+D6+D7</f>
        <v>261368</v>
      </c>
      <c r="E8" s="13">
        <f>+C8-D8</f>
        <v>2184797</v>
      </c>
      <c r="F8" s="12"/>
    </row>
    <row r="9" spans="1:6" x14ac:dyDescent="0.25">
      <c r="B9" s="12"/>
      <c r="C9" s="13"/>
      <c r="D9" s="13"/>
      <c r="E9" s="13"/>
      <c r="F9" s="12"/>
    </row>
    <row r="10" spans="1:6" x14ac:dyDescent="0.25">
      <c r="B10" s="12" t="s">
        <v>472</v>
      </c>
      <c r="C10" s="13"/>
      <c r="D10" s="13"/>
      <c r="E10" s="13"/>
      <c r="F10" s="12"/>
    </row>
    <row r="11" spans="1:6" x14ac:dyDescent="0.25">
      <c r="B11" s="12" t="s">
        <v>473</v>
      </c>
      <c r="C11" s="13">
        <f>[1]BC19!E152</f>
        <v>145894.67000000001</v>
      </c>
      <c r="D11" s="13">
        <v>152856</v>
      </c>
      <c r="E11" s="13">
        <f>+C11-D11</f>
        <v>-6961.3299999999872</v>
      </c>
      <c r="F11" s="12"/>
    </row>
    <row r="12" spans="1:6" x14ac:dyDescent="0.25">
      <c r="B12" s="12" t="s">
        <v>474</v>
      </c>
      <c r="C12" s="13">
        <f>+[1]BC19!E154</f>
        <v>52762.03</v>
      </c>
      <c r="D12" s="13">
        <v>115098</v>
      </c>
      <c r="E12" s="13">
        <f t="shared" ref="E12:E27" si="0">+C12-D12</f>
        <v>-62335.97</v>
      </c>
      <c r="F12" s="12"/>
    </row>
    <row r="13" spans="1:6" x14ac:dyDescent="0.25">
      <c r="B13" s="12" t="s">
        <v>475</v>
      </c>
      <c r="C13" s="20">
        <f>+[1]BC19!E156+[1]BC19!E158</f>
        <v>126580.95</v>
      </c>
      <c r="D13" s="20">
        <v>134121</v>
      </c>
      <c r="E13" s="13">
        <f t="shared" si="0"/>
        <v>-7540.0500000000029</v>
      </c>
      <c r="F13" s="12"/>
    </row>
    <row r="14" spans="1:6" x14ac:dyDescent="0.25">
      <c r="B14" s="12" t="s">
        <v>476</v>
      </c>
      <c r="C14" s="13">
        <f>SUM(C11:C13)</f>
        <v>325237.65000000002</v>
      </c>
      <c r="D14" s="13">
        <f>SUM(D11:D13)</f>
        <v>402075</v>
      </c>
      <c r="E14" s="16">
        <f t="shared" si="0"/>
        <v>-76837.349999999977</v>
      </c>
      <c r="F14" s="12"/>
    </row>
    <row r="15" spans="1:6" x14ac:dyDescent="0.25">
      <c r="B15" s="12" t="s">
        <v>477</v>
      </c>
      <c r="C15" s="18">
        <f>+C8-C14</f>
        <v>2120927.35</v>
      </c>
      <c r="D15" s="18">
        <f>+D8-D14</f>
        <v>-140707</v>
      </c>
      <c r="E15" s="18">
        <f t="shared" si="0"/>
        <v>2261634.35</v>
      </c>
      <c r="F15" s="12"/>
    </row>
    <row r="16" spans="1:6" s="24" customFormat="1" x14ac:dyDescent="0.25">
      <c r="B16" s="25" t="s">
        <v>438</v>
      </c>
      <c r="C16" s="26">
        <f>+C15/C8</f>
        <v>0.86704181852000994</v>
      </c>
      <c r="D16" s="26">
        <f>+D15/D8</f>
        <v>-0.53834822931651927</v>
      </c>
      <c r="E16" s="26">
        <f>+C16-D16</f>
        <v>1.4053900478365291</v>
      </c>
      <c r="F16" s="27"/>
    </row>
    <row r="17" spans="2:6" x14ac:dyDescent="0.25">
      <c r="B17" s="12"/>
      <c r="C17" s="13"/>
      <c r="D17" s="13"/>
      <c r="E17" s="13">
        <f t="shared" si="0"/>
        <v>0</v>
      </c>
      <c r="F17" s="12"/>
    </row>
    <row r="18" spans="2:6" x14ac:dyDescent="0.25">
      <c r="B18" s="12" t="s">
        <v>478</v>
      </c>
      <c r="C18" s="13">
        <f>-671886-134304+231683</f>
        <v>-574507</v>
      </c>
      <c r="D18" s="13">
        <v>-463668</v>
      </c>
      <c r="E18" s="13">
        <f t="shared" si="0"/>
        <v>-110839</v>
      </c>
      <c r="F18" s="12"/>
    </row>
    <row r="19" spans="2:6" x14ac:dyDescent="0.25">
      <c r="B19" s="25" t="s">
        <v>438</v>
      </c>
      <c r="C19" s="26">
        <f>+C18/C8</f>
        <v>-0.23486028129745951</v>
      </c>
      <c r="D19" s="26">
        <f>+D18/D8</f>
        <v>-1.7740044687949559</v>
      </c>
      <c r="E19" s="28"/>
      <c r="F19" s="12"/>
    </row>
    <row r="20" spans="2:6" x14ac:dyDescent="0.25">
      <c r="B20" s="12" t="s">
        <v>479</v>
      </c>
      <c r="C20" s="13">
        <v>0</v>
      </c>
      <c r="D20" s="13">
        <v>0</v>
      </c>
      <c r="E20" s="13">
        <f t="shared" si="0"/>
        <v>0</v>
      </c>
      <c r="F20" s="29"/>
    </row>
    <row r="21" spans="2:6" x14ac:dyDescent="0.25">
      <c r="B21" s="12" t="s">
        <v>480</v>
      </c>
      <c r="C21" s="13">
        <f>-1343+35</f>
        <v>-1308</v>
      </c>
      <c r="D21" s="13">
        <f>4212</f>
        <v>4212</v>
      </c>
      <c r="E21" s="13">
        <f t="shared" si="0"/>
        <v>-5520</v>
      </c>
      <c r="F21" s="12"/>
    </row>
    <row r="22" spans="2:6" x14ac:dyDescent="0.25">
      <c r="B22" s="12" t="s">
        <v>481</v>
      </c>
      <c r="C22" s="18">
        <f>SUM(C15:C21)</f>
        <v>1545112.9821815372</v>
      </c>
      <c r="D22" s="18">
        <f>SUM(D15:D21)</f>
        <v>-600165.31235269818</v>
      </c>
      <c r="E22" s="18">
        <f t="shared" si="0"/>
        <v>2145278.2945342353</v>
      </c>
      <c r="F22" s="12"/>
    </row>
    <row r="23" spans="2:6" x14ac:dyDescent="0.25">
      <c r="B23" s="25" t="s">
        <v>438</v>
      </c>
      <c r="C23" s="26">
        <f>+C22/C8</f>
        <v>0.63164708111739687</v>
      </c>
      <c r="D23" s="26">
        <f>+D22/D8</f>
        <v>-2.2962463360193222</v>
      </c>
      <c r="E23" s="13"/>
      <c r="F23" s="12"/>
    </row>
    <row r="24" spans="2:6" x14ac:dyDescent="0.25">
      <c r="B24" s="25"/>
      <c r="C24" s="26"/>
      <c r="D24" s="26"/>
      <c r="E24" s="13"/>
      <c r="F24" s="12"/>
    </row>
    <row r="25" spans="2:6" x14ac:dyDescent="0.25">
      <c r="B25" s="12" t="s">
        <v>482</v>
      </c>
      <c r="C25" s="13">
        <v>-231683</v>
      </c>
      <c r="D25" s="13">
        <v>0</v>
      </c>
      <c r="E25" s="13">
        <f t="shared" si="0"/>
        <v>-231683</v>
      </c>
      <c r="F25" s="12"/>
    </row>
    <row r="26" spans="2:6" x14ac:dyDescent="0.25">
      <c r="B26" s="12" t="s">
        <v>483</v>
      </c>
      <c r="C26" s="13">
        <v>-328358</v>
      </c>
      <c r="D26" s="13">
        <v>0</v>
      </c>
      <c r="E26" s="13">
        <f t="shared" si="0"/>
        <v>-328358</v>
      </c>
      <c r="F26" s="12"/>
    </row>
    <row r="27" spans="2:6" x14ac:dyDescent="0.25">
      <c r="B27" s="19" t="s">
        <v>464</v>
      </c>
      <c r="C27" s="16">
        <f>+C22+C25+C26</f>
        <v>985071.9821815372</v>
      </c>
      <c r="D27" s="16">
        <f>+D22+D26</f>
        <v>-600165.31235269818</v>
      </c>
      <c r="E27" s="16">
        <f t="shared" si="0"/>
        <v>1585237.2945342353</v>
      </c>
      <c r="F27" s="19"/>
    </row>
    <row r="28" spans="2:6" x14ac:dyDescent="0.25">
      <c r="C28" s="30">
        <f>+C27/C8</f>
        <v>0.4027005464396462</v>
      </c>
      <c r="D28" s="30">
        <f>+D27/D8</f>
        <v>-2.2962463360193222</v>
      </c>
    </row>
    <row r="29" spans="2:6" x14ac:dyDescent="0.25">
      <c r="C29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4F5C6-0ED9-4C3B-96C8-F166D3E8F6B1}">
  <dimension ref="A1:M56"/>
  <sheetViews>
    <sheetView workbookViewId="0">
      <selection activeCell="A38" sqref="A38"/>
    </sheetView>
  </sheetViews>
  <sheetFormatPr defaultColWidth="11.42578125" defaultRowHeight="15" x14ac:dyDescent="0.25"/>
  <cols>
    <col min="1" max="1" width="36.7109375" customWidth="1"/>
    <col min="2" max="2" width="10" customWidth="1"/>
    <col min="3" max="4" width="11.140625" bestFit="1" customWidth="1"/>
    <col min="5" max="5" width="9" bestFit="1" customWidth="1"/>
    <col min="6" max="6" width="11.140625" bestFit="1" customWidth="1"/>
    <col min="7" max="7" width="9.85546875" bestFit="1" customWidth="1"/>
    <col min="8" max="8" width="11.7109375" bestFit="1" customWidth="1"/>
    <col min="9" max="10" width="12" bestFit="1" customWidth="1"/>
    <col min="11" max="11" width="13.7109375" bestFit="1" customWidth="1"/>
  </cols>
  <sheetData>
    <row r="1" spans="1:12" s="32" customFormat="1" x14ac:dyDescent="0.25">
      <c r="C1" s="33"/>
      <c r="D1" s="33"/>
      <c r="E1" s="33"/>
      <c r="F1" s="33"/>
      <c r="G1" s="34" t="s">
        <v>465</v>
      </c>
      <c r="H1" s="34"/>
      <c r="I1" s="34"/>
    </row>
    <row r="2" spans="1:12" s="32" customFormat="1" ht="14.25" customHeight="1" x14ac:dyDescent="0.25">
      <c r="B2" s="35" t="s">
        <v>484</v>
      </c>
      <c r="C2" s="36" t="s">
        <v>485</v>
      </c>
      <c r="F2" s="36" t="s">
        <v>486</v>
      </c>
      <c r="G2" s="36" t="s">
        <v>487</v>
      </c>
      <c r="J2" s="37"/>
    </row>
    <row r="3" spans="1:12" s="32" customFormat="1" ht="14.25" customHeight="1" x14ac:dyDescent="0.25">
      <c r="B3" s="35"/>
      <c r="C3" s="36" t="s">
        <v>488</v>
      </c>
      <c r="D3" s="36" t="s">
        <v>489</v>
      </c>
      <c r="E3" s="36" t="s">
        <v>489</v>
      </c>
      <c r="F3" s="36" t="s">
        <v>490</v>
      </c>
      <c r="G3" s="36" t="s">
        <v>491</v>
      </c>
      <c r="H3" s="36" t="s">
        <v>492</v>
      </c>
      <c r="I3" s="37" t="s">
        <v>493</v>
      </c>
      <c r="J3" s="37"/>
    </row>
    <row r="4" spans="1:12" s="32" customFormat="1" x14ac:dyDescent="0.25">
      <c r="B4" s="38"/>
      <c r="C4" s="39" t="s">
        <v>494</v>
      </c>
      <c r="D4" s="39" t="s">
        <v>495</v>
      </c>
      <c r="E4" s="39" t="s">
        <v>496</v>
      </c>
      <c r="F4" s="39" t="s">
        <v>497</v>
      </c>
      <c r="G4" s="39" t="s">
        <v>498</v>
      </c>
      <c r="H4" s="39" t="s">
        <v>499</v>
      </c>
      <c r="I4" s="40" t="s">
        <v>500</v>
      </c>
      <c r="J4" s="40" t="s">
        <v>501</v>
      </c>
    </row>
    <row r="5" spans="1:12" x14ac:dyDescent="0.25">
      <c r="B5" s="41"/>
      <c r="C5" s="41"/>
      <c r="D5" s="41"/>
      <c r="E5" s="41"/>
      <c r="F5" s="41"/>
      <c r="G5" s="41"/>
      <c r="H5" s="41"/>
      <c r="I5" s="41"/>
      <c r="J5" s="41"/>
    </row>
    <row r="6" spans="1:12" hidden="1" x14ac:dyDescent="0.25">
      <c r="A6" s="42" t="s">
        <v>502</v>
      </c>
      <c r="B6" s="43">
        <v>9830611</v>
      </c>
      <c r="C6" s="44">
        <v>900000</v>
      </c>
      <c r="D6" s="44">
        <v>2751278</v>
      </c>
      <c r="E6" s="44">
        <v>36350</v>
      </c>
      <c r="F6" s="44">
        <v>36350</v>
      </c>
      <c r="G6" s="44">
        <v>706749</v>
      </c>
      <c r="H6" s="44">
        <v>960263</v>
      </c>
      <c r="I6" s="44">
        <v>16280475</v>
      </c>
      <c r="J6" s="43">
        <v>31465726</v>
      </c>
    </row>
    <row r="7" spans="1:12" hidden="1" x14ac:dyDescent="0.25">
      <c r="B7" s="43"/>
      <c r="C7" s="41"/>
      <c r="D7" s="41"/>
      <c r="E7" s="41"/>
      <c r="F7" s="41"/>
      <c r="G7" s="43"/>
      <c r="H7" s="43"/>
      <c r="I7" s="43"/>
      <c r="J7" s="41"/>
    </row>
    <row r="8" spans="1:12" hidden="1" x14ac:dyDescent="0.25">
      <c r="A8" s="42" t="s">
        <v>503</v>
      </c>
      <c r="B8" s="41">
        <v>0</v>
      </c>
      <c r="C8" s="41">
        <v>0</v>
      </c>
      <c r="D8" s="41">
        <v>0</v>
      </c>
      <c r="E8" s="41">
        <v>0</v>
      </c>
      <c r="F8" s="41">
        <v>0</v>
      </c>
      <c r="G8" s="41">
        <v>0</v>
      </c>
      <c r="H8" s="41">
        <v>0</v>
      </c>
      <c r="I8" s="44">
        <v>3055040</v>
      </c>
      <c r="J8" s="44">
        <v>3055040</v>
      </c>
    </row>
    <row r="9" spans="1:12" hidden="1" x14ac:dyDescent="0.25">
      <c r="B9" s="43"/>
      <c r="C9" s="41"/>
      <c r="D9" s="41"/>
      <c r="E9" s="41"/>
      <c r="F9" s="41"/>
      <c r="G9" s="43"/>
      <c r="H9" s="43"/>
      <c r="I9" s="43"/>
      <c r="J9" s="41"/>
    </row>
    <row r="10" spans="1:12" hidden="1" x14ac:dyDescent="0.25">
      <c r="A10" s="45" t="s">
        <v>504</v>
      </c>
      <c r="B10" s="46">
        <v>0</v>
      </c>
      <c r="C10" s="46">
        <v>0</v>
      </c>
      <c r="D10" s="46">
        <v>305504</v>
      </c>
      <c r="E10" s="46">
        <v>0</v>
      </c>
      <c r="F10" s="46">
        <v>0</v>
      </c>
      <c r="G10" s="46">
        <v>0</v>
      </c>
      <c r="H10" s="46">
        <v>0</v>
      </c>
      <c r="I10" s="44">
        <v>-305504</v>
      </c>
      <c r="J10" s="44">
        <v>0</v>
      </c>
    </row>
    <row r="11" spans="1:12" hidden="1" x14ac:dyDescent="0.25">
      <c r="B11" s="46"/>
      <c r="C11" s="41"/>
      <c r="D11" s="41"/>
      <c r="E11" s="41"/>
      <c r="F11" s="41"/>
      <c r="G11" s="46"/>
      <c r="H11" s="46"/>
      <c r="I11" s="46"/>
      <c r="J11" s="46"/>
    </row>
    <row r="12" spans="1:12" hidden="1" x14ac:dyDescent="0.25">
      <c r="A12" s="42" t="s">
        <v>505</v>
      </c>
      <c r="B12" s="47">
        <v>23879352</v>
      </c>
      <c r="C12" s="47">
        <v>705936</v>
      </c>
      <c r="D12" s="47">
        <v>3982138</v>
      </c>
      <c r="E12" s="47">
        <v>34797</v>
      </c>
      <c r="F12" s="41">
        <v>-495802</v>
      </c>
      <c r="G12" s="47">
        <v>227072</v>
      </c>
      <c r="H12" s="41">
        <v>-3202431</v>
      </c>
      <c r="I12" s="47">
        <v>38523084</v>
      </c>
      <c r="J12" s="47">
        <v>63654146</v>
      </c>
      <c r="L12" s="48"/>
    </row>
    <row r="13" spans="1:12" ht="4.3499999999999996" hidden="1" customHeight="1" x14ac:dyDescent="0.25">
      <c r="A13" s="49"/>
      <c r="B13" s="50"/>
      <c r="C13" s="50"/>
      <c r="D13" s="50"/>
      <c r="E13" s="50"/>
      <c r="F13" s="50"/>
      <c r="G13" s="50"/>
      <c r="H13" s="50"/>
      <c r="I13" s="50"/>
      <c r="J13" s="50"/>
      <c r="K13" s="49"/>
      <c r="L13" s="49"/>
    </row>
    <row r="14" spans="1:12" ht="22.5" hidden="1" x14ac:dyDescent="0.25">
      <c r="A14" s="51" t="s">
        <v>506</v>
      </c>
      <c r="B14" s="41">
        <v>6127345</v>
      </c>
      <c r="C14" s="52"/>
      <c r="D14" s="52"/>
      <c r="E14" s="52"/>
      <c r="F14" s="52"/>
      <c r="G14" s="52"/>
      <c r="H14" s="52"/>
      <c r="I14" s="52">
        <v>-6127345</v>
      </c>
      <c r="J14" s="52">
        <f>SUM(B14:I14)</f>
        <v>0</v>
      </c>
      <c r="K14" s="49"/>
      <c r="L14" s="49"/>
    </row>
    <row r="15" spans="1:12" ht="5.0999999999999996" hidden="1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49"/>
      <c r="L15" s="49"/>
    </row>
    <row r="16" spans="1:12" hidden="1" x14ac:dyDescent="0.25">
      <c r="A16" s="42" t="s">
        <v>504</v>
      </c>
      <c r="B16" s="41"/>
      <c r="C16" s="41"/>
      <c r="D16" s="41">
        <v>680816</v>
      </c>
      <c r="E16" s="41"/>
      <c r="F16" s="41"/>
      <c r="G16" s="41"/>
      <c r="H16" s="41"/>
      <c r="I16" s="41">
        <v>-680816</v>
      </c>
      <c r="J16" s="41">
        <f>SUM(B16:I16)</f>
        <v>0</v>
      </c>
      <c r="L16" s="44"/>
    </row>
    <row r="17" spans="1:12" ht="4.3499999999999996" hidden="1" customHeight="1" x14ac:dyDescent="0.25">
      <c r="B17" s="41"/>
      <c r="C17" s="41"/>
      <c r="D17" s="41"/>
      <c r="E17" s="41"/>
      <c r="F17" s="41"/>
      <c r="G17" s="41"/>
      <c r="H17" s="41"/>
      <c r="I17" s="41"/>
      <c r="J17" s="47"/>
    </row>
    <row r="18" spans="1:12" hidden="1" x14ac:dyDescent="0.25">
      <c r="A18" s="42" t="s">
        <v>507</v>
      </c>
      <c r="B18" s="41"/>
      <c r="C18" s="41"/>
      <c r="D18" s="41"/>
      <c r="E18" s="41"/>
      <c r="F18" s="41"/>
      <c r="G18" s="41"/>
      <c r="H18" s="41"/>
      <c r="I18" s="41">
        <f>476468-29500</f>
        <v>446968</v>
      </c>
      <c r="J18" s="41">
        <f>SUM(B18:I18)</f>
        <v>446968</v>
      </c>
      <c r="L18" s="44"/>
    </row>
    <row r="19" spans="1:12" ht="4.3499999999999996" hidden="1" customHeight="1" x14ac:dyDescent="0.25">
      <c r="B19" s="41"/>
      <c r="C19" s="41"/>
      <c r="D19" s="41"/>
      <c r="E19" s="41"/>
      <c r="F19" s="41"/>
      <c r="G19" s="41"/>
      <c r="H19" s="41"/>
      <c r="I19" s="41"/>
      <c r="J19" s="47"/>
    </row>
    <row r="20" spans="1:12" ht="33.75" hidden="1" x14ac:dyDescent="0.25">
      <c r="A20" s="51" t="s">
        <v>508</v>
      </c>
      <c r="B20" s="41"/>
      <c r="C20" s="41">
        <v>-705016</v>
      </c>
      <c r="D20" s="41"/>
      <c r="E20" s="41"/>
      <c r="F20" s="41"/>
      <c r="G20" s="41"/>
      <c r="H20" s="41"/>
      <c r="I20" s="41"/>
      <c r="J20" s="41">
        <f>SUM(B20:I20)</f>
        <v>-705016</v>
      </c>
      <c r="L20" s="44"/>
    </row>
    <row r="21" spans="1:12" ht="4.3499999999999996" hidden="1" customHeight="1" x14ac:dyDescent="0.25">
      <c r="B21" s="41"/>
      <c r="C21" s="41"/>
      <c r="D21" s="41"/>
      <c r="E21" s="41"/>
      <c r="F21" s="41"/>
      <c r="G21" s="41"/>
      <c r="H21" s="41"/>
      <c r="I21" s="41"/>
      <c r="J21" s="47"/>
    </row>
    <row r="22" spans="1:12" hidden="1" x14ac:dyDescent="0.25">
      <c r="A22" s="42" t="s">
        <v>509</v>
      </c>
      <c r="B22" s="41"/>
      <c r="C22" s="41"/>
      <c r="D22" s="41"/>
      <c r="E22" s="41"/>
      <c r="F22" s="41">
        <v>1849659</v>
      </c>
      <c r="G22" s="41"/>
      <c r="H22" s="41"/>
      <c r="I22" s="41">
        <v>5595545</v>
      </c>
      <c r="J22" s="41">
        <f>SUM(B22:I22)</f>
        <v>7445204</v>
      </c>
      <c r="K22" s="53"/>
      <c r="L22" s="44"/>
    </row>
    <row r="23" spans="1:12" ht="4.3499999999999996" hidden="1" customHeight="1" x14ac:dyDescent="0.25">
      <c r="B23" s="54"/>
      <c r="C23" s="54"/>
      <c r="D23" s="54"/>
      <c r="E23" s="54"/>
      <c r="F23" s="54"/>
      <c r="G23" s="54"/>
      <c r="H23" s="54"/>
      <c r="I23" s="54"/>
      <c r="J23" s="54"/>
    </row>
    <row r="24" spans="1:12" hidden="1" x14ac:dyDescent="0.25">
      <c r="A24" s="42" t="s">
        <v>510</v>
      </c>
      <c r="B24" s="41">
        <f t="shared" ref="B24:J24" si="0">SUM(B12:B22)</f>
        <v>30006697</v>
      </c>
      <c r="C24" s="41">
        <f t="shared" si="0"/>
        <v>920</v>
      </c>
      <c r="D24" s="41">
        <f t="shared" si="0"/>
        <v>4662954</v>
      </c>
      <c r="E24" s="41">
        <f t="shared" si="0"/>
        <v>34797</v>
      </c>
      <c r="F24" s="41">
        <f t="shared" si="0"/>
        <v>1353857</v>
      </c>
      <c r="G24" s="41">
        <f t="shared" si="0"/>
        <v>227072</v>
      </c>
      <c r="H24" s="41">
        <f t="shared" si="0"/>
        <v>-3202431</v>
      </c>
      <c r="I24" s="47">
        <f t="shared" si="0"/>
        <v>37757436</v>
      </c>
      <c r="J24" s="47">
        <f t="shared" si="0"/>
        <v>70841302</v>
      </c>
      <c r="K24" s="55"/>
      <c r="L24" s="48"/>
    </row>
    <row r="25" spans="1:12" ht="4.9000000000000004" hidden="1" customHeight="1" x14ac:dyDescent="0.25">
      <c r="B25" s="56"/>
      <c r="C25" s="56"/>
      <c r="D25" s="56"/>
      <c r="E25" s="56"/>
      <c r="F25" s="56"/>
      <c r="G25" s="56"/>
      <c r="H25" s="56"/>
      <c r="I25" s="56"/>
      <c r="J25" s="56"/>
    </row>
    <row r="26" spans="1:12" hidden="1" x14ac:dyDescent="0.25">
      <c r="A26" s="51" t="s">
        <v>511</v>
      </c>
      <c r="B26" s="41"/>
      <c r="C26" s="41"/>
      <c r="D26" s="41"/>
      <c r="E26" s="41"/>
      <c r="F26" s="41"/>
      <c r="G26" s="41"/>
      <c r="H26" s="41"/>
      <c r="I26" s="41">
        <v>854455</v>
      </c>
      <c r="J26" s="41">
        <f>SUM(B26:I26)</f>
        <v>854455</v>
      </c>
    </row>
    <row r="27" spans="1:12" ht="4.9000000000000004" hidden="1" customHeight="1" x14ac:dyDescent="0.25">
      <c r="B27" s="56"/>
      <c r="C27" s="56"/>
      <c r="D27" s="56"/>
      <c r="E27" s="56"/>
      <c r="F27" s="56"/>
      <c r="G27" s="56"/>
      <c r="H27" s="56"/>
      <c r="I27" s="56"/>
      <c r="J27" s="56"/>
    </row>
    <row r="28" spans="1:12" ht="22.5" hidden="1" x14ac:dyDescent="0.25">
      <c r="A28" s="51" t="s">
        <v>512</v>
      </c>
      <c r="B28" s="41">
        <v>5035990</v>
      </c>
      <c r="C28" s="41"/>
      <c r="D28" s="41"/>
      <c r="E28" s="41"/>
      <c r="F28" s="41"/>
      <c r="G28" s="41"/>
      <c r="H28" s="41"/>
      <c r="I28" s="41">
        <v>-5035990</v>
      </c>
      <c r="J28" s="41">
        <f>SUM(B28:I28)</f>
        <v>0</v>
      </c>
    </row>
    <row r="29" spans="1:12" ht="4.9000000000000004" hidden="1" customHeight="1" x14ac:dyDescent="0.25">
      <c r="B29" s="41"/>
      <c r="C29" s="41"/>
      <c r="D29" s="41"/>
      <c r="E29" s="41"/>
      <c r="F29" s="41"/>
      <c r="G29" s="41"/>
      <c r="H29" s="41"/>
      <c r="I29" s="41"/>
      <c r="J29" s="41"/>
    </row>
    <row r="30" spans="1:12" hidden="1" x14ac:dyDescent="0.25">
      <c r="A30" s="42" t="s">
        <v>504</v>
      </c>
      <c r="B30" s="41"/>
      <c r="C30" s="41"/>
      <c r="D30" s="41">
        <v>559555</v>
      </c>
      <c r="E30" s="41"/>
      <c r="F30" s="41"/>
      <c r="G30" s="41"/>
      <c r="H30" s="41"/>
      <c r="I30" s="41">
        <v>-559555</v>
      </c>
      <c r="J30" s="41">
        <f>SUM(B30:I30)</f>
        <v>0</v>
      </c>
      <c r="L30" s="44"/>
    </row>
    <row r="31" spans="1:12" ht="4.9000000000000004" hidden="1" customHeight="1" x14ac:dyDescent="0.25">
      <c r="B31" s="41"/>
      <c r="C31" s="41"/>
      <c r="D31" s="41"/>
      <c r="E31" s="41"/>
      <c r="F31" s="41"/>
      <c r="G31" s="41"/>
      <c r="H31" s="41"/>
      <c r="I31" s="41"/>
      <c r="J31" s="41"/>
    </row>
    <row r="32" spans="1:12" hidden="1" x14ac:dyDescent="0.25">
      <c r="A32" s="42" t="s">
        <v>513</v>
      </c>
      <c r="B32" s="41"/>
      <c r="C32" s="41"/>
      <c r="D32" s="41"/>
      <c r="E32" s="41"/>
      <c r="F32" s="41"/>
      <c r="G32" s="41"/>
      <c r="H32" s="41"/>
      <c r="I32" s="41">
        <v>251108</v>
      </c>
      <c r="J32" s="41">
        <f>SUM(B32:I32)</f>
        <v>251108</v>
      </c>
    </row>
    <row r="33" spans="1:13" ht="4.9000000000000004" hidden="1" customHeight="1" x14ac:dyDescent="0.25">
      <c r="B33" s="41"/>
      <c r="C33" s="41"/>
      <c r="D33" s="41"/>
      <c r="E33" s="41"/>
      <c r="F33" s="41"/>
      <c r="G33" s="41"/>
      <c r="H33" s="41"/>
      <c r="I33" s="41"/>
      <c r="J33" s="41"/>
    </row>
    <row r="34" spans="1:13" hidden="1" x14ac:dyDescent="0.25">
      <c r="A34" s="42" t="s">
        <v>509</v>
      </c>
      <c r="B34" s="41"/>
      <c r="C34" s="41"/>
      <c r="D34" s="41"/>
      <c r="E34" s="41"/>
      <c r="F34" s="41">
        <v>70086</v>
      </c>
      <c r="G34" s="41"/>
      <c r="H34" s="41"/>
      <c r="I34" s="41">
        <v>9390028</v>
      </c>
      <c r="J34" s="41">
        <f>SUM(B34:I34)</f>
        <v>9460114</v>
      </c>
    </row>
    <row r="35" spans="1:13" ht="4.9000000000000004" hidden="1" customHeight="1" x14ac:dyDescent="0.25">
      <c r="B35" s="56"/>
      <c r="C35" s="56"/>
      <c r="D35" s="56"/>
      <c r="E35" s="56"/>
      <c r="F35" s="56"/>
      <c r="G35" s="56"/>
      <c r="H35" s="56"/>
      <c r="I35" s="56"/>
      <c r="J35" s="56"/>
      <c r="K35" s="55"/>
      <c r="L35" s="55"/>
      <c r="M35" s="55"/>
    </row>
    <row r="36" spans="1:13" ht="18.600000000000001" customHeight="1" x14ac:dyDescent="0.25">
      <c r="A36" s="42" t="s">
        <v>514</v>
      </c>
      <c r="B36" s="44">
        <v>800</v>
      </c>
      <c r="C36" s="44">
        <v>1833417.66</v>
      </c>
      <c r="D36" s="44"/>
      <c r="E36" s="44"/>
      <c r="F36" s="44"/>
      <c r="G36" s="44"/>
      <c r="H36" s="44"/>
      <c r="I36" s="57">
        <v>-1013256.36</v>
      </c>
      <c r="J36" s="57">
        <f t="shared" ref="J36:J41" si="1">SUM(B36:I36)</f>
        <v>820961.29999999993</v>
      </c>
      <c r="K36" s="58"/>
      <c r="L36" s="48"/>
      <c r="M36" s="55"/>
    </row>
    <row r="37" spans="1:13" x14ac:dyDescent="0.25">
      <c r="A37" s="51" t="s">
        <v>511</v>
      </c>
      <c r="B37" s="44"/>
      <c r="C37" s="44"/>
      <c r="D37" s="44"/>
      <c r="E37" s="44"/>
      <c r="F37" s="44"/>
      <c r="G37" s="44"/>
      <c r="H37" s="44"/>
      <c r="I37" s="44"/>
      <c r="J37" s="44">
        <f t="shared" si="1"/>
        <v>0</v>
      </c>
    </row>
    <row r="38" spans="1:13" ht="22.5" x14ac:dyDescent="0.25">
      <c r="A38" s="51" t="s">
        <v>515</v>
      </c>
      <c r="B38" s="44"/>
      <c r="C38" s="44"/>
      <c r="D38" s="44"/>
      <c r="E38" s="44"/>
      <c r="F38" s="59"/>
      <c r="G38" s="44"/>
      <c r="H38" s="44"/>
      <c r="I38" s="44"/>
      <c r="J38" s="44">
        <f t="shared" si="1"/>
        <v>0</v>
      </c>
    </row>
    <row r="39" spans="1:13" x14ac:dyDescent="0.25">
      <c r="A39" s="42" t="s">
        <v>504</v>
      </c>
      <c r="B39" s="44"/>
      <c r="C39" s="44"/>
      <c r="D39" s="44"/>
      <c r="E39" s="44"/>
      <c r="F39" s="44"/>
      <c r="G39" s="44"/>
      <c r="H39" s="44"/>
      <c r="I39" s="44"/>
      <c r="J39" s="44">
        <f t="shared" si="1"/>
        <v>0</v>
      </c>
    </row>
    <row r="40" spans="1:13" x14ac:dyDescent="0.25">
      <c r="A40" s="42" t="s">
        <v>513</v>
      </c>
      <c r="B40" s="44"/>
      <c r="C40" s="44"/>
      <c r="D40" s="44"/>
      <c r="E40" s="44"/>
      <c r="F40" s="44"/>
      <c r="G40" s="44"/>
      <c r="H40" s="44"/>
      <c r="I40" s="44"/>
      <c r="J40" s="44">
        <f t="shared" si="1"/>
        <v>0</v>
      </c>
    </row>
    <row r="41" spans="1:13" x14ac:dyDescent="0.25">
      <c r="A41" s="42" t="s">
        <v>509</v>
      </c>
      <c r="B41" s="44"/>
      <c r="C41" s="44"/>
      <c r="D41" s="44"/>
      <c r="E41" s="44"/>
      <c r="F41" s="44"/>
      <c r="G41" s="44"/>
      <c r="H41" s="44"/>
      <c r="I41" s="44">
        <f>+[1]ER!C26</f>
        <v>-328358</v>
      </c>
      <c r="J41" s="44">
        <f t="shared" si="1"/>
        <v>-328358</v>
      </c>
    </row>
    <row r="42" spans="1:13" ht="15.75" thickBot="1" x14ac:dyDescent="0.3">
      <c r="A42" s="42" t="s">
        <v>516</v>
      </c>
      <c r="B42" s="60">
        <f t="shared" ref="B42:J42" si="2">SUM(B36:B41)</f>
        <v>800</v>
      </c>
      <c r="C42" s="60">
        <f t="shared" si="2"/>
        <v>1833417.66</v>
      </c>
      <c r="D42" s="60">
        <f t="shared" si="2"/>
        <v>0</v>
      </c>
      <c r="E42" s="60">
        <f t="shared" si="2"/>
        <v>0</v>
      </c>
      <c r="F42" s="60">
        <f t="shared" si="2"/>
        <v>0</v>
      </c>
      <c r="G42" s="60">
        <f t="shared" si="2"/>
        <v>0</v>
      </c>
      <c r="H42" s="60">
        <f t="shared" si="2"/>
        <v>0</v>
      </c>
      <c r="I42" s="60">
        <f t="shared" si="2"/>
        <v>-1341614.3599999999</v>
      </c>
      <c r="J42" s="60">
        <f t="shared" si="2"/>
        <v>492603.29999999993</v>
      </c>
    </row>
    <row r="43" spans="1:13" ht="15.75" thickTop="1" x14ac:dyDescent="0.25">
      <c r="B43" s="42"/>
      <c r="C43" s="42"/>
      <c r="D43" s="42"/>
      <c r="E43" s="42"/>
      <c r="F43" s="42"/>
      <c r="G43" s="42"/>
      <c r="H43" s="42"/>
      <c r="I43" s="42"/>
      <c r="J43" s="42"/>
    </row>
    <row r="44" spans="1:13" x14ac:dyDescent="0.25">
      <c r="B44" s="61"/>
      <c r="J44" s="23"/>
    </row>
    <row r="45" spans="1:13" x14ac:dyDescent="0.25">
      <c r="C45" s="61"/>
    </row>
    <row r="47" spans="1:13" x14ac:dyDescent="0.25">
      <c r="C47" s="54"/>
      <c r="D47" s="61"/>
    </row>
    <row r="48" spans="1:13" x14ac:dyDescent="0.25">
      <c r="C48" s="54"/>
      <c r="D48" s="61"/>
    </row>
    <row r="49" spans="3:6" x14ac:dyDescent="0.25">
      <c r="C49" s="61"/>
      <c r="D49" s="61"/>
      <c r="E49" s="2"/>
      <c r="F49" s="61"/>
    </row>
    <row r="50" spans="3:6" x14ac:dyDescent="0.25">
      <c r="D50" s="2"/>
      <c r="E50" s="2"/>
      <c r="F50" s="61"/>
    </row>
    <row r="51" spans="3:6" x14ac:dyDescent="0.25">
      <c r="D51" s="2"/>
      <c r="E51" s="2"/>
      <c r="F51" s="61"/>
    </row>
    <row r="52" spans="3:6" x14ac:dyDescent="0.25">
      <c r="D52" s="3"/>
    </row>
    <row r="53" spans="3:6" x14ac:dyDescent="0.25">
      <c r="D53" s="3"/>
    </row>
    <row r="54" spans="3:6" x14ac:dyDescent="0.25">
      <c r="D54" s="3"/>
    </row>
    <row r="55" spans="3:6" x14ac:dyDescent="0.25">
      <c r="D55" s="3"/>
    </row>
    <row r="56" spans="3:6" x14ac:dyDescent="0.25">
      <c r="D56" s="2"/>
      <c r="E56" s="61"/>
    </row>
  </sheetData>
  <mergeCells count="2">
    <mergeCell ref="G1:I1"/>
    <mergeCell ref="B2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30"/>
  <sheetViews>
    <sheetView topLeftCell="A92" workbookViewId="0">
      <selection activeCell="C111" sqref="C111"/>
    </sheetView>
  </sheetViews>
  <sheetFormatPr defaultColWidth="11.42578125" defaultRowHeight="15" x14ac:dyDescent="0.25"/>
  <cols>
    <col min="1" max="1" width="4" bestFit="1" customWidth="1"/>
    <col min="2" max="2" width="42.7109375" bestFit="1" customWidth="1"/>
    <col min="3" max="3" width="14.5703125" bestFit="1" customWidth="1"/>
    <col min="4" max="4" width="2" bestFit="1" customWidth="1"/>
    <col min="5" max="10" width="12.42578125" bestFit="1" customWidth="1"/>
  </cols>
  <sheetData>
    <row r="2" spans="1:10" ht="26.25" x14ac:dyDescent="0.4">
      <c r="B2" s="6" t="s">
        <v>429</v>
      </c>
    </row>
    <row r="3" spans="1:10" x14ac:dyDescent="0.25">
      <c r="B3" s="3" t="s">
        <v>430</v>
      </c>
    </row>
    <row r="4" spans="1:10" x14ac:dyDescent="0.25">
      <c r="B4" t="s">
        <v>431</v>
      </c>
    </row>
    <row r="6" spans="1:10" s="3" customFormat="1" x14ac:dyDescent="0.25">
      <c r="A6" s="3">
        <v>1</v>
      </c>
      <c r="B6" s="3" t="s">
        <v>0</v>
      </c>
      <c r="C6" s="4" t="s">
        <v>1</v>
      </c>
      <c r="D6" s="3">
        <v>1</v>
      </c>
      <c r="J6" s="5">
        <v>3752483.71</v>
      </c>
    </row>
    <row r="7" spans="1:10" s="3" customFormat="1" x14ac:dyDescent="0.25">
      <c r="A7" s="3">
        <v>2</v>
      </c>
      <c r="B7" s="3" t="s">
        <v>2</v>
      </c>
      <c r="C7" s="4" t="s">
        <v>3</v>
      </c>
      <c r="D7" s="3">
        <v>2</v>
      </c>
      <c r="I7" s="5">
        <v>2200679.63</v>
      </c>
    </row>
    <row r="8" spans="1:10" s="3" customFormat="1" x14ac:dyDescent="0.25">
      <c r="A8" s="3">
        <v>3</v>
      </c>
      <c r="B8" s="3" t="s">
        <v>4</v>
      </c>
      <c r="C8" s="4" t="s">
        <v>5</v>
      </c>
      <c r="D8" s="3">
        <v>3</v>
      </c>
      <c r="H8" s="5">
        <v>2200679.63</v>
      </c>
    </row>
    <row r="9" spans="1:10" s="3" customFormat="1" x14ac:dyDescent="0.25">
      <c r="A9" s="3">
        <v>4</v>
      </c>
      <c r="B9" s="3" t="s">
        <v>6</v>
      </c>
      <c r="C9" s="4" t="s">
        <v>7</v>
      </c>
      <c r="D9" s="3">
        <v>4</v>
      </c>
      <c r="G9" s="5">
        <v>7842.09</v>
      </c>
    </row>
    <row r="10" spans="1:10" s="3" customFormat="1" x14ac:dyDescent="0.25">
      <c r="A10" s="3">
        <v>5</v>
      </c>
      <c r="B10" s="3" t="s">
        <v>8</v>
      </c>
      <c r="C10" s="4" t="s">
        <v>9</v>
      </c>
      <c r="D10" s="3">
        <v>5</v>
      </c>
      <c r="F10" s="3">
        <v>500</v>
      </c>
    </row>
    <row r="11" spans="1:10" s="3" customFormat="1" x14ac:dyDescent="0.25">
      <c r="A11">
        <v>6</v>
      </c>
      <c r="B11" t="s">
        <v>10</v>
      </c>
      <c r="C11" s="1" t="s">
        <v>11</v>
      </c>
      <c r="D11">
        <v>6</v>
      </c>
      <c r="E11">
        <v>500</v>
      </c>
      <c r="F11"/>
      <c r="G11"/>
      <c r="H11"/>
      <c r="I11"/>
      <c r="J11"/>
    </row>
    <row r="12" spans="1:10" s="3" customFormat="1" x14ac:dyDescent="0.25">
      <c r="A12" s="3">
        <v>7</v>
      </c>
      <c r="B12" s="3" t="s">
        <v>12</v>
      </c>
      <c r="C12" s="4" t="s">
        <v>13</v>
      </c>
      <c r="D12" s="3">
        <v>5</v>
      </c>
      <c r="F12" s="5">
        <v>7342.09</v>
      </c>
    </row>
    <row r="13" spans="1:10" s="3" customFormat="1" x14ac:dyDescent="0.25">
      <c r="A13">
        <v>8</v>
      </c>
      <c r="B13" t="s">
        <v>14</v>
      </c>
      <c r="C13" s="1" t="s">
        <v>15</v>
      </c>
      <c r="D13">
        <v>6</v>
      </c>
      <c r="E13" s="2">
        <v>1392.29</v>
      </c>
      <c r="F13"/>
      <c r="G13"/>
      <c r="H13"/>
      <c r="I13"/>
      <c r="J13"/>
    </row>
    <row r="14" spans="1:10" s="3" customFormat="1" x14ac:dyDescent="0.25">
      <c r="A14">
        <v>9</v>
      </c>
      <c r="B14" t="s">
        <v>16</v>
      </c>
      <c r="C14" s="1" t="s">
        <v>17</v>
      </c>
      <c r="D14">
        <v>6</v>
      </c>
      <c r="E14" s="2">
        <v>5949.8</v>
      </c>
      <c r="F14"/>
      <c r="G14"/>
      <c r="H14"/>
      <c r="I14"/>
      <c r="J14"/>
    </row>
    <row r="15" spans="1:10" s="3" customFormat="1" x14ac:dyDescent="0.25">
      <c r="A15" s="3">
        <v>10</v>
      </c>
      <c r="B15" s="3" t="s">
        <v>18</v>
      </c>
      <c r="C15" s="4" t="s">
        <v>19</v>
      </c>
      <c r="D15" s="3">
        <v>4</v>
      </c>
      <c r="G15" s="5">
        <v>1876295.1</v>
      </c>
    </row>
    <row r="16" spans="1:10" s="3" customFormat="1" x14ac:dyDescent="0.25">
      <c r="A16" s="3">
        <v>11</v>
      </c>
      <c r="B16" s="3" t="s">
        <v>20</v>
      </c>
      <c r="C16" s="4" t="s">
        <v>21</v>
      </c>
      <c r="D16" s="3">
        <v>5</v>
      </c>
      <c r="F16" s="5">
        <v>179895.1</v>
      </c>
    </row>
    <row r="17" spans="1:10" s="3" customFormat="1" x14ac:dyDescent="0.25">
      <c r="A17">
        <v>12</v>
      </c>
      <c r="B17" t="s">
        <v>22</v>
      </c>
      <c r="C17" s="1" t="s">
        <v>23</v>
      </c>
      <c r="D17">
        <v>6</v>
      </c>
      <c r="E17" s="2">
        <v>179895.1</v>
      </c>
      <c r="F17"/>
      <c r="G17"/>
      <c r="H17"/>
      <c r="I17"/>
      <c r="J17"/>
    </row>
    <row r="18" spans="1:10" s="3" customFormat="1" x14ac:dyDescent="0.25">
      <c r="A18" s="3">
        <v>13</v>
      </c>
      <c r="B18" s="3" t="s">
        <v>24</v>
      </c>
      <c r="C18" s="4" t="s">
        <v>25</v>
      </c>
      <c r="D18" s="3">
        <v>5</v>
      </c>
      <c r="F18" s="5">
        <v>1696400</v>
      </c>
    </row>
    <row r="19" spans="1:10" s="3" customFormat="1" x14ac:dyDescent="0.25">
      <c r="A19">
        <v>14</v>
      </c>
      <c r="B19" t="s">
        <v>26</v>
      </c>
      <c r="C19" s="1" t="s">
        <v>27</v>
      </c>
      <c r="D19">
        <v>6</v>
      </c>
      <c r="E19" s="2">
        <v>1696400</v>
      </c>
      <c r="F19"/>
      <c r="G19"/>
      <c r="H19"/>
      <c r="I19"/>
      <c r="J19"/>
    </row>
    <row r="20" spans="1:10" s="3" customFormat="1" x14ac:dyDescent="0.25">
      <c r="A20" s="3">
        <v>15</v>
      </c>
      <c r="B20" s="3" t="s">
        <v>28</v>
      </c>
      <c r="C20" s="4" t="s">
        <v>29</v>
      </c>
      <c r="D20" s="3">
        <v>4</v>
      </c>
      <c r="G20" s="3">
        <v>109.4</v>
      </c>
    </row>
    <row r="21" spans="1:10" s="3" customFormat="1" x14ac:dyDescent="0.25">
      <c r="A21" s="3">
        <v>16</v>
      </c>
      <c r="B21" s="3" t="s">
        <v>30</v>
      </c>
      <c r="C21" s="4" t="s">
        <v>31</v>
      </c>
      <c r="D21" s="3">
        <v>5</v>
      </c>
      <c r="F21" s="3">
        <v>109.4</v>
      </c>
    </row>
    <row r="22" spans="1:10" s="3" customFormat="1" x14ac:dyDescent="0.25">
      <c r="A22">
        <v>17</v>
      </c>
      <c r="B22" t="s">
        <v>32</v>
      </c>
      <c r="C22" s="1" t="s">
        <v>33</v>
      </c>
      <c r="D22">
        <v>6</v>
      </c>
      <c r="E22">
        <v>109.4</v>
      </c>
      <c r="F22"/>
      <c r="G22"/>
      <c r="H22"/>
      <c r="I22"/>
      <c r="J22"/>
    </row>
    <row r="23" spans="1:10" s="3" customFormat="1" x14ac:dyDescent="0.25">
      <c r="A23" s="3">
        <v>18</v>
      </c>
      <c r="B23" s="3" t="s">
        <v>34</v>
      </c>
      <c r="C23" s="4" t="s">
        <v>35</v>
      </c>
      <c r="D23" s="3">
        <v>4</v>
      </c>
      <c r="G23" s="5">
        <v>300692.15000000002</v>
      </c>
    </row>
    <row r="24" spans="1:10" s="3" customFormat="1" x14ac:dyDescent="0.25">
      <c r="A24" s="3">
        <v>19</v>
      </c>
      <c r="B24" s="3" t="s">
        <v>36</v>
      </c>
      <c r="C24" s="4" t="s">
        <v>37</v>
      </c>
      <c r="D24" s="3">
        <v>5</v>
      </c>
      <c r="F24" s="5">
        <v>21276.28</v>
      </c>
    </row>
    <row r="25" spans="1:10" s="3" customFormat="1" x14ac:dyDescent="0.25">
      <c r="A25">
        <v>20</v>
      </c>
      <c r="B25" t="s">
        <v>38</v>
      </c>
      <c r="C25" s="1" t="s">
        <v>39</v>
      </c>
      <c r="D25">
        <v>6</v>
      </c>
      <c r="E25">
        <v>0</v>
      </c>
      <c r="F25"/>
      <c r="G25"/>
      <c r="H25"/>
      <c r="I25"/>
      <c r="J25"/>
    </row>
    <row r="26" spans="1:10" s="3" customFormat="1" x14ac:dyDescent="0.25">
      <c r="A26">
        <v>21</v>
      </c>
      <c r="B26" t="s">
        <v>40</v>
      </c>
      <c r="C26" s="1" t="s">
        <v>41</v>
      </c>
      <c r="D26">
        <v>6</v>
      </c>
      <c r="E26">
        <v>0</v>
      </c>
      <c r="F26"/>
      <c r="G26"/>
      <c r="H26"/>
      <c r="I26"/>
      <c r="J26"/>
    </row>
    <row r="27" spans="1:10" s="3" customFormat="1" x14ac:dyDescent="0.25">
      <c r="A27">
        <v>22</v>
      </c>
      <c r="B27" t="s">
        <v>42</v>
      </c>
      <c r="C27" s="1" t="s">
        <v>43</v>
      </c>
      <c r="D27">
        <v>6</v>
      </c>
      <c r="E27" s="2">
        <v>21276.28</v>
      </c>
      <c r="F27"/>
      <c r="G27"/>
      <c r="H27"/>
      <c r="I27"/>
      <c r="J27"/>
    </row>
    <row r="28" spans="1:10" s="3" customFormat="1" x14ac:dyDescent="0.25">
      <c r="A28" s="3">
        <v>23</v>
      </c>
      <c r="B28" s="3" t="s">
        <v>44</v>
      </c>
      <c r="C28" s="4" t="s">
        <v>45</v>
      </c>
      <c r="D28" s="3">
        <v>5</v>
      </c>
      <c r="F28" s="5">
        <v>279415.87</v>
      </c>
    </row>
    <row r="29" spans="1:10" s="3" customFormat="1" x14ac:dyDescent="0.25">
      <c r="A29">
        <v>24</v>
      </c>
      <c r="B29" t="s">
        <v>46</v>
      </c>
      <c r="C29" s="1" t="s">
        <v>47</v>
      </c>
      <c r="D29">
        <v>6</v>
      </c>
      <c r="E29" s="2">
        <v>279415.87</v>
      </c>
      <c r="F29"/>
      <c r="G29"/>
      <c r="H29"/>
      <c r="I29"/>
      <c r="J29"/>
    </row>
    <row r="30" spans="1:10" s="3" customFormat="1" x14ac:dyDescent="0.25">
      <c r="A30">
        <v>25</v>
      </c>
      <c r="B30" t="s">
        <v>48</v>
      </c>
      <c r="C30" s="1" t="s">
        <v>49</v>
      </c>
      <c r="D30">
        <v>6</v>
      </c>
      <c r="E30">
        <v>0</v>
      </c>
      <c r="F30"/>
      <c r="G30"/>
      <c r="H30"/>
      <c r="I30"/>
      <c r="J30"/>
    </row>
    <row r="31" spans="1:10" s="3" customFormat="1" x14ac:dyDescent="0.25">
      <c r="A31">
        <v>26</v>
      </c>
      <c r="B31" t="s">
        <v>50</v>
      </c>
      <c r="C31" s="1" t="s">
        <v>51</v>
      </c>
      <c r="D31">
        <v>6</v>
      </c>
      <c r="E31">
        <v>0</v>
      </c>
      <c r="F31"/>
      <c r="G31"/>
      <c r="H31"/>
      <c r="I31"/>
      <c r="J31"/>
    </row>
    <row r="32" spans="1:10" s="3" customFormat="1" x14ac:dyDescent="0.25">
      <c r="A32" s="3">
        <v>27</v>
      </c>
      <c r="B32" s="3" t="s">
        <v>52</v>
      </c>
      <c r="C32" s="4" t="s">
        <v>53</v>
      </c>
      <c r="D32" s="3">
        <v>4</v>
      </c>
      <c r="G32" s="5">
        <v>15740.89</v>
      </c>
    </row>
    <row r="33" spans="1:10" s="3" customFormat="1" x14ac:dyDescent="0.25">
      <c r="A33" s="3">
        <v>28</v>
      </c>
      <c r="B33" s="3" t="s">
        <v>54</v>
      </c>
      <c r="C33" s="4" t="s">
        <v>55</v>
      </c>
      <c r="D33" s="3">
        <v>5</v>
      </c>
      <c r="F33" s="5">
        <v>5780.2</v>
      </c>
    </row>
    <row r="34" spans="1:10" s="3" customFormat="1" x14ac:dyDescent="0.25">
      <c r="A34">
        <v>29</v>
      </c>
      <c r="B34" t="s">
        <v>56</v>
      </c>
      <c r="C34" s="1" t="s">
        <v>57</v>
      </c>
      <c r="D34">
        <v>6</v>
      </c>
      <c r="E34">
        <v>990</v>
      </c>
      <c r="F34"/>
      <c r="G34"/>
      <c r="H34"/>
      <c r="I34"/>
      <c r="J34"/>
    </row>
    <row r="35" spans="1:10" s="3" customFormat="1" x14ac:dyDescent="0.25">
      <c r="A35">
        <v>30</v>
      </c>
      <c r="B35" t="s">
        <v>58</v>
      </c>
      <c r="C35" s="1" t="s">
        <v>59</v>
      </c>
      <c r="D35">
        <v>6</v>
      </c>
      <c r="E35">
        <v>29.97</v>
      </c>
      <c r="F35"/>
      <c r="G35"/>
      <c r="H35"/>
      <c r="I35"/>
      <c r="J35"/>
    </row>
    <row r="36" spans="1:10" s="3" customFormat="1" x14ac:dyDescent="0.25">
      <c r="A36">
        <v>31</v>
      </c>
      <c r="B36" t="s">
        <v>60</v>
      </c>
      <c r="C36" s="1" t="s">
        <v>61</v>
      </c>
      <c r="D36">
        <v>6</v>
      </c>
      <c r="E36">
        <v>994.75</v>
      </c>
      <c r="F36"/>
      <c r="G36"/>
      <c r="H36"/>
      <c r="I36"/>
      <c r="J36"/>
    </row>
    <row r="37" spans="1:10" s="3" customFormat="1" x14ac:dyDescent="0.25">
      <c r="A37">
        <v>32</v>
      </c>
      <c r="B37" t="s">
        <v>62</v>
      </c>
      <c r="C37" s="1" t="s">
        <v>63</v>
      </c>
      <c r="D37">
        <v>6</v>
      </c>
      <c r="E37">
        <v>35.99</v>
      </c>
      <c r="F37"/>
      <c r="G37"/>
      <c r="H37"/>
      <c r="I37"/>
      <c r="J37"/>
    </row>
    <row r="38" spans="1:10" s="3" customFormat="1" x14ac:dyDescent="0.25">
      <c r="A38">
        <v>33</v>
      </c>
      <c r="B38" t="s">
        <v>64</v>
      </c>
      <c r="C38" s="1" t="s">
        <v>65</v>
      </c>
      <c r="D38">
        <v>6</v>
      </c>
      <c r="E38" s="2">
        <v>2049.19</v>
      </c>
      <c r="F38"/>
      <c r="G38"/>
      <c r="H38"/>
      <c r="I38"/>
      <c r="J38"/>
    </row>
    <row r="39" spans="1:10" s="3" customFormat="1" x14ac:dyDescent="0.25">
      <c r="A39">
        <v>34</v>
      </c>
      <c r="B39" t="s">
        <v>66</v>
      </c>
      <c r="C39" s="1" t="s">
        <v>67</v>
      </c>
      <c r="D39">
        <v>6</v>
      </c>
      <c r="E39">
        <v>2.6</v>
      </c>
      <c r="F39"/>
      <c r="G39"/>
      <c r="H39"/>
      <c r="I39"/>
      <c r="J39"/>
    </row>
    <row r="40" spans="1:10" s="3" customFormat="1" x14ac:dyDescent="0.25">
      <c r="A40">
        <v>35</v>
      </c>
      <c r="B40" t="s">
        <v>68</v>
      </c>
      <c r="C40" s="1" t="s">
        <v>69</v>
      </c>
      <c r="D40">
        <v>6</v>
      </c>
      <c r="E40" s="2">
        <v>1677.7</v>
      </c>
      <c r="F40"/>
      <c r="G40"/>
      <c r="H40"/>
      <c r="I40"/>
      <c r="J40"/>
    </row>
    <row r="41" spans="1:10" s="3" customFormat="1" x14ac:dyDescent="0.25">
      <c r="A41" s="3">
        <v>36</v>
      </c>
      <c r="B41" s="3" t="s">
        <v>70</v>
      </c>
      <c r="C41" s="4" t="s">
        <v>71</v>
      </c>
      <c r="D41" s="3">
        <v>5</v>
      </c>
      <c r="F41" s="5">
        <v>9960.69</v>
      </c>
    </row>
    <row r="42" spans="1:10" s="3" customFormat="1" x14ac:dyDescent="0.25">
      <c r="A42">
        <v>37</v>
      </c>
      <c r="B42" t="s">
        <v>72</v>
      </c>
      <c r="C42" s="1" t="s">
        <v>73</v>
      </c>
      <c r="D42">
        <v>6</v>
      </c>
      <c r="E42">
        <v>771.87</v>
      </c>
      <c r="F42"/>
      <c r="G42"/>
      <c r="H42"/>
      <c r="I42"/>
      <c r="J42"/>
    </row>
    <row r="43" spans="1:10" s="3" customFormat="1" x14ac:dyDescent="0.25">
      <c r="A43">
        <v>38</v>
      </c>
      <c r="B43" t="s">
        <v>74</v>
      </c>
      <c r="C43" s="1" t="s">
        <v>75</v>
      </c>
      <c r="D43">
        <v>6</v>
      </c>
      <c r="E43" s="2">
        <v>1157.6300000000001</v>
      </c>
      <c r="F43"/>
      <c r="G43"/>
      <c r="H43"/>
      <c r="I43"/>
      <c r="J43"/>
    </row>
    <row r="44" spans="1:10" s="3" customFormat="1" x14ac:dyDescent="0.25">
      <c r="A44">
        <v>39</v>
      </c>
      <c r="B44" t="s">
        <v>76</v>
      </c>
      <c r="C44" s="1" t="s">
        <v>77</v>
      </c>
      <c r="D44">
        <v>6</v>
      </c>
      <c r="E44" s="2">
        <v>2700</v>
      </c>
      <c r="F44"/>
      <c r="G44"/>
      <c r="H44"/>
      <c r="I44"/>
      <c r="J44"/>
    </row>
    <row r="45" spans="1:10" s="3" customFormat="1" x14ac:dyDescent="0.25">
      <c r="A45">
        <v>40</v>
      </c>
      <c r="B45" t="s">
        <v>78</v>
      </c>
      <c r="C45" s="1" t="s">
        <v>79</v>
      </c>
      <c r="D45">
        <v>6</v>
      </c>
      <c r="E45">
        <v>108.12</v>
      </c>
      <c r="F45"/>
      <c r="G45"/>
      <c r="H45"/>
      <c r="I45"/>
      <c r="J45"/>
    </row>
    <row r="46" spans="1:10" s="3" customFormat="1" x14ac:dyDescent="0.25">
      <c r="A46">
        <v>41</v>
      </c>
      <c r="B46" t="s">
        <v>80</v>
      </c>
      <c r="C46" s="1" t="s">
        <v>81</v>
      </c>
      <c r="D46">
        <v>6</v>
      </c>
      <c r="E46" s="2">
        <v>3223.07</v>
      </c>
      <c r="F46"/>
      <c r="G46"/>
      <c r="H46"/>
      <c r="I46"/>
      <c r="J46"/>
    </row>
    <row r="47" spans="1:10" s="3" customFormat="1" x14ac:dyDescent="0.25">
      <c r="A47">
        <v>42</v>
      </c>
      <c r="B47" t="s">
        <v>82</v>
      </c>
      <c r="C47" s="1" t="s">
        <v>83</v>
      </c>
      <c r="D47">
        <v>6</v>
      </c>
      <c r="E47">
        <v>0</v>
      </c>
      <c r="F47"/>
      <c r="G47"/>
      <c r="H47"/>
      <c r="I47"/>
      <c r="J47"/>
    </row>
    <row r="48" spans="1:10" s="3" customFormat="1" x14ac:dyDescent="0.25">
      <c r="A48">
        <v>43</v>
      </c>
      <c r="B48" t="s">
        <v>84</v>
      </c>
      <c r="C48" s="1" t="s">
        <v>85</v>
      </c>
      <c r="D48">
        <v>6</v>
      </c>
      <c r="E48" s="2">
        <v>2000</v>
      </c>
      <c r="F48"/>
      <c r="G48"/>
      <c r="H48"/>
      <c r="I48"/>
      <c r="J48"/>
    </row>
    <row r="49" spans="1:10" s="3" customFormat="1" x14ac:dyDescent="0.25">
      <c r="A49" s="3">
        <v>44</v>
      </c>
      <c r="B49" s="3" t="s">
        <v>86</v>
      </c>
      <c r="C49" s="4" t="s">
        <v>87</v>
      </c>
      <c r="D49" s="3">
        <v>2</v>
      </c>
      <c r="I49" s="5">
        <v>524719.1</v>
      </c>
    </row>
    <row r="50" spans="1:10" s="3" customFormat="1" x14ac:dyDescent="0.25">
      <c r="A50" s="3">
        <v>45</v>
      </c>
      <c r="B50" s="3" t="s">
        <v>88</v>
      </c>
      <c r="C50" s="4" t="s">
        <v>89</v>
      </c>
      <c r="D50" s="3">
        <v>3</v>
      </c>
      <c r="H50" s="5">
        <v>524719.1</v>
      </c>
    </row>
    <row r="51" spans="1:10" s="3" customFormat="1" x14ac:dyDescent="0.25">
      <c r="A51" s="3">
        <v>46</v>
      </c>
      <c r="B51" s="3" t="s">
        <v>90</v>
      </c>
      <c r="C51" s="4" t="s">
        <v>91</v>
      </c>
      <c r="D51" s="3">
        <v>4</v>
      </c>
      <c r="G51" s="5">
        <v>520634.66</v>
      </c>
    </row>
    <row r="52" spans="1:10" s="3" customFormat="1" x14ac:dyDescent="0.25">
      <c r="A52" s="3">
        <v>47</v>
      </c>
      <c r="B52" s="3" t="s">
        <v>92</v>
      </c>
      <c r="C52" s="4" t="s">
        <v>93</v>
      </c>
      <c r="D52" s="3">
        <v>5</v>
      </c>
      <c r="F52" s="5">
        <v>520634.66</v>
      </c>
    </row>
    <row r="53" spans="1:10" s="3" customFormat="1" x14ac:dyDescent="0.25">
      <c r="A53">
        <v>48</v>
      </c>
      <c r="B53" t="s">
        <v>94</v>
      </c>
      <c r="C53" s="1" t="s">
        <v>95</v>
      </c>
      <c r="D53">
        <v>6</v>
      </c>
      <c r="E53">
        <v>124.24</v>
      </c>
      <c r="F53"/>
      <c r="G53"/>
      <c r="H53"/>
      <c r="I53"/>
      <c r="J53"/>
    </row>
    <row r="54" spans="1:10" s="3" customFormat="1" x14ac:dyDescent="0.25">
      <c r="A54">
        <v>49</v>
      </c>
      <c r="B54" t="s">
        <v>96</v>
      </c>
      <c r="C54" s="1" t="s">
        <v>97</v>
      </c>
      <c r="D54">
        <v>6</v>
      </c>
      <c r="E54" s="2">
        <v>520510.42</v>
      </c>
      <c r="F54"/>
      <c r="G54"/>
      <c r="H54"/>
      <c r="I54"/>
      <c r="J54"/>
    </row>
    <row r="55" spans="1:10" s="3" customFormat="1" x14ac:dyDescent="0.25">
      <c r="A55" s="3">
        <v>50</v>
      </c>
      <c r="B55" s="3" t="s">
        <v>98</v>
      </c>
      <c r="C55" s="4" t="s">
        <v>99</v>
      </c>
      <c r="D55" s="3">
        <v>4</v>
      </c>
      <c r="G55" s="5">
        <v>4084.44</v>
      </c>
    </row>
    <row r="56" spans="1:10" s="3" customFormat="1" x14ac:dyDescent="0.25">
      <c r="A56" s="3">
        <v>51</v>
      </c>
      <c r="B56" s="3" t="s">
        <v>100</v>
      </c>
      <c r="C56" s="4" t="s">
        <v>101</v>
      </c>
      <c r="D56" s="3">
        <v>5</v>
      </c>
      <c r="F56" s="5">
        <v>4084.44</v>
      </c>
    </row>
    <row r="57" spans="1:10" s="3" customFormat="1" x14ac:dyDescent="0.25">
      <c r="A57">
        <v>52</v>
      </c>
      <c r="B57" t="s">
        <v>102</v>
      </c>
      <c r="C57" s="1" t="s">
        <v>103</v>
      </c>
      <c r="D57">
        <v>6</v>
      </c>
      <c r="E57" s="2">
        <v>4084.44</v>
      </c>
      <c r="F57"/>
      <c r="G57"/>
      <c r="H57"/>
      <c r="I57"/>
      <c r="J57"/>
    </row>
    <row r="58" spans="1:10" s="3" customFormat="1" x14ac:dyDescent="0.25">
      <c r="A58" s="3">
        <v>53</v>
      </c>
      <c r="B58" s="3" t="s">
        <v>104</v>
      </c>
      <c r="C58" s="4" t="s">
        <v>105</v>
      </c>
      <c r="D58" s="3">
        <v>2</v>
      </c>
      <c r="I58" s="5">
        <v>1027084.98</v>
      </c>
    </row>
    <row r="59" spans="1:10" s="3" customFormat="1" x14ac:dyDescent="0.25">
      <c r="A59" s="3">
        <v>54</v>
      </c>
      <c r="B59" s="3" t="s">
        <v>106</v>
      </c>
      <c r="C59" s="4" t="s">
        <v>107</v>
      </c>
      <c r="D59" s="3">
        <v>3</v>
      </c>
      <c r="H59" s="5">
        <v>1027084.98</v>
      </c>
    </row>
    <row r="60" spans="1:10" s="3" customFormat="1" x14ac:dyDescent="0.25">
      <c r="A60" s="3">
        <v>55</v>
      </c>
      <c r="B60" s="3" t="s">
        <v>108</v>
      </c>
      <c r="C60" s="4" t="s">
        <v>109</v>
      </c>
      <c r="D60" s="3">
        <v>4</v>
      </c>
      <c r="G60" s="5">
        <v>1344976.88</v>
      </c>
    </row>
    <row r="61" spans="1:10" s="3" customFormat="1" x14ac:dyDescent="0.25">
      <c r="A61" s="3">
        <v>56</v>
      </c>
      <c r="B61" s="3" t="s">
        <v>110</v>
      </c>
      <c r="C61" s="4" t="s">
        <v>111</v>
      </c>
      <c r="D61" s="3">
        <v>5</v>
      </c>
      <c r="F61" s="5">
        <v>1344976.88</v>
      </c>
    </row>
    <row r="62" spans="1:10" s="3" customFormat="1" x14ac:dyDescent="0.25">
      <c r="A62">
        <v>57</v>
      </c>
      <c r="B62" t="s">
        <v>112</v>
      </c>
      <c r="C62" s="1" t="s">
        <v>113</v>
      </c>
      <c r="D62">
        <v>6</v>
      </c>
      <c r="E62" s="2">
        <v>1232945.5900000001</v>
      </c>
      <c r="F62"/>
      <c r="G62"/>
      <c r="H62"/>
      <c r="I62"/>
      <c r="J62"/>
    </row>
    <row r="63" spans="1:10" s="3" customFormat="1" x14ac:dyDescent="0.25">
      <c r="A63">
        <v>58</v>
      </c>
      <c r="B63" t="s">
        <v>114</v>
      </c>
      <c r="C63" s="1" t="s">
        <v>115</v>
      </c>
      <c r="D63">
        <v>6</v>
      </c>
      <c r="E63">
        <v>969.03</v>
      </c>
      <c r="F63"/>
      <c r="G63"/>
      <c r="H63"/>
      <c r="I63"/>
      <c r="J63"/>
    </row>
    <row r="64" spans="1:10" s="3" customFormat="1" x14ac:dyDescent="0.25">
      <c r="A64">
        <v>59</v>
      </c>
      <c r="B64" t="s">
        <v>116</v>
      </c>
      <c r="C64" s="1" t="s">
        <v>117</v>
      </c>
      <c r="D64">
        <v>6</v>
      </c>
      <c r="E64" s="2">
        <v>111062.26</v>
      </c>
      <c r="F64"/>
      <c r="G64"/>
      <c r="H64"/>
      <c r="I64"/>
      <c r="J64"/>
    </row>
    <row r="65" spans="1:10" s="3" customFormat="1" x14ac:dyDescent="0.25">
      <c r="A65" s="3">
        <v>60</v>
      </c>
      <c r="B65" s="3" t="s">
        <v>118</v>
      </c>
      <c r="C65" s="4" t="s">
        <v>119</v>
      </c>
      <c r="D65" s="3">
        <v>4</v>
      </c>
      <c r="G65" s="5">
        <v>-317891.90000000002</v>
      </c>
    </row>
    <row r="66" spans="1:10" s="3" customFormat="1" x14ac:dyDescent="0.25">
      <c r="A66" s="3">
        <v>61</v>
      </c>
      <c r="B66" s="3" t="s">
        <v>120</v>
      </c>
      <c r="C66" s="4" t="s">
        <v>121</v>
      </c>
      <c r="D66" s="3">
        <v>5</v>
      </c>
      <c r="F66" s="5">
        <v>-317891.90000000002</v>
      </c>
    </row>
    <row r="67" spans="1:10" s="3" customFormat="1" x14ac:dyDescent="0.25">
      <c r="A67">
        <v>62</v>
      </c>
      <c r="B67" t="s">
        <v>122</v>
      </c>
      <c r="C67" s="1" t="s">
        <v>123</v>
      </c>
      <c r="D67">
        <v>6</v>
      </c>
      <c r="E67" s="2">
        <v>-303153.63</v>
      </c>
      <c r="F67"/>
      <c r="G67"/>
      <c r="H67"/>
      <c r="I67"/>
      <c r="J67"/>
    </row>
    <row r="68" spans="1:10" s="3" customFormat="1" x14ac:dyDescent="0.25">
      <c r="A68">
        <v>63</v>
      </c>
      <c r="B68" t="s">
        <v>124</v>
      </c>
      <c r="C68" s="1" t="s">
        <v>125</v>
      </c>
      <c r="D68">
        <v>6</v>
      </c>
      <c r="E68" s="2">
        <v>-14738.27</v>
      </c>
      <c r="F68"/>
      <c r="G68"/>
      <c r="H68"/>
      <c r="I68"/>
      <c r="J68"/>
    </row>
    <row r="69" spans="1:10" s="3" customFormat="1" x14ac:dyDescent="0.25">
      <c r="A69" s="3">
        <v>64</v>
      </c>
      <c r="B69" s="3" t="s">
        <v>126</v>
      </c>
      <c r="C69" s="4" t="s">
        <v>127</v>
      </c>
      <c r="D69" s="3">
        <v>1</v>
      </c>
      <c r="J69" s="5">
        <v>-1946450.11</v>
      </c>
    </row>
    <row r="70" spans="1:10" s="3" customFormat="1" x14ac:dyDescent="0.25">
      <c r="A70" s="3">
        <v>65</v>
      </c>
      <c r="B70" s="3" t="s">
        <v>128</v>
      </c>
      <c r="C70" s="4" t="s">
        <v>129</v>
      </c>
      <c r="D70" s="3">
        <v>2</v>
      </c>
      <c r="I70" s="5">
        <v>-676037.46</v>
      </c>
    </row>
    <row r="71" spans="1:10" s="3" customFormat="1" x14ac:dyDescent="0.25">
      <c r="A71" s="3">
        <v>66</v>
      </c>
      <c r="B71" s="3" t="s">
        <v>130</v>
      </c>
      <c r="C71" s="4" t="s">
        <v>131</v>
      </c>
      <c r="D71" s="3">
        <v>3</v>
      </c>
      <c r="H71" s="5">
        <v>-676037.46</v>
      </c>
    </row>
    <row r="72" spans="1:10" s="3" customFormat="1" x14ac:dyDescent="0.25">
      <c r="A72" s="3">
        <v>67</v>
      </c>
      <c r="B72" s="3" t="s">
        <v>132</v>
      </c>
      <c r="C72" s="4" t="s">
        <v>133</v>
      </c>
      <c r="D72" s="3">
        <v>4</v>
      </c>
      <c r="G72" s="5">
        <v>-328539.26</v>
      </c>
    </row>
    <row r="73" spans="1:10" s="3" customFormat="1" x14ac:dyDescent="0.25">
      <c r="A73" s="3">
        <v>68</v>
      </c>
      <c r="B73" s="3" t="s">
        <v>134</v>
      </c>
      <c r="C73" s="4" t="s">
        <v>135</v>
      </c>
      <c r="D73" s="3">
        <v>5</v>
      </c>
      <c r="F73" s="3">
        <v>-150</v>
      </c>
    </row>
    <row r="74" spans="1:10" s="3" customFormat="1" x14ac:dyDescent="0.25">
      <c r="A74">
        <v>69</v>
      </c>
      <c r="B74" t="s">
        <v>136</v>
      </c>
      <c r="C74" s="1" t="s">
        <v>137</v>
      </c>
      <c r="D74">
        <v>6</v>
      </c>
      <c r="E74">
        <v>0</v>
      </c>
      <c r="F74"/>
      <c r="G74"/>
      <c r="H74"/>
      <c r="I74"/>
      <c r="J74"/>
    </row>
    <row r="75" spans="1:10" s="3" customFormat="1" x14ac:dyDescent="0.25">
      <c r="A75">
        <v>70</v>
      </c>
      <c r="B75" t="s">
        <v>138</v>
      </c>
      <c r="C75" s="1" t="s">
        <v>139</v>
      </c>
      <c r="D75">
        <v>6</v>
      </c>
      <c r="E75">
        <v>-150</v>
      </c>
      <c r="F75"/>
      <c r="G75"/>
      <c r="H75"/>
      <c r="I75"/>
      <c r="J75"/>
    </row>
    <row r="76" spans="1:10" s="3" customFormat="1" x14ac:dyDescent="0.25">
      <c r="A76">
        <v>71</v>
      </c>
      <c r="B76" t="s">
        <v>140</v>
      </c>
      <c r="C76" s="1" t="s">
        <v>141</v>
      </c>
      <c r="D76">
        <v>6</v>
      </c>
      <c r="E76">
        <v>0</v>
      </c>
      <c r="F76"/>
      <c r="G76"/>
      <c r="H76"/>
      <c r="I76"/>
      <c r="J76"/>
    </row>
    <row r="77" spans="1:10" s="3" customFormat="1" x14ac:dyDescent="0.25">
      <c r="A77" s="3">
        <v>72</v>
      </c>
      <c r="B77" s="3" t="s">
        <v>142</v>
      </c>
      <c r="C77" s="4" t="s">
        <v>143</v>
      </c>
      <c r="D77" s="3">
        <v>5</v>
      </c>
      <c r="F77" s="5">
        <v>-328389.26</v>
      </c>
    </row>
    <row r="78" spans="1:10" s="3" customFormat="1" x14ac:dyDescent="0.25">
      <c r="A78">
        <v>73</v>
      </c>
      <c r="B78" t="s">
        <v>144</v>
      </c>
      <c r="C78" s="1" t="s">
        <v>145</v>
      </c>
      <c r="D78">
        <v>6</v>
      </c>
      <c r="E78">
        <v>0</v>
      </c>
      <c r="F78"/>
      <c r="G78"/>
      <c r="H78"/>
      <c r="I78"/>
      <c r="J78"/>
    </row>
    <row r="79" spans="1:10" s="3" customFormat="1" x14ac:dyDescent="0.25">
      <c r="A79">
        <v>74</v>
      </c>
      <c r="B79" t="s">
        <v>146</v>
      </c>
      <c r="C79" s="1" t="s">
        <v>147</v>
      </c>
      <c r="D79">
        <v>6</v>
      </c>
      <c r="E79">
        <v>0</v>
      </c>
      <c r="F79"/>
      <c r="G79"/>
      <c r="H79"/>
      <c r="I79"/>
      <c r="J79"/>
    </row>
    <row r="80" spans="1:10" s="3" customFormat="1" x14ac:dyDescent="0.25">
      <c r="A80">
        <v>75</v>
      </c>
      <c r="B80" t="s">
        <v>148</v>
      </c>
      <c r="C80" s="1" t="s">
        <v>149</v>
      </c>
      <c r="D80">
        <v>6</v>
      </c>
      <c r="E80">
        <v>0</v>
      </c>
      <c r="F80"/>
      <c r="G80"/>
      <c r="H80"/>
      <c r="I80"/>
      <c r="J80"/>
    </row>
    <row r="81" spans="1:10" s="3" customFormat="1" x14ac:dyDescent="0.25">
      <c r="A81">
        <v>76</v>
      </c>
      <c r="B81" t="s">
        <v>150</v>
      </c>
      <c r="C81" s="1" t="s">
        <v>151</v>
      </c>
      <c r="D81">
        <v>6</v>
      </c>
      <c r="E81" s="2">
        <v>-328357.77</v>
      </c>
      <c r="F81"/>
      <c r="G81"/>
      <c r="H81"/>
      <c r="I81"/>
      <c r="J81"/>
    </row>
    <row r="82" spans="1:10" s="3" customFormat="1" x14ac:dyDescent="0.25">
      <c r="A82">
        <v>77</v>
      </c>
      <c r="B82" t="s">
        <v>152</v>
      </c>
      <c r="C82" s="1" t="s">
        <v>153</v>
      </c>
      <c r="D82">
        <v>6</v>
      </c>
      <c r="E82">
        <v>-31.49</v>
      </c>
      <c r="F82"/>
      <c r="G82"/>
      <c r="H82"/>
      <c r="I82"/>
      <c r="J82"/>
    </row>
    <row r="83" spans="1:10" s="3" customFormat="1" x14ac:dyDescent="0.25">
      <c r="A83" s="3">
        <v>78</v>
      </c>
      <c r="B83" s="3" t="s">
        <v>154</v>
      </c>
      <c r="C83" s="4" t="s">
        <v>155</v>
      </c>
      <c r="D83" s="3">
        <v>4</v>
      </c>
      <c r="G83" s="5">
        <v>-251768.67</v>
      </c>
    </row>
    <row r="84" spans="1:10" s="3" customFormat="1" x14ac:dyDescent="0.25">
      <c r="A84" s="3">
        <v>79</v>
      </c>
      <c r="B84" s="3" t="s">
        <v>156</v>
      </c>
      <c r="C84" s="4" t="s">
        <v>157</v>
      </c>
      <c r="D84" s="3">
        <v>5</v>
      </c>
      <c r="F84" s="5">
        <v>-251768.67</v>
      </c>
    </row>
    <row r="85" spans="1:10" s="3" customFormat="1" x14ac:dyDescent="0.25">
      <c r="A85">
        <v>80</v>
      </c>
      <c r="B85" t="s">
        <v>158</v>
      </c>
      <c r="C85" s="1" t="s">
        <v>159</v>
      </c>
      <c r="D85">
        <v>6</v>
      </c>
      <c r="E85" s="2">
        <v>-3297.44</v>
      </c>
      <c r="F85"/>
      <c r="G85"/>
      <c r="H85"/>
      <c r="I85"/>
      <c r="J85"/>
    </row>
    <row r="86" spans="1:10" s="3" customFormat="1" x14ac:dyDescent="0.25">
      <c r="A86">
        <v>81</v>
      </c>
      <c r="B86" t="s">
        <v>160</v>
      </c>
      <c r="C86" s="1" t="s">
        <v>161</v>
      </c>
      <c r="D86">
        <v>6</v>
      </c>
      <c r="E86" s="2">
        <v>-1116.07</v>
      </c>
      <c r="F86"/>
      <c r="G86"/>
      <c r="H86"/>
      <c r="I86"/>
      <c r="J86"/>
    </row>
    <row r="87" spans="1:10" s="3" customFormat="1" x14ac:dyDescent="0.25">
      <c r="A87">
        <v>82</v>
      </c>
      <c r="B87" t="s">
        <v>162</v>
      </c>
      <c r="C87" s="1" t="s">
        <v>163</v>
      </c>
      <c r="D87">
        <v>6</v>
      </c>
      <c r="E87" s="2">
        <v>-1073.0899999999999</v>
      </c>
      <c r="F87"/>
      <c r="G87"/>
      <c r="H87"/>
      <c r="I87"/>
      <c r="J87"/>
    </row>
    <row r="88" spans="1:10" s="3" customFormat="1" x14ac:dyDescent="0.25">
      <c r="A88">
        <v>83</v>
      </c>
      <c r="B88" t="s">
        <v>164</v>
      </c>
      <c r="C88" s="1" t="s">
        <v>165</v>
      </c>
      <c r="D88">
        <v>6</v>
      </c>
      <c r="E88" s="2">
        <v>-11423.99</v>
      </c>
      <c r="F88"/>
      <c r="G88"/>
      <c r="H88"/>
      <c r="I88"/>
      <c r="J88"/>
    </row>
    <row r="89" spans="1:10" s="3" customFormat="1" x14ac:dyDescent="0.25">
      <c r="A89">
        <v>84</v>
      </c>
      <c r="B89" t="s">
        <v>166</v>
      </c>
      <c r="C89" s="1" t="s">
        <v>167</v>
      </c>
      <c r="D89">
        <v>6</v>
      </c>
      <c r="E89" s="2">
        <v>-1994.79</v>
      </c>
      <c r="F89"/>
      <c r="G89"/>
      <c r="H89"/>
      <c r="I89"/>
      <c r="J89"/>
    </row>
    <row r="90" spans="1:10" s="3" customFormat="1" x14ac:dyDescent="0.25">
      <c r="A90">
        <v>85</v>
      </c>
      <c r="B90" t="s">
        <v>168</v>
      </c>
      <c r="C90" s="1" t="s">
        <v>169</v>
      </c>
      <c r="D90">
        <v>6</v>
      </c>
      <c r="E90">
        <v>-591.61</v>
      </c>
      <c r="F90"/>
      <c r="G90"/>
      <c r="H90"/>
      <c r="I90"/>
      <c r="J90"/>
    </row>
    <row r="91" spans="1:10" s="3" customFormat="1" x14ac:dyDescent="0.25">
      <c r="A91">
        <v>86</v>
      </c>
      <c r="B91" t="s">
        <v>170</v>
      </c>
      <c r="C91" s="1" t="s">
        <v>171</v>
      </c>
      <c r="D91">
        <v>6</v>
      </c>
      <c r="E91">
        <v>-489.73</v>
      </c>
      <c r="F91"/>
      <c r="G91"/>
      <c r="H91"/>
      <c r="I91"/>
      <c r="J91"/>
    </row>
    <row r="92" spans="1:10" s="3" customFormat="1" x14ac:dyDescent="0.25">
      <c r="A92">
        <v>87</v>
      </c>
      <c r="B92" t="s">
        <v>172</v>
      </c>
      <c r="C92" s="1" t="s">
        <v>173</v>
      </c>
      <c r="D92">
        <v>6</v>
      </c>
      <c r="E92" s="2">
        <v>-231781.95</v>
      </c>
      <c r="F92"/>
      <c r="G92"/>
      <c r="H92"/>
      <c r="I92"/>
      <c r="J92"/>
    </row>
    <row r="93" spans="1:10" s="3" customFormat="1" x14ac:dyDescent="0.25">
      <c r="A93" s="3">
        <v>88</v>
      </c>
      <c r="B93" s="3" t="s">
        <v>174</v>
      </c>
      <c r="C93" s="4" t="s">
        <v>175</v>
      </c>
      <c r="D93" s="3">
        <v>4</v>
      </c>
      <c r="G93" s="5">
        <v>-11700.6</v>
      </c>
    </row>
    <row r="94" spans="1:10" s="3" customFormat="1" x14ac:dyDescent="0.25">
      <c r="A94" s="3">
        <v>89</v>
      </c>
      <c r="B94" s="3" t="s">
        <v>176</v>
      </c>
      <c r="C94" s="4" t="s">
        <v>177</v>
      </c>
      <c r="D94" s="3">
        <v>5</v>
      </c>
      <c r="F94" s="5">
        <v>-11700.6</v>
      </c>
    </row>
    <row r="95" spans="1:10" s="3" customFormat="1" x14ac:dyDescent="0.25">
      <c r="A95">
        <v>90</v>
      </c>
      <c r="B95" t="s">
        <v>178</v>
      </c>
      <c r="C95" s="1" t="s">
        <v>179</v>
      </c>
      <c r="D95">
        <v>6</v>
      </c>
      <c r="E95" s="2">
        <v>-11700.6</v>
      </c>
      <c r="F95"/>
      <c r="G95"/>
      <c r="H95"/>
      <c r="I95"/>
      <c r="J95"/>
    </row>
    <row r="96" spans="1:10" s="3" customFormat="1" x14ac:dyDescent="0.25">
      <c r="A96" s="3">
        <v>91</v>
      </c>
      <c r="B96" s="3" t="s">
        <v>180</v>
      </c>
      <c r="C96" s="4" t="s">
        <v>181</v>
      </c>
      <c r="D96" s="3">
        <v>4</v>
      </c>
      <c r="G96" s="5">
        <v>-2637.5</v>
      </c>
    </row>
    <row r="97" spans="1:10" s="3" customFormat="1" x14ac:dyDescent="0.25">
      <c r="A97" s="3">
        <v>92</v>
      </c>
      <c r="B97" s="3" t="s">
        <v>182</v>
      </c>
      <c r="C97" s="4" t="s">
        <v>183</v>
      </c>
      <c r="D97" s="3">
        <v>5</v>
      </c>
      <c r="F97" s="3">
        <v>-137.5</v>
      </c>
    </row>
    <row r="98" spans="1:10" s="3" customFormat="1" x14ac:dyDescent="0.25">
      <c r="A98">
        <v>93</v>
      </c>
      <c r="B98" t="s">
        <v>184</v>
      </c>
      <c r="C98" s="1" t="s">
        <v>185</v>
      </c>
      <c r="D98">
        <v>6</v>
      </c>
      <c r="E98">
        <v>-137.5</v>
      </c>
      <c r="F98"/>
      <c r="G98"/>
      <c r="H98"/>
      <c r="I98"/>
      <c r="J98"/>
    </row>
    <row r="99" spans="1:10" s="3" customFormat="1" x14ac:dyDescent="0.25">
      <c r="A99" s="3">
        <v>94</v>
      </c>
      <c r="B99" s="3" t="s">
        <v>186</v>
      </c>
      <c r="C99" s="4" t="s">
        <v>187</v>
      </c>
      <c r="D99" s="3">
        <v>5</v>
      </c>
      <c r="F99" s="5">
        <v>-2500</v>
      </c>
    </row>
    <row r="100" spans="1:10" s="3" customFormat="1" x14ac:dyDescent="0.25">
      <c r="A100">
        <v>95</v>
      </c>
      <c r="B100" t="s">
        <v>188</v>
      </c>
      <c r="C100" s="1" t="s">
        <v>189</v>
      </c>
      <c r="D100">
        <v>6</v>
      </c>
      <c r="E100" s="2">
        <v>-2500</v>
      </c>
      <c r="F100"/>
      <c r="G100"/>
      <c r="H100"/>
      <c r="I100"/>
      <c r="J100"/>
    </row>
    <row r="101" spans="1:10" s="3" customFormat="1" x14ac:dyDescent="0.25">
      <c r="A101" s="3">
        <v>96</v>
      </c>
      <c r="B101" s="3" t="s">
        <v>190</v>
      </c>
      <c r="C101" s="4" t="s">
        <v>191</v>
      </c>
      <c r="D101" s="3">
        <v>4</v>
      </c>
      <c r="G101" s="5">
        <v>-15783.38</v>
      </c>
    </row>
    <row r="102" spans="1:10" s="3" customFormat="1" x14ac:dyDescent="0.25">
      <c r="A102" s="3">
        <v>97</v>
      </c>
      <c r="B102" s="3" t="s">
        <v>192</v>
      </c>
      <c r="C102" s="4" t="s">
        <v>193</v>
      </c>
      <c r="D102" s="3">
        <v>5</v>
      </c>
      <c r="F102" s="5">
        <v>-15783.38</v>
      </c>
    </row>
    <row r="103" spans="1:10" s="3" customFormat="1" x14ac:dyDescent="0.25">
      <c r="A103">
        <v>98</v>
      </c>
      <c r="B103" t="s">
        <v>26</v>
      </c>
      <c r="C103" s="1" t="s">
        <v>194</v>
      </c>
      <c r="D103">
        <v>6</v>
      </c>
      <c r="E103" s="2">
        <v>-10913.38</v>
      </c>
      <c r="F103"/>
      <c r="G103"/>
      <c r="H103"/>
      <c r="I103"/>
      <c r="J103"/>
    </row>
    <row r="104" spans="1:10" s="3" customFormat="1" x14ac:dyDescent="0.25">
      <c r="A104">
        <v>99</v>
      </c>
      <c r="B104" t="s">
        <v>195</v>
      </c>
      <c r="C104" s="1" t="s">
        <v>196</v>
      </c>
      <c r="D104">
        <v>6</v>
      </c>
      <c r="E104" s="2">
        <v>-4870</v>
      </c>
      <c r="F104"/>
      <c r="G104"/>
      <c r="H104"/>
      <c r="I104"/>
      <c r="J104"/>
    </row>
    <row r="105" spans="1:10" s="3" customFormat="1" x14ac:dyDescent="0.25">
      <c r="A105" s="3">
        <v>100</v>
      </c>
      <c r="B105" s="3" t="s">
        <v>197</v>
      </c>
      <c r="C105" s="4" t="s">
        <v>198</v>
      </c>
      <c r="D105" s="3">
        <v>4</v>
      </c>
      <c r="G105" s="5">
        <v>-65608.05</v>
      </c>
    </row>
    <row r="106" spans="1:10" s="3" customFormat="1" x14ac:dyDescent="0.25">
      <c r="A106" s="3">
        <v>101</v>
      </c>
      <c r="B106" s="3" t="s">
        <v>199</v>
      </c>
      <c r="C106" s="4" t="s">
        <v>200</v>
      </c>
      <c r="D106" s="3">
        <v>5</v>
      </c>
      <c r="F106" s="5">
        <v>-65608.05</v>
      </c>
    </row>
    <row r="107" spans="1:10" s="3" customFormat="1" x14ac:dyDescent="0.25">
      <c r="A107">
        <v>102</v>
      </c>
      <c r="B107" t="s">
        <v>201</v>
      </c>
      <c r="C107" s="1" t="s">
        <v>202</v>
      </c>
      <c r="D107">
        <v>6</v>
      </c>
      <c r="E107" s="2">
        <v>-65608.05</v>
      </c>
      <c r="F107"/>
      <c r="G107"/>
      <c r="H107"/>
      <c r="I107"/>
      <c r="J107"/>
    </row>
    <row r="108" spans="1:10" s="3" customFormat="1" x14ac:dyDescent="0.25">
      <c r="A108" s="3">
        <v>103</v>
      </c>
      <c r="B108" s="3" t="s">
        <v>203</v>
      </c>
      <c r="C108" s="4" t="s">
        <v>204</v>
      </c>
      <c r="D108" s="3">
        <v>2</v>
      </c>
      <c r="I108" s="5">
        <v>-1270412.6499999999</v>
      </c>
    </row>
    <row r="109" spans="1:10" s="3" customFormat="1" x14ac:dyDescent="0.25">
      <c r="A109" s="3">
        <v>104</v>
      </c>
      <c r="B109" s="3" t="s">
        <v>205</v>
      </c>
      <c r="C109" s="4" t="s">
        <v>206</v>
      </c>
      <c r="D109" s="3">
        <v>3</v>
      </c>
      <c r="H109" s="5">
        <v>-1270412.6499999999</v>
      </c>
    </row>
    <row r="110" spans="1:10" s="3" customFormat="1" x14ac:dyDescent="0.25">
      <c r="A110" s="3">
        <v>105</v>
      </c>
      <c r="B110" s="3" t="s">
        <v>207</v>
      </c>
      <c r="C110" s="4" t="s">
        <v>208</v>
      </c>
      <c r="D110" s="3">
        <v>4</v>
      </c>
      <c r="G110" s="5">
        <v>-1085.4100000000001</v>
      </c>
    </row>
    <row r="111" spans="1:10" s="3" customFormat="1" x14ac:dyDescent="0.25">
      <c r="A111" s="3">
        <v>106</v>
      </c>
      <c r="B111" s="3" t="s">
        <v>209</v>
      </c>
      <c r="C111" s="4" t="s">
        <v>210</v>
      </c>
      <c r="D111" s="3">
        <v>5</v>
      </c>
      <c r="F111" s="5">
        <v>-1085.4100000000001</v>
      </c>
    </row>
    <row r="112" spans="1:10" x14ac:dyDescent="0.25">
      <c r="A112">
        <v>107</v>
      </c>
      <c r="B112" t="s">
        <v>211</v>
      </c>
      <c r="C112" s="1" t="s">
        <v>212</v>
      </c>
      <c r="D112">
        <v>6</v>
      </c>
      <c r="E112" s="2">
        <v>-1085.4100000000001</v>
      </c>
    </row>
    <row r="113" spans="1:10" x14ac:dyDescent="0.25">
      <c r="A113" s="3">
        <v>108</v>
      </c>
      <c r="B113" s="3" t="s">
        <v>213</v>
      </c>
      <c r="C113" s="4" t="s">
        <v>214</v>
      </c>
      <c r="D113" s="3">
        <v>4</v>
      </c>
      <c r="E113" s="3"/>
      <c r="F113" s="3"/>
      <c r="G113" s="5">
        <v>-1269327.24</v>
      </c>
      <c r="H113" s="3"/>
      <c r="I113" s="3"/>
      <c r="J113" s="3"/>
    </row>
    <row r="114" spans="1:10" x14ac:dyDescent="0.25">
      <c r="A114" s="3">
        <v>109</v>
      </c>
      <c r="B114" s="3" t="s">
        <v>215</v>
      </c>
      <c r="C114" s="4" t="s">
        <v>216</v>
      </c>
      <c r="D114" s="3">
        <v>5</v>
      </c>
      <c r="E114" s="3"/>
      <c r="F114" s="5">
        <v>-1269327.24</v>
      </c>
      <c r="G114" s="3"/>
      <c r="H114" s="3"/>
      <c r="I114" s="3"/>
      <c r="J114" s="3"/>
    </row>
    <row r="115" spans="1:10" x14ac:dyDescent="0.25">
      <c r="A115">
        <v>110</v>
      </c>
      <c r="B115" t="s">
        <v>217</v>
      </c>
      <c r="C115" s="1" t="s">
        <v>218</v>
      </c>
      <c r="D115">
        <v>6</v>
      </c>
      <c r="E115" s="2">
        <v>-1269327.24</v>
      </c>
    </row>
    <row r="116" spans="1:10" x14ac:dyDescent="0.25">
      <c r="A116" s="3">
        <v>111</v>
      </c>
      <c r="B116" s="3" t="s">
        <v>219</v>
      </c>
      <c r="C116" s="4" t="s">
        <v>220</v>
      </c>
      <c r="D116" s="3">
        <v>1</v>
      </c>
      <c r="E116" s="3"/>
      <c r="F116" s="3"/>
      <c r="G116" s="3"/>
      <c r="H116" s="3"/>
      <c r="I116" s="3"/>
      <c r="J116" s="5">
        <v>-820960.3</v>
      </c>
    </row>
    <row r="117" spans="1:10" x14ac:dyDescent="0.25">
      <c r="A117" s="3">
        <v>112</v>
      </c>
      <c r="B117" s="3" t="s">
        <v>221</v>
      </c>
      <c r="C117" s="4" t="s">
        <v>222</v>
      </c>
      <c r="D117" s="3">
        <v>2</v>
      </c>
      <c r="E117" s="3"/>
      <c r="F117" s="3"/>
      <c r="G117" s="3"/>
      <c r="H117" s="3"/>
      <c r="I117" s="5">
        <v>-1834217.66</v>
      </c>
      <c r="J117" s="3"/>
    </row>
    <row r="118" spans="1:10" x14ac:dyDescent="0.25">
      <c r="A118" s="3">
        <v>113</v>
      </c>
      <c r="B118" s="3" t="s">
        <v>223</v>
      </c>
      <c r="C118" s="4" t="s">
        <v>224</v>
      </c>
      <c r="D118" s="3">
        <v>3</v>
      </c>
      <c r="E118" s="3"/>
      <c r="F118" s="3"/>
      <c r="G118" s="3"/>
      <c r="H118" s="5">
        <v>-1834217.66</v>
      </c>
      <c r="I118" s="3"/>
      <c r="J118" s="3"/>
    </row>
    <row r="119" spans="1:10" x14ac:dyDescent="0.25">
      <c r="A119" s="3">
        <v>114</v>
      </c>
      <c r="B119" s="3" t="s">
        <v>225</v>
      </c>
      <c r="C119" s="4" t="s">
        <v>226</v>
      </c>
      <c r="D119" s="3">
        <v>4</v>
      </c>
      <c r="E119" s="3"/>
      <c r="F119" s="3"/>
      <c r="G119" s="5">
        <v>-1834217.66</v>
      </c>
      <c r="H119" s="3"/>
      <c r="I119" s="3"/>
      <c r="J119" s="3"/>
    </row>
    <row r="120" spans="1:10" x14ac:dyDescent="0.25">
      <c r="A120" s="3">
        <v>115</v>
      </c>
      <c r="B120" s="3" t="s">
        <v>227</v>
      </c>
      <c r="C120" s="4" t="s">
        <v>228</v>
      </c>
      <c r="D120" s="3">
        <v>5</v>
      </c>
      <c r="E120" s="3"/>
      <c r="F120" s="3">
        <v>-800</v>
      </c>
      <c r="G120" s="3"/>
      <c r="H120" s="3"/>
      <c r="I120" s="3"/>
      <c r="J120" s="3"/>
    </row>
    <row r="121" spans="1:10" x14ac:dyDescent="0.25">
      <c r="A121">
        <v>116</v>
      </c>
      <c r="B121" t="s">
        <v>229</v>
      </c>
      <c r="C121" s="1" t="s">
        <v>230</v>
      </c>
      <c r="D121">
        <v>6</v>
      </c>
      <c r="E121">
        <v>-800</v>
      </c>
    </row>
    <row r="122" spans="1:10" x14ac:dyDescent="0.25">
      <c r="A122" s="3">
        <v>117</v>
      </c>
      <c r="B122" s="3" t="s">
        <v>231</v>
      </c>
      <c r="C122" s="4" t="s">
        <v>232</v>
      </c>
      <c r="D122" s="3">
        <v>5</v>
      </c>
      <c r="E122" s="3"/>
      <c r="F122" s="5">
        <v>-1833417.66</v>
      </c>
      <c r="G122" s="3"/>
      <c r="H122" s="3"/>
      <c r="I122" s="3"/>
      <c r="J122" s="3"/>
    </row>
    <row r="123" spans="1:10" x14ac:dyDescent="0.25">
      <c r="A123">
        <v>118</v>
      </c>
      <c r="B123" t="s">
        <v>233</v>
      </c>
      <c r="C123" s="1" t="s">
        <v>234</v>
      </c>
      <c r="D123">
        <v>6</v>
      </c>
      <c r="E123" s="2">
        <v>-1833417.66</v>
      </c>
    </row>
    <row r="124" spans="1:10" x14ac:dyDescent="0.25">
      <c r="A124" s="3">
        <v>119</v>
      </c>
      <c r="B124" s="3" t="s">
        <v>235</v>
      </c>
      <c r="C124" s="4" t="s">
        <v>236</v>
      </c>
      <c r="D124" s="3">
        <v>2</v>
      </c>
      <c r="E124" s="3"/>
      <c r="F124" s="3"/>
      <c r="G124" s="3"/>
      <c r="H124" s="3"/>
      <c r="I124" s="5">
        <v>1013257.36</v>
      </c>
      <c r="J124" s="3"/>
    </row>
    <row r="125" spans="1:10" x14ac:dyDescent="0.25">
      <c r="A125" s="3">
        <v>120</v>
      </c>
      <c r="B125" s="3" t="s">
        <v>237</v>
      </c>
      <c r="C125" s="4" t="s">
        <v>238</v>
      </c>
      <c r="D125" s="3">
        <v>3</v>
      </c>
      <c r="E125" s="3"/>
      <c r="F125" s="3"/>
      <c r="G125" s="3"/>
      <c r="H125" s="5">
        <v>1013257.36</v>
      </c>
      <c r="I125" s="3"/>
      <c r="J125" s="3"/>
    </row>
    <row r="126" spans="1:10" x14ac:dyDescent="0.25">
      <c r="A126" s="3">
        <v>121</v>
      </c>
      <c r="B126" s="3" t="s">
        <v>239</v>
      </c>
      <c r="C126" s="4" t="s">
        <v>240</v>
      </c>
      <c r="D126" s="3">
        <v>4</v>
      </c>
      <c r="E126" s="3"/>
      <c r="F126" s="3"/>
      <c r="G126" s="5">
        <v>1013257.36</v>
      </c>
      <c r="H126" s="3"/>
      <c r="I126" s="3"/>
      <c r="J126" s="3"/>
    </row>
    <row r="127" spans="1:10" x14ac:dyDescent="0.25">
      <c r="A127" s="3">
        <v>122</v>
      </c>
      <c r="B127" s="3" t="s">
        <v>241</v>
      </c>
      <c r="C127" s="4" t="s">
        <v>242</v>
      </c>
      <c r="D127" s="3">
        <v>5</v>
      </c>
      <c r="E127" s="3"/>
      <c r="F127" s="5">
        <v>1013257.36</v>
      </c>
      <c r="G127" s="3"/>
      <c r="H127" s="3"/>
      <c r="I127" s="3"/>
      <c r="J127" s="3"/>
    </row>
    <row r="128" spans="1:10" x14ac:dyDescent="0.25">
      <c r="A128">
        <v>123</v>
      </c>
      <c r="B128" t="s">
        <v>243</v>
      </c>
      <c r="C128" s="1" t="s">
        <v>244</v>
      </c>
      <c r="D128">
        <v>6</v>
      </c>
      <c r="E128" s="2">
        <v>600165.37</v>
      </c>
    </row>
    <row r="129" spans="1:10" x14ac:dyDescent="0.25">
      <c r="A129">
        <v>124</v>
      </c>
      <c r="B129" t="s">
        <v>245</v>
      </c>
      <c r="C129" s="1" t="s">
        <v>246</v>
      </c>
      <c r="D129">
        <v>6</v>
      </c>
      <c r="E129" s="2">
        <v>413091.99</v>
      </c>
    </row>
    <row r="130" spans="1:10" x14ac:dyDescent="0.25">
      <c r="C130" s="1"/>
      <c r="E130" s="2"/>
    </row>
    <row r="131" spans="1:10" x14ac:dyDescent="0.25">
      <c r="B131" s="7" t="s">
        <v>433</v>
      </c>
      <c r="C131" s="7"/>
      <c r="D131" s="7"/>
      <c r="E131" s="7"/>
      <c r="F131" s="7"/>
      <c r="G131" s="7"/>
      <c r="H131" s="7"/>
      <c r="I131" s="7"/>
      <c r="J131" s="8">
        <f>+J230</f>
        <v>-985073.3</v>
      </c>
    </row>
    <row r="132" spans="1:10" x14ac:dyDescent="0.25">
      <c r="C132" s="1"/>
      <c r="E132" s="2"/>
    </row>
    <row r="133" spans="1:10" x14ac:dyDescent="0.25">
      <c r="B133" s="3" t="s">
        <v>432</v>
      </c>
    </row>
    <row r="134" spans="1:10" x14ac:dyDescent="0.25">
      <c r="B134" t="s">
        <v>431</v>
      </c>
    </row>
    <row r="136" spans="1:10" x14ac:dyDescent="0.25">
      <c r="A136" s="3">
        <v>125</v>
      </c>
      <c r="B136" s="3" t="s">
        <v>247</v>
      </c>
      <c r="C136" s="4" t="s">
        <v>248</v>
      </c>
      <c r="D136" s="3">
        <v>1</v>
      </c>
      <c r="E136" s="3"/>
      <c r="F136" s="3"/>
      <c r="G136" s="3"/>
      <c r="H136" s="3"/>
      <c r="I136" s="3"/>
      <c r="J136" s="5">
        <v>-2446164.92</v>
      </c>
    </row>
    <row r="137" spans="1:10" x14ac:dyDescent="0.25">
      <c r="A137" s="3">
        <v>126</v>
      </c>
      <c r="B137" s="3" t="s">
        <v>249</v>
      </c>
      <c r="C137" s="4" t="s">
        <v>250</v>
      </c>
      <c r="D137" s="3">
        <v>2</v>
      </c>
      <c r="E137" s="3"/>
      <c r="F137" s="3"/>
      <c r="G137" s="3"/>
      <c r="H137" s="3"/>
      <c r="I137" s="5">
        <v>-749764.92</v>
      </c>
      <c r="J137" s="3"/>
    </row>
    <row r="138" spans="1:10" x14ac:dyDescent="0.25">
      <c r="A138" s="3">
        <v>127</v>
      </c>
      <c r="B138" s="3" t="s">
        <v>251</v>
      </c>
      <c r="C138" s="4" t="s">
        <v>252</v>
      </c>
      <c r="D138" s="3">
        <v>3</v>
      </c>
      <c r="E138" s="3"/>
      <c r="F138" s="3"/>
      <c r="G138" s="3"/>
      <c r="H138" s="5">
        <v>-749764.92</v>
      </c>
      <c r="I138" s="3"/>
      <c r="J138" s="3"/>
    </row>
    <row r="139" spans="1:10" x14ac:dyDescent="0.25">
      <c r="A139" s="3">
        <v>128</v>
      </c>
      <c r="B139" s="3" t="s">
        <v>253</v>
      </c>
      <c r="C139" s="4" t="s">
        <v>254</v>
      </c>
      <c r="D139" s="3">
        <v>4</v>
      </c>
      <c r="E139" s="3"/>
      <c r="F139" s="3"/>
      <c r="G139" s="5">
        <v>-749764.92</v>
      </c>
      <c r="H139" s="3"/>
      <c r="I139" s="3"/>
      <c r="J139" s="3"/>
    </row>
    <row r="140" spans="1:10" x14ac:dyDescent="0.25">
      <c r="A140" s="3">
        <v>129</v>
      </c>
      <c r="B140" s="3" t="s">
        <v>255</v>
      </c>
      <c r="C140" s="4" t="s">
        <v>256</v>
      </c>
      <c r="D140" s="3">
        <v>5</v>
      </c>
      <c r="E140" s="3"/>
      <c r="F140" s="5">
        <v>-749764.92</v>
      </c>
      <c r="G140" s="3"/>
      <c r="H140" s="3"/>
      <c r="I140" s="3"/>
      <c r="J140" s="3"/>
    </row>
    <row r="141" spans="1:10" x14ac:dyDescent="0.25">
      <c r="A141">
        <v>130</v>
      </c>
      <c r="B141" t="s">
        <v>257</v>
      </c>
      <c r="C141" s="1" t="s">
        <v>258</v>
      </c>
      <c r="D141">
        <v>6</v>
      </c>
      <c r="E141" s="2">
        <v>-749764.92</v>
      </c>
    </row>
    <row r="142" spans="1:10" x14ac:dyDescent="0.25">
      <c r="A142" s="3">
        <v>131</v>
      </c>
      <c r="B142" s="3" t="s">
        <v>259</v>
      </c>
      <c r="C142" s="4" t="s">
        <v>260</v>
      </c>
      <c r="D142" s="3">
        <v>2</v>
      </c>
      <c r="E142" s="3"/>
      <c r="F142" s="3"/>
      <c r="G142" s="3"/>
      <c r="H142" s="3"/>
      <c r="I142" s="5">
        <v>-1696400</v>
      </c>
      <c r="J142" s="3"/>
    </row>
    <row r="143" spans="1:10" x14ac:dyDescent="0.25">
      <c r="A143" s="3">
        <v>132</v>
      </c>
      <c r="B143" s="3" t="s">
        <v>261</v>
      </c>
      <c r="C143" s="4" t="s">
        <v>262</v>
      </c>
      <c r="D143" s="3">
        <v>3</v>
      </c>
      <c r="E143" s="3"/>
      <c r="F143" s="3"/>
      <c r="G143" s="3"/>
      <c r="H143" s="5">
        <v>-1696400</v>
      </c>
      <c r="I143" s="3"/>
      <c r="J143" s="3"/>
    </row>
    <row r="144" spans="1:10" x14ac:dyDescent="0.25">
      <c r="A144" s="3">
        <v>133</v>
      </c>
      <c r="B144" s="3" t="s">
        <v>263</v>
      </c>
      <c r="C144" s="4" t="s">
        <v>264</v>
      </c>
      <c r="D144" s="3">
        <v>4</v>
      </c>
      <c r="E144" s="3"/>
      <c r="F144" s="3"/>
      <c r="G144" s="5">
        <v>-1696400</v>
      </c>
      <c r="H144" s="3"/>
      <c r="I144" s="3"/>
      <c r="J144" s="3"/>
    </row>
    <row r="145" spans="1:10" x14ac:dyDescent="0.25">
      <c r="A145" s="3">
        <v>134</v>
      </c>
      <c r="B145" s="3" t="s">
        <v>265</v>
      </c>
      <c r="C145" s="4" t="s">
        <v>266</v>
      </c>
      <c r="D145" s="3">
        <v>5</v>
      </c>
      <c r="E145" s="3"/>
      <c r="F145" s="5">
        <v>-1696400</v>
      </c>
      <c r="G145" s="3"/>
      <c r="H145" s="3"/>
      <c r="I145" s="3"/>
      <c r="J145" s="3"/>
    </row>
    <row r="146" spans="1:10" x14ac:dyDescent="0.25">
      <c r="A146">
        <v>135</v>
      </c>
      <c r="B146" t="s">
        <v>267</v>
      </c>
      <c r="C146" s="1" t="s">
        <v>268</v>
      </c>
      <c r="D146">
        <v>6</v>
      </c>
      <c r="E146" s="2">
        <v>-1696400</v>
      </c>
    </row>
    <row r="147" spans="1:10" x14ac:dyDescent="0.25">
      <c r="A147" s="3">
        <v>136</v>
      </c>
      <c r="B147" s="3" t="s">
        <v>269</v>
      </c>
      <c r="C147" s="4" t="s">
        <v>270</v>
      </c>
      <c r="D147" s="3">
        <v>1</v>
      </c>
      <c r="E147" s="3"/>
      <c r="F147" s="3"/>
      <c r="G147" s="3"/>
      <c r="H147" s="3"/>
      <c r="I147" s="3"/>
      <c r="J147" s="5">
        <v>459541.53</v>
      </c>
    </row>
    <row r="148" spans="1:10" x14ac:dyDescent="0.25">
      <c r="A148" s="3">
        <v>137</v>
      </c>
      <c r="B148" s="3" t="s">
        <v>271</v>
      </c>
      <c r="C148" s="4" t="s">
        <v>272</v>
      </c>
      <c r="D148" s="3">
        <v>2</v>
      </c>
      <c r="E148" s="3"/>
      <c r="F148" s="3"/>
      <c r="G148" s="3"/>
      <c r="H148" s="3"/>
      <c r="I148" s="5">
        <v>325237.65000000002</v>
      </c>
      <c r="J148" s="3"/>
    </row>
    <row r="149" spans="1:10" x14ac:dyDescent="0.25">
      <c r="A149" s="3">
        <v>138</v>
      </c>
      <c r="B149" s="3" t="s">
        <v>273</v>
      </c>
      <c r="C149" s="4" t="s">
        <v>274</v>
      </c>
      <c r="D149" s="3">
        <v>3</v>
      </c>
      <c r="E149" s="3"/>
      <c r="F149" s="3"/>
      <c r="G149" s="3"/>
      <c r="H149" s="5">
        <v>325237.65000000002</v>
      </c>
      <c r="I149" s="3"/>
      <c r="J149" s="3"/>
    </row>
    <row r="150" spans="1:10" x14ac:dyDescent="0.25">
      <c r="A150" s="3">
        <v>139</v>
      </c>
      <c r="B150" s="3" t="s">
        <v>275</v>
      </c>
      <c r="C150" s="4" t="s">
        <v>276</v>
      </c>
      <c r="D150" s="3">
        <v>4</v>
      </c>
      <c r="E150" s="3"/>
      <c r="F150" s="3"/>
      <c r="G150" s="5">
        <v>325237.65000000002</v>
      </c>
      <c r="H150" s="3"/>
      <c r="I150" s="3"/>
      <c r="J150" s="3"/>
    </row>
    <row r="151" spans="1:10" x14ac:dyDescent="0.25">
      <c r="A151" s="3">
        <v>140</v>
      </c>
      <c r="B151" s="3" t="s">
        <v>277</v>
      </c>
      <c r="C151" s="4" t="s">
        <v>278</v>
      </c>
      <c r="D151" s="3">
        <v>5</v>
      </c>
      <c r="E151" s="3"/>
      <c r="F151" s="5">
        <v>145894.67000000001</v>
      </c>
      <c r="G151" s="3"/>
      <c r="H151" s="3"/>
      <c r="I151" s="3"/>
      <c r="J151" s="3"/>
    </row>
    <row r="152" spans="1:10" x14ac:dyDescent="0.25">
      <c r="A152">
        <v>141</v>
      </c>
      <c r="B152" t="s">
        <v>279</v>
      </c>
      <c r="C152" s="1" t="s">
        <v>280</v>
      </c>
      <c r="D152">
        <v>6</v>
      </c>
      <c r="E152" s="2">
        <v>145894.67000000001</v>
      </c>
    </row>
    <row r="153" spans="1:10" x14ac:dyDescent="0.25">
      <c r="A153" s="3">
        <v>142</v>
      </c>
      <c r="B153" s="3" t="s">
        <v>281</v>
      </c>
      <c r="C153" s="4" t="s">
        <v>282</v>
      </c>
      <c r="D153" s="3">
        <v>5</v>
      </c>
      <c r="E153" s="3"/>
      <c r="F153" s="5">
        <v>52762.03</v>
      </c>
      <c r="G153" s="3"/>
      <c r="H153" s="3"/>
      <c r="I153" s="3"/>
      <c r="J153" s="3"/>
    </row>
    <row r="154" spans="1:10" x14ac:dyDescent="0.25">
      <c r="A154">
        <v>143</v>
      </c>
      <c r="B154" t="s">
        <v>283</v>
      </c>
      <c r="C154" s="1" t="s">
        <v>284</v>
      </c>
      <c r="D154">
        <v>6</v>
      </c>
      <c r="E154" s="2">
        <v>52762.03</v>
      </c>
    </row>
    <row r="155" spans="1:10" x14ac:dyDescent="0.25">
      <c r="A155" s="3">
        <v>144</v>
      </c>
      <c r="B155" s="3" t="s">
        <v>285</v>
      </c>
      <c r="C155" s="4" t="s">
        <v>286</v>
      </c>
      <c r="D155" s="3">
        <v>5</v>
      </c>
      <c r="E155" s="3"/>
      <c r="F155" s="5">
        <v>19070.689999999999</v>
      </c>
      <c r="G155" s="3"/>
      <c r="H155" s="3"/>
      <c r="I155" s="3"/>
      <c r="J155" s="3"/>
    </row>
    <row r="156" spans="1:10" x14ac:dyDescent="0.25">
      <c r="A156">
        <v>145</v>
      </c>
      <c r="B156" t="s">
        <v>287</v>
      </c>
      <c r="C156" s="1" t="s">
        <v>288</v>
      </c>
      <c r="D156">
        <v>6</v>
      </c>
      <c r="E156" s="2">
        <v>19070.689999999999</v>
      </c>
    </row>
    <row r="157" spans="1:10" x14ac:dyDescent="0.25">
      <c r="A157" s="3">
        <v>146</v>
      </c>
      <c r="B157" s="3" t="s">
        <v>289</v>
      </c>
      <c r="C157" s="4" t="s">
        <v>290</v>
      </c>
      <c r="D157" s="3">
        <v>5</v>
      </c>
      <c r="E157" s="3"/>
      <c r="F157" s="5">
        <v>107510.26</v>
      </c>
      <c r="G157" s="3"/>
      <c r="H157" s="3"/>
      <c r="I157" s="3"/>
      <c r="J157" s="3"/>
    </row>
    <row r="158" spans="1:10" x14ac:dyDescent="0.25">
      <c r="A158">
        <v>147</v>
      </c>
      <c r="B158" t="s">
        <v>291</v>
      </c>
      <c r="C158" s="1" t="s">
        <v>292</v>
      </c>
      <c r="D158">
        <v>6</v>
      </c>
      <c r="E158" s="2">
        <v>107510.26</v>
      </c>
    </row>
    <row r="159" spans="1:10" x14ac:dyDescent="0.25">
      <c r="A159" s="3">
        <v>148</v>
      </c>
      <c r="B159" s="3" t="s">
        <v>293</v>
      </c>
      <c r="C159" s="4" t="s">
        <v>294</v>
      </c>
      <c r="D159" s="3">
        <v>2</v>
      </c>
      <c r="E159" s="3"/>
      <c r="F159" s="3"/>
      <c r="G159" s="3"/>
      <c r="H159" s="3"/>
      <c r="I159" s="5">
        <v>134303.88</v>
      </c>
      <c r="J159" s="3"/>
    </row>
    <row r="160" spans="1:10" x14ac:dyDescent="0.25">
      <c r="A160" s="3">
        <v>149</v>
      </c>
      <c r="B160" s="3" t="s">
        <v>295</v>
      </c>
      <c r="C160" s="4" t="s">
        <v>296</v>
      </c>
      <c r="D160" s="3">
        <v>3</v>
      </c>
      <c r="E160" s="3"/>
      <c r="F160" s="3"/>
      <c r="G160" s="3"/>
      <c r="H160" s="5">
        <v>134303.88</v>
      </c>
      <c r="I160" s="3"/>
      <c r="J160" s="3"/>
    </row>
    <row r="161" spans="1:10" x14ac:dyDescent="0.25">
      <c r="A161" s="3">
        <v>150</v>
      </c>
      <c r="B161" s="3" t="s">
        <v>297</v>
      </c>
      <c r="C161" s="4" t="s">
        <v>298</v>
      </c>
      <c r="D161" s="3">
        <v>4</v>
      </c>
      <c r="E161" s="3"/>
      <c r="F161" s="3"/>
      <c r="G161" s="5">
        <v>134303.88</v>
      </c>
      <c r="H161" s="3"/>
      <c r="I161" s="3"/>
      <c r="J161" s="3"/>
    </row>
    <row r="162" spans="1:10" x14ac:dyDescent="0.25">
      <c r="A162" s="3">
        <v>151</v>
      </c>
      <c r="B162" s="3" t="s">
        <v>299</v>
      </c>
      <c r="C162" s="4" t="s">
        <v>300</v>
      </c>
      <c r="D162" s="3">
        <v>5</v>
      </c>
      <c r="E162" s="3"/>
      <c r="F162" s="5">
        <v>134303.88</v>
      </c>
      <c r="G162" s="3"/>
      <c r="H162" s="3"/>
      <c r="I162" s="3"/>
      <c r="J162" s="3"/>
    </row>
    <row r="163" spans="1:10" x14ac:dyDescent="0.25">
      <c r="A163">
        <v>152</v>
      </c>
      <c r="B163" t="s">
        <v>301</v>
      </c>
      <c r="C163" s="1" t="s">
        <v>302</v>
      </c>
      <c r="D163">
        <v>6</v>
      </c>
      <c r="E163" s="2">
        <v>134303.88</v>
      </c>
    </row>
    <row r="164" spans="1:10" x14ac:dyDescent="0.25">
      <c r="A164" s="3">
        <v>153</v>
      </c>
      <c r="B164" s="3" t="s">
        <v>303</v>
      </c>
      <c r="C164" s="4" t="s">
        <v>304</v>
      </c>
      <c r="D164" s="3">
        <v>1</v>
      </c>
      <c r="E164" s="3"/>
      <c r="F164" s="3"/>
      <c r="G164" s="3"/>
      <c r="H164" s="3"/>
      <c r="I164" s="3"/>
      <c r="J164" s="5">
        <v>1000205.08</v>
      </c>
    </row>
    <row r="165" spans="1:10" x14ac:dyDescent="0.25">
      <c r="A165" s="3">
        <v>154</v>
      </c>
      <c r="B165" s="3" t="s">
        <v>305</v>
      </c>
      <c r="C165" s="4" t="s">
        <v>306</v>
      </c>
      <c r="D165" s="3">
        <v>2</v>
      </c>
      <c r="E165" s="3"/>
      <c r="F165" s="3"/>
      <c r="G165" s="3"/>
      <c r="H165" s="3"/>
      <c r="I165" s="5">
        <v>1000205.08</v>
      </c>
      <c r="J165" s="3"/>
    </row>
    <row r="166" spans="1:10" x14ac:dyDescent="0.25">
      <c r="A166" s="3">
        <v>155</v>
      </c>
      <c r="B166" s="3" t="s">
        <v>251</v>
      </c>
      <c r="C166" s="4" t="s">
        <v>307</v>
      </c>
      <c r="D166" s="3">
        <v>3</v>
      </c>
      <c r="E166" s="3"/>
      <c r="F166" s="3"/>
      <c r="G166" s="3"/>
      <c r="H166" s="5">
        <v>1000205.08</v>
      </c>
      <c r="I166" s="3"/>
      <c r="J166" s="3"/>
    </row>
    <row r="167" spans="1:10" x14ac:dyDescent="0.25">
      <c r="A167" s="3">
        <v>156</v>
      </c>
      <c r="B167" s="3" t="s">
        <v>308</v>
      </c>
      <c r="C167" s="4" t="s">
        <v>309</v>
      </c>
      <c r="D167" s="3">
        <v>4</v>
      </c>
      <c r="E167" s="3"/>
      <c r="F167" s="3"/>
      <c r="G167" s="5">
        <v>444772.83</v>
      </c>
      <c r="H167" s="3"/>
      <c r="I167" s="3"/>
      <c r="J167" s="3"/>
    </row>
    <row r="168" spans="1:10" x14ac:dyDescent="0.25">
      <c r="A168" s="3">
        <v>157</v>
      </c>
      <c r="B168" s="3" t="s">
        <v>310</v>
      </c>
      <c r="C168" s="4" t="s">
        <v>311</v>
      </c>
      <c r="D168" s="3">
        <v>5</v>
      </c>
      <c r="E168" s="3"/>
      <c r="F168" s="5">
        <v>373937.85</v>
      </c>
      <c r="G168" s="3"/>
      <c r="H168" s="3"/>
      <c r="I168" s="3"/>
      <c r="J168" s="3"/>
    </row>
    <row r="169" spans="1:10" x14ac:dyDescent="0.25">
      <c r="A169">
        <v>158</v>
      </c>
      <c r="B169" t="s">
        <v>312</v>
      </c>
      <c r="C169" s="1" t="s">
        <v>313</v>
      </c>
      <c r="D169">
        <v>6</v>
      </c>
      <c r="E169" s="2">
        <v>109485.59</v>
      </c>
    </row>
    <row r="170" spans="1:10" x14ac:dyDescent="0.25">
      <c r="A170">
        <v>159</v>
      </c>
      <c r="B170" t="s">
        <v>314</v>
      </c>
      <c r="C170" s="1" t="s">
        <v>315</v>
      </c>
      <c r="D170">
        <v>6</v>
      </c>
      <c r="E170" s="2">
        <v>19340.900000000001</v>
      </c>
    </row>
    <row r="171" spans="1:10" x14ac:dyDescent="0.25">
      <c r="A171">
        <v>160</v>
      </c>
      <c r="B171" t="s">
        <v>172</v>
      </c>
      <c r="C171" s="1" t="s">
        <v>316</v>
      </c>
      <c r="D171">
        <v>6</v>
      </c>
      <c r="E171" s="2">
        <v>231781.95</v>
      </c>
    </row>
    <row r="172" spans="1:10" x14ac:dyDescent="0.25">
      <c r="A172">
        <v>161</v>
      </c>
      <c r="B172" t="s">
        <v>317</v>
      </c>
      <c r="C172" s="1" t="s">
        <v>318</v>
      </c>
      <c r="D172">
        <v>6</v>
      </c>
      <c r="E172" s="2">
        <v>13329.41</v>
      </c>
    </row>
    <row r="173" spans="1:10" x14ac:dyDescent="0.25">
      <c r="A173" s="3">
        <v>162</v>
      </c>
      <c r="B173" s="3" t="s">
        <v>319</v>
      </c>
      <c r="C173" s="4" t="s">
        <v>320</v>
      </c>
      <c r="D173" s="3">
        <v>5</v>
      </c>
      <c r="E173" s="3"/>
      <c r="F173" s="5">
        <v>54500.23</v>
      </c>
      <c r="G173" s="3"/>
      <c r="H173" s="3"/>
      <c r="I173" s="3"/>
      <c r="J173" s="3"/>
    </row>
    <row r="174" spans="1:10" x14ac:dyDescent="0.25">
      <c r="A174">
        <v>163</v>
      </c>
      <c r="B174" t="s">
        <v>321</v>
      </c>
      <c r="C174" s="1" t="s">
        <v>322</v>
      </c>
      <c r="D174">
        <v>6</v>
      </c>
      <c r="E174" s="2">
        <v>12898.03</v>
      </c>
    </row>
    <row r="175" spans="1:10" x14ac:dyDescent="0.25">
      <c r="A175">
        <v>164</v>
      </c>
      <c r="B175" t="s">
        <v>323</v>
      </c>
      <c r="C175" s="1" t="s">
        <v>324</v>
      </c>
      <c r="D175">
        <v>6</v>
      </c>
      <c r="E175" s="2">
        <v>8146.59</v>
      </c>
    </row>
    <row r="176" spans="1:10" x14ac:dyDescent="0.25">
      <c r="A176">
        <v>165</v>
      </c>
      <c r="B176" t="s">
        <v>325</v>
      </c>
      <c r="C176" s="1" t="s">
        <v>326</v>
      </c>
      <c r="D176">
        <v>6</v>
      </c>
      <c r="E176" s="2">
        <v>16017.73</v>
      </c>
    </row>
    <row r="177" spans="1:10" x14ac:dyDescent="0.25">
      <c r="A177">
        <v>166</v>
      </c>
      <c r="B177" t="s">
        <v>327</v>
      </c>
      <c r="C177" s="1" t="s">
        <v>328</v>
      </c>
      <c r="D177">
        <v>6</v>
      </c>
      <c r="E177" s="2">
        <v>1423.78</v>
      </c>
    </row>
    <row r="178" spans="1:10" x14ac:dyDescent="0.25">
      <c r="A178">
        <v>167</v>
      </c>
      <c r="B178" t="s">
        <v>329</v>
      </c>
      <c r="C178" s="1" t="s">
        <v>330</v>
      </c>
      <c r="D178">
        <v>6</v>
      </c>
      <c r="E178" s="2">
        <v>8582.0499999999993</v>
      </c>
    </row>
    <row r="179" spans="1:10" x14ac:dyDescent="0.25">
      <c r="A179">
        <v>168</v>
      </c>
      <c r="B179" t="s">
        <v>331</v>
      </c>
      <c r="C179" s="1" t="s">
        <v>332</v>
      </c>
      <c r="D179">
        <v>6</v>
      </c>
      <c r="E179" s="2">
        <v>7329.04</v>
      </c>
    </row>
    <row r="180" spans="1:10" x14ac:dyDescent="0.25">
      <c r="A180">
        <v>169</v>
      </c>
      <c r="B180" t="s">
        <v>333</v>
      </c>
      <c r="C180" s="1" t="s">
        <v>334</v>
      </c>
      <c r="D180">
        <v>6</v>
      </c>
      <c r="E180">
        <v>103.01</v>
      </c>
    </row>
    <row r="181" spans="1:10" x14ac:dyDescent="0.25">
      <c r="A181" s="3">
        <v>170</v>
      </c>
      <c r="B181" s="3" t="s">
        <v>335</v>
      </c>
      <c r="C181" s="4" t="s">
        <v>336</v>
      </c>
      <c r="D181" s="3">
        <v>5</v>
      </c>
      <c r="E181" s="3"/>
      <c r="F181" s="5">
        <v>16334.75</v>
      </c>
      <c r="G181" s="3"/>
      <c r="H181" s="3"/>
      <c r="I181" s="3"/>
      <c r="J181" s="3"/>
    </row>
    <row r="182" spans="1:10" x14ac:dyDescent="0.25">
      <c r="A182">
        <v>171</v>
      </c>
      <c r="B182" t="s">
        <v>337</v>
      </c>
      <c r="C182" s="1" t="s">
        <v>338</v>
      </c>
      <c r="D182">
        <v>6</v>
      </c>
      <c r="E182">
        <v>755</v>
      </c>
    </row>
    <row r="183" spans="1:10" x14ac:dyDescent="0.25">
      <c r="A183">
        <v>172</v>
      </c>
      <c r="B183" t="s">
        <v>339</v>
      </c>
      <c r="C183" s="1" t="s">
        <v>340</v>
      </c>
      <c r="D183">
        <v>6</v>
      </c>
      <c r="E183" s="2">
        <v>15579.75</v>
      </c>
    </row>
    <row r="184" spans="1:10" x14ac:dyDescent="0.25">
      <c r="A184" s="3">
        <v>173</v>
      </c>
      <c r="B184" s="3" t="s">
        <v>341</v>
      </c>
      <c r="C184" s="4" t="s">
        <v>342</v>
      </c>
      <c r="D184" s="3">
        <v>4</v>
      </c>
      <c r="E184" s="3"/>
      <c r="F184" s="3"/>
      <c r="G184" s="5">
        <v>555432.25</v>
      </c>
      <c r="H184" s="3"/>
      <c r="I184" s="3"/>
      <c r="J184" s="3"/>
    </row>
    <row r="185" spans="1:10" x14ac:dyDescent="0.25">
      <c r="A185" s="3">
        <v>174</v>
      </c>
      <c r="B185" s="3" t="s">
        <v>343</v>
      </c>
      <c r="C185" s="4" t="s">
        <v>344</v>
      </c>
      <c r="D185" s="3">
        <v>5</v>
      </c>
      <c r="E185" s="3"/>
      <c r="F185" s="5">
        <v>555432.25</v>
      </c>
      <c r="G185" s="3"/>
      <c r="H185" s="3"/>
      <c r="I185" s="3"/>
      <c r="J185" s="3"/>
    </row>
    <row r="186" spans="1:10" x14ac:dyDescent="0.25">
      <c r="A186">
        <v>175</v>
      </c>
      <c r="B186" t="s">
        <v>345</v>
      </c>
      <c r="C186" s="1" t="s">
        <v>346</v>
      </c>
      <c r="D186">
        <v>6</v>
      </c>
      <c r="E186" s="2">
        <v>1341.75</v>
      </c>
    </row>
    <row r="187" spans="1:10" x14ac:dyDescent="0.25">
      <c r="A187">
        <v>176</v>
      </c>
      <c r="B187" t="s">
        <v>347</v>
      </c>
      <c r="C187" s="1" t="s">
        <v>348</v>
      </c>
      <c r="D187">
        <v>6</v>
      </c>
      <c r="E187" s="2">
        <v>25968.69</v>
      </c>
    </row>
    <row r="188" spans="1:10" x14ac:dyDescent="0.25">
      <c r="A188">
        <v>177</v>
      </c>
      <c r="B188" t="s">
        <v>349</v>
      </c>
      <c r="C188" s="1" t="s">
        <v>350</v>
      </c>
      <c r="D188">
        <v>6</v>
      </c>
      <c r="E188" s="2">
        <v>1931.14</v>
      </c>
    </row>
    <row r="189" spans="1:10" x14ac:dyDescent="0.25">
      <c r="A189">
        <v>178</v>
      </c>
      <c r="B189" t="s">
        <v>351</v>
      </c>
      <c r="C189" s="1" t="s">
        <v>352</v>
      </c>
      <c r="D189">
        <v>6</v>
      </c>
      <c r="E189">
        <v>3</v>
      </c>
    </row>
    <row r="190" spans="1:10" x14ac:dyDescent="0.25">
      <c r="A190">
        <v>179</v>
      </c>
      <c r="B190" t="s">
        <v>353</v>
      </c>
      <c r="C190" s="1" t="s">
        <v>354</v>
      </c>
      <c r="D190">
        <v>6</v>
      </c>
      <c r="E190" s="2">
        <v>1512.5</v>
      </c>
    </row>
    <row r="191" spans="1:10" x14ac:dyDescent="0.25">
      <c r="A191">
        <v>180</v>
      </c>
      <c r="B191" t="s">
        <v>355</v>
      </c>
      <c r="C191" s="1" t="s">
        <v>356</v>
      </c>
      <c r="D191">
        <v>6</v>
      </c>
      <c r="E191" s="2">
        <v>4146.6000000000004</v>
      </c>
    </row>
    <row r="192" spans="1:10" x14ac:dyDescent="0.25">
      <c r="A192">
        <v>181</v>
      </c>
      <c r="B192" t="s">
        <v>357</v>
      </c>
      <c r="C192" s="1" t="s">
        <v>358</v>
      </c>
      <c r="D192">
        <v>6</v>
      </c>
      <c r="E192">
        <v>49.28</v>
      </c>
    </row>
    <row r="193" spans="1:5" x14ac:dyDescent="0.25">
      <c r="A193">
        <v>182</v>
      </c>
      <c r="B193" t="s">
        <v>359</v>
      </c>
      <c r="C193" s="1" t="s">
        <v>360</v>
      </c>
      <c r="D193">
        <v>6</v>
      </c>
      <c r="E193">
        <v>889.95</v>
      </c>
    </row>
    <row r="194" spans="1:5" x14ac:dyDescent="0.25">
      <c r="A194">
        <v>183</v>
      </c>
      <c r="B194" t="s">
        <v>361</v>
      </c>
      <c r="C194" s="1" t="s">
        <v>362</v>
      </c>
      <c r="D194">
        <v>6</v>
      </c>
      <c r="E194">
        <v>847.75</v>
      </c>
    </row>
    <row r="195" spans="1:5" x14ac:dyDescent="0.25">
      <c r="A195">
        <v>184</v>
      </c>
      <c r="B195" t="s">
        <v>363</v>
      </c>
      <c r="C195" s="1" t="s">
        <v>364</v>
      </c>
      <c r="D195">
        <v>6</v>
      </c>
      <c r="E195" s="2">
        <v>62399.9</v>
      </c>
    </row>
    <row r="196" spans="1:5" x14ac:dyDescent="0.25">
      <c r="A196">
        <v>185</v>
      </c>
      <c r="B196" t="s">
        <v>365</v>
      </c>
      <c r="C196" s="1" t="s">
        <v>366</v>
      </c>
      <c r="D196">
        <v>6</v>
      </c>
      <c r="E196" s="2">
        <v>34797.01</v>
      </c>
    </row>
    <row r="197" spans="1:5" x14ac:dyDescent="0.25">
      <c r="A197">
        <v>186</v>
      </c>
      <c r="B197" t="s">
        <v>367</v>
      </c>
      <c r="C197" s="1" t="s">
        <v>368</v>
      </c>
      <c r="D197">
        <v>6</v>
      </c>
      <c r="E197" s="2">
        <v>33000</v>
      </c>
    </row>
    <row r="198" spans="1:5" x14ac:dyDescent="0.25">
      <c r="A198">
        <v>187</v>
      </c>
      <c r="B198" t="s">
        <v>369</v>
      </c>
      <c r="C198" s="1" t="s">
        <v>370</v>
      </c>
      <c r="D198">
        <v>6</v>
      </c>
      <c r="E198" s="2">
        <v>15015.53</v>
      </c>
    </row>
    <row r="199" spans="1:5" x14ac:dyDescent="0.25">
      <c r="A199">
        <v>188</v>
      </c>
      <c r="B199" t="s">
        <v>371</v>
      </c>
      <c r="C199" s="1" t="s">
        <v>372</v>
      </c>
      <c r="D199">
        <v>6</v>
      </c>
      <c r="E199">
        <v>949.41</v>
      </c>
    </row>
    <row r="200" spans="1:5" x14ac:dyDescent="0.25">
      <c r="A200">
        <v>189</v>
      </c>
      <c r="B200" t="s">
        <v>373</v>
      </c>
      <c r="C200" s="1" t="s">
        <v>374</v>
      </c>
      <c r="D200">
        <v>6</v>
      </c>
      <c r="E200" s="2">
        <v>4512.0600000000004</v>
      </c>
    </row>
    <row r="201" spans="1:5" x14ac:dyDescent="0.25">
      <c r="A201">
        <v>190</v>
      </c>
      <c r="B201" t="s">
        <v>375</v>
      </c>
      <c r="C201" s="1" t="s">
        <v>376</v>
      </c>
      <c r="D201">
        <v>6</v>
      </c>
      <c r="E201">
        <v>278.69</v>
      </c>
    </row>
    <row r="202" spans="1:5" x14ac:dyDescent="0.25">
      <c r="A202">
        <v>191</v>
      </c>
      <c r="B202" t="s">
        <v>377</v>
      </c>
      <c r="C202" s="1" t="s">
        <v>378</v>
      </c>
      <c r="D202">
        <v>6</v>
      </c>
      <c r="E202" s="2">
        <v>3955.97</v>
      </c>
    </row>
    <row r="203" spans="1:5" x14ac:dyDescent="0.25">
      <c r="A203">
        <v>192</v>
      </c>
      <c r="B203" t="s">
        <v>379</v>
      </c>
      <c r="C203" s="1" t="s">
        <v>380</v>
      </c>
      <c r="D203">
        <v>6</v>
      </c>
      <c r="E203">
        <v>104.5</v>
      </c>
    </row>
    <row r="204" spans="1:5" x14ac:dyDescent="0.25">
      <c r="A204">
        <v>193</v>
      </c>
      <c r="B204" t="s">
        <v>381</v>
      </c>
      <c r="C204" s="1" t="s">
        <v>382</v>
      </c>
      <c r="D204">
        <v>6</v>
      </c>
      <c r="E204" s="2">
        <v>21096</v>
      </c>
    </row>
    <row r="205" spans="1:5" x14ac:dyDescent="0.25">
      <c r="A205">
        <v>194</v>
      </c>
      <c r="B205" t="s">
        <v>383</v>
      </c>
      <c r="C205" s="1" t="s">
        <v>384</v>
      </c>
      <c r="D205">
        <v>6</v>
      </c>
      <c r="E205">
        <v>904.6</v>
      </c>
    </row>
    <row r="206" spans="1:5" x14ac:dyDescent="0.25">
      <c r="A206">
        <v>195</v>
      </c>
      <c r="B206" t="s">
        <v>385</v>
      </c>
      <c r="C206" s="1" t="s">
        <v>386</v>
      </c>
      <c r="D206">
        <v>6</v>
      </c>
      <c r="E206">
        <v>216.12</v>
      </c>
    </row>
    <row r="207" spans="1:5" x14ac:dyDescent="0.25">
      <c r="A207">
        <v>196</v>
      </c>
      <c r="B207" t="s">
        <v>387</v>
      </c>
      <c r="C207" s="1" t="s">
        <v>388</v>
      </c>
      <c r="D207">
        <v>6</v>
      </c>
      <c r="E207" s="2">
        <v>11643.72</v>
      </c>
    </row>
    <row r="208" spans="1:5" x14ac:dyDescent="0.25">
      <c r="A208">
        <v>197</v>
      </c>
      <c r="B208" t="s">
        <v>389</v>
      </c>
      <c r="C208" s="1" t="s">
        <v>390</v>
      </c>
      <c r="D208">
        <v>6</v>
      </c>
      <c r="E208">
        <v>79.239999999999995</v>
      </c>
    </row>
    <row r="209" spans="1:10" x14ac:dyDescent="0.25">
      <c r="A209">
        <v>198</v>
      </c>
      <c r="B209" t="s">
        <v>391</v>
      </c>
      <c r="C209" s="1" t="s">
        <v>392</v>
      </c>
      <c r="D209">
        <v>6</v>
      </c>
      <c r="E209" s="2">
        <v>328357.77</v>
      </c>
    </row>
    <row r="210" spans="1:10" x14ac:dyDescent="0.25">
      <c r="A210">
        <v>199</v>
      </c>
      <c r="B210" t="s">
        <v>393</v>
      </c>
      <c r="C210" s="1" t="s">
        <v>394</v>
      </c>
      <c r="D210">
        <v>6</v>
      </c>
      <c r="E210" s="2">
        <v>1371.4</v>
      </c>
    </row>
    <row r="211" spans="1:10" x14ac:dyDescent="0.25">
      <c r="A211">
        <v>200</v>
      </c>
      <c r="B211" t="s">
        <v>395</v>
      </c>
      <c r="C211" s="1" t="s">
        <v>396</v>
      </c>
      <c r="D211">
        <v>6</v>
      </c>
      <c r="E211">
        <v>59.67</v>
      </c>
    </row>
    <row r="212" spans="1:10" x14ac:dyDescent="0.25">
      <c r="A212" s="3">
        <v>201</v>
      </c>
      <c r="B212" s="3" t="s">
        <v>397</v>
      </c>
      <c r="C212" s="4" t="s">
        <v>398</v>
      </c>
      <c r="D212" s="3">
        <v>1</v>
      </c>
      <c r="E212" s="3"/>
      <c r="F212" s="3"/>
      <c r="G212" s="3"/>
      <c r="H212" s="3"/>
      <c r="I212" s="3"/>
      <c r="J212" s="5">
        <v>1343.44</v>
      </c>
    </row>
    <row r="213" spans="1:10" x14ac:dyDescent="0.25">
      <c r="A213" s="3">
        <v>202</v>
      </c>
      <c r="B213" s="3" t="s">
        <v>399</v>
      </c>
      <c r="C213" s="4" t="s">
        <v>400</v>
      </c>
      <c r="D213" s="3">
        <v>2</v>
      </c>
      <c r="E213" s="3"/>
      <c r="F213" s="3"/>
      <c r="G213" s="3"/>
      <c r="H213" s="3"/>
      <c r="I213" s="3">
        <v>-604.42999999999995</v>
      </c>
      <c r="J213" s="3"/>
    </row>
    <row r="214" spans="1:10" x14ac:dyDescent="0.25">
      <c r="A214" s="3">
        <v>203</v>
      </c>
      <c r="B214" s="3" t="s">
        <v>261</v>
      </c>
      <c r="C214" s="4" t="s">
        <v>401</v>
      </c>
      <c r="D214" s="3">
        <v>3</v>
      </c>
      <c r="E214" s="3"/>
      <c r="F214" s="3"/>
      <c r="G214" s="3"/>
      <c r="H214" s="3">
        <v>-604.42999999999995</v>
      </c>
      <c r="I214" s="3"/>
      <c r="J214" s="3"/>
    </row>
    <row r="215" spans="1:10" x14ac:dyDescent="0.25">
      <c r="A215" s="3">
        <v>204</v>
      </c>
      <c r="B215" s="3" t="s">
        <v>402</v>
      </c>
      <c r="C215" s="4" t="s">
        <v>403</v>
      </c>
      <c r="D215" s="3">
        <v>4</v>
      </c>
      <c r="E215" s="3"/>
      <c r="F215" s="3"/>
      <c r="G215" s="3">
        <v>-604.42999999999995</v>
      </c>
      <c r="H215" s="3"/>
      <c r="I215" s="3"/>
      <c r="J215" s="3"/>
    </row>
    <row r="216" spans="1:10" x14ac:dyDescent="0.25">
      <c r="A216" s="3">
        <v>205</v>
      </c>
      <c r="B216" s="3" t="s">
        <v>404</v>
      </c>
      <c r="C216" s="4" t="s">
        <v>405</v>
      </c>
      <c r="D216" s="3">
        <v>5</v>
      </c>
      <c r="E216" s="3"/>
      <c r="F216" s="3">
        <v>-604.42999999999995</v>
      </c>
      <c r="G216" s="3"/>
      <c r="H216" s="3"/>
      <c r="I216" s="3"/>
      <c r="J216" s="3"/>
    </row>
    <row r="217" spans="1:10" x14ac:dyDescent="0.25">
      <c r="A217">
        <v>206</v>
      </c>
      <c r="B217" t="s">
        <v>406</v>
      </c>
      <c r="C217" s="1" t="s">
        <v>407</v>
      </c>
      <c r="D217">
        <v>6</v>
      </c>
      <c r="E217">
        <v>-604.42999999999995</v>
      </c>
    </row>
    <row r="218" spans="1:10" x14ac:dyDescent="0.25">
      <c r="A218" s="3">
        <v>207</v>
      </c>
      <c r="B218" s="3" t="s">
        <v>408</v>
      </c>
      <c r="C218" s="4" t="s">
        <v>409</v>
      </c>
      <c r="D218" s="3">
        <v>5</v>
      </c>
      <c r="E218" s="3"/>
      <c r="F218" s="5">
        <v>1947.87</v>
      </c>
      <c r="G218" s="3"/>
      <c r="H218" s="3"/>
      <c r="I218" s="3"/>
      <c r="J218" s="3"/>
    </row>
    <row r="219" spans="1:10" x14ac:dyDescent="0.25">
      <c r="A219" s="3">
        <v>208</v>
      </c>
      <c r="B219" s="3" t="s">
        <v>410</v>
      </c>
      <c r="C219" s="4" t="s">
        <v>411</v>
      </c>
      <c r="D219" s="3">
        <v>3</v>
      </c>
      <c r="E219" s="3"/>
      <c r="F219" s="3"/>
      <c r="G219" s="3"/>
      <c r="H219" s="5">
        <v>1947.87</v>
      </c>
      <c r="I219" s="3"/>
      <c r="J219" s="3"/>
    </row>
    <row r="220" spans="1:10" x14ac:dyDescent="0.25">
      <c r="A220" s="3">
        <v>209</v>
      </c>
      <c r="B220" s="3" t="s">
        <v>412</v>
      </c>
      <c r="C220" s="4" t="s">
        <v>413</v>
      </c>
      <c r="D220" s="3">
        <v>4</v>
      </c>
      <c r="E220" s="3"/>
      <c r="F220" s="3"/>
      <c r="G220" s="5">
        <v>1947.87</v>
      </c>
      <c r="H220" s="3"/>
      <c r="I220" s="3"/>
      <c r="J220" s="3"/>
    </row>
    <row r="221" spans="1:10" x14ac:dyDescent="0.25">
      <c r="A221" s="3">
        <v>210</v>
      </c>
      <c r="B221" s="3" t="s">
        <v>408</v>
      </c>
      <c r="C221" s="4" t="s">
        <v>414</v>
      </c>
      <c r="D221" s="3">
        <v>5</v>
      </c>
      <c r="E221" s="3"/>
      <c r="F221" s="5">
        <v>1947.87</v>
      </c>
      <c r="G221" s="3"/>
      <c r="H221" s="3"/>
      <c r="I221" s="3"/>
      <c r="J221" s="3"/>
    </row>
    <row r="222" spans="1:10" x14ac:dyDescent="0.25">
      <c r="A222">
        <v>211</v>
      </c>
      <c r="B222" t="s">
        <v>415</v>
      </c>
      <c r="C222" s="1" t="s">
        <v>416</v>
      </c>
      <c r="D222">
        <v>6</v>
      </c>
      <c r="E222" s="2">
        <v>1947.87</v>
      </c>
    </row>
    <row r="223" spans="1:10" x14ac:dyDescent="0.25">
      <c r="A223" s="3">
        <v>212</v>
      </c>
      <c r="B223" s="3" t="s">
        <v>417</v>
      </c>
      <c r="C223" s="4" t="s">
        <v>418</v>
      </c>
      <c r="D223" s="3">
        <v>1</v>
      </c>
      <c r="E223" s="3"/>
      <c r="F223" s="3"/>
      <c r="G223" s="3"/>
      <c r="H223" s="3"/>
      <c r="I223" s="3"/>
      <c r="J223" s="3">
        <v>1.57</v>
      </c>
    </row>
    <row r="224" spans="1:10" x14ac:dyDescent="0.25">
      <c r="A224" s="3">
        <v>213</v>
      </c>
      <c r="B224" s="3" t="s">
        <v>419</v>
      </c>
      <c r="C224" s="4" t="s">
        <v>420</v>
      </c>
      <c r="D224" s="3">
        <v>2</v>
      </c>
      <c r="E224" s="3"/>
      <c r="F224" s="3"/>
      <c r="G224" s="3"/>
      <c r="H224" s="3"/>
      <c r="I224" s="3">
        <v>1.57</v>
      </c>
      <c r="J224" s="3"/>
    </row>
    <row r="225" spans="1:10" x14ac:dyDescent="0.25">
      <c r="A225" s="3">
        <v>214</v>
      </c>
      <c r="B225" s="3" t="s">
        <v>421</v>
      </c>
      <c r="C225" s="4" t="s">
        <v>422</v>
      </c>
      <c r="D225" s="3">
        <v>3</v>
      </c>
      <c r="E225" s="3"/>
      <c r="F225" s="3"/>
      <c r="G225" s="3"/>
      <c r="H225" s="3">
        <v>1.57</v>
      </c>
      <c r="I225" s="3"/>
      <c r="J225" s="3"/>
    </row>
    <row r="226" spans="1:10" x14ac:dyDescent="0.25">
      <c r="A226" s="3">
        <v>215</v>
      </c>
      <c r="B226" s="3" t="s">
        <v>423</v>
      </c>
      <c r="C226" s="4" t="s">
        <v>424</v>
      </c>
      <c r="D226" s="3">
        <v>4</v>
      </c>
      <c r="E226" s="3"/>
      <c r="F226" s="3"/>
      <c r="G226" s="3">
        <v>1.57</v>
      </c>
      <c r="H226" s="3"/>
      <c r="I226" s="3"/>
      <c r="J226" s="3"/>
    </row>
    <row r="227" spans="1:10" x14ac:dyDescent="0.25">
      <c r="A227" s="3">
        <v>216</v>
      </c>
      <c r="B227" s="3" t="s">
        <v>425</v>
      </c>
      <c r="C227" s="4" t="s">
        <v>426</v>
      </c>
      <c r="D227" s="3">
        <v>5</v>
      </c>
      <c r="E227" s="3"/>
      <c r="F227" s="3">
        <v>1.57</v>
      </c>
      <c r="G227" s="3"/>
      <c r="H227" s="3"/>
      <c r="I227" s="3"/>
      <c r="J227" s="3"/>
    </row>
    <row r="228" spans="1:10" x14ac:dyDescent="0.25">
      <c r="A228">
        <v>217</v>
      </c>
      <c r="B228" t="s">
        <v>427</v>
      </c>
      <c r="C228" s="1" t="s">
        <v>428</v>
      </c>
      <c r="D228">
        <v>6</v>
      </c>
      <c r="E228">
        <v>1.57</v>
      </c>
    </row>
    <row r="230" spans="1:10" x14ac:dyDescent="0.25">
      <c r="B230" s="7" t="s">
        <v>433</v>
      </c>
      <c r="C230" s="7"/>
      <c r="D230" s="7"/>
      <c r="E230" s="7"/>
      <c r="F230" s="7"/>
      <c r="G230" s="7"/>
      <c r="H230" s="7"/>
      <c r="I230" s="7"/>
      <c r="J230" s="8">
        <f>SUM(J136:J229)</f>
        <v>-985073.3</v>
      </c>
    </row>
  </sheetData>
  <sortState xmlns:xlrd2="http://schemas.microsoft.com/office/spreadsheetml/2017/richdata2" ref="A1:J218">
    <sortCondition ref="A1:A218"/>
  </sortState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A29B-972D-409F-8470-0404EC3CD89B}">
  <dimension ref="A1:J213"/>
  <sheetViews>
    <sheetView topLeftCell="A71" workbookViewId="0">
      <selection activeCell="B71" sqref="B71"/>
    </sheetView>
  </sheetViews>
  <sheetFormatPr defaultColWidth="11.42578125" defaultRowHeight="15" x14ac:dyDescent="0.25"/>
  <cols>
    <col min="1" max="1" width="4" bestFit="1" customWidth="1"/>
    <col min="2" max="2" width="38.28515625" customWidth="1"/>
    <col min="3" max="3" width="14.5703125" bestFit="1" customWidth="1"/>
    <col min="4" max="4" width="2" bestFit="1" customWidth="1"/>
    <col min="5" max="10" width="12.42578125" bestFit="1" customWidth="1"/>
  </cols>
  <sheetData>
    <row r="1" spans="1:10" s="62" customFormat="1" ht="18.75" x14ac:dyDescent="0.3">
      <c r="B1" s="62" t="s">
        <v>429</v>
      </c>
    </row>
    <row r="2" spans="1:10" s="62" customFormat="1" ht="18.75" x14ac:dyDescent="0.3">
      <c r="B2" s="62" t="s">
        <v>517</v>
      </c>
    </row>
    <row r="3" spans="1:10" s="62" customFormat="1" ht="18.75" x14ac:dyDescent="0.3">
      <c r="B3" s="62" t="s">
        <v>518</v>
      </c>
    </row>
    <row r="4" spans="1:10" s="62" customFormat="1" ht="18.75" x14ac:dyDescent="0.3"/>
    <row r="5" spans="1:10" s="3" customFormat="1" x14ac:dyDescent="0.25">
      <c r="A5" s="3">
        <v>1</v>
      </c>
      <c r="B5" s="3" t="s">
        <v>0</v>
      </c>
      <c r="C5" s="4" t="s">
        <v>1</v>
      </c>
      <c r="D5" s="3">
        <v>1</v>
      </c>
      <c r="J5" s="5">
        <v>5068663</v>
      </c>
    </row>
    <row r="6" spans="1:10" s="3" customFormat="1" x14ac:dyDescent="0.25">
      <c r="A6" s="3">
        <v>2</v>
      </c>
      <c r="B6" s="3" t="s">
        <v>2</v>
      </c>
      <c r="C6" s="4" t="s">
        <v>3</v>
      </c>
      <c r="D6" s="3">
        <v>2</v>
      </c>
      <c r="I6" s="5">
        <v>445072.69</v>
      </c>
    </row>
    <row r="7" spans="1:10" s="3" customFormat="1" x14ac:dyDescent="0.25">
      <c r="A7" s="3">
        <v>3</v>
      </c>
      <c r="B7" s="3" t="s">
        <v>4</v>
      </c>
      <c r="C7" s="4" t="s">
        <v>5</v>
      </c>
      <c r="D7" s="3">
        <v>3</v>
      </c>
      <c r="H7" s="5">
        <v>445072.69</v>
      </c>
    </row>
    <row r="8" spans="1:10" s="3" customFormat="1" x14ac:dyDescent="0.25">
      <c r="A8" s="3">
        <v>4</v>
      </c>
      <c r="B8" s="3" t="s">
        <v>6</v>
      </c>
      <c r="C8" s="4" t="s">
        <v>7</v>
      </c>
      <c r="D8" s="3">
        <v>4</v>
      </c>
      <c r="G8" s="5">
        <v>2939.22</v>
      </c>
    </row>
    <row r="9" spans="1:10" s="3" customFormat="1" x14ac:dyDescent="0.25">
      <c r="A9" s="3">
        <v>5</v>
      </c>
      <c r="B9" s="3" t="s">
        <v>8</v>
      </c>
      <c r="C9" s="4" t="s">
        <v>9</v>
      </c>
      <c r="D9" s="3">
        <v>5</v>
      </c>
      <c r="F9" s="3">
        <v>500</v>
      </c>
    </row>
    <row r="10" spans="1:10" s="3" customFormat="1" x14ac:dyDescent="0.25">
      <c r="A10">
        <v>6</v>
      </c>
      <c r="B10" t="s">
        <v>10</v>
      </c>
      <c r="C10" s="1" t="s">
        <v>11</v>
      </c>
      <c r="D10">
        <v>6</v>
      </c>
      <c r="E10">
        <v>500</v>
      </c>
      <c r="F10"/>
      <c r="G10"/>
      <c r="H10"/>
      <c r="I10"/>
      <c r="J10"/>
    </row>
    <row r="11" spans="1:10" s="3" customFormat="1" x14ac:dyDescent="0.25">
      <c r="A11" s="3">
        <v>7</v>
      </c>
      <c r="B11" s="3" t="s">
        <v>12</v>
      </c>
      <c r="C11" s="4" t="s">
        <v>13</v>
      </c>
      <c r="D11" s="3">
        <v>5</v>
      </c>
      <c r="F11" s="5">
        <v>2439.2199999999998</v>
      </c>
    </row>
    <row r="12" spans="1:10" s="3" customFormat="1" x14ac:dyDescent="0.25">
      <c r="A12">
        <v>8</v>
      </c>
      <c r="B12" t="s">
        <v>14</v>
      </c>
      <c r="C12" s="1" t="s">
        <v>15</v>
      </c>
      <c r="D12">
        <v>6</v>
      </c>
      <c r="E12" s="2">
        <v>-1085.4100000000001</v>
      </c>
      <c r="F12"/>
      <c r="G12"/>
      <c r="H12"/>
      <c r="I12"/>
      <c r="J12"/>
    </row>
    <row r="13" spans="1:10" s="3" customFormat="1" x14ac:dyDescent="0.25">
      <c r="A13">
        <v>9</v>
      </c>
      <c r="B13" t="s">
        <v>16</v>
      </c>
      <c r="C13" s="1" t="s">
        <v>17</v>
      </c>
      <c r="D13">
        <v>6</v>
      </c>
      <c r="E13" s="2">
        <v>3524.63</v>
      </c>
      <c r="F13"/>
      <c r="G13"/>
      <c r="H13"/>
      <c r="I13"/>
      <c r="J13"/>
    </row>
    <row r="14" spans="1:10" s="3" customFormat="1" x14ac:dyDescent="0.25">
      <c r="A14" s="3">
        <v>10</v>
      </c>
      <c r="B14" s="3" t="s">
        <v>18</v>
      </c>
      <c r="C14" s="4" t="s">
        <v>19</v>
      </c>
      <c r="D14" s="3">
        <v>4</v>
      </c>
      <c r="G14" s="5">
        <v>139244.6</v>
      </c>
    </row>
    <row r="15" spans="1:10" s="3" customFormat="1" x14ac:dyDescent="0.25">
      <c r="A15" s="3">
        <v>11</v>
      </c>
      <c r="B15" s="3" t="s">
        <v>20</v>
      </c>
      <c r="C15" s="4" t="s">
        <v>21</v>
      </c>
      <c r="D15" s="3">
        <v>5</v>
      </c>
      <c r="F15" s="5">
        <v>139244.6</v>
      </c>
    </row>
    <row r="16" spans="1:10" s="3" customFormat="1" x14ac:dyDescent="0.25">
      <c r="A16">
        <v>12</v>
      </c>
      <c r="B16" t="s">
        <v>22</v>
      </c>
      <c r="C16" s="1" t="s">
        <v>23</v>
      </c>
      <c r="D16">
        <v>6</v>
      </c>
      <c r="E16" s="2">
        <v>139244.6</v>
      </c>
      <c r="F16"/>
      <c r="G16"/>
      <c r="H16"/>
      <c r="I16"/>
      <c r="J16"/>
    </row>
    <row r="17" spans="1:10" s="3" customFormat="1" x14ac:dyDescent="0.25">
      <c r="A17" s="3">
        <v>13</v>
      </c>
      <c r="B17" s="3" t="s">
        <v>28</v>
      </c>
      <c r="C17" s="4" t="s">
        <v>29</v>
      </c>
      <c r="D17" s="3">
        <v>4</v>
      </c>
      <c r="G17" s="3">
        <v>559.4</v>
      </c>
    </row>
    <row r="18" spans="1:10" s="3" customFormat="1" x14ac:dyDescent="0.25">
      <c r="A18" s="3">
        <v>14</v>
      </c>
      <c r="B18" s="3" t="s">
        <v>30</v>
      </c>
      <c r="C18" s="4" t="s">
        <v>31</v>
      </c>
      <c r="D18" s="3">
        <v>5</v>
      </c>
      <c r="F18" s="3">
        <v>559.4</v>
      </c>
    </row>
    <row r="19" spans="1:10" s="3" customFormat="1" x14ac:dyDescent="0.25">
      <c r="A19">
        <v>15</v>
      </c>
      <c r="B19" t="s">
        <v>32</v>
      </c>
      <c r="C19" s="1" t="s">
        <v>33</v>
      </c>
      <c r="D19">
        <v>6</v>
      </c>
      <c r="E19">
        <v>559.4</v>
      </c>
      <c r="F19"/>
      <c r="G19"/>
      <c r="H19"/>
      <c r="I19"/>
      <c r="J19"/>
    </row>
    <row r="20" spans="1:10" s="3" customFormat="1" x14ac:dyDescent="0.25">
      <c r="A20" s="3">
        <v>16</v>
      </c>
      <c r="B20" s="3" t="s">
        <v>34</v>
      </c>
      <c r="C20" s="4" t="s">
        <v>35</v>
      </c>
      <c r="D20" s="3">
        <v>4</v>
      </c>
      <c r="G20" s="5">
        <v>288551.28000000003</v>
      </c>
    </row>
    <row r="21" spans="1:10" s="3" customFormat="1" x14ac:dyDescent="0.25">
      <c r="A21" s="3">
        <v>17</v>
      </c>
      <c r="B21" s="3" t="s">
        <v>36</v>
      </c>
      <c r="C21" s="4" t="s">
        <v>37</v>
      </c>
      <c r="D21" s="3">
        <v>5</v>
      </c>
      <c r="F21" s="5">
        <v>6202.04</v>
      </c>
    </row>
    <row r="22" spans="1:10" s="3" customFormat="1" x14ac:dyDescent="0.25">
      <c r="A22">
        <v>18</v>
      </c>
      <c r="B22" t="s">
        <v>38</v>
      </c>
      <c r="C22" s="1" t="s">
        <v>39</v>
      </c>
      <c r="D22">
        <v>6</v>
      </c>
      <c r="E22">
        <v>0</v>
      </c>
      <c r="F22"/>
      <c r="G22"/>
      <c r="H22"/>
      <c r="I22"/>
      <c r="J22"/>
    </row>
    <row r="23" spans="1:10" s="3" customFormat="1" x14ac:dyDescent="0.25">
      <c r="A23">
        <v>19</v>
      </c>
      <c r="B23" t="s">
        <v>40</v>
      </c>
      <c r="C23" s="1" t="s">
        <v>41</v>
      </c>
      <c r="D23">
        <v>6</v>
      </c>
      <c r="E23">
        <v>0</v>
      </c>
      <c r="F23"/>
      <c r="G23"/>
      <c r="H23"/>
      <c r="I23"/>
      <c r="J23"/>
    </row>
    <row r="24" spans="1:10" s="3" customFormat="1" x14ac:dyDescent="0.25">
      <c r="A24">
        <v>20</v>
      </c>
      <c r="B24" t="s">
        <v>42</v>
      </c>
      <c r="C24" s="1" t="s">
        <v>43</v>
      </c>
      <c r="D24">
        <v>6</v>
      </c>
      <c r="E24" s="2">
        <v>6202.04</v>
      </c>
      <c r="F24"/>
      <c r="G24"/>
      <c r="H24"/>
      <c r="I24"/>
      <c r="J24"/>
    </row>
    <row r="25" spans="1:10" s="3" customFormat="1" x14ac:dyDescent="0.25">
      <c r="A25">
        <v>21</v>
      </c>
      <c r="B25" t="s">
        <v>519</v>
      </c>
      <c r="C25" s="1" t="s">
        <v>520</v>
      </c>
      <c r="D25">
        <v>6</v>
      </c>
      <c r="E25">
        <v>0</v>
      </c>
      <c r="F25"/>
      <c r="G25"/>
      <c r="H25"/>
      <c r="I25"/>
      <c r="J25"/>
    </row>
    <row r="26" spans="1:10" s="3" customFormat="1" x14ac:dyDescent="0.25">
      <c r="A26" s="3">
        <v>22</v>
      </c>
      <c r="B26" s="3" t="s">
        <v>44</v>
      </c>
      <c r="C26" s="4" t="s">
        <v>45</v>
      </c>
      <c r="D26" s="3">
        <v>5</v>
      </c>
      <c r="F26" s="5">
        <v>282349.24</v>
      </c>
    </row>
    <row r="27" spans="1:10" s="3" customFormat="1" x14ac:dyDescent="0.25">
      <c r="A27">
        <v>23</v>
      </c>
      <c r="B27" t="s">
        <v>521</v>
      </c>
      <c r="C27" s="1" t="s">
        <v>522</v>
      </c>
      <c r="D27">
        <v>6</v>
      </c>
      <c r="E27">
        <v>0</v>
      </c>
      <c r="F27"/>
      <c r="G27"/>
      <c r="H27"/>
      <c r="I27"/>
      <c r="J27"/>
    </row>
    <row r="28" spans="1:10" s="3" customFormat="1" x14ac:dyDescent="0.25">
      <c r="A28">
        <v>24</v>
      </c>
      <c r="B28" t="s">
        <v>523</v>
      </c>
      <c r="C28" s="1" t="s">
        <v>524</v>
      </c>
      <c r="D28">
        <v>6</v>
      </c>
      <c r="E28">
        <v>0</v>
      </c>
      <c r="F28"/>
      <c r="G28"/>
      <c r="H28"/>
      <c r="I28"/>
      <c r="J28"/>
    </row>
    <row r="29" spans="1:10" s="3" customFormat="1" x14ac:dyDescent="0.25">
      <c r="A29">
        <v>25</v>
      </c>
      <c r="B29" t="s">
        <v>525</v>
      </c>
      <c r="C29" s="1" t="s">
        <v>526</v>
      </c>
      <c r="D29">
        <v>6</v>
      </c>
      <c r="E29">
        <v>0</v>
      </c>
      <c r="F29"/>
      <c r="G29"/>
      <c r="H29"/>
      <c r="I29"/>
      <c r="J29"/>
    </row>
    <row r="30" spans="1:10" s="3" customFormat="1" x14ac:dyDescent="0.25">
      <c r="A30">
        <v>26</v>
      </c>
      <c r="B30" t="s">
        <v>46</v>
      </c>
      <c r="C30" s="1" t="s">
        <v>47</v>
      </c>
      <c r="D30">
        <v>6</v>
      </c>
      <c r="E30" s="2">
        <v>282349.24</v>
      </c>
      <c r="F30"/>
      <c r="G30"/>
      <c r="H30"/>
      <c r="I30"/>
      <c r="J30"/>
    </row>
    <row r="31" spans="1:10" s="3" customFormat="1" x14ac:dyDescent="0.25">
      <c r="A31">
        <v>27</v>
      </c>
      <c r="B31" t="s">
        <v>48</v>
      </c>
      <c r="C31" s="1" t="s">
        <v>49</v>
      </c>
      <c r="D31">
        <v>6</v>
      </c>
      <c r="E31">
        <v>0</v>
      </c>
      <c r="F31"/>
      <c r="G31"/>
      <c r="H31"/>
      <c r="I31"/>
      <c r="J31"/>
    </row>
    <row r="32" spans="1:10" s="3" customFormat="1" x14ac:dyDescent="0.25">
      <c r="A32">
        <v>28</v>
      </c>
      <c r="B32" t="s">
        <v>50</v>
      </c>
      <c r="C32" s="1" t="s">
        <v>51</v>
      </c>
      <c r="D32">
        <v>6</v>
      </c>
      <c r="E32">
        <v>0</v>
      </c>
      <c r="F32"/>
      <c r="G32"/>
      <c r="H32"/>
      <c r="I32"/>
      <c r="J32"/>
    </row>
    <row r="33" spans="1:10" s="3" customFormat="1" x14ac:dyDescent="0.25">
      <c r="A33" s="3">
        <v>29</v>
      </c>
      <c r="B33" s="3" t="s">
        <v>52</v>
      </c>
      <c r="C33" s="4" t="s">
        <v>53</v>
      </c>
      <c r="D33" s="3">
        <v>4</v>
      </c>
      <c r="G33" s="5">
        <v>13778.19</v>
      </c>
    </row>
    <row r="34" spans="1:10" s="3" customFormat="1" x14ac:dyDescent="0.25">
      <c r="A34" s="3">
        <v>30</v>
      </c>
      <c r="B34" s="3" t="s">
        <v>54</v>
      </c>
      <c r="C34" s="4" t="s">
        <v>55</v>
      </c>
      <c r="D34" s="3">
        <v>5</v>
      </c>
      <c r="F34" s="5">
        <v>7054.44</v>
      </c>
    </row>
    <row r="35" spans="1:10" s="3" customFormat="1" x14ac:dyDescent="0.25">
      <c r="A35">
        <v>31</v>
      </c>
      <c r="B35" t="s">
        <v>56</v>
      </c>
      <c r="C35" s="1" t="s">
        <v>57</v>
      </c>
      <c r="D35">
        <v>6</v>
      </c>
      <c r="E35" s="2">
        <v>2158.1999999999998</v>
      </c>
      <c r="F35"/>
      <c r="G35"/>
      <c r="H35"/>
      <c r="I35"/>
      <c r="J35"/>
    </row>
    <row r="36" spans="1:10" s="3" customFormat="1" x14ac:dyDescent="0.25">
      <c r="A36">
        <v>32</v>
      </c>
      <c r="B36" t="s">
        <v>58</v>
      </c>
      <c r="C36" s="1" t="s">
        <v>59</v>
      </c>
      <c r="D36">
        <v>6</v>
      </c>
      <c r="E36">
        <v>31.58</v>
      </c>
      <c r="F36"/>
      <c r="G36"/>
      <c r="H36"/>
      <c r="I36"/>
      <c r="J36"/>
    </row>
    <row r="37" spans="1:10" s="3" customFormat="1" x14ac:dyDescent="0.25">
      <c r="A37">
        <v>33</v>
      </c>
      <c r="B37" t="s">
        <v>60</v>
      </c>
      <c r="C37" s="1" t="s">
        <v>61</v>
      </c>
      <c r="D37">
        <v>6</v>
      </c>
      <c r="E37">
        <v>994.75</v>
      </c>
      <c r="F37"/>
      <c r="G37"/>
      <c r="H37"/>
      <c r="I37"/>
      <c r="J37"/>
    </row>
    <row r="38" spans="1:10" s="3" customFormat="1" x14ac:dyDescent="0.25">
      <c r="A38">
        <v>34</v>
      </c>
      <c r="B38" t="s">
        <v>527</v>
      </c>
      <c r="C38" s="1" t="s">
        <v>528</v>
      </c>
      <c r="D38">
        <v>6</v>
      </c>
      <c r="E38">
        <v>750</v>
      </c>
      <c r="F38"/>
      <c r="G38"/>
      <c r="H38"/>
      <c r="I38"/>
      <c r="J38"/>
    </row>
    <row r="39" spans="1:10" s="3" customFormat="1" x14ac:dyDescent="0.25">
      <c r="A39">
        <v>35</v>
      </c>
      <c r="B39" t="s">
        <v>62</v>
      </c>
      <c r="C39" s="1" t="s">
        <v>63</v>
      </c>
      <c r="D39">
        <v>6</v>
      </c>
      <c r="E39">
        <v>316.83</v>
      </c>
      <c r="F39"/>
      <c r="G39"/>
      <c r="H39"/>
      <c r="I39"/>
      <c r="J39"/>
    </row>
    <row r="40" spans="1:10" s="3" customFormat="1" x14ac:dyDescent="0.25">
      <c r="A40">
        <v>36</v>
      </c>
      <c r="B40" t="s">
        <v>529</v>
      </c>
      <c r="C40" s="1" t="s">
        <v>530</v>
      </c>
      <c r="D40">
        <v>6</v>
      </c>
      <c r="E40">
        <v>750</v>
      </c>
      <c r="F40"/>
      <c r="G40"/>
      <c r="H40"/>
      <c r="I40"/>
      <c r="J40"/>
    </row>
    <row r="41" spans="1:10" s="3" customFormat="1" x14ac:dyDescent="0.25">
      <c r="A41">
        <v>37</v>
      </c>
      <c r="B41" t="s">
        <v>64</v>
      </c>
      <c r="C41" s="1" t="s">
        <v>65</v>
      </c>
      <c r="D41">
        <v>6</v>
      </c>
      <c r="E41" s="2">
        <v>2049.19</v>
      </c>
      <c r="F41"/>
      <c r="G41"/>
      <c r="H41"/>
      <c r="I41"/>
      <c r="J41"/>
    </row>
    <row r="42" spans="1:10" s="3" customFormat="1" x14ac:dyDescent="0.25">
      <c r="A42">
        <v>38</v>
      </c>
      <c r="B42" t="s">
        <v>531</v>
      </c>
      <c r="C42" s="1" t="s">
        <v>532</v>
      </c>
      <c r="D42">
        <v>6</v>
      </c>
      <c r="E42">
        <v>1.29</v>
      </c>
      <c r="F42"/>
      <c r="G42"/>
      <c r="H42"/>
      <c r="I42"/>
      <c r="J42"/>
    </row>
    <row r="43" spans="1:10" s="3" customFormat="1" x14ac:dyDescent="0.25">
      <c r="A43">
        <v>39</v>
      </c>
      <c r="B43" t="s">
        <v>66</v>
      </c>
      <c r="C43" s="1" t="s">
        <v>67</v>
      </c>
      <c r="D43">
        <v>6</v>
      </c>
      <c r="E43">
        <v>2.6</v>
      </c>
      <c r="F43"/>
      <c r="G43"/>
      <c r="H43"/>
      <c r="I43"/>
      <c r="J43"/>
    </row>
    <row r="44" spans="1:10" s="3" customFormat="1" x14ac:dyDescent="0.25">
      <c r="A44" s="3">
        <v>40</v>
      </c>
      <c r="B44" s="3" t="s">
        <v>70</v>
      </c>
      <c r="C44" s="4" t="s">
        <v>71</v>
      </c>
      <c r="D44" s="3">
        <v>5</v>
      </c>
      <c r="F44" s="5">
        <v>6723.75</v>
      </c>
    </row>
    <row r="45" spans="1:10" s="3" customFormat="1" x14ac:dyDescent="0.25">
      <c r="A45">
        <v>41</v>
      </c>
      <c r="B45" t="s">
        <v>72</v>
      </c>
      <c r="C45" s="1" t="s">
        <v>73</v>
      </c>
      <c r="D45">
        <v>6</v>
      </c>
      <c r="E45">
        <v>771.87</v>
      </c>
      <c r="F45"/>
      <c r="G45"/>
      <c r="H45"/>
      <c r="I45"/>
      <c r="J45"/>
    </row>
    <row r="46" spans="1:10" s="3" customFormat="1" x14ac:dyDescent="0.25">
      <c r="A46">
        <v>42</v>
      </c>
      <c r="B46" t="s">
        <v>74</v>
      </c>
      <c r="C46" s="1" t="s">
        <v>75</v>
      </c>
      <c r="D46">
        <v>6</v>
      </c>
      <c r="E46">
        <v>877.4</v>
      </c>
      <c r="F46"/>
      <c r="G46"/>
      <c r="H46"/>
      <c r="I46"/>
      <c r="J46"/>
    </row>
    <row r="47" spans="1:10" s="3" customFormat="1" x14ac:dyDescent="0.25">
      <c r="A47">
        <v>43</v>
      </c>
      <c r="B47" t="s">
        <v>76</v>
      </c>
      <c r="C47" s="1" t="s">
        <v>77</v>
      </c>
      <c r="D47">
        <v>6</v>
      </c>
      <c r="E47" s="2">
        <v>1400</v>
      </c>
      <c r="F47"/>
      <c r="G47"/>
      <c r="H47"/>
      <c r="I47"/>
      <c r="J47"/>
    </row>
    <row r="48" spans="1:10" s="3" customFormat="1" x14ac:dyDescent="0.25">
      <c r="A48">
        <v>44</v>
      </c>
      <c r="B48" t="s">
        <v>78</v>
      </c>
      <c r="C48" s="1" t="s">
        <v>79</v>
      </c>
      <c r="D48">
        <v>6</v>
      </c>
      <c r="E48">
        <v>349.53</v>
      </c>
      <c r="F48"/>
      <c r="G48"/>
      <c r="H48"/>
      <c r="I48"/>
      <c r="J48"/>
    </row>
    <row r="49" spans="1:10" s="3" customFormat="1" x14ac:dyDescent="0.25">
      <c r="A49">
        <v>45</v>
      </c>
      <c r="B49" t="s">
        <v>80</v>
      </c>
      <c r="C49" s="1" t="s">
        <v>81</v>
      </c>
      <c r="D49">
        <v>6</v>
      </c>
      <c r="E49" s="2">
        <v>2534.9499999999998</v>
      </c>
      <c r="F49"/>
      <c r="G49"/>
      <c r="H49"/>
      <c r="I49"/>
      <c r="J49"/>
    </row>
    <row r="50" spans="1:10" s="3" customFormat="1" x14ac:dyDescent="0.25">
      <c r="A50">
        <v>46</v>
      </c>
      <c r="B50" t="s">
        <v>82</v>
      </c>
      <c r="C50" s="1" t="s">
        <v>83</v>
      </c>
      <c r="D50">
        <v>6</v>
      </c>
      <c r="E50">
        <v>790</v>
      </c>
      <c r="F50"/>
      <c r="G50"/>
      <c r="H50"/>
      <c r="I50"/>
      <c r="J50"/>
    </row>
    <row r="51" spans="1:10" s="3" customFormat="1" x14ac:dyDescent="0.25">
      <c r="A51" s="3">
        <v>47</v>
      </c>
      <c r="B51" s="3" t="s">
        <v>86</v>
      </c>
      <c r="C51" s="4" t="s">
        <v>87</v>
      </c>
      <c r="D51" s="3">
        <v>2</v>
      </c>
      <c r="I51" s="5">
        <v>498910.76</v>
      </c>
    </row>
    <row r="52" spans="1:10" s="3" customFormat="1" x14ac:dyDescent="0.25">
      <c r="A52" s="3">
        <v>48</v>
      </c>
      <c r="B52" s="3" t="s">
        <v>88</v>
      </c>
      <c r="C52" s="4" t="s">
        <v>89</v>
      </c>
      <c r="D52" s="3">
        <v>3</v>
      </c>
      <c r="H52" s="5">
        <v>498910.76</v>
      </c>
    </row>
    <row r="53" spans="1:10" s="3" customFormat="1" x14ac:dyDescent="0.25">
      <c r="A53" s="3">
        <v>49</v>
      </c>
      <c r="B53" s="3" t="s">
        <v>90</v>
      </c>
      <c r="C53" s="4" t="s">
        <v>91</v>
      </c>
      <c r="D53" s="3">
        <v>4</v>
      </c>
      <c r="G53" s="5">
        <v>498910.76</v>
      </c>
    </row>
    <row r="54" spans="1:10" s="3" customFormat="1" x14ac:dyDescent="0.25">
      <c r="A54" s="3">
        <v>50</v>
      </c>
      <c r="B54" s="3" t="s">
        <v>92</v>
      </c>
      <c r="C54" s="4" t="s">
        <v>93</v>
      </c>
      <c r="D54" s="3">
        <v>5</v>
      </c>
      <c r="F54" s="5">
        <v>498910.76</v>
      </c>
    </row>
    <row r="55" spans="1:10" s="3" customFormat="1" x14ac:dyDescent="0.25">
      <c r="A55">
        <v>51</v>
      </c>
      <c r="B55" t="s">
        <v>94</v>
      </c>
      <c r="C55" s="1" t="s">
        <v>95</v>
      </c>
      <c r="D55">
        <v>6</v>
      </c>
      <c r="E55" s="2">
        <v>-6353.42</v>
      </c>
      <c r="F55"/>
      <c r="G55"/>
      <c r="H55"/>
      <c r="I55"/>
      <c r="J55"/>
    </row>
    <row r="56" spans="1:10" s="3" customFormat="1" x14ac:dyDescent="0.25">
      <c r="A56">
        <v>52</v>
      </c>
      <c r="B56" t="s">
        <v>96</v>
      </c>
      <c r="C56" s="1" t="s">
        <v>97</v>
      </c>
      <c r="D56">
        <v>6</v>
      </c>
      <c r="E56" s="2">
        <v>505264.18</v>
      </c>
      <c r="F56"/>
      <c r="G56"/>
      <c r="H56"/>
      <c r="I56"/>
      <c r="J56"/>
    </row>
    <row r="57" spans="1:10" s="3" customFormat="1" x14ac:dyDescent="0.25">
      <c r="A57" s="3">
        <v>53</v>
      </c>
      <c r="B57" s="3" t="s">
        <v>104</v>
      </c>
      <c r="C57" s="4" t="s">
        <v>105</v>
      </c>
      <c r="D57" s="3">
        <v>2</v>
      </c>
      <c r="I57" s="5">
        <v>1161179.55</v>
      </c>
    </row>
    <row r="58" spans="1:10" s="3" customFormat="1" x14ac:dyDescent="0.25">
      <c r="A58" s="3">
        <v>54</v>
      </c>
      <c r="B58" s="3" t="s">
        <v>106</v>
      </c>
      <c r="C58" s="4" t="s">
        <v>107</v>
      </c>
      <c r="D58" s="3">
        <v>3</v>
      </c>
      <c r="H58" s="5">
        <v>1161179.55</v>
      </c>
    </row>
    <row r="59" spans="1:10" s="3" customFormat="1" x14ac:dyDescent="0.25">
      <c r="A59" s="3">
        <v>55</v>
      </c>
      <c r="B59" s="3" t="s">
        <v>108</v>
      </c>
      <c r="C59" s="4" t="s">
        <v>109</v>
      </c>
      <c r="D59" s="3">
        <v>4</v>
      </c>
      <c r="G59" s="5">
        <v>1343368.82</v>
      </c>
    </row>
    <row r="60" spans="1:10" s="3" customFormat="1" x14ac:dyDescent="0.25">
      <c r="A60" s="3">
        <v>56</v>
      </c>
      <c r="B60" s="3" t="s">
        <v>110</v>
      </c>
      <c r="C60" s="4" t="s">
        <v>111</v>
      </c>
      <c r="D60" s="3">
        <v>5</v>
      </c>
      <c r="F60" s="5">
        <v>1343368.82</v>
      </c>
    </row>
    <row r="61" spans="1:10" s="3" customFormat="1" x14ac:dyDescent="0.25">
      <c r="A61">
        <v>57</v>
      </c>
      <c r="B61" t="s">
        <v>112</v>
      </c>
      <c r="C61" s="1" t="s">
        <v>113</v>
      </c>
      <c r="D61">
        <v>6</v>
      </c>
      <c r="E61" s="2">
        <v>1232945.5900000001</v>
      </c>
      <c r="F61"/>
      <c r="G61"/>
      <c r="H61"/>
      <c r="I61"/>
      <c r="J61"/>
    </row>
    <row r="62" spans="1:10" s="3" customFormat="1" x14ac:dyDescent="0.25">
      <c r="A62">
        <v>58</v>
      </c>
      <c r="B62" t="s">
        <v>116</v>
      </c>
      <c r="C62" s="1" t="s">
        <v>117</v>
      </c>
      <c r="D62">
        <v>6</v>
      </c>
      <c r="E62" s="2">
        <v>110423.23</v>
      </c>
      <c r="F62"/>
      <c r="G62"/>
      <c r="H62"/>
      <c r="I62"/>
      <c r="J62"/>
    </row>
    <row r="63" spans="1:10" s="3" customFormat="1" x14ac:dyDescent="0.25">
      <c r="A63" s="3">
        <v>59</v>
      </c>
      <c r="B63" s="3" t="s">
        <v>118</v>
      </c>
      <c r="C63" s="4" t="s">
        <v>119</v>
      </c>
      <c r="D63" s="3">
        <v>4</v>
      </c>
      <c r="G63" s="5">
        <v>-182189.27</v>
      </c>
    </row>
    <row r="64" spans="1:10" s="3" customFormat="1" x14ac:dyDescent="0.25">
      <c r="A64" s="3">
        <v>60</v>
      </c>
      <c r="B64" s="3" t="s">
        <v>120</v>
      </c>
      <c r="C64" s="4" t="s">
        <v>121</v>
      </c>
      <c r="D64" s="3">
        <v>5</v>
      </c>
      <c r="F64" s="5">
        <v>-182189.27</v>
      </c>
    </row>
    <row r="65" spans="1:10" s="3" customFormat="1" x14ac:dyDescent="0.25">
      <c r="A65">
        <v>61</v>
      </c>
      <c r="B65" t="s">
        <v>122</v>
      </c>
      <c r="C65" s="1" t="s">
        <v>123</v>
      </c>
      <c r="D65">
        <v>6</v>
      </c>
      <c r="E65" s="2">
        <v>-179859.07</v>
      </c>
      <c r="F65"/>
      <c r="G65"/>
      <c r="H65"/>
      <c r="I65"/>
      <c r="J65"/>
    </row>
    <row r="66" spans="1:10" s="3" customFormat="1" x14ac:dyDescent="0.25">
      <c r="A66">
        <v>62</v>
      </c>
      <c r="B66" t="s">
        <v>124</v>
      </c>
      <c r="C66" s="1" t="s">
        <v>125</v>
      </c>
      <c r="D66">
        <v>6</v>
      </c>
      <c r="E66" s="2">
        <v>-2330.1999999999998</v>
      </c>
      <c r="F66"/>
      <c r="G66"/>
      <c r="H66"/>
      <c r="I66"/>
      <c r="J66"/>
    </row>
    <row r="67" spans="1:10" s="3" customFormat="1" x14ac:dyDescent="0.25">
      <c r="A67" s="3">
        <v>63</v>
      </c>
      <c r="B67" s="3" t="s">
        <v>533</v>
      </c>
      <c r="C67" s="4" t="s">
        <v>534</v>
      </c>
      <c r="D67" s="3">
        <v>2</v>
      </c>
      <c r="I67" s="5">
        <v>2963500</v>
      </c>
    </row>
    <row r="68" spans="1:10" s="3" customFormat="1" x14ac:dyDescent="0.25">
      <c r="A68" s="3">
        <v>64</v>
      </c>
      <c r="B68" s="3" t="s">
        <v>535</v>
      </c>
      <c r="C68" s="4" t="s">
        <v>536</v>
      </c>
      <c r="D68" s="3">
        <v>3</v>
      </c>
      <c r="H68" s="5">
        <v>2963500</v>
      </c>
    </row>
    <row r="69" spans="1:10" s="3" customFormat="1" x14ac:dyDescent="0.25">
      <c r="A69" s="3">
        <v>65</v>
      </c>
      <c r="B69" s="3" t="s">
        <v>537</v>
      </c>
      <c r="C69" s="4" t="s">
        <v>538</v>
      </c>
      <c r="D69" s="3">
        <v>4</v>
      </c>
      <c r="G69" s="5">
        <v>2963500</v>
      </c>
    </row>
    <row r="70" spans="1:10" s="3" customFormat="1" x14ac:dyDescent="0.25">
      <c r="A70" s="3">
        <v>66</v>
      </c>
      <c r="B70" s="3" t="s">
        <v>539</v>
      </c>
      <c r="C70" s="4" t="s">
        <v>540</v>
      </c>
      <c r="D70" s="3">
        <v>5</v>
      </c>
      <c r="F70" s="5">
        <v>2963500</v>
      </c>
    </row>
    <row r="71" spans="1:10" s="3" customFormat="1" x14ac:dyDescent="0.25">
      <c r="A71">
        <v>67</v>
      </c>
      <c r="B71" t="s">
        <v>541</v>
      </c>
      <c r="C71" s="1" t="s">
        <v>542</v>
      </c>
      <c r="D71">
        <v>6</v>
      </c>
      <c r="E71" s="2">
        <v>2963500</v>
      </c>
      <c r="F71"/>
      <c r="G71"/>
      <c r="H71"/>
      <c r="I71"/>
      <c r="J71"/>
    </row>
    <row r="72" spans="1:10" s="3" customFormat="1" x14ac:dyDescent="0.25">
      <c r="A72" s="3">
        <v>68</v>
      </c>
      <c r="B72" s="3" t="s">
        <v>126</v>
      </c>
      <c r="C72" s="4" t="s">
        <v>127</v>
      </c>
      <c r="D72" s="3">
        <v>1</v>
      </c>
      <c r="J72" s="5">
        <v>-4247272.9400000004</v>
      </c>
    </row>
    <row r="73" spans="1:10" s="3" customFormat="1" x14ac:dyDescent="0.25">
      <c r="A73" s="3">
        <v>69</v>
      </c>
      <c r="B73" s="3" t="s">
        <v>128</v>
      </c>
      <c r="C73" s="4" t="s">
        <v>129</v>
      </c>
      <c r="D73" s="3">
        <v>2</v>
      </c>
      <c r="I73" s="5">
        <v>-202097.36</v>
      </c>
    </row>
    <row r="74" spans="1:10" s="3" customFormat="1" x14ac:dyDescent="0.25">
      <c r="A74" s="3">
        <v>70</v>
      </c>
      <c r="B74" s="3" t="s">
        <v>130</v>
      </c>
      <c r="C74" s="4" t="s">
        <v>131</v>
      </c>
      <c r="D74" s="3">
        <v>3</v>
      </c>
      <c r="H74" s="5">
        <v>-202097.36</v>
      </c>
    </row>
    <row r="75" spans="1:10" s="3" customFormat="1" x14ac:dyDescent="0.25">
      <c r="A75" s="3">
        <v>71</v>
      </c>
      <c r="B75" s="3" t="s">
        <v>132</v>
      </c>
      <c r="C75" s="4" t="s">
        <v>133</v>
      </c>
      <c r="D75" s="3">
        <v>4</v>
      </c>
      <c r="G75" s="5">
        <v>-3468.99</v>
      </c>
    </row>
    <row r="76" spans="1:10" s="3" customFormat="1" x14ac:dyDescent="0.25">
      <c r="A76" s="3">
        <v>72</v>
      </c>
      <c r="B76" s="3" t="s">
        <v>134</v>
      </c>
      <c r="C76" s="4" t="s">
        <v>135</v>
      </c>
      <c r="D76" s="3">
        <v>5</v>
      </c>
      <c r="F76" s="5">
        <v>-1548.98</v>
      </c>
    </row>
    <row r="77" spans="1:10" s="3" customFormat="1" x14ac:dyDescent="0.25">
      <c r="A77">
        <v>73</v>
      </c>
      <c r="B77" t="s">
        <v>543</v>
      </c>
      <c r="C77" s="1" t="s">
        <v>544</v>
      </c>
      <c r="D77">
        <v>6</v>
      </c>
      <c r="E77">
        <v>0</v>
      </c>
      <c r="F77"/>
      <c r="G77"/>
      <c r="H77"/>
      <c r="I77"/>
      <c r="J77"/>
    </row>
    <row r="78" spans="1:10" s="3" customFormat="1" x14ac:dyDescent="0.25">
      <c r="A78">
        <v>74</v>
      </c>
      <c r="B78" t="s">
        <v>545</v>
      </c>
      <c r="C78" s="1" t="s">
        <v>546</v>
      </c>
      <c r="D78">
        <v>6</v>
      </c>
      <c r="E78">
        <v>0</v>
      </c>
      <c r="F78"/>
      <c r="G78"/>
      <c r="H78"/>
      <c r="I78"/>
      <c r="J78"/>
    </row>
    <row r="79" spans="1:10" s="3" customFormat="1" x14ac:dyDescent="0.25">
      <c r="A79">
        <v>75</v>
      </c>
      <c r="B79" t="s">
        <v>136</v>
      </c>
      <c r="C79" s="1" t="s">
        <v>137</v>
      </c>
      <c r="D79">
        <v>6</v>
      </c>
      <c r="E79">
        <v>0</v>
      </c>
      <c r="F79"/>
      <c r="G79"/>
      <c r="H79"/>
      <c r="I79"/>
      <c r="J79"/>
    </row>
    <row r="80" spans="1:10" s="3" customFormat="1" x14ac:dyDescent="0.25">
      <c r="A80">
        <v>76</v>
      </c>
      <c r="B80" t="s">
        <v>138</v>
      </c>
      <c r="C80" s="1" t="s">
        <v>139</v>
      </c>
      <c r="D80">
        <v>6</v>
      </c>
      <c r="E80" s="2">
        <v>-1548.98</v>
      </c>
      <c r="F80"/>
      <c r="G80"/>
      <c r="H80"/>
      <c r="I80"/>
      <c r="J80"/>
    </row>
    <row r="81" spans="1:10" s="3" customFormat="1" x14ac:dyDescent="0.25">
      <c r="A81">
        <v>77</v>
      </c>
      <c r="B81" t="s">
        <v>140</v>
      </c>
      <c r="C81" s="1" t="s">
        <v>141</v>
      </c>
      <c r="D81">
        <v>6</v>
      </c>
      <c r="E81">
        <v>0</v>
      </c>
      <c r="F81"/>
      <c r="G81"/>
      <c r="H81"/>
      <c r="I81"/>
      <c r="J81"/>
    </row>
    <row r="82" spans="1:10" s="3" customFormat="1" x14ac:dyDescent="0.25">
      <c r="A82" s="3">
        <v>78</v>
      </c>
      <c r="B82" s="3" t="s">
        <v>142</v>
      </c>
      <c r="C82" s="4" t="s">
        <v>143</v>
      </c>
      <c r="D82" s="3">
        <v>5</v>
      </c>
      <c r="F82" s="5">
        <v>-1920.01</v>
      </c>
    </row>
    <row r="83" spans="1:10" s="3" customFormat="1" x14ac:dyDescent="0.25">
      <c r="A83">
        <v>79</v>
      </c>
      <c r="B83" t="s">
        <v>144</v>
      </c>
      <c r="C83" s="1" t="s">
        <v>145</v>
      </c>
      <c r="D83">
        <v>6</v>
      </c>
      <c r="E83">
        <v>0</v>
      </c>
      <c r="F83"/>
      <c r="G83"/>
      <c r="H83"/>
      <c r="I83"/>
      <c r="J83"/>
    </row>
    <row r="84" spans="1:10" s="3" customFormat="1" x14ac:dyDescent="0.25">
      <c r="A84">
        <v>80</v>
      </c>
      <c r="B84" t="s">
        <v>146</v>
      </c>
      <c r="C84" s="1" t="s">
        <v>147</v>
      </c>
      <c r="D84">
        <v>6</v>
      </c>
      <c r="E84">
        <v>0</v>
      </c>
      <c r="F84"/>
      <c r="G84"/>
      <c r="H84"/>
      <c r="I84"/>
      <c r="J84"/>
    </row>
    <row r="85" spans="1:10" s="3" customFormat="1" x14ac:dyDescent="0.25">
      <c r="A85">
        <v>81</v>
      </c>
      <c r="B85" t="s">
        <v>547</v>
      </c>
      <c r="C85" s="1" t="s">
        <v>548</v>
      </c>
      <c r="D85">
        <v>6</v>
      </c>
      <c r="E85">
        <v>0</v>
      </c>
      <c r="F85"/>
      <c r="G85"/>
      <c r="H85"/>
      <c r="I85"/>
      <c r="J85"/>
    </row>
    <row r="86" spans="1:10" s="3" customFormat="1" x14ac:dyDescent="0.25">
      <c r="A86">
        <v>82</v>
      </c>
      <c r="B86" t="s">
        <v>148</v>
      </c>
      <c r="C86" s="1" t="s">
        <v>149</v>
      </c>
      <c r="D86">
        <v>6</v>
      </c>
      <c r="E86">
        <v>0</v>
      </c>
      <c r="F86"/>
      <c r="G86"/>
      <c r="H86"/>
      <c r="I86"/>
      <c r="J86"/>
    </row>
    <row r="87" spans="1:10" s="3" customFormat="1" x14ac:dyDescent="0.25">
      <c r="A87">
        <v>83</v>
      </c>
      <c r="B87" t="s">
        <v>152</v>
      </c>
      <c r="C87" s="1" t="s">
        <v>153</v>
      </c>
      <c r="D87">
        <v>6</v>
      </c>
      <c r="E87" s="2">
        <v>-1920.01</v>
      </c>
      <c r="F87"/>
      <c r="G87"/>
      <c r="H87"/>
      <c r="I87"/>
      <c r="J87"/>
    </row>
    <row r="88" spans="1:10" s="3" customFormat="1" x14ac:dyDescent="0.25">
      <c r="A88" s="3">
        <v>84</v>
      </c>
      <c r="B88" s="3" t="s">
        <v>154</v>
      </c>
      <c r="C88" s="4" t="s">
        <v>155</v>
      </c>
      <c r="D88" s="3">
        <v>4</v>
      </c>
      <c r="G88" s="5">
        <v>-8067.18</v>
      </c>
    </row>
    <row r="89" spans="1:10" s="3" customFormat="1" x14ac:dyDescent="0.25">
      <c r="A89" s="3">
        <v>85</v>
      </c>
      <c r="B89" s="3" t="s">
        <v>156</v>
      </c>
      <c r="C89" s="4" t="s">
        <v>157</v>
      </c>
      <c r="D89" s="3">
        <v>5</v>
      </c>
      <c r="F89" s="5">
        <v>-8067.18</v>
      </c>
    </row>
    <row r="90" spans="1:10" s="3" customFormat="1" x14ac:dyDescent="0.25">
      <c r="A90">
        <v>86</v>
      </c>
      <c r="B90" t="s">
        <v>158</v>
      </c>
      <c r="C90" s="1" t="s">
        <v>159</v>
      </c>
      <c r="D90">
        <v>6</v>
      </c>
      <c r="E90">
        <v>0</v>
      </c>
      <c r="F90"/>
      <c r="G90"/>
      <c r="H90"/>
      <c r="I90"/>
      <c r="J90"/>
    </row>
    <row r="91" spans="1:10" s="3" customFormat="1" x14ac:dyDescent="0.25">
      <c r="A91">
        <v>87</v>
      </c>
      <c r="B91" t="s">
        <v>160</v>
      </c>
      <c r="C91" s="1" t="s">
        <v>161</v>
      </c>
      <c r="D91">
        <v>6</v>
      </c>
      <c r="E91">
        <v>-365.56</v>
      </c>
      <c r="F91"/>
      <c r="G91"/>
      <c r="H91"/>
      <c r="I91"/>
      <c r="J91"/>
    </row>
    <row r="92" spans="1:10" s="3" customFormat="1" x14ac:dyDescent="0.25">
      <c r="A92">
        <v>88</v>
      </c>
      <c r="B92" t="s">
        <v>162</v>
      </c>
      <c r="C92" s="1" t="s">
        <v>163</v>
      </c>
      <c r="D92">
        <v>6</v>
      </c>
      <c r="E92">
        <v>-862.7</v>
      </c>
      <c r="F92"/>
      <c r="G92"/>
      <c r="H92"/>
      <c r="I92"/>
      <c r="J92"/>
    </row>
    <row r="93" spans="1:10" s="3" customFormat="1" x14ac:dyDescent="0.25">
      <c r="A93">
        <v>89</v>
      </c>
      <c r="B93" t="s">
        <v>164</v>
      </c>
      <c r="C93" s="1" t="s">
        <v>165</v>
      </c>
      <c r="D93">
        <v>6</v>
      </c>
      <c r="E93" s="2">
        <v>-4735.74</v>
      </c>
      <c r="F93"/>
      <c r="G93"/>
      <c r="H93"/>
      <c r="I93"/>
      <c r="J93"/>
    </row>
    <row r="94" spans="1:10" s="3" customFormat="1" x14ac:dyDescent="0.25">
      <c r="A94">
        <v>90</v>
      </c>
      <c r="B94" t="s">
        <v>166</v>
      </c>
      <c r="C94" s="1" t="s">
        <v>167</v>
      </c>
      <c r="D94">
        <v>6</v>
      </c>
      <c r="E94" s="2">
        <v>-1995.08</v>
      </c>
      <c r="F94"/>
      <c r="G94"/>
      <c r="H94"/>
      <c r="I94"/>
      <c r="J94"/>
    </row>
    <row r="95" spans="1:10" s="3" customFormat="1" x14ac:dyDescent="0.25">
      <c r="A95">
        <v>91</v>
      </c>
      <c r="B95" t="s">
        <v>168</v>
      </c>
      <c r="C95" s="1" t="s">
        <v>169</v>
      </c>
      <c r="D95">
        <v>6</v>
      </c>
      <c r="E95">
        <v>0</v>
      </c>
      <c r="F95"/>
      <c r="G95"/>
      <c r="H95"/>
      <c r="I95"/>
      <c r="J95"/>
    </row>
    <row r="96" spans="1:10" s="3" customFormat="1" x14ac:dyDescent="0.25">
      <c r="A96">
        <v>92</v>
      </c>
      <c r="B96" t="s">
        <v>170</v>
      </c>
      <c r="C96" s="1" t="s">
        <v>171</v>
      </c>
      <c r="D96">
        <v>6</v>
      </c>
      <c r="E96">
        <v>-108.1</v>
      </c>
      <c r="F96"/>
      <c r="G96"/>
      <c r="H96"/>
      <c r="I96"/>
      <c r="J96"/>
    </row>
    <row r="97" spans="1:10" s="3" customFormat="1" x14ac:dyDescent="0.25">
      <c r="A97" s="3">
        <v>93</v>
      </c>
      <c r="B97" s="3" t="s">
        <v>174</v>
      </c>
      <c r="C97" s="4" t="s">
        <v>175</v>
      </c>
      <c r="D97" s="3">
        <v>4</v>
      </c>
      <c r="G97" s="5">
        <v>-147634.16</v>
      </c>
    </row>
    <row r="98" spans="1:10" x14ac:dyDescent="0.25">
      <c r="A98" s="3">
        <v>94</v>
      </c>
      <c r="B98" s="3" t="s">
        <v>176</v>
      </c>
      <c r="C98" s="4" t="s">
        <v>177</v>
      </c>
      <c r="D98" s="3">
        <v>5</v>
      </c>
      <c r="E98" s="3"/>
      <c r="F98" s="5">
        <v>-147634.16</v>
      </c>
      <c r="G98" s="3"/>
      <c r="H98" s="3"/>
      <c r="I98" s="3"/>
      <c r="J98" s="3"/>
    </row>
    <row r="99" spans="1:10" x14ac:dyDescent="0.25">
      <c r="A99">
        <v>95</v>
      </c>
      <c r="B99" t="s">
        <v>178</v>
      </c>
      <c r="C99" s="1" t="s">
        <v>179</v>
      </c>
      <c r="D99">
        <v>6</v>
      </c>
      <c r="E99" s="2">
        <v>-147634.16</v>
      </c>
    </row>
    <row r="100" spans="1:10" x14ac:dyDescent="0.25">
      <c r="A100" s="3">
        <v>96</v>
      </c>
      <c r="B100" s="3" t="s">
        <v>190</v>
      </c>
      <c r="C100" s="4" t="s">
        <v>191</v>
      </c>
      <c r="D100" s="3">
        <v>4</v>
      </c>
      <c r="E100" s="3"/>
      <c r="F100" s="3"/>
      <c r="G100" s="5">
        <v>-6330.5</v>
      </c>
      <c r="H100" s="3"/>
      <c r="I100" s="3"/>
      <c r="J100" s="3"/>
    </row>
    <row r="101" spans="1:10" x14ac:dyDescent="0.25">
      <c r="A101" s="3">
        <v>97</v>
      </c>
      <c r="B101" s="3" t="s">
        <v>192</v>
      </c>
      <c r="C101" s="4" t="s">
        <v>193</v>
      </c>
      <c r="D101" s="3">
        <v>5</v>
      </c>
      <c r="E101" s="3"/>
      <c r="F101" s="5">
        <v>-6330.5</v>
      </c>
      <c r="G101" s="3"/>
      <c r="H101" s="3"/>
      <c r="I101" s="3"/>
      <c r="J101" s="3"/>
    </row>
    <row r="102" spans="1:10" x14ac:dyDescent="0.25">
      <c r="A102">
        <v>98</v>
      </c>
      <c r="B102" t="s">
        <v>26</v>
      </c>
      <c r="C102" s="1" t="s">
        <v>194</v>
      </c>
      <c r="D102">
        <v>6</v>
      </c>
      <c r="E102" s="2">
        <v>-6330.5</v>
      </c>
    </row>
    <row r="103" spans="1:10" x14ac:dyDescent="0.25">
      <c r="A103" s="3">
        <v>99</v>
      </c>
      <c r="B103" s="3" t="s">
        <v>197</v>
      </c>
      <c r="C103" s="4" t="s">
        <v>198</v>
      </c>
      <c r="D103" s="3">
        <v>4</v>
      </c>
      <c r="E103" s="3"/>
      <c r="F103" s="3"/>
      <c r="G103" s="5">
        <v>-36596.53</v>
      </c>
      <c r="H103" s="3"/>
      <c r="I103" s="3"/>
      <c r="J103" s="3"/>
    </row>
    <row r="104" spans="1:10" x14ac:dyDescent="0.25">
      <c r="A104" s="3">
        <v>100</v>
      </c>
      <c r="B104" s="3" t="s">
        <v>199</v>
      </c>
      <c r="C104" s="4" t="s">
        <v>200</v>
      </c>
      <c r="D104" s="3">
        <v>5</v>
      </c>
      <c r="E104" s="3"/>
      <c r="F104" s="5">
        <v>-36596.53</v>
      </c>
      <c r="G104" s="3"/>
      <c r="H104" s="3"/>
      <c r="I104" s="3"/>
      <c r="J104" s="3"/>
    </row>
    <row r="105" spans="1:10" x14ac:dyDescent="0.25">
      <c r="A105">
        <v>101</v>
      </c>
      <c r="B105" t="s">
        <v>201</v>
      </c>
      <c r="C105" s="1" t="s">
        <v>202</v>
      </c>
      <c r="D105">
        <v>6</v>
      </c>
      <c r="E105" s="2">
        <v>-36596.53</v>
      </c>
    </row>
    <row r="106" spans="1:10" x14ac:dyDescent="0.25">
      <c r="A106" s="3">
        <v>102</v>
      </c>
      <c r="B106" s="3" t="s">
        <v>203</v>
      </c>
      <c r="C106" s="4" t="s">
        <v>204</v>
      </c>
      <c r="D106" s="3">
        <v>2</v>
      </c>
      <c r="E106" s="3"/>
      <c r="F106" s="3"/>
      <c r="G106" s="3"/>
      <c r="H106" s="3"/>
      <c r="I106" s="5">
        <v>-4045175.58</v>
      </c>
      <c r="J106" s="3"/>
    </row>
    <row r="107" spans="1:10" x14ac:dyDescent="0.25">
      <c r="A107" s="3">
        <v>103</v>
      </c>
      <c r="B107" s="3" t="s">
        <v>205</v>
      </c>
      <c r="C107" s="4" t="s">
        <v>206</v>
      </c>
      <c r="D107" s="3">
        <v>3</v>
      </c>
      <c r="E107" s="3"/>
      <c r="F107" s="3"/>
      <c r="G107" s="3"/>
      <c r="H107" s="5">
        <v>-4045175.58</v>
      </c>
      <c r="I107" s="3"/>
      <c r="J107" s="3"/>
    </row>
    <row r="108" spans="1:10" x14ac:dyDescent="0.25">
      <c r="A108" s="3">
        <v>104</v>
      </c>
      <c r="B108" s="3" t="s">
        <v>213</v>
      </c>
      <c r="C108" s="4" t="s">
        <v>214</v>
      </c>
      <c r="D108" s="3">
        <v>4</v>
      </c>
      <c r="E108" s="3"/>
      <c r="F108" s="3"/>
      <c r="G108" s="5">
        <v>-4045175.58</v>
      </c>
      <c r="H108" s="3"/>
      <c r="I108" s="3"/>
      <c r="J108" s="3"/>
    </row>
    <row r="109" spans="1:10" x14ac:dyDescent="0.25">
      <c r="A109" s="3">
        <v>105</v>
      </c>
      <c r="B109" s="3" t="s">
        <v>215</v>
      </c>
      <c r="C109" s="4" t="s">
        <v>216</v>
      </c>
      <c r="D109" s="3">
        <v>5</v>
      </c>
      <c r="E109" s="3"/>
      <c r="F109" s="5">
        <v>-4045175.58</v>
      </c>
      <c r="G109" s="3"/>
      <c r="H109" s="3"/>
      <c r="I109" s="3"/>
      <c r="J109" s="3"/>
    </row>
    <row r="110" spans="1:10" x14ac:dyDescent="0.25">
      <c r="A110">
        <v>106</v>
      </c>
      <c r="B110" t="s">
        <v>217</v>
      </c>
      <c r="C110" s="1" t="s">
        <v>218</v>
      </c>
      <c r="D110">
        <v>6</v>
      </c>
      <c r="E110" s="2">
        <v>-4045175.58</v>
      </c>
    </row>
    <row r="111" spans="1:10" x14ac:dyDescent="0.25">
      <c r="A111" s="3">
        <v>107</v>
      </c>
      <c r="B111" s="3" t="s">
        <v>219</v>
      </c>
      <c r="C111" s="4" t="s">
        <v>220</v>
      </c>
      <c r="D111" s="3">
        <v>1</v>
      </c>
      <c r="E111" s="3"/>
      <c r="F111" s="3"/>
      <c r="G111" s="3"/>
      <c r="H111" s="3"/>
      <c r="I111" s="3"/>
      <c r="J111" s="5">
        <v>-1421555.43</v>
      </c>
    </row>
    <row r="112" spans="1:10" x14ac:dyDescent="0.25">
      <c r="A112" s="3">
        <v>108</v>
      </c>
      <c r="B112" s="3" t="s">
        <v>221</v>
      </c>
      <c r="C112" s="4" t="s">
        <v>222</v>
      </c>
      <c r="D112" s="3">
        <v>2</v>
      </c>
      <c r="E112" s="3"/>
      <c r="F112" s="3"/>
      <c r="G112" s="3"/>
      <c r="H112" s="3"/>
      <c r="I112" s="5">
        <v>-1834217.66</v>
      </c>
      <c r="J112" s="3"/>
    </row>
    <row r="113" spans="1:10" x14ac:dyDescent="0.25">
      <c r="A113" s="3">
        <v>109</v>
      </c>
      <c r="B113" s="3" t="s">
        <v>223</v>
      </c>
      <c r="C113" s="4" t="s">
        <v>224</v>
      </c>
      <c r="D113" s="3">
        <v>3</v>
      </c>
      <c r="E113" s="3"/>
      <c r="F113" s="3"/>
      <c r="G113" s="3"/>
      <c r="H113" s="5">
        <v>-1834217.66</v>
      </c>
      <c r="I113" s="3"/>
      <c r="J113" s="3"/>
    </row>
    <row r="114" spans="1:10" x14ac:dyDescent="0.25">
      <c r="A114" s="3">
        <v>110</v>
      </c>
      <c r="B114" s="3" t="s">
        <v>225</v>
      </c>
      <c r="C114" s="4" t="s">
        <v>226</v>
      </c>
      <c r="D114" s="3">
        <v>4</v>
      </c>
      <c r="E114" s="3"/>
      <c r="F114" s="3"/>
      <c r="G114" s="5">
        <v>-1834217.66</v>
      </c>
      <c r="H114" s="3"/>
      <c r="I114" s="3"/>
      <c r="J114" s="3"/>
    </row>
    <row r="115" spans="1:10" x14ac:dyDescent="0.25">
      <c r="A115" s="3">
        <v>111</v>
      </c>
      <c r="B115" s="3" t="s">
        <v>227</v>
      </c>
      <c r="C115" s="4" t="s">
        <v>228</v>
      </c>
      <c r="D115" s="3">
        <v>5</v>
      </c>
      <c r="E115" s="3"/>
      <c r="F115" s="3">
        <v>-800</v>
      </c>
      <c r="G115" s="3"/>
      <c r="H115" s="3"/>
      <c r="I115" s="3"/>
      <c r="J115" s="3"/>
    </row>
    <row r="116" spans="1:10" x14ac:dyDescent="0.25">
      <c r="A116">
        <v>112</v>
      </c>
      <c r="B116" t="s">
        <v>229</v>
      </c>
      <c r="C116" s="1" t="s">
        <v>230</v>
      </c>
      <c r="D116">
        <v>6</v>
      </c>
      <c r="E116">
        <v>-800</v>
      </c>
    </row>
    <row r="117" spans="1:10" x14ac:dyDescent="0.25">
      <c r="A117" s="3">
        <v>113</v>
      </c>
      <c r="B117" s="3" t="s">
        <v>231</v>
      </c>
      <c r="C117" s="4" t="s">
        <v>232</v>
      </c>
      <c r="D117" s="3">
        <v>5</v>
      </c>
      <c r="E117" s="3"/>
      <c r="F117" s="5">
        <v>-1833417.66</v>
      </c>
      <c r="G117" s="3"/>
      <c r="H117" s="3"/>
      <c r="I117" s="3"/>
      <c r="J117" s="3"/>
    </row>
    <row r="118" spans="1:10" x14ac:dyDescent="0.25">
      <c r="A118">
        <v>114</v>
      </c>
      <c r="B118" t="s">
        <v>233</v>
      </c>
      <c r="C118" s="1" t="s">
        <v>234</v>
      </c>
      <c r="D118">
        <v>6</v>
      </c>
      <c r="E118" s="2">
        <v>-1833417.66</v>
      </c>
    </row>
    <row r="119" spans="1:10" x14ac:dyDescent="0.25">
      <c r="A119" s="3">
        <v>115</v>
      </c>
      <c r="B119" s="3" t="s">
        <v>235</v>
      </c>
      <c r="C119" s="4" t="s">
        <v>236</v>
      </c>
      <c r="D119" s="3">
        <v>2</v>
      </c>
      <c r="E119" s="3"/>
      <c r="F119" s="3"/>
      <c r="G119" s="3"/>
      <c r="H119" s="3"/>
      <c r="I119" s="5">
        <v>412662.23</v>
      </c>
      <c r="J119" s="3"/>
    </row>
    <row r="120" spans="1:10" x14ac:dyDescent="0.25">
      <c r="A120" s="3">
        <v>116</v>
      </c>
      <c r="B120" s="3" t="s">
        <v>237</v>
      </c>
      <c r="C120" s="4" t="s">
        <v>238</v>
      </c>
      <c r="D120" s="3">
        <v>3</v>
      </c>
      <c r="E120" s="3"/>
      <c r="F120" s="3"/>
      <c r="G120" s="3"/>
      <c r="H120" s="5">
        <v>412662.23</v>
      </c>
      <c r="I120" s="3"/>
      <c r="J120" s="3"/>
    </row>
    <row r="121" spans="1:10" x14ac:dyDescent="0.25">
      <c r="A121" s="3">
        <v>117</v>
      </c>
      <c r="B121" s="3" t="s">
        <v>239</v>
      </c>
      <c r="C121" s="4" t="s">
        <v>240</v>
      </c>
      <c r="D121" s="3">
        <v>4</v>
      </c>
      <c r="E121" s="3"/>
      <c r="F121" s="3"/>
      <c r="G121" s="5">
        <v>412662.23</v>
      </c>
      <c r="H121" s="3"/>
      <c r="I121" s="3"/>
      <c r="J121" s="3"/>
    </row>
    <row r="122" spans="1:10" x14ac:dyDescent="0.25">
      <c r="A122" s="3">
        <v>118</v>
      </c>
      <c r="B122" s="3" t="s">
        <v>241</v>
      </c>
      <c r="C122" s="4" t="s">
        <v>242</v>
      </c>
      <c r="D122" s="3">
        <v>5</v>
      </c>
      <c r="E122" s="3"/>
      <c r="F122" s="5">
        <v>412662.23</v>
      </c>
      <c r="G122" s="3"/>
      <c r="H122" s="3"/>
      <c r="I122" s="3"/>
      <c r="J122" s="3"/>
    </row>
    <row r="123" spans="1:10" x14ac:dyDescent="0.25">
      <c r="A123">
        <v>119</v>
      </c>
      <c r="B123" t="s">
        <v>245</v>
      </c>
      <c r="C123" s="1" t="s">
        <v>246</v>
      </c>
      <c r="D123">
        <v>6</v>
      </c>
      <c r="E123" s="2">
        <v>412662.23</v>
      </c>
    </row>
    <row r="124" spans="1:10" x14ac:dyDescent="0.25">
      <c r="C124" s="1"/>
      <c r="E124" s="2"/>
    </row>
    <row r="125" spans="1:10" x14ac:dyDescent="0.25">
      <c r="B125" s="7" t="s">
        <v>549</v>
      </c>
      <c r="C125" s="63"/>
      <c r="D125" s="7"/>
      <c r="E125" s="8"/>
      <c r="F125" s="7"/>
      <c r="G125" s="7"/>
      <c r="H125" s="7"/>
      <c r="I125" s="7"/>
      <c r="J125" s="8">
        <f>+J213</f>
        <v>600165.37</v>
      </c>
    </row>
    <row r="126" spans="1:10" x14ac:dyDescent="0.25">
      <c r="C126" s="1"/>
      <c r="E126" s="2"/>
    </row>
    <row r="127" spans="1:10" s="62" customFormat="1" ht="18.75" x14ac:dyDescent="0.3">
      <c r="B127" s="62" t="s">
        <v>429</v>
      </c>
    </row>
    <row r="128" spans="1:10" s="62" customFormat="1" ht="18.75" x14ac:dyDescent="0.3">
      <c r="B128" s="62" t="s">
        <v>432</v>
      </c>
    </row>
    <row r="129" spans="1:10" s="62" customFormat="1" ht="18.75" x14ac:dyDescent="0.3">
      <c r="B129" s="62" t="s">
        <v>518</v>
      </c>
    </row>
    <row r="130" spans="1:10" s="62" customFormat="1" ht="18.75" x14ac:dyDescent="0.3"/>
    <row r="131" spans="1:10" x14ac:dyDescent="0.25">
      <c r="A131" s="3">
        <v>120</v>
      </c>
      <c r="B131" s="3" t="s">
        <v>247</v>
      </c>
      <c r="C131" s="4" t="s">
        <v>248</v>
      </c>
      <c r="D131" s="3">
        <v>1</v>
      </c>
      <c r="E131" s="3"/>
      <c r="F131" s="3"/>
      <c r="G131" s="3"/>
      <c r="H131" s="3"/>
      <c r="I131" s="3"/>
      <c r="J131" s="5">
        <v>-261368.17</v>
      </c>
    </row>
    <row r="132" spans="1:10" x14ac:dyDescent="0.25">
      <c r="A132" s="3">
        <v>121</v>
      </c>
      <c r="B132" s="3" t="s">
        <v>249</v>
      </c>
      <c r="C132" s="4" t="s">
        <v>250</v>
      </c>
      <c r="D132" s="3">
        <v>2</v>
      </c>
      <c r="E132" s="3"/>
      <c r="F132" s="3"/>
      <c r="G132" s="3"/>
      <c r="H132" s="3"/>
      <c r="I132" s="5">
        <v>-261368.17</v>
      </c>
      <c r="J132" s="3"/>
    </row>
    <row r="133" spans="1:10" x14ac:dyDescent="0.25">
      <c r="A133" s="3">
        <v>122</v>
      </c>
      <c r="B133" s="3" t="s">
        <v>251</v>
      </c>
      <c r="C133" s="4" t="s">
        <v>252</v>
      </c>
      <c r="D133" s="3">
        <v>3</v>
      </c>
      <c r="E133" s="3"/>
      <c r="F133" s="3"/>
      <c r="G133" s="3"/>
      <c r="H133" s="5">
        <v>-261368.17</v>
      </c>
      <c r="I133" s="3"/>
      <c r="J133" s="3"/>
    </row>
    <row r="134" spans="1:10" x14ac:dyDescent="0.25">
      <c r="A134" s="3">
        <v>123</v>
      </c>
      <c r="B134" s="3" t="s">
        <v>253</v>
      </c>
      <c r="C134" s="4" t="s">
        <v>254</v>
      </c>
      <c r="D134" s="3">
        <v>4</v>
      </c>
      <c r="E134" s="3"/>
      <c r="F134" s="3"/>
      <c r="G134" s="5">
        <v>-261368.17</v>
      </c>
      <c r="H134" s="3"/>
      <c r="I134" s="3"/>
      <c r="J134" s="3"/>
    </row>
    <row r="135" spans="1:10" x14ac:dyDescent="0.25">
      <c r="A135" s="3">
        <v>124</v>
      </c>
      <c r="B135" s="3" t="s">
        <v>255</v>
      </c>
      <c r="C135" s="4" t="s">
        <v>256</v>
      </c>
      <c r="D135" s="3">
        <v>5</v>
      </c>
      <c r="E135" s="3"/>
      <c r="F135" s="5">
        <v>-261368.17</v>
      </c>
      <c r="G135" s="3"/>
      <c r="H135" s="3"/>
      <c r="I135" s="3"/>
      <c r="J135" s="3"/>
    </row>
    <row r="136" spans="1:10" x14ac:dyDescent="0.25">
      <c r="A136">
        <v>125</v>
      </c>
      <c r="B136" t="s">
        <v>257</v>
      </c>
      <c r="C136" s="1" t="s">
        <v>258</v>
      </c>
      <c r="D136">
        <v>6</v>
      </c>
      <c r="E136" s="2">
        <v>-261368.17</v>
      </c>
    </row>
    <row r="137" spans="1:10" x14ac:dyDescent="0.25">
      <c r="A137" s="3">
        <v>126</v>
      </c>
      <c r="B137" s="3" t="s">
        <v>269</v>
      </c>
      <c r="C137" s="4" t="s">
        <v>270</v>
      </c>
      <c r="D137" s="3">
        <v>1</v>
      </c>
      <c r="E137" s="3"/>
      <c r="F137" s="3"/>
      <c r="G137" s="3"/>
      <c r="H137" s="3"/>
      <c r="I137" s="3"/>
      <c r="J137" s="5">
        <v>534980.30000000005</v>
      </c>
    </row>
    <row r="138" spans="1:10" x14ac:dyDescent="0.25">
      <c r="A138" s="3">
        <v>127</v>
      </c>
      <c r="B138" s="3" t="s">
        <v>271</v>
      </c>
      <c r="C138" s="4" t="s">
        <v>272</v>
      </c>
      <c r="D138" s="3">
        <v>2</v>
      </c>
      <c r="E138" s="3"/>
      <c r="F138" s="3"/>
      <c r="G138" s="3"/>
      <c r="H138" s="3"/>
      <c r="I138" s="5">
        <v>402075.17</v>
      </c>
      <c r="J138" s="3"/>
    </row>
    <row r="139" spans="1:10" x14ac:dyDescent="0.25">
      <c r="A139" s="3">
        <v>128</v>
      </c>
      <c r="B139" s="3" t="s">
        <v>273</v>
      </c>
      <c r="C139" s="4" t="s">
        <v>274</v>
      </c>
      <c r="D139" s="3">
        <v>3</v>
      </c>
      <c r="E139" s="3"/>
      <c r="F139" s="3"/>
      <c r="G139" s="3"/>
      <c r="H139" s="5">
        <v>402075.17</v>
      </c>
      <c r="I139" s="3"/>
      <c r="J139" s="3"/>
    </row>
    <row r="140" spans="1:10" x14ac:dyDescent="0.25">
      <c r="A140" s="3">
        <v>129</v>
      </c>
      <c r="B140" s="3" t="s">
        <v>275</v>
      </c>
      <c r="C140" s="4" t="s">
        <v>276</v>
      </c>
      <c r="D140" s="3">
        <v>4</v>
      </c>
      <c r="E140" s="3"/>
      <c r="F140" s="3"/>
      <c r="G140" s="5">
        <v>402075.17</v>
      </c>
      <c r="H140" s="3"/>
      <c r="I140" s="3"/>
      <c r="J140" s="3"/>
    </row>
    <row r="141" spans="1:10" x14ac:dyDescent="0.25">
      <c r="A141" s="3">
        <v>130</v>
      </c>
      <c r="B141" s="3" t="s">
        <v>277</v>
      </c>
      <c r="C141" s="4" t="s">
        <v>278</v>
      </c>
      <c r="D141" s="3">
        <v>5</v>
      </c>
      <c r="E141" s="3"/>
      <c r="F141" s="5">
        <v>152856.03</v>
      </c>
      <c r="G141" s="3"/>
      <c r="H141" s="3"/>
      <c r="I141" s="3"/>
      <c r="J141" s="3"/>
    </row>
    <row r="142" spans="1:10" x14ac:dyDescent="0.25">
      <c r="A142">
        <v>131</v>
      </c>
      <c r="B142" t="s">
        <v>279</v>
      </c>
      <c r="C142" s="1" t="s">
        <v>280</v>
      </c>
      <c r="D142">
        <v>6</v>
      </c>
      <c r="E142" s="2">
        <v>152856.03</v>
      </c>
    </row>
    <row r="143" spans="1:10" x14ac:dyDescent="0.25">
      <c r="A143" s="3">
        <v>132</v>
      </c>
      <c r="B143" s="3" t="s">
        <v>281</v>
      </c>
      <c r="C143" s="4" t="s">
        <v>282</v>
      </c>
      <c r="D143" s="3">
        <v>5</v>
      </c>
      <c r="E143" s="3"/>
      <c r="F143" s="5">
        <v>115097.85</v>
      </c>
      <c r="G143" s="3"/>
      <c r="H143" s="3"/>
      <c r="I143" s="3"/>
      <c r="J143" s="3"/>
    </row>
    <row r="144" spans="1:10" x14ac:dyDescent="0.25">
      <c r="A144">
        <v>133</v>
      </c>
      <c r="B144" t="s">
        <v>283</v>
      </c>
      <c r="C144" s="1" t="s">
        <v>284</v>
      </c>
      <c r="D144">
        <v>6</v>
      </c>
      <c r="E144" s="2">
        <v>115097.85</v>
      </c>
    </row>
    <row r="145" spans="1:10" x14ac:dyDescent="0.25">
      <c r="A145" s="3">
        <v>134</v>
      </c>
      <c r="B145" s="3" t="s">
        <v>285</v>
      </c>
      <c r="C145" s="4" t="s">
        <v>286</v>
      </c>
      <c r="D145" s="3">
        <v>5</v>
      </c>
      <c r="E145" s="3"/>
      <c r="F145" s="5">
        <v>10330</v>
      </c>
      <c r="G145" s="3"/>
      <c r="H145" s="3"/>
      <c r="I145" s="3"/>
      <c r="J145" s="3"/>
    </row>
    <row r="146" spans="1:10" x14ac:dyDescent="0.25">
      <c r="A146">
        <v>135</v>
      </c>
      <c r="B146" t="s">
        <v>287</v>
      </c>
      <c r="C146" s="1" t="s">
        <v>288</v>
      </c>
      <c r="D146">
        <v>6</v>
      </c>
      <c r="E146" s="2">
        <v>10330</v>
      </c>
    </row>
    <row r="147" spans="1:10" x14ac:dyDescent="0.25">
      <c r="A147" s="3">
        <v>136</v>
      </c>
      <c r="B147" s="3" t="s">
        <v>289</v>
      </c>
      <c r="C147" s="4" t="s">
        <v>290</v>
      </c>
      <c r="D147" s="3">
        <v>5</v>
      </c>
      <c r="E147" s="3"/>
      <c r="F147" s="5">
        <v>123791.29</v>
      </c>
      <c r="G147" s="3"/>
      <c r="H147" s="3"/>
      <c r="I147" s="3"/>
      <c r="J147" s="3"/>
    </row>
    <row r="148" spans="1:10" x14ac:dyDescent="0.25">
      <c r="A148">
        <v>137</v>
      </c>
      <c r="B148" t="s">
        <v>291</v>
      </c>
      <c r="C148" s="1" t="s">
        <v>292</v>
      </c>
      <c r="D148">
        <v>6</v>
      </c>
      <c r="E148" s="2">
        <v>123791.29</v>
      </c>
    </row>
    <row r="149" spans="1:10" x14ac:dyDescent="0.25">
      <c r="A149" s="3">
        <v>138</v>
      </c>
      <c r="B149" s="3" t="s">
        <v>293</v>
      </c>
      <c r="C149" s="4" t="s">
        <v>294</v>
      </c>
      <c r="D149" s="3">
        <v>2</v>
      </c>
      <c r="E149" s="3"/>
      <c r="F149" s="3"/>
      <c r="G149" s="3"/>
      <c r="H149" s="3"/>
      <c r="I149" s="5">
        <v>132905.13</v>
      </c>
      <c r="J149" s="3"/>
    </row>
    <row r="150" spans="1:10" x14ac:dyDescent="0.25">
      <c r="A150" s="3">
        <v>139</v>
      </c>
      <c r="B150" s="3" t="s">
        <v>295</v>
      </c>
      <c r="C150" s="4" t="s">
        <v>296</v>
      </c>
      <c r="D150" s="3">
        <v>3</v>
      </c>
      <c r="E150" s="3"/>
      <c r="F150" s="3"/>
      <c r="G150" s="3"/>
      <c r="H150" s="5">
        <v>132905.13</v>
      </c>
      <c r="I150" s="3"/>
      <c r="J150" s="3"/>
    </row>
    <row r="151" spans="1:10" x14ac:dyDescent="0.25">
      <c r="A151" s="3">
        <v>140</v>
      </c>
      <c r="B151" s="3" t="s">
        <v>297</v>
      </c>
      <c r="C151" s="4" t="s">
        <v>298</v>
      </c>
      <c r="D151" s="3">
        <v>4</v>
      </c>
      <c r="E151" s="3"/>
      <c r="F151" s="3"/>
      <c r="G151" s="5">
        <v>132905.13</v>
      </c>
      <c r="H151" s="3"/>
      <c r="I151" s="3"/>
      <c r="J151" s="3"/>
    </row>
    <row r="152" spans="1:10" x14ac:dyDescent="0.25">
      <c r="A152" s="3">
        <v>141</v>
      </c>
      <c r="B152" s="3" t="s">
        <v>299</v>
      </c>
      <c r="C152" s="4" t="s">
        <v>300</v>
      </c>
      <c r="D152" s="3">
        <v>5</v>
      </c>
      <c r="E152" s="3"/>
      <c r="F152" s="5">
        <v>132905.13</v>
      </c>
      <c r="G152" s="3"/>
      <c r="H152" s="3"/>
      <c r="I152" s="3"/>
      <c r="J152" s="3"/>
    </row>
    <row r="153" spans="1:10" x14ac:dyDescent="0.25">
      <c r="A153">
        <v>142</v>
      </c>
      <c r="B153" t="s">
        <v>301</v>
      </c>
      <c r="C153" s="1" t="s">
        <v>302</v>
      </c>
      <c r="D153">
        <v>6</v>
      </c>
      <c r="E153" s="2">
        <v>132905.13</v>
      </c>
    </row>
    <row r="154" spans="1:10" x14ac:dyDescent="0.25">
      <c r="A154" s="3">
        <v>143</v>
      </c>
      <c r="B154" s="3" t="s">
        <v>303</v>
      </c>
      <c r="C154" s="4" t="s">
        <v>304</v>
      </c>
      <c r="D154" s="3">
        <v>1</v>
      </c>
      <c r="E154" s="3"/>
      <c r="F154" s="3"/>
      <c r="G154" s="3"/>
      <c r="H154" s="3"/>
      <c r="I154" s="3"/>
      <c r="J154" s="5">
        <v>330763.33</v>
      </c>
    </row>
    <row r="155" spans="1:10" x14ac:dyDescent="0.25">
      <c r="A155" s="3">
        <v>144</v>
      </c>
      <c r="B155" s="3" t="s">
        <v>305</v>
      </c>
      <c r="C155" s="4" t="s">
        <v>306</v>
      </c>
      <c r="D155" s="3">
        <v>2</v>
      </c>
      <c r="E155" s="3"/>
      <c r="F155" s="3"/>
      <c r="G155" s="3"/>
      <c r="H155" s="3"/>
      <c r="I155" s="5">
        <v>330763.33</v>
      </c>
      <c r="J155" s="3"/>
    </row>
    <row r="156" spans="1:10" x14ac:dyDescent="0.25">
      <c r="A156" s="3">
        <v>145</v>
      </c>
      <c r="B156" s="3" t="s">
        <v>251</v>
      </c>
      <c r="C156" s="4" t="s">
        <v>307</v>
      </c>
      <c r="D156" s="3">
        <v>3</v>
      </c>
      <c r="E156" s="3"/>
      <c r="F156" s="3"/>
      <c r="G156" s="3"/>
      <c r="H156" s="5">
        <v>330763.33</v>
      </c>
      <c r="I156" s="3"/>
      <c r="J156" s="3"/>
    </row>
    <row r="157" spans="1:10" x14ac:dyDescent="0.25">
      <c r="A157" s="3">
        <v>146</v>
      </c>
      <c r="B157" s="3" t="s">
        <v>308</v>
      </c>
      <c r="C157" s="4" t="s">
        <v>309</v>
      </c>
      <c r="D157" s="3">
        <v>4</v>
      </c>
      <c r="E157" s="3"/>
      <c r="F157" s="3"/>
      <c r="G157" s="5">
        <v>162966.74</v>
      </c>
      <c r="H157" s="3"/>
      <c r="I157" s="3"/>
      <c r="J157" s="3"/>
    </row>
    <row r="158" spans="1:10" x14ac:dyDescent="0.25">
      <c r="A158" s="3">
        <v>147</v>
      </c>
      <c r="B158" s="3" t="s">
        <v>310</v>
      </c>
      <c r="C158" s="4" t="s">
        <v>311</v>
      </c>
      <c r="D158" s="3">
        <v>5</v>
      </c>
      <c r="E158" s="3"/>
      <c r="F158" s="5">
        <v>109751.62</v>
      </c>
      <c r="G158" s="3"/>
      <c r="H158" s="3"/>
      <c r="I158" s="3"/>
      <c r="J158" s="3"/>
    </row>
    <row r="159" spans="1:10" x14ac:dyDescent="0.25">
      <c r="A159">
        <v>148</v>
      </c>
      <c r="B159" t="s">
        <v>312</v>
      </c>
      <c r="C159" s="1" t="s">
        <v>313</v>
      </c>
      <c r="D159">
        <v>6</v>
      </c>
      <c r="E159" s="2">
        <v>86124.68</v>
      </c>
    </row>
    <row r="160" spans="1:10" x14ac:dyDescent="0.25">
      <c r="A160">
        <v>149</v>
      </c>
      <c r="B160" t="s">
        <v>314</v>
      </c>
      <c r="C160" s="1" t="s">
        <v>315</v>
      </c>
      <c r="D160">
        <v>6</v>
      </c>
      <c r="E160" s="2">
        <v>14627.41</v>
      </c>
    </row>
    <row r="161" spans="1:10" x14ac:dyDescent="0.25">
      <c r="A161">
        <v>150</v>
      </c>
      <c r="B161" t="s">
        <v>317</v>
      </c>
      <c r="C161" s="1" t="s">
        <v>318</v>
      </c>
      <c r="D161">
        <v>6</v>
      </c>
      <c r="E161" s="2">
        <v>8999.5300000000007</v>
      </c>
    </row>
    <row r="162" spans="1:10" x14ac:dyDescent="0.25">
      <c r="A162" s="3">
        <v>151</v>
      </c>
      <c r="B162" s="3" t="s">
        <v>319</v>
      </c>
      <c r="C162" s="4" t="s">
        <v>320</v>
      </c>
      <c r="D162" s="3">
        <v>5</v>
      </c>
      <c r="E162" s="3"/>
      <c r="F162" s="5">
        <v>38005.980000000003</v>
      </c>
      <c r="G162" s="3"/>
      <c r="H162" s="3"/>
      <c r="I162" s="3"/>
      <c r="J162" s="3"/>
    </row>
    <row r="163" spans="1:10" x14ac:dyDescent="0.25">
      <c r="A163">
        <v>152</v>
      </c>
      <c r="B163" t="s">
        <v>321</v>
      </c>
      <c r="C163" s="1" t="s">
        <v>322</v>
      </c>
      <c r="D163">
        <v>6</v>
      </c>
      <c r="E163" s="2">
        <v>9018.35</v>
      </c>
    </row>
    <row r="164" spans="1:10" x14ac:dyDescent="0.25">
      <c r="A164">
        <v>153</v>
      </c>
      <c r="B164" t="s">
        <v>323</v>
      </c>
      <c r="C164" s="1" t="s">
        <v>324</v>
      </c>
      <c r="D164">
        <v>6</v>
      </c>
      <c r="E164" s="2">
        <v>6036.15</v>
      </c>
    </row>
    <row r="165" spans="1:10" x14ac:dyDescent="0.25">
      <c r="A165">
        <v>154</v>
      </c>
      <c r="B165" t="s">
        <v>325</v>
      </c>
      <c r="C165" s="1" t="s">
        <v>326</v>
      </c>
      <c r="D165">
        <v>6</v>
      </c>
      <c r="E165" s="2">
        <v>11763.6</v>
      </c>
    </row>
    <row r="166" spans="1:10" x14ac:dyDescent="0.25">
      <c r="A166">
        <v>155</v>
      </c>
      <c r="B166" t="s">
        <v>327</v>
      </c>
      <c r="C166" s="1" t="s">
        <v>328</v>
      </c>
      <c r="D166">
        <v>6</v>
      </c>
      <c r="E166" s="2">
        <v>1091.9000000000001</v>
      </c>
    </row>
    <row r="167" spans="1:10" x14ac:dyDescent="0.25">
      <c r="A167">
        <v>156</v>
      </c>
      <c r="B167" t="s">
        <v>329</v>
      </c>
      <c r="C167" s="1" t="s">
        <v>330</v>
      </c>
      <c r="D167">
        <v>6</v>
      </c>
      <c r="E167" s="2">
        <v>5546.22</v>
      </c>
    </row>
    <row r="168" spans="1:10" x14ac:dyDescent="0.25">
      <c r="A168">
        <v>157</v>
      </c>
      <c r="B168" t="s">
        <v>331</v>
      </c>
      <c r="C168" s="1" t="s">
        <v>332</v>
      </c>
      <c r="D168">
        <v>6</v>
      </c>
      <c r="E168" s="2">
        <v>3343.76</v>
      </c>
    </row>
    <row r="169" spans="1:10" x14ac:dyDescent="0.25">
      <c r="A169">
        <v>158</v>
      </c>
      <c r="B169" t="s">
        <v>333</v>
      </c>
      <c r="C169" s="1" t="s">
        <v>334</v>
      </c>
      <c r="D169">
        <v>6</v>
      </c>
      <c r="E169" s="2">
        <v>1206</v>
      </c>
    </row>
    <row r="170" spans="1:10" x14ac:dyDescent="0.25">
      <c r="A170" s="3">
        <v>159</v>
      </c>
      <c r="B170" s="3" t="s">
        <v>335</v>
      </c>
      <c r="C170" s="4" t="s">
        <v>336</v>
      </c>
      <c r="D170" s="3">
        <v>5</v>
      </c>
      <c r="E170" s="3"/>
      <c r="F170" s="5">
        <v>15209.14</v>
      </c>
      <c r="G170" s="3"/>
      <c r="H170" s="3"/>
      <c r="I170" s="3"/>
      <c r="J170" s="3"/>
    </row>
    <row r="171" spans="1:10" x14ac:dyDescent="0.25">
      <c r="A171">
        <v>160</v>
      </c>
      <c r="B171" t="s">
        <v>337</v>
      </c>
      <c r="C171" s="1" t="s">
        <v>338</v>
      </c>
      <c r="D171">
        <v>6</v>
      </c>
      <c r="E171">
        <v>798.71</v>
      </c>
    </row>
    <row r="172" spans="1:10" x14ac:dyDescent="0.25">
      <c r="A172">
        <v>161</v>
      </c>
      <c r="B172" t="s">
        <v>339</v>
      </c>
      <c r="C172" s="1" t="s">
        <v>340</v>
      </c>
      <c r="D172">
        <v>6</v>
      </c>
      <c r="E172" s="2">
        <v>14410.43</v>
      </c>
    </row>
    <row r="173" spans="1:10" x14ac:dyDescent="0.25">
      <c r="A173" s="3">
        <v>162</v>
      </c>
      <c r="B173" s="3" t="s">
        <v>341</v>
      </c>
      <c r="C173" s="4" t="s">
        <v>342</v>
      </c>
      <c r="D173" s="3">
        <v>4</v>
      </c>
      <c r="E173" s="3"/>
      <c r="F173" s="3"/>
      <c r="G173" s="5">
        <v>167796.59</v>
      </c>
      <c r="H173" s="3"/>
      <c r="I173" s="3"/>
      <c r="J173" s="3"/>
    </row>
    <row r="174" spans="1:10" x14ac:dyDescent="0.25">
      <c r="A174" s="3">
        <v>163</v>
      </c>
      <c r="B174" s="3" t="s">
        <v>343</v>
      </c>
      <c r="C174" s="4" t="s">
        <v>344</v>
      </c>
      <c r="D174" s="3">
        <v>5</v>
      </c>
      <c r="E174" s="3"/>
      <c r="F174" s="5">
        <v>167796.59</v>
      </c>
      <c r="G174" s="3"/>
      <c r="H174" s="3"/>
      <c r="I174" s="3"/>
      <c r="J174" s="3"/>
    </row>
    <row r="175" spans="1:10" x14ac:dyDescent="0.25">
      <c r="A175">
        <v>164</v>
      </c>
      <c r="B175" t="s">
        <v>345</v>
      </c>
      <c r="C175" s="1" t="s">
        <v>346</v>
      </c>
      <c r="D175">
        <v>6</v>
      </c>
      <c r="E175" s="2">
        <v>2889.03</v>
      </c>
    </row>
    <row r="176" spans="1:10" x14ac:dyDescent="0.25">
      <c r="A176">
        <v>165</v>
      </c>
      <c r="B176" t="s">
        <v>347</v>
      </c>
      <c r="C176" s="1" t="s">
        <v>348</v>
      </c>
      <c r="D176">
        <v>6</v>
      </c>
      <c r="E176" s="2">
        <v>16633.57</v>
      </c>
    </row>
    <row r="177" spans="1:5" x14ac:dyDescent="0.25">
      <c r="A177">
        <v>166</v>
      </c>
      <c r="B177" t="s">
        <v>550</v>
      </c>
      <c r="C177" s="1" t="s">
        <v>551</v>
      </c>
      <c r="D177">
        <v>6</v>
      </c>
      <c r="E177">
        <v>600</v>
      </c>
    </row>
    <row r="178" spans="1:5" x14ac:dyDescent="0.25">
      <c r="A178">
        <v>167</v>
      </c>
      <c r="B178" t="s">
        <v>349</v>
      </c>
      <c r="C178" s="1" t="s">
        <v>350</v>
      </c>
      <c r="D178">
        <v>6</v>
      </c>
      <c r="E178">
        <v>777</v>
      </c>
    </row>
    <row r="179" spans="1:5" x14ac:dyDescent="0.25">
      <c r="A179">
        <v>168</v>
      </c>
      <c r="B179" t="s">
        <v>351</v>
      </c>
      <c r="C179" s="1" t="s">
        <v>352</v>
      </c>
      <c r="D179">
        <v>6</v>
      </c>
      <c r="E179">
        <v>8</v>
      </c>
    </row>
    <row r="180" spans="1:5" x14ac:dyDescent="0.25">
      <c r="A180">
        <v>169</v>
      </c>
      <c r="B180" t="s">
        <v>353</v>
      </c>
      <c r="C180" s="1" t="s">
        <v>354</v>
      </c>
      <c r="D180">
        <v>6</v>
      </c>
      <c r="E180" s="2">
        <v>2728.5</v>
      </c>
    </row>
    <row r="181" spans="1:5" x14ac:dyDescent="0.25">
      <c r="A181">
        <v>170</v>
      </c>
      <c r="B181" t="s">
        <v>355</v>
      </c>
      <c r="C181" s="1" t="s">
        <v>356</v>
      </c>
      <c r="D181">
        <v>6</v>
      </c>
      <c r="E181" s="2">
        <v>4360.54</v>
      </c>
    </row>
    <row r="182" spans="1:5" x14ac:dyDescent="0.25">
      <c r="A182">
        <v>171</v>
      </c>
      <c r="B182" t="s">
        <v>359</v>
      </c>
      <c r="C182" s="1" t="s">
        <v>360</v>
      </c>
      <c r="D182">
        <v>6</v>
      </c>
      <c r="E182" s="2">
        <v>1067.73</v>
      </c>
    </row>
    <row r="183" spans="1:5" x14ac:dyDescent="0.25">
      <c r="A183">
        <v>172</v>
      </c>
      <c r="B183" t="s">
        <v>363</v>
      </c>
      <c r="C183" s="1" t="s">
        <v>364</v>
      </c>
      <c r="D183">
        <v>6</v>
      </c>
      <c r="E183" s="2">
        <v>43902.94</v>
      </c>
    </row>
    <row r="184" spans="1:5" x14ac:dyDescent="0.25">
      <c r="A184">
        <v>173</v>
      </c>
      <c r="B184" t="s">
        <v>365</v>
      </c>
      <c r="C184" s="1" t="s">
        <v>366</v>
      </c>
      <c r="D184">
        <v>6</v>
      </c>
      <c r="E184" s="2">
        <v>5385.77</v>
      </c>
    </row>
    <row r="185" spans="1:5" x14ac:dyDescent="0.25">
      <c r="A185">
        <v>174</v>
      </c>
      <c r="B185" t="s">
        <v>367</v>
      </c>
      <c r="C185" s="1" t="s">
        <v>368</v>
      </c>
      <c r="D185">
        <v>6</v>
      </c>
      <c r="E185">
        <v>111.12</v>
      </c>
    </row>
    <row r="186" spans="1:5" x14ac:dyDescent="0.25">
      <c r="A186">
        <v>175</v>
      </c>
      <c r="B186" t="s">
        <v>369</v>
      </c>
      <c r="C186" s="1" t="s">
        <v>370</v>
      </c>
      <c r="D186">
        <v>6</v>
      </c>
      <c r="E186" s="2">
        <v>20777.080000000002</v>
      </c>
    </row>
    <row r="187" spans="1:5" x14ac:dyDescent="0.25">
      <c r="A187">
        <v>176</v>
      </c>
      <c r="B187" t="s">
        <v>371</v>
      </c>
      <c r="C187" s="1" t="s">
        <v>372</v>
      </c>
      <c r="D187">
        <v>6</v>
      </c>
      <c r="E187" s="2">
        <v>3373.91</v>
      </c>
    </row>
    <row r="188" spans="1:5" x14ac:dyDescent="0.25">
      <c r="A188">
        <v>177</v>
      </c>
      <c r="B188" t="s">
        <v>373</v>
      </c>
      <c r="C188" s="1" t="s">
        <v>374</v>
      </c>
      <c r="D188">
        <v>6</v>
      </c>
      <c r="E188" s="2">
        <v>8426.1200000000008</v>
      </c>
    </row>
    <row r="189" spans="1:5" x14ac:dyDescent="0.25">
      <c r="A189">
        <v>178</v>
      </c>
      <c r="B189" t="s">
        <v>375</v>
      </c>
      <c r="C189" s="1" t="s">
        <v>376</v>
      </c>
      <c r="D189">
        <v>6</v>
      </c>
      <c r="E189">
        <v>81.59</v>
      </c>
    </row>
    <row r="190" spans="1:5" x14ac:dyDescent="0.25">
      <c r="A190">
        <v>179</v>
      </c>
      <c r="B190" t="s">
        <v>377</v>
      </c>
      <c r="C190" s="1" t="s">
        <v>378</v>
      </c>
      <c r="D190">
        <v>6</v>
      </c>
      <c r="E190" s="2">
        <v>3098.38</v>
      </c>
    </row>
    <row r="191" spans="1:5" x14ac:dyDescent="0.25">
      <c r="A191">
        <v>180</v>
      </c>
      <c r="B191" t="s">
        <v>552</v>
      </c>
      <c r="C191" s="1" t="s">
        <v>553</v>
      </c>
      <c r="D191">
        <v>6</v>
      </c>
      <c r="E191">
        <v>860.98</v>
      </c>
    </row>
    <row r="192" spans="1:5" x14ac:dyDescent="0.25">
      <c r="A192">
        <v>181</v>
      </c>
      <c r="B192" t="s">
        <v>379</v>
      </c>
      <c r="C192" s="1" t="s">
        <v>380</v>
      </c>
      <c r="D192">
        <v>6</v>
      </c>
      <c r="E192" s="2">
        <v>34177.26</v>
      </c>
    </row>
    <row r="193" spans="1:10" x14ac:dyDescent="0.25">
      <c r="A193">
        <v>182</v>
      </c>
      <c r="B193" t="s">
        <v>381</v>
      </c>
      <c r="C193" s="1" t="s">
        <v>382</v>
      </c>
      <c r="D193">
        <v>6</v>
      </c>
      <c r="E193" s="2">
        <v>2135</v>
      </c>
    </row>
    <row r="194" spans="1:10" x14ac:dyDescent="0.25">
      <c r="A194">
        <v>183</v>
      </c>
      <c r="B194" t="s">
        <v>383</v>
      </c>
      <c r="C194" s="1" t="s">
        <v>384</v>
      </c>
      <c r="D194">
        <v>6</v>
      </c>
      <c r="E194">
        <v>14</v>
      </c>
    </row>
    <row r="195" spans="1:10" x14ac:dyDescent="0.25">
      <c r="A195">
        <v>184</v>
      </c>
      <c r="B195" t="s">
        <v>385</v>
      </c>
      <c r="C195" s="1" t="s">
        <v>386</v>
      </c>
      <c r="D195">
        <v>6</v>
      </c>
      <c r="E195">
        <v>65.7</v>
      </c>
    </row>
    <row r="196" spans="1:10" x14ac:dyDescent="0.25">
      <c r="A196">
        <v>185</v>
      </c>
      <c r="B196" t="s">
        <v>387</v>
      </c>
      <c r="C196" s="1" t="s">
        <v>388</v>
      </c>
      <c r="D196">
        <v>6</v>
      </c>
      <c r="E196" s="2">
        <v>11680.25</v>
      </c>
    </row>
    <row r="197" spans="1:10" x14ac:dyDescent="0.25">
      <c r="A197">
        <v>186</v>
      </c>
      <c r="B197" t="s">
        <v>389</v>
      </c>
      <c r="C197" s="1" t="s">
        <v>390</v>
      </c>
      <c r="D197">
        <v>6</v>
      </c>
      <c r="E197">
        <v>259.60000000000002</v>
      </c>
    </row>
    <row r="198" spans="1:10" x14ac:dyDescent="0.25">
      <c r="A198">
        <v>187</v>
      </c>
      <c r="B198" t="s">
        <v>393</v>
      </c>
      <c r="C198" s="1" t="s">
        <v>394</v>
      </c>
      <c r="D198">
        <v>6</v>
      </c>
      <c r="E198" s="2">
        <v>2215</v>
      </c>
    </row>
    <row r="199" spans="1:10" x14ac:dyDescent="0.25">
      <c r="A199">
        <v>188</v>
      </c>
      <c r="B199" t="s">
        <v>554</v>
      </c>
      <c r="C199" s="1" t="s">
        <v>555</v>
      </c>
      <c r="D199">
        <v>6</v>
      </c>
      <c r="E199" s="2">
        <v>2010</v>
      </c>
    </row>
    <row r="200" spans="1:10" x14ac:dyDescent="0.25">
      <c r="A200">
        <v>189</v>
      </c>
      <c r="B200" t="s">
        <v>395</v>
      </c>
      <c r="C200" s="1" t="s">
        <v>396</v>
      </c>
      <c r="D200">
        <v>6</v>
      </c>
      <c r="E200">
        <v>157.52000000000001</v>
      </c>
    </row>
    <row r="201" spans="1:10" x14ac:dyDescent="0.25">
      <c r="A201" s="3">
        <v>190</v>
      </c>
      <c r="B201" s="3" t="s">
        <v>397</v>
      </c>
      <c r="C201" s="4" t="s">
        <v>398</v>
      </c>
      <c r="D201" s="3">
        <v>1</v>
      </c>
      <c r="E201" s="3"/>
      <c r="F201" s="3"/>
      <c r="G201" s="3"/>
      <c r="H201" s="3"/>
      <c r="I201" s="3"/>
      <c r="J201" s="5">
        <v>-4210.09</v>
      </c>
    </row>
    <row r="202" spans="1:10" x14ac:dyDescent="0.25">
      <c r="A202" s="3">
        <v>191</v>
      </c>
      <c r="B202" s="3" t="s">
        <v>399</v>
      </c>
      <c r="C202" s="4" t="s">
        <v>400</v>
      </c>
      <c r="D202" s="3">
        <v>2</v>
      </c>
      <c r="E202" s="3"/>
      <c r="F202" s="3"/>
      <c r="G202" s="3"/>
      <c r="H202" s="3"/>
      <c r="I202" s="5">
        <v>-4458.6499999999996</v>
      </c>
      <c r="J202" s="3"/>
    </row>
    <row r="203" spans="1:10" x14ac:dyDescent="0.25">
      <c r="A203" s="3">
        <v>192</v>
      </c>
      <c r="B203" s="3" t="s">
        <v>261</v>
      </c>
      <c r="C203" s="4" t="s">
        <v>401</v>
      </c>
      <c r="D203" s="3">
        <v>3</v>
      </c>
      <c r="E203" s="3"/>
      <c r="F203" s="3"/>
      <c r="G203" s="3"/>
      <c r="H203" s="5">
        <v>-4458.6499999999996</v>
      </c>
      <c r="I203" s="3"/>
      <c r="J203" s="3"/>
    </row>
    <row r="204" spans="1:10" x14ac:dyDescent="0.25">
      <c r="A204" s="3">
        <v>193</v>
      </c>
      <c r="B204" s="3" t="s">
        <v>402</v>
      </c>
      <c r="C204" s="4" t="s">
        <v>403</v>
      </c>
      <c r="D204" s="3">
        <v>4</v>
      </c>
      <c r="E204" s="3"/>
      <c r="F204" s="3"/>
      <c r="G204" s="5">
        <v>-4458.6499999999996</v>
      </c>
      <c r="H204" s="3"/>
      <c r="I204" s="3"/>
      <c r="J204" s="3"/>
    </row>
    <row r="205" spans="1:10" x14ac:dyDescent="0.25">
      <c r="A205" s="3">
        <v>194</v>
      </c>
      <c r="B205" s="3" t="s">
        <v>404</v>
      </c>
      <c r="C205" s="4" t="s">
        <v>405</v>
      </c>
      <c r="D205" s="3">
        <v>5</v>
      </c>
      <c r="E205" s="3"/>
      <c r="F205" s="5">
        <v>-4458.6499999999996</v>
      </c>
      <c r="G205" s="3"/>
      <c r="H205" s="3"/>
      <c r="I205" s="3"/>
      <c r="J205" s="3"/>
    </row>
    <row r="206" spans="1:10" x14ac:dyDescent="0.25">
      <c r="A206">
        <v>195</v>
      </c>
      <c r="B206" t="s">
        <v>406</v>
      </c>
      <c r="C206" s="1" t="s">
        <v>407</v>
      </c>
      <c r="D206">
        <v>6</v>
      </c>
      <c r="E206" s="2">
        <v>-4458.6499999999996</v>
      </c>
    </row>
    <row r="207" spans="1:10" x14ac:dyDescent="0.25">
      <c r="A207" s="3">
        <v>196</v>
      </c>
      <c r="B207" s="3" t="s">
        <v>408</v>
      </c>
      <c r="C207" s="4" t="s">
        <v>409</v>
      </c>
      <c r="D207" s="3">
        <v>5</v>
      </c>
      <c r="E207" s="3"/>
      <c r="F207" s="3">
        <v>248.56</v>
      </c>
      <c r="G207" s="3"/>
      <c r="H207" s="3"/>
      <c r="I207" s="3"/>
      <c r="J207" s="3"/>
    </row>
    <row r="208" spans="1:10" x14ac:dyDescent="0.25">
      <c r="A208" s="3">
        <v>197</v>
      </c>
      <c r="B208" s="3" t="s">
        <v>410</v>
      </c>
      <c r="C208" s="4" t="s">
        <v>411</v>
      </c>
      <c r="D208" s="3">
        <v>3</v>
      </c>
      <c r="E208" s="3"/>
      <c r="F208" s="3"/>
      <c r="G208" s="3"/>
      <c r="H208" s="3">
        <v>248.56</v>
      </c>
      <c r="I208" s="3"/>
      <c r="J208" s="3"/>
    </row>
    <row r="209" spans="1:10" x14ac:dyDescent="0.25">
      <c r="A209" s="3">
        <v>198</v>
      </c>
      <c r="B209" s="3" t="s">
        <v>412</v>
      </c>
      <c r="C209" s="4" t="s">
        <v>413</v>
      </c>
      <c r="D209" s="3">
        <v>4</v>
      </c>
      <c r="E209" s="3"/>
      <c r="F209" s="3"/>
      <c r="G209" s="3">
        <v>248.56</v>
      </c>
      <c r="H209" s="3"/>
      <c r="I209" s="3"/>
      <c r="J209" s="3"/>
    </row>
    <row r="210" spans="1:10" x14ac:dyDescent="0.25">
      <c r="A210" s="3">
        <v>199</v>
      </c>
      <c r="B210" s="3" t="s">
        <v>408</v>
      </c>
      <c r="C210" s="4" t="s">
        <v>414</v>
      </c>
      <c r="D210" s="3">
        <v>5</v>
      </c>
      <c r="E210" s="3"/>
      <c r="F210" s="3">
        <v>248.56</v>
      </c>
      <c r="G210" s="3"/>
      <c r="H210" s="3"/>
      <c r="I210" s="3"/>
      <c r="J210" s="3"/>
    </row>
    <row r="211" spans="1:10" x14ac:dyDescent="0.25">
      <c r="A211">
        <v>200</v>
      </c>
      <c r="B211" t="s">
        <v>415</v>
      </c>
      <c r="C211" s="1" t="s">
        <v>416</v>
      </c>
      <c r="D211">
        <v>6</v>
      </c>
      <c r="E211">
        <v>248.56</v>
      </c>
    </row>
    <row r="213" spans="1:10" x14ac:dyDescent="0.25">
      <c r="B213" s="7" t="s">
        <v>549</v>
      </c>
      <c r="C213" s="7"/>
      <c r="D213" s="7"/>
      <c r="E213" s="7"/>
      <c r="F213" s="7"/>
      <c r="G213" s="7"/>
      <c r="H213" s="7"/>
      <c r="I213" s="7"/>
      <c r="J213" s="8">
        <f>SUM(J131:J212)</f>
        <v>600165.37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ESF</vt:lpstr>
      <vt:lpstr>ERI</vt:lpstr>
      <vt:lpstr>ECP</vt:lpstr>
      <vt:lpstr>BC19</vt:lpstr>
      <vt:lpstr>BC18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Carlos Almeida</cp:lastModifiedBy>
  <dcterms:created xsi:type="dcterms:W3CDTF">2020-03-12T20:35:16Z</dcterms:created>
  <dcterms:modified xsi:type="dcterms:W3CDTF">2020-05-11T21:19:53Z</dcterms:modified>
</cp:coreProperties>
</file>