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soterra\Manifestaciones de la Gerencia y otros asuntos\Estados financieros y mayor general\"/>
    </mc:Choice>
  </mc:AlternateContent>
  <xr:revisionPtr revIDLastSave="0" documentId="13_ncr:1_{1252D891-74D9-4340-9C3D-21CE67CA6CFE}" xr6:coauthVersionLast="45" xr6:coauthVersionMax="45" xr10:uidLastSave="{00000000-0000-0000-0000-000000000000}"/>
  <bookViews>
    <workbookView xWindow="-120" yWindow="-120" windowWidth="20730" windowHeight="11160" activeTab="1" xr2:uid="{CA139DC8-FE5B-4AD8-8608-09645AF0A61C}"/>
  </bookViews>
  <sheets>
    <sheet name="ESF" sheetId="2" r:id="rId1"/>
    <sheet name="ERI" sheetId="3" r:id="rId2"/>
    <sheet name="ECP" sheetId="4" r:id="rId3"/>
    <sheet name="BC19" sheetId="1" r:id="rId4"/>
    <sheet name="BC18" sheetId="5" r:id="rId5"/>
  </sheets>
  <definedNames>
    <definedName name="_xlnm._FilterDatabase" localSheetId="3" hidden="1">'BC19'!$A$2:$G$2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3" l="1"/>
  <c r="C13" i="3"/>
  <c r="H168" i="5"/>
  <c r="H167" i="5"/>
  <c r="D21" i="3" l="1"/>
  <c r="D12" i="3" l="1"/>
  <c r="D11" i="3"/>
  <c r="D8" i="2"/>
  <c r="C21" i="2" l="1"/>
  <c r="C21" i="3"/>
  <c r="E21" i="3" s="1"/>
  <c r="C46" i="4"/>
  <c r="B46" i="4"/>
  <c r="E21" i="2"/>
  <c r="F21" i="2" s="1"/>
  <c r="C26" i="2"/>
  <c r="C18" i="3"/>
  <c r="E18" i="3" s="1"/>
  <c r="C25" i="3"/>
  <c r="E25" i="3" s="1"/>
  <c r="C26" i="3"/>
  <c r="E26" i="3" s="1"/>
  <c r="E13" i="3"/>
  <c r="C12" i="3"/>
  <c r="E12" i="3" s="1"/>
  <c r="C11" i="3"/>
  <c r="E11" i="3" s="1"/>
  <c r="C7" i="3"/>
  <c r="E7" i="3" s="1"/>
  <c r="C6" i="3"/>
  <c r="C8" i="3" s="1"/>
  <c r="C34" i="2"/>
  <c r="C32" i="2"/>
  <c r="E32" i="2" s="1"/>
  <c r="F32" i="2" s="1"/>
  <c r="C31" i="2"/>
  <c r="E31" i="2" s="1"/>
  <c r="F31" i="2" s="1"/>
  <c r="E13" i="2"/>
  <c r="C27" i="2"/>
  <c r="C20" i="2"/>
  <c r="E20" i="2" s="1"/>
  <c r="F20" i="2" s="1"/>
  <c r="C22" i="2"/>
  <c r="E22" i="2" s="1"/>
  <c r="F22" i="2" s="1"/>
  <c r="C23" i="2"/>
  <c r="C15" i="2"/>
  <c r="E15" i="2" s="1"/>
  <c r="F15" i="2" s="1"/>
  <c r="C13" i="2"/>
  <c r="E14" i="2" s="1"/>
  <c r="F14" i="2" s="1"/>
  <c r="C11" i="2"/>
  <c r="C8" i="2"/>
  <c r="C12" i="2" s="1"/>
  <c r="C10" i="2"/>
  <c r="E10" i="2" s="1"/>
  <c r="F10" i="2" s="1"/>
  <c r="C9" i="2"/>
  <c r="E9" i="2" s="1"/>
  <c r="F9" i="2" s="1"/>
  <c r="C7" i="2"/>
  <c r="H45" i="4"/>
  <c r="G45" i="4"/>
  <c r="F45" i="4"/>
  <c r="E45" i="4"/>
  <c r="D45" i="4"/>
  <c r="C45" i="4"/>
  <c r="B45" i="4"/>
  <c r="J43" i="4"/>
  <c r="J42" i="4"/>
  <c r="J41" i="4"/>
  <c r="J40" i="4"/>
  <c r="J39" i="4"/>
  <c r="J37" i="4"/>
  <c r="J35" i="4"/>
  <c r="J33" i="4"/>
  <c r="J31" i="4"/>
  <c r="J29" i="4"/>
  <c r="H27" i="4"/>
  <c r="G27" i="4"/>
  <c r="F27" i="4"/>
  <c r="E27" i="4"/>
  <c r="D27" i="4"/>
  <c r="C27" i="4"/>
  <c r="B27" i="4"/>
  <c r="J25" i="4"/>
  <c r="J23" i="4"/>
  <c r="I21" i="4"/>
  <c r="J21" i="4" s="1"/>
  <c r="J19" i="4"/>
  <c r="J17" i="4"/>
  <c r="E20" i="3"/>
  <c r="E17" i="3"/>
  <c r="D14" i="3"/>
  <c r="D8" i="3"/>
  <c r="D19" i="3" s="1"/>
  <c r="D34" i="2"/>
  <c r="D35" i="2" s="1"/>
  <c r="E34" i="2"/>
  <c r="F34" i="2" s="1"/>
  <c r="D27" i="2"/>
  <c r="E26" i="2"/>
  <c r="F26" i="2" s="1"/>
  <c r="D24" i="2"/>
  <c r="C24" i="2"/>
  <c r="E24" i="2" s="1"/>
  <c r="E23" i="2"/>
  <c r="F23" i="2" s="1"/>
  <c r="D15" i="2"/>
  <c r="D12" i="2"/>
  <c r="D16" i="2" s="1"/>
  <c r="E11" i="2"/>
  <c r="F11" i="2" s="1"/>
  <c r="E8" i="3" l="1"/>
  <c r="E6" i="3"/>
  <c r="E27" i="2"/>
  <c r="F27" i="2" s="1"/>
  <c r="C28" i="2"/>
  <c r="E8" i="2"/>
  <c r="F8" i="2" s="1"/>
  <c r="J27" i="4"/>
  <c r="I27" i="4"/>
  <c r="C14" i="3"/>
  <c r="E14" i="3" s="1"/>
  <c r="D15" i="3"/>
  <c r="D22" i="3" s="1"/>
  <c r="C19" i="3"/>
  <c r="E12" i="2"/>
  <c r="F12" i="2" s="1"/>
  <c r="C16" i="2"/>
  <c r="E16" i="2" s="1"/>
  <c r="F16" i="2" s="1"/>
  <c r="D28" i="2"/>
  <c r="D36" i="2" s="1"/>
  <c r="E7" i="2"/>
  <c r="F7" i="2" s="1"/>
  <c r="F13" i="2"/>
  <c r="D16" i="3" l="1"/>
  <c r="C15" i="3"/>
  <c r="E28" i="2"/>
  <c r="E15" i="3" l="1"/>
  <c r="C16" i="3"/>
  <c r="E16" i="3" s="1"/>
  <c r="D23" i="3"/>
  <c r="D27" i="3"/>
  <c r="D28" i="3" s="1"/>
  <c r="C22" i="3" l="1"/>
  <c r="C27" i="3" l="1"/>
  <c r="C23" i="3"/>
  <c r="E22" i="3"/>
  <c r="C33" i="2" l="1"/>
  <c r="C35" i="2" s="1"/>
  <c r="I44" i="4"/>
  <c r="E33" i="2"/>
  <c r="F33" i="2" s="1"/>
  <c r="E27" i="3"/>
  <c r="C28" i="3"/>
  <c r="I45" i="4" l="1"/>
  <c r="I46" i="4" s="1"/>
  <c r="J44" i="4"/>
  <c r="J45" i="4" s="1"/>
  <c r="E35" i="2"/>
  <c r="F35" i="2" s="1"/>
  <c r="C36" i="2"/>
  <c r="E36" i="2" l="1"/>
  <c r="F36" i="2" s="1"/>
  <c r="C37" i="2"/>
</calcChain>
</file>

<file path=xl/sharedStrings.xml><?xml version="1.0" encoding="utf-8"?>
<sst xmlns="http://schemas.openxmlformats.org/spreadsheetml/2006/main" count="1289" uniqueCount="515">
  <si>
    <t>ACTIVOS</t>
  </si>
  <si>
    <t>ACTIVO CORRIENTE FINANCIERO</t>
  </si>
  <si>
    <t>1-1-1-01</t>
  </si>
  <si>
    <t>ACTIVO DISPONIBLE - EXIGIBLE</t>
  </si>
  <si>
    <t>1-1-1-01-02</t>
  </si>
  <si>
    <t xml:space="preserve">CAJA  CHICA </t>
  </si>
  <si>
    <t>1-1-1-01-02-001</t>
  </si>
  <si>
    <t>Caja Chica Guayaquil</t>
  </si>
  <si>
    <t>1-1-1-01-03</t>
  </si>
  <si>
    <t>INSTITUCIONES FINANCIERAS</t>
  </si>
  <si>
    <t>1-1-1-01-03-002</t>
  </si>
  <si>
    <t>Banco Internacional #1500617151</t>
  </si>
  <si>
    <t>1-1-1-01-03-003</t>
  </si>
  <si>
    <t>Banco Machala # 1070987682</t>
  </si>
  <si>
    <t>1-1-1-03</t>
  </si>
  <si>
    <t xml:space="preserve">CUENTAS POR COBRAR </t>
  </si>
  <si>
    <t>1-1-1-03-01</t>
  </si>
  <si>
    <t>CUENTAS POR COBRAR NO RELACIONADAS</t>
  </si>
  <si>
    <t>1-1-1-03-01-001</t>
  </si>
  <si>
    <t>Clientes por Cobrar</t>
  </si>
  <si>
    <t>1-1-1-03-02</t>
  </si>
  <si>
    <t>CUENTAS POR COBRAR RELACIONADAS</t>
  </si>
  <si>
    <t>1-1-1-03-02-001</t>
  </si>
  <si>
    <t>Telconet S.A.</t>
  </si>
  <si>
    <t>1-1-1-04</t>
  </si>
  <si>
    <t>CTA X COBRAR EMPLEADOS-ACCIONISTAS</t>
  </si>
  <si>
    <t>1-1-1-04-01</t>
  </si>
  <si>
    <t>CUENTAS POR COBRAR EMPLEADOS</t>
  </si>
  <si>
    <t>1-1-1-04-01-001</t>
  </si>
  <si>
    <t>Prestamos a Empleados</t>
  </si>
  <si>
    <t>1-1-1-05</t>
  </si>
  <si>
    <t>CREDITO TRIBUTARIO</t>
  </si>
  <si>
    <t>1-1-1-05-01</t>
  </si>
  <si>
    <t>1-1-1-05-01-001</t>
  </si>
  <si>
    <t>1% Retencion sobre Ventas</t>
  </si>
  <si>
    <t>1-1-1-05-01-002</t>
  </si>
  <si>
    <t>2% Retencion sobre ventas</t>
  </si>
  <si>
    <t>1-1-1-05-01-003</t>
  </si>
  <si>
    <t>Credito Tributario Renta</t>
  </si>
  <si>
    <t>1-1-1-05-02</t>
  </si>
  <si>
    <t>CREDITO TRIBUTARIO IVA</t>
  </si>
  <si>
    <t>1-1-1-05-02-006</t>
  </si>
  <si>
    <t>Credito Tributario I.V.A.</t>
  </si>
  <si>
    <t>1-1-1-05-02-007</t>
  </si>
  <si>
    <t>12% IVA COMPRA BIENES</t>
  </si>
  <si>
    <t>1-1-1-05-02-008</t>
  </si>
  <si>
    <t>12% IVA COMPRA SERVICIOS</t>
  </si>
  <si>
    <t>1-1-1-07</t>
  </si>
  <si>
    <t>SERV Y OTROS CONTRATOS ANTIC.</t>
  </si>
  <si>
    <t>1-1-1-07-01</t>
  </si>
  <si>
    <t>ANTICIPO A PROVEEDORES</t>
  </si>
  <si>
    <t>1-1-1-07-01-012</t>
  </si>
  <si>
    <t>Willian Hernan Mero Meza</t>
  </si>
  <si>
    <t>1-1-1-07-01-013</t>
  </si>
  <si>
    <t>Comercial Kywi S.A.</t>
  </si>
  <si>
    <t>1-1-1-07-01-018</t>
  </si>
  <si>
    <t>Narcisa Josefin Chong Villegas</t>
  </si>
  <si>
    <t>1-1-1-07-01-028</t>
  </si>
  <si>
    <t>Janeth America Chunga Lopez</t>
  </si>
  <si>
    <t>1-1-1-07-01-040</t>
  </si>
  <si>
    <t>Fatima Narcisa Moreira Zambrano</t>
  </si>
  <si>
    <t>1-1-1-07-01-047</t>
  </si>
  <si>
    <t>Jose Luis Miño Briones</t>
  </si>
  <si>
    <t>1-1-1-07-01-053</t>
  </si>
  <si>
    <t>Armijos Herrera Patricio Leonardo.</t>
  </si>
  <si>
    <t>1-1-1-07-02</t>
  </si>
  <si>
    <t>ANTICIPO GASTOS DE VIAJE</t>
  </si>
  <si>
    <t>1-1-1-07-02-001</t>
  </si>
  <si>
    <t>Douglas Xavier Moran Mazzini</t>
  </si>
  <si>
    <t>1-1-1-07-02-002</t>
  </si>
  <si>
    <t>Francisco Xavier Montiel Garcia</t>
  </si>
  <si>
    <t>1-1-1-07-02-003</t>
  </si>
  <si>
    <t>Javier Paul Cornejo Espinoza</t>
  </si>
  <si>
    <t>1-1-1-07-02-004</t>
  </si>
  <si>
    <t>Teodoro Fernando Lino Tubay</t>
  </si>
  <si>
    <t>1-1-1-07-02-005</t>
  </si>
  <si>
    <t>Wilmiton Enrique Pincay Gutierres</t>
  </si>
  <si>
    <t>1-1-1-07-02-007</t>
  </si>
  <si>
    <t>Alejandro Raul Cacurri Garcia</t>
  </si>
  <si>
    <t>1-1-1-07-02-008</t>
  </si>
  <si>
    <t>Carlos Julio Moreno Zambrano</t>
  </si>
  <si>
    <t>ACTIVO CORRIENTE REALIZABLE</t>
  </si>
  <si>
    <t>1-2-1-01</t>
  </si>
  <si>
    <t xml:space="preserve">INVENTARIO </t>
  </si>
  <si>
    <t>1-2-1-01-01</t>
  </si>
  <si>
    <t>INVENTARIO BODEGA</t>
  </si>
  <si>
    <t>1-2-1-01-01-001</t>
  </si>
  <si>
    <t>Inventario en Transito local</t>
  </si>
  <si>
    <t>1-2-1-01-01-002</t>
  </si>
  <si>
    <t>Materiales y Equipos atencion a cli</t>
  </si>
  <si>
    <t>1-2-1-02</t>
  </si>
  <si>
    <t>IMPORTACIONES</t>
  </si>
  <si>
    <t>1-2-1-02-01</t>
  </si>
  <si>
    <t>IMPORTACIONES  EN  TRANSITO</t>
  </si>
  <si>
    <t>1-2-1-02-01-001</t>
  </si>
  <si>
    <t>Tramites Desaduanizacion Importacio</t>
  </si>
  <si>
    <t>ACTIVOS  NO CORRIENTES</t>
  </si>
  <si>
    <t>ACTIVO FIJO</t>
  </si>
  <si>
    <t>1-3-2-01</t>
  </si>
  <si>
    <t>PROPIEDAD PLANTA Y EQUIPO</t>
  </si>
  <si>
    <t>1-3-2-01-01</t>
  </si>
  <si>
    <t>1-3-2-01-01-002</t>
  </si>
  <si>
    <t>Maquinarias  AF</t>
  </si>
  <si>
    <t>1-3-2-01-01-004</t>
  </si>
  <si>
    <t>Herramientas AF</t>
  </si>
  <si>
    <t>1-3-2-02</t>
  </si>
  <si>
    <t>DEPRECIACION ACUMULADA</t>
  </si>
  <si>
    <t>1-3-2-02-01</t>
  </si>
  <si>
    <t>1-3-2-02-01-001</t>
  </si>
  <si>
    <t>Deprec. Acum Maquinaria -Equipos</t>
  </si>
  <si>
    <t>1-3-2-02-01-003</t>
  </si>
  <si>
    <t>Deprec. Acum. Herramientas</t>
  </si>
  <si>
    <t xml:space="preserve">PASIVOS </t>
  </si>
  <si>
    <t>PASIVO CORRIENTE</t>
  </si>
  <si>
    <t>2-1-1-01</t>
  </si>
  <si>
    <t>OBLIGACIONES TRIBUTARIAS</t>
  </si>
  <si>
    <t>2-1-1-01-01</t>
  </si>
  <si>
    <t>IVA POR PAGAR</t>
  </si>
  <si>
    <t>2-1-1-01-01-004</t>
  </si>
  <si>
    <t>100% IVA Retencion Proveedores</t>
  </si>
  <si>
    <t>2-1-1-01-01-005</t>
  </si>
  <si>
    <t>I.V.A. por Pagar</t>
  </si>
  <si>
    <t>2-1-1-01-01-006</t>
  </si>
  <si>
    <t>12 % I.V.A. En Ventas</t>
  </si>
  <si>
    <t>2-1-1-01-02</t>
  </si>
  <si>
    <t>RETENCIONES EN FUENTE X PAGAR</t>
  </si>
  <si>
    <t>2-1-1-01-02-001</t>
  </si>
  <si>
    <t>1% Retenciones Fuente</t>
  </si>
  <si>
    <t>2-1-1-01-02-002</t>
  </si>
  <si>
    <t>2% Retencione Fuente</t>
  </si>
  <si>
    <t>2-1-1-01-02-004</t>
  </si>
  <si>
    <t>10% Retencion Fuente</t>
  </si>
  <si>
    <t>2-1-1-01-02-005</t>
  </si>
  <si>
    <t>Impto. Renta por Pagar</t>
  </si>
  <si>
    <t>2-1-1-01-02-006</t>
  </si>
  <si>
    <t>Retenciones en la Fuente por Pagar</t>
  </si>
  <si>
    <t>2-1-1-02</t>
  </si>
  <si>
    <t>OBLIGACIONES PATRONALES</t>
  </si>
  <si>
    <t>2-1-1-02-01</t>
  </si>
  <si>
    <t>2-1-1-02-01-001</t>
  </si>
  <si>
    <t>Sueldo por Pagar</t>
  </si>
  <si>
    <t>2-1-1-02-01-002</t>
  </si>
  <si>
    <t>Decimo 13ro por Pagar</t>
  </si>
  <si>
    <t>2-1-1-02-01-003</t>
  </si>
  <si>
    <t>Decimo 14to por Pagar</t>
  </si>
  <si>
    <t>2-1-1-02-01-004</t>
  </si>
  <si>
    <t>Vacaciones por Pagar</t>
  </si>
  <si>
    <t>2-1-1-02-01-005</t>
  </si>
  <si>
    <t>Aportes  Patronal por Pagar</t>
  </si>
  <si>
    <t>2-1-1-02-01-006</t>
  </si>
  <si>
    <t>Fondo Reserva por Pagar</t>
  </si>
  <si>
    <t>2-1-1-02-01-007</t>
  </si>
  <si>
    <t>Prestamos Quirografarios</t>
  </si>
  <si>
    <t>2-1-1-02-01-009</t>
  </si>
  <si>
    <t>15% Participacion Trabajadores</t>
  </si>
  <si>
    <t>2-1-1-03</t>
  </si>
  <si>
    <t>CUENTAS POR  PAGAR</t>
  </si>
  <si>
    <t>2-1-1-03-01</t>
  </si>
  <si>
    <t>CUENTAS POR  PAGAR LOCALES</t>
  </si>
  <si>
    <t>2-1-1-03-01-001</t>
  </si>
  <si>
    <t>Proveedores Locales</t>
  </si>
  <si>
    <t>2-1-1-05</t>
  </si>
  <si>
    <t>CTA X PAGAR EMPLEADOS - ACCIONISTAS</t>
  </si>
  <si>
    <t>2-1-1-05-01</t>
  </si>
  <si>
    <t>CUENTAS POR PAGAR DEL PERSONAL</t>
  </si>
  <si>
    <t>2-1-1-05-01-001</t>
  </si>
  <si>
    <t>Alimentacion por Pagar</t>
  </si>
  <si>
    <t>2-1-1-05-02</t>
  </si>
  <si>
    <t>CUENTA POR PAGAR ACCIONISTAS</t>
  </si>
  <si>
    <t>2-1-1-05-02-001</t>
  </si>
  <si>
    <t>Tomislav Topic Granados</t>
  </si>
  <si>
    <t>2-1-1-07</t>
  </si>
  <si>
    <t xml:space="preserve">CUENTAS POR PAGAR DIVERSAS </t>
  </si>
  <si>
    <t>2-1-1-07-02</t>
  </si>
  <si>
    <t>CTA X PAGAR DIVERSAS - RELACIONADAS</t>
  </si>
  <si>
    <t>2-1-1-07-02-001</t>
  </si>
  <si>
    <t>2-1-1-07-02-002</t>
  </si>
  <si>
    <t>Servicios Telcodata S.A.</t>
  </si>
  <si>
    <t>2-1-1-09</t>
  </si>
  <si>
    <t>PASIVOS DIFERIDOS</t>
  </si>
  <si>
    <t>2-1-1-09-01</t>
  </si>
  <si>
    <t>ANTICIPOS DE CLIENTES</t>
  </si>
  <si>
    <t>2-1-1-09-01-001</t>
  </si>
  <si>
    <t>Anticipos de Clientes</t>
  </si>
  <si>
    <t>PASIVO LARGO PLAZO</t>
  </si>
  <si>
    <t>2-2-1-03</t>
  </si>
  <si>
    <t xml:space="preserve">DOCUMENTOS POR PAGAR </t>
  </si>
  <si>
    <t>2-2-1-03-01</t>
  </si>
  <si>
    <t>DOCUMENTOS POR PAGAR LOCALES</t>
  </si>
  <si>
    <t>2-2-1-03-01-002</t>
  </si>
  <si>
    <t>Sobregiro Bancario</t>
  </si>
  <si>
    <t>2-2-1-04</t>
  </si>
  <si>
    <t>CUENTAS POR PAGAR RELACIONADAS</t>
  </si>
  <si>
    <t>2-2-1-04-01</t>
  </si>
  <si>
    <t>POR PAGAR RELACIONADAS L.P.</t>
  </si>
  <si>
    <t>2-2-1-04-01-001</t>
  </si>
  <si>
    <t>Telconet S.A. Relacionada L/P</t>
  </si>
  <si>
    <t xml:space="preserve">PATRIMONIO </t>
  </si>
  <si>
    <t>CAPITAL</t>
  </si>
  <si>
    <t>3-1-1-01</t>
  </si>
  <si>
    <t>3-1-1-01-01</t>
  </si>
  <si>
    <t>3-1-1-01-01-001</t>
  </si>
  <si>
    <t>Capital Suscrito y Pagado</t>
  </si>
  <si>
    <t>3-1-1-01-02</t>
  </si>
  <si>
    <t>APORTES  FUTURAS CAPITALIZACIONES</t>
  </si>
  <si>
    <t>3-1-1-01-02-001</t>
  </si>
  <si>
    <t>Accionista Telconet</t>
  </si>
  <si>
    <t>RESULTADOS</t>
  </si>
  <si>
    <t>3-3-1-01</t>
  </si>
  <si>
    <t>3-3-1-01-01</t>
  </si>
  <si>
    <t>3-3-1-01-01-001</t>
  </si>
  <si>
    <t>UTILIDAD O PERDIDA DEL EJERCICIO</t>
  </si>
  <si>
    <t>3-3-1-01-01-002</t>
  </si>
  <si>
    <t>UTILIDAD O PERDIDA ACUMULADA AÑO AN</t>
  </si>
  <si>
    <t>INGRESOS</t>
  </si>
  <si>
    <t>VENTAS</t>
  </si>
  <si>
    <t>4-1-1-01</t>
  </si>
  <si>
    <t>4-1-1-01-01</t>
  </si>
  <si>
    <t>VENTAS GUAYAQUIL</t>
  </si>
  <si>
    <t>4-1-1-01-01-001</t>
  </si>
  <si>
    <t>Ventas Guayaquil</t>
  </si>
  <si>
    <t>OTROS INGRESOS</t>
  </si>
  <si>
    <t>4-2-1-01</t>
  </si>
  <si>
    <t>OTROS INGRESOS OPERATIVOS</t>
  </si>
  <si>
    <t>4-2-1-01-01</t>
  </si>
  <si>
    <t>OTROS ING. OPERAT. GYE</t>
  </si>
  <si>
    <t>4-2-1-01-01-001</t>
  </si>
  <si>
    <t>Ventas por  Facturar Telconet</t>
  </si>
  <si>
    <t>COSTOS</t>
  </si>
  <si>
    <t>COSTO</t>
  </si>
  <si>
    <t>5-1-1-01</t>
  </si>
  <si>
    <t>5-1-1-01-01</t>
  </si>
  <si>
    <t>5-1-1-01-01-001</t>
  </si>
  <si>
    <t>Costo  Venta  Materiales - Equipos</t>
  </si>
  <si>
    <t>5-1-1-01-02</t>
  </si>
  <si>
    <t>COSTO  MANO DE  OBRA</t>
  </si>
  <si>
    <t>5-1-1-01-02-001</t>
  </si>
  <si>
    <t>COSTO SERVICIO  OBRA LOCAL</t>
  </si>
  <si>
    <t>5-1-1-01-03</t>
  </si>
  <si>
    <t>COSTO MANTENIMIENTO</t>
  </si>
  <si>
    <t>5-1-1-01-03-001</t>
  </si>
  <si>
    <t>Mantenimiento  de  Equipos</t>
  </si>
  <si>
    <t>5-1-1-01-04</t>
  </si>
  <si>
    <t>COSTO RENTA DE EQUIPOS</t>
  </si>
  <si>
    <t>5-1-1-01-04-001</t>
  </si>
  <si>
    <t>Alquiler  Equipos de Construccion</t>
  </si>
  <si>
    <t>USAR</t>
  </si>
  <si>
    <t>5-3-1-01</t>
  </si>
  <si>
    <t>5-3-1-01-01</t>
  </si>
  <si>
    <t>5-3-1-01-01-001</t>
  </si>
  <si>
    <t>Depreciacion AF al Costo</t>
  </si>
  <si>
    <t>GASTOS GENERALES</t>
  </si>
  <si>
    <t>6-1-1-01</t>
  </si>
  <si>
    <t>GASTOS DE PERSONAL</t>
  </si>
  <si>
    <t>6-1-1-01-01</t>
  </si>
  <si>
    <t>SUELDOS Y OTROS INGRESOS</t>
  </si>
  <si>
    <t>6-1-1-01-01-001</t>
  </si>
  <si>
    <t>Sueldos</t>
  </si>
  <si>
    <t>6-1-1-01-01-002</t>
  </si>
  <si>
    <t>Horas Extras</t>
  </si>
  <si>
    <t>6-1-1-01-01-004</t>
  </si>
  <si>
    <t>6-1-1-01-01-005</t>
  </si>
  <si>
    <t>Bono Adicionales</t>
  </si>
  <si>
    <t>6-1-1-01-02</t>
  </si>
  <si>
    <t>BENEFICIOS SOCIALES</t>
  </si>
  <si>
    <t>6-1-1-01-02-001</t>
  </si>
  <si>
    <t>Decimo Tercer  Sueldo</t>
  </si>
  <si>
    <t>6-1-1-01-02-002</t>
  </si>
  <si>
    <t>Decimo 14to sueldo</t>
  </si>
  <si>
    <t>6-1-1-01-02-003</t>
  </si>
  <si>
    <t>Aportes al IESS</t>
  </si>
  <si>
    <t>6-1-1-01-02-004</t>
  </si>
  <si>
    <t>IECE -  SECAP</t>
  </si>
  <si>
    <t>6-1-1-01-02-005</t>
  </si>
  <si>
    <t>Vacaciones del  Personal</t>
  </si>
  <si>
    <t>6-1-1-01-02-006</t>
  </si>
  <si>
    <t>Fondo de Reserva</t>
  </si>
  <si>
    <t>6-1-1-01-02-007</t>
  </si>
  <si>
    <t>Indemnización, Desahucio y Jubilaci</t>
  </si>
  <si>
    <t>6-1-1-01-03</t>
  </si>
  <si>
    <t>OTROS BENEFICIOS EMPRESARIALES</t>
  </si>
  <si>
    <t>6-1-1-01-03-001</t>
  </si>
  <si>
    <t>Gastos  Medicos  empleados</t>
  </si>
  <si>
    <t>6-1-1-01-03-002</t>
  </si>
  <si>
    <t>Alimentacion - Refrigerios</t>
  </si>
  <si>
    <t>6-1-1-02</t>
  </si>
  <si>
    <t>6-1-1-02-01</t>
  </si>
  <si>
    <t>6-1-1-02-01-001</t>
  </si>
  <si>
    <t>AGUA POTABLE</t>
  </si>
  <si>
    <t>6-1-1-02-01-002</t>
  </si>
  <si>
    <t>Alquiler de Vehiculo</t>
  </si>
  <si>
    <t>6-1-1-02-01-005</t>
  </si>
  <si>
    <t>Arriendo  Sociedades</t>
  </si>
  <si>
    <t>6-1-1-02-01-008</t>
  </si>
  <si>
    <t>Mantenimiento de Vehiculo</t>
  </si>
  <si>
    <t>6-1-1-02-01-009</t>
  </si>
  <si>
    <t>CELULAR  Y  OTROS</t>
  </si>
  <si>
    <t>6-1-1-02-01-010</t>
  </si>
  <si>
    <t>COMBUSTIBLE</t>
  </si>
  <si>
    <t>6-1-1-02-01-011</t>
  </si>
  <si>
    <t>Publicidad  y Marketing</t>
  </si>
  <si>
    <t>6-1-1-02-01-012</t>
  </si>
  <si>
    <t>Comisiones y Servicios Bancarios</t>
  </si>
  <si>
    <t>6-1-1-02-01-013</t>
  </si>
  <si>
    <t>Impuesto Salidad de Divisas</t>
  </si>
  <si>
    <t>6-1-1-02-01-016</t>
  </si>
  <si>
    <t>FLETES  Y  ACARREOS</t>
  </si>
  <si>
    <t>6-1-1-02-01-018</t>
  </si>
  <si>
    <t>Gastos de  Viaje</t>
  </si>
  <si>
    <t>6-1-1-02-01-019</t>
  </si>
  <si>
    <t>Gastos Legales</t>
  </si>
  <si>
    <t>6-1-1-02-01-020</t>
  </si>
  <si>
    <t>Servicios de Seguridad - Vigilancia</t>
  </si>
  <si>
    <t>6-1-1-02-01-021</t>
  </si>
  <si>
    <t>Servicios Profesionales Sociedades</t>
  </si>
  <si>
    <t>6-1-1-02-01-028</t>
  </si>
  <si>
    <t>Materiales  y  repuestos</t>
  </si>
  <si>
    <t>6-1-1-02-01-029</t>
  </si>
  <si>
    <t>Miscelaneos</t>
  </si>
  <si>
    <t>6-1-1-02-01-030</t>
  </si>
  <si>
    <t>Movilizacion del Personal</t>
  </si>
  <si>
    <t>6-1-1-02-01-031</t>
  </si>
  <si>
    <t>Multas e Intereses SRI.</t>
  </si>
  <si>
    <t>6-1-1-02-01-036</t>
  </si>
  <si>
    <t>Seguros Contratados</t>
  </si>
  <si>
    <t>6-1-1-02-01-037</t>
  </si>
  <si>
    <t>Servic. Profesional Persona Natural</t>
  </si>
  <si>
    <t>6-1-1-02-01-038</t>
  </si>
  <si>
    <t>Suministros y Servicios de Limpieza</t>
  </si>
  <si>
    <t>6-1-1-02-01-039</t>
  </si>
  <si>
    <t>Suministro  de  Oficina.</t>
  </si>
  <si>
    <t>6-1-1-02-01-042</t>
  </si>
  <si>
    <t>Tasa y Contribucion Organismo de Co</t>
  </si>
  <si>
    <t>6-1-1-02-01-047</t>
  </si>
  <si>
    <t>Intereses  a  Documentos</t>
  </si>
  <si>
    <t>6-1-1-02-01-049</t>
  </si>
  <si>
    <t>Impuesto a la renta  ejercicio</t>
  </si>
  <si>
    <t>6-1-1-02-01-050</t>
  </si>
  <si>
    <t>Canasta - Festejos Navideños</t>
  </si>
  <si>
    <t>6-1-1-02-01-052</t>
  </si>
  <si>
    <t>Multas Organismos de Control</t>
  </si>
  <si>
    <t>OTROS INGRESOS Y GASTOS</t>
  </si>
  <si>
    <t>INGRESOS NO OPERATIVOS</t>
  </si>
  <si>
    <t>7-1-1-01</t>
  </si>
  <si>
    <t>7-1-1-01-02</t>
  </si>
  <si>
    <t>OTROS NO OPERACIONALES</t>
  </si>
  <si>
    <t>7-1-1-01-02-003</t>
  </si>
  <si>
    <t>Otros Ingresos</t>
  </si>
  <si>
    <t>7-2-0-00-00</t>
  </si>
  <si>
    <t>OTROS GASTOS</t>
  </si>
  <si>
    <t>7-2-1-01</t>
  </si>
  <si>
    <t>7-2-1-01-02</t>
  </si>
  <si>
    <t>7-2-1-01-02-001</t>
  </si>
  <si>
    <t>OTROS EGRESOS NO OPERACIONALES</t>
  </si>
  <si>
    <t>CUENTA DE ORDEN BODEGA</t>
  </si>
  <si>
    <t>CUENTA  DE ORDEN BODEGA</t>
  </si>
  <si>
    <t>9-1-1-01</t>
  </si>
  <si>
    <t>9-1-1-01-01</t>
  </si>
  <si>
    <t>CUENTA DE ORDEN GQUIL</t>
  </si>
  <si>
    <t>9-1-1-01-01-001</t>
  </si>
  <si>
    <t>BODEGA  USADOS GQUIL</t>
  </si>
  <si>
    <t>Cuenta Contable</t>
  </si>
  <si>
    <t>Nombre Cuenta</t>
  </si>
  <si>
    <t>1-1</t>
  </si>
  <si>
    <t>1-1-1</t>
  </si>
  <si>
    <t>1-2</t>
  </si>
  <si>
    <t>1-2-1</t>
  </si>
  <si>
    <t>1-3</t>
  </si>
  <si>
    <t>1-3-2</t>
  </si>
  <si>
    <t>2-1</t>
  </si>
  <si>
    <t>2-2</t>
  </si>
  <si>
    <t>2-1-1</t>
  </si>
  <si>
    <t>2-2-1</t>
  </si>
  <si>
    <t>3-1</t>
  </si>
  <si>
    <t>3-1-1</t>
  </si>
  <si>
    <t>3-3</t>
  </si>
  <si>
    <t>3-3-1</t>
  </si>
  <si>
    <t>4-1</t>
  </si>
  <si>
    <t>4-1-1</t>
  </si>
  <si>
    <t>4-2</t>
  </si>
  <si>
    <t>4-2-1</t>
  </si>
  <si>
    <t>5-1</t>
  </si>
  <si>
    <t>5-1-1</t>
  </si>
  <si>
    <t>5-3</t>
  </si>
  <si>
    <t>5-3-1</t>
  </si>
  <si>
    <t>6-1-1</t>
  </si>
  <si>
    <t>7-1</t>
  </si>
  <si>
    <t>7-1-1</t>
  </si>
  <si>
    <t>7-2-1</t>
  </si>
  <si>
    <t>9-1</t>
  </si>
  <si>
    <t>9-1-1</t>
  </si>
  <si>
    <t>Saldo al 31-12-2019
(Expresado en US$)</t>
  </si>
  <si>
    <t>TELSOTERRA S.A.</t>
  </si>
  <si>
    <t>Al 31 de diciembre del 2019</t>
  </si>
  <si>
    <t>Variacion</t>
  </si>
  <si>
    <t>%</t>
  </si>
  <si>
    <t>Comentarios</t>
  </si>
  <si>
    <t>Activos corrientes:</t>
  </si>
  <si>
    <t>…Efectivos y equivalentes de efectivo</t>
  </si>
  <si>
    <t>...Cuentas por cobrar comerciales y otras</t>
  </si>
  <si>
    <t>…Cuentas por cobrar, partes relacionadas</t>
  </si>
  <si>
    <t>…Otros créditos tributarios</t>
  </si>
  <si>
    <t>…Inventarios</t>
  </si>
  <si>
    <t>Total Activos Corrientes</t>
  </si>
  <si>
    <t>Proiedad, planta y equipo</t>
  </si>
  <si>
    <t>Otros activos no corrientes</t>
  </si>
  <si>
    <t>Total Activos no Corrrientes</t>
  </si>
  <si>
    <t>TOTAL ACTIVOS</t>
  </si>
  <si>
    <t>PASIVOS Y PATRIMONIO</t>
  </si>
  <si>
    <t>Pasivos corrientes:</t>
  </si>
  <si>
    <t>…Sobregiros bancarios</t>
  </si>
  <si>
    <t>…Proveedores y otras cuentas por pagar</t>
  </si>
  <si>
    <t>…Obligaciones acumuladas</t>
  </si>
  <si>
    <t>…Impuestos por pagar</t>
  </si>
  <si>
    <t>Total Pasivos Corrientes</t>
  </si>
  <si>
    <t>Cuentas por pagar a partes relacionadas</t>
  </si>
  <si>
    <t>Total Pasivos no Corrientes</t>
  </si>
  <si>
    <t xml:space="preserve">TOTAL PASIVOS   </t>
  </si>
  <si>
    <t>Patrimonio:</t>
  </si>
  <si>
    <t>Capital social</t>
  </si>
  <si>
    <t>Aportes para futura capitalizacion</t>
  </si>
  <si>
    <t>Resultado del ejercicio</t>
  </si>
  <si>
    <t>Resultados acumulados</t>
  </si>
  <si>
    <t>Total Patrimonio</t>
  </si>
  <si>
    <t>TOTAL PASIVOS Y PATRIMONIO</t>
  </si>
  <si>
    <t>ESTADO DE SITUACION FINANCIERA</t>
  </si>
  <si>
    <t>ESTADO DE RESULTADOS</t>
  </si>
  <si>
    <t>Ingresos por ventas</t>
  </si>
  <si>
    <t>Ingresos por facturar</t>
  </si>
  <si>
    <t>Ingresos totales</t>
  </si>
  <si>
    <t>Costo de ventas:</t>
  </si>
  <si>
    <t>…Materiales y equipos</t>
  </si>
  <si>
    <t>…Mano de obra</t>
  </si>
  <si>
    <t>…Costos indirectos</t>
  </si>
  <si>
    <t>Costos totales</t>
  </si>
  <si>
    <t>Margen bruto</t>
  </si>
  <si>
    <t>Gastos de administracion y ventas</t>
  </si>
  <si>
    <t>Gastos financieros</t>
  </si>
  <si>
    <t>Otros ingresos (egresos)</t>
  </si>
  <si>
    <t>Utilidad antes de IR</t>
  </si>
  <si>
    <t>15% PT</t>
  </si>
  <si>
    <t>Impuesto a la renta</t>
  </si>
  <si>
    <t>ESTADO DE RESULTADOS INTEGRALES</t>
  </si>
  <si>
    <t>Capital pagado</t>
  </si>
  <si>
    <t xml:space="preserve">Aportes para </t>
  </si>
  <si>
    <t>Otros</t>
  </si>
  <si>
    <t>Reserva</t>
  </si>
  <si>
    <t xml:space="preserve">futura </t>
  </si>
  <si>
    <t xml:space="preserve">Reserva </t>
  </si>
  <si>
    <t xml:space="preserve"> resultados</t>
  </si>
  <si>
    <t>de</t>
  </si>
  <si>
    <t>Adopción de</t>
  </si>
  <si>
    <t xml:space="preserve">Resultados </t>
  </si>
  <si>
    <t>capitalización</t>
  </si>
  <si>
    <t>Legal</t>
  </si>
  <si>
    <t>Facultativa</t>
  </si>
  <si>
    <t>integrales</t>
  </si>
  <si>
    <t>Capital</t>
  </si>
  <si>
    <t xml:space="preserve"> NIIF</t>
  </si>
  <si>
    <t>acumulados</t>
  </si>
  <si>
    <t>Total</t>
  </si>
  <si>
    <t>Saldos al 1 de enero del 2014</t>
  </si>
  <si>
    <t>Resultado integral del año</t>
  </si>
  <si>
    <t>Apropiación reserva legal</t>
  </si>
  <si>
    <t>Saldo al 1 de enero de 2017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</si>
  <si>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</si>
  <si>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</si>
  <si>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</si>
  <si>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Utilidad neta y resultado integral del año</t>
  </si>
  <si>
    <t>Saldos al 31 de diciembre del 2017</t>
  </si>
  <si>
    <t>Efecto de implementación de NIIF 9</t>
  </si>
  <si>
    <t>Aumento de capital según Acta de Junta de Accionistas del 4 de septiembre de 2018</t>
  </si>
  <si>
    <t>Otros ajustes</t>
  </si>
  <si>
    <t>Saldos al 31 de diciembre del 2018</t>
  </si>
  <si>
    <t>Aumento de capital según Acta de Junta de Accionistas</t>
  </si>
  <si>
    <t>Saldos al 31 de diciembre del 2019</t>
  </si>
  <si>
    <t>TESLOTERRA S.A.</t>
  </si>
  <si>
    <t>ESTADO DE CAMBIOS EN LA POSICION FINANCIERA</t>
  </si>
  <si>
    <t>Cuenta contable</t>
  </si>
  <si>
    <t>x</t>
  </si>
  <si>
    <t>Concepto</t>
  </si>
  <si>
    <t>Saldo al 31-12-2018</t>
  </si>
  <si>
    <t>1-1-1-05-01-004</t>
  </si>
  <si>
    <t>Anticipo Impuesto a  la Renta</t>
  </si>
  <si>
    <t>1-1-1-05-02-002</t>
  </si>
  <si>
    <t>14% IVA Compra Servicios</t>
  </si>
  <si>
    <t>1-1-1-05-02-004</t>
  </si>
  <si>
    <t>30% Retencion IVA</t>
  </si>
  <si>
    <t>1-1-1-05-02-005</t>
  </si>
  <si>
    <t>70% Retencion IVA</t>
  </si>
  <si>
    <t>1-1-1-07-01-022</t>
  </si>
  <si>
    <t>Oyempaques C.A.</t>
  </si>
  <si>
    <t>1-1-1-07-01-035</t>
  </si>
  <si>
    <t>Santiago Andres Mora Cabezas</t>
  </si>
  <si>
    <t>1-1-1-07-01-044</t>
  </si>
  <si>
    <t>Suker S.A.</t>
  </si>
  <si>
    <t>1-4</t>
  </si>
  <si>
    <t xml:space="preserve">OTROS ACTIVOS   </t>
  </si>
  <si>
    <t>1-4-1</t>
  </si>
  <si>
    <t>1-4-1-01</t>
  </si>
  <si>
    <t>1-4-1-01-03</t>
  </si>
  <si>
    <t>ACTIVOS  LARGO  PLAZO</t>
  </si>
  <si>
    <t>1-4-1-01-03-001</t>
  </si>
  <si>
    <t>Proyecto Soterramiento Metropolitan</t>
  </si>
  <si>
    <t>2-1-1-01-01-002</t>
  </si>
  <si>
    <t>30% IVA  Retenido Proveedores</t>
  </si>
  <si>
    <t>2-1-1-01-01-003</t>
  </si>
  <si>
    <t>70% IVA Retenido Proveedores</t>
  </si>
  <si>
    <t>2-1-1-01-02-003</t>
  </si>
  <si>
    <t>8% Retenciones Fuente</t>
  </si>
  <si>
    <t>6-1</t>
  </si>
  <si>
    <t>6-1-1-02-01-004</t>
  </si>
  <si>
    <t>Arriendo Personas  Naturales</t>
  </si>
  <si>
    <t>6-1-1-02-01-051</t>
  </si>
  <si>
    <t>Capacitacion del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</si>
</sst>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-* #,##0.00\ _€_-;\-* #,##0.00\ _€_-;_-* &quot;-&quot;??\ _€_-;_-@_-"/>
    <numFmt numFmtId="167" formatCode="_(* #,##0.00_);_(* \(#,##0.00\);_(* &quot;-&quot;??_);_(@_)"/>
    <numFmt numFmtId="168" formatCode="_ * #,##0_ ;\(* #,##0\);_ * &quot;-&quot;_ ;_ @_ "/>
    <numFmt numFmtId="169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4" fontId="1" fillId="0" borderId="0" xfId="0" applyNumberFormat="1" applyFont="1"/>
    <xf numFmtId="16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3" fontId="1" fillId="0" borderId="0" xfId="0" applyNumberFormat="1" applyFont="1"/>
    <xf numFmtId="0" fontId="5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5" fontId="6" fillId="0" borderId="3" xfId="2" applyNumberFormat="1" applyFont="1" applyBorder="1"/>
    <xf numFmtId="0" fontId="0" fillId="0" borderId="2" xfId="0" applyBorder="1"/>
    <xf numFmtId="164" fontId="0" fillId="0" borderId="2" xfId="1" applyNumberFormat="1" applyFont="1" applyBorder="1"/>
    <xf numFmtId="0" fontId="0" fillId="0" borderId="1" xfId="0" applyBorder="1"/>
    <xf numFmtId="164" fontId="0" fillId="0" borderId="1" xfId="1" applyNumberFormat="1" applyFont="1" applyBorder="1"/>
    <xf numFmtId="0" fontId="0" fillId="0" borderId="4" xfId="0" applyBorder="1"/>
    <xf numFmtId="164" fontId="0" fillId="0" borderId="4" xfId="1" applyNumberFormat="1" applyFont="1" applyBorder="1"/>
    <xf numFmtId="0" fontId="0" fillId="0" borderId="3" xfId="0" applyBorder="1" applyAlignment="1">
      <alignment horizontal="center"/>
    </xf>
    <xf numFmtId="165" fontId="6" fillId="0" borderId="4" xfId="2" applyNumberFormat="1" applyFont="1" applyBorder="1"/>
    <xf numFmtId="164" fontId="0" fillId="0" borderId="0" xfId="1" applyNumberFormat="1" applyFont="1"/>
    <xf numFmtId="0" fontId="7" fillId="0" borderId="0" xfId="0" applyFont="1"/>
    <xf numFmtId="0" fontId="7" fillId="0" borderId="3" xfId="0" applyFont="1" applyBorder="1" applyAlignment="1">
      <alignment horizontal="right"/>
    </xf>
    <xf numFmtId="9" fontId="7" fillId="0" borderId="3" xfId="2" applyFont="1" applyBorder="1"/>
    <xf numFmtId="0" fontId="7" fillId="0" borderId="3" xfId="0" applyFont="1" applyBorder="1"/>
    <xf numFmtId="164" fontId="7" fillId="0" borderId="3" xfId="1" applyNumberFormat="1" applyFont="1" applyBorder="1"/>
    <xf numFmtId="164" fontId="0" fillId="0" borderId="3" xfId="0" applyNumberFormat="1" applyBorder="1"/>
    <xf numFmtId="9" fontId="7" fillId="0" borderId="0" xfId="2" applyFont="1"/>
    <xf numFmtId="164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/>
    <xf numFmtId="169" fontId="8" fillId="0" borderId="0" xfId="4" applyNumberFormat="1" applyFont="1" applyFill="1" applyBorder="1"/>
    <xf numFmtId="168" fontId="0" fillId="0" borderId="0" xfId="0" applyNumberFormat="1"/>
    <xf numFmtId="164" fontId="8" fillId="0" borderId="0" xfId="3" applyNumberFormat="1" applyFont="1" applyFill="1"/>
    <xf numFmtId="167" fontId="0" fillId="0" borderId="0" xfId="6" applyFont="1" applyFill="1"/>
    <xf numFmtId="167" fontId="0" fillId="0" borderId="0" xfId="0" applyNumberFormat="1"/>
    <xf numFmtId="169" fontId="10" fillId="0" borderId="0" xfId="6" applyNumberFormat="1" applyFont="1" applyFill="1"/>
    <xf numFmtId="169" fontId="11" fillId="0" borderId="0" xfId="6" applyNumberFormat="1" applyFont="1" applyFill="1"/>
    <xf numFmtId="43" fontId="0" fillId="0" borderId="0" xfId="0" applyNumberFormat="1"/>
    <xf numFmtId="4" fontId="0" fillId="0" borderId="0" xfId="0" applyNumberFormat="1"/>
    <xf numFmtId="0" fontId="12" fillId="0" borderId="0" xfId="0" applyFont="1" applyAlignment="1">
      <alignment horizontal="center"/>
    </xf>
    <xf numFmtId="164" fontId="9" fillId="0" borderId="0" xfId="3" applyNumberFormat="1" applyFont="1" applyFill="1" applyBorder="1" applyAlignment="1">
      <alignment horizontal="center"/>
    </xf>
    <xf numFmtId="164" fontId="9" fillId="0" borderId="0" xfId="3" applyNumberFormat="1" applyFont="1" applyFill="1" applyBorder="1" applyAlignment="1">
      <alignment horizontal="center" wrapText="1"/>
    </xf>
    <xf numFmtId="164" fontId="9" fillId="0" borderId="0" xfId="3" applyNumberFormat="1" applyFont="1" applyFill="1" applyAlignment="1">
      <alignment horizontal="center"/>
    </xf>
    <xf numFmtId="164" fontId="9" fillId="0" borderId="5" xfId="3" applyNumberFormat="1" applyFont="1" applyFill="1" applyBorder="1" applyAlignment="1">
      <alignment horizontal="center" wrapText="1"/>
    </xf>
    <xf numFmtId="164" fontId="9" fillId="0" borderId="5" xfId="3" applyNumberFormat="1" applyFont="1" applyFill="1" applyBorder="1" applyAlignment="1">
      <alignment horizontal="center"/>
    </xf>
    <xf numFmtId="0" fontId="12" fillId="0" borderId="0" xfId="0" applyFont="1"/>
    <xf numFmtId="167" fontId="9" fillId="0" borderId="0" xfId="4" applyFont="1" applyFill="1" applyBorder="1"/>
    <xf numFmtId="0" fontId="9" fillId="0" borderId="0" xfId="0" applyFont="1"/>
    <xf numFmtId="168" fontId="9" fillId="0" borderId="0" xfId="5" applyNumberFormat="1" applyFont="1" applyFill="1" applyBorder="1"/>
    <xf numFmtId="169" fontId="9" fillId="0" borderId="0" xfId="4" applyNumberFormat="1" applyFont="1" applyFill="1" applyBorder="1"/>
    <xf numFmtId="0" fontId="9" fillId="0" borderId="6" xfId="0" applyFont="1" applyBorder="1"/>
    <xf numFmtId="164" fontId="9" fillId="0" borderId="0" xfId="3" applyNumberFormat="1" applyFont="1" applyFill="1" applyBorder="1"/>
    <xf numFmtId="167" fontId="9" fillId="0" borderId="0" xfId="5" applyNumberFormat="1" applyFont="1" applyFill="1" applyBorder="1"/>
    <xf numFmtId="164" fontId="9" fillId="0" borderId="0" xfId="3" applyNumberFormat="1" applyFont="1" applyFill="1"/>
    <xf numFmtId="167" fontId="9" fillId="0" borderId="0" xfId="3" applyNumberFormat="1" applyFont="1" applyFill="1" applyBorder="1"/>
    <xf numFmtId="0" fontId="9" fillId="0" borderId="0" xfId="0" applyFont="1" applyAlignment="1">
      <alignment vertical="center" wrapText="1"/>
    </xf>
    <xf numFmtId="167" fontId="9" fillId="0" borderId="0" xfId="4" applyFont="1" applyFill="1" applyBorder="1" applyAlignment="1">
      <alignment vertical="center"/>
    </xf>
    <xf numFmtId="167" fontId="12" fillId="0" borderId="0" xfId="0" applyNumberFormat="1" applyFont="1"/>
    <xf numFmtId="167" fontId="9" fillId="0" borderId="0" xfId="0" applyNumberFormat="1" applyFont="1"/>
    <xf numFmtId="169" fontId="9" fillId="0" borderId="0" xfId="5" applyNumberFormat="1" applyFont="1" applyFill="1" applyBorder="1"/>
    <xf numFmtId="169" fontId="12" fillId="0" borderId="0" xfId="0" applyNumberFormat="1" applyFont="1"/>
    <xf numFmtId="169" fontId="9" fillId="0" borderId="7" xfId="4" applyNumberFormat="1" applyFont="1" applyFill="1" applyBorder="1"/>
    <xf numFmtId="169" fontId="8" fillId="0" borderId="0" xfId="0" applyNumberFormat="1" applyFont="1"/>
    <xf numFmtId="164" fontId="13" fillId="0" borderId="0" xfId="1" applyNumberFormat="1" applyFo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4" fontId="1" fillId="2" borderId="0" xfId="0" applyNumberFormat="1" applyFont="1" applyFill="1"/>
    <xf numFmtId="164" fontId="9" fillId="0" borderId="5" xfId="3" applyNumberFormat="1" applyFont="1" applyFill="1" applyBorder="1" applyAlignment="1">
      <alignment horizontal="center"/>
    </xf>
    <xf numFmtId="164" fontId="9" fillId="0" borderId="0" xfId="3" applyNumberFormat="1" applyFont="1" applyFill="1" applyAlignment="1">
      <alignment horizontal="center" wrapText="1"/>
    </xf>
    <xf numFmtId="164" fontId="9" fillId="0" borderId="5" xfId="3" applyNumberFormat="1" applyFont="1" applyFill="1" applyBorder="1" applyAlignment="1">
      <alignment horizontal="center" wrapText="1"/>
    </xf>
    <xf numFmtId="3" fontId="0" fillId="0" borderId="0" xfId="0" applyNumberFormat="1"/>
  </cellXfs>
  <cellStyles count="7">
    <cellStyle name="Comma" xfId="1" builtinId="3"/>
    <cellStyle name="Comma_Worksheet in D: Mis documentos Clientes 2003 Holanda Informes Brenntag-Informe2002-2001" xfId="5" xr:uid="{5BB76874-CB64-4447-95EB-30AC7B797E94}"/>
    <cellStyle name="Millares 10" xfId="6" xr:uid="{D1DFFA3D-1F7F-45A9-A628-AC886EC95AD3}"/>
    <cellStyle name="Millares 11" xfId="4" xr:uid="{A9EF184D-E23C-4E42-8287-2B7CEAFEE523}"/>
    <cellStyle name="Millares 2" xfId="3" xr:uid="{2B128C8B-C335-41BC-8C9E-A9419A92D062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3769-74D5-46F6-B8D2-ADEB5263AAB8}">
  <dimension ref="A1:G43"/>
  <sheetViews>
    <sheetView topLeftCell="A18" workbookViewId="0">
      <selection activeCell="D33" sqref="D33:D34"/>
    </sheetView>
  </sheetViews>
  <sheetFormatPr defaultColWidth="11.42578125" defaultRowHeight="15" x14ac:dyDescent="0.25"/>
  <cols>
    <col min="1" max="1" width="3.140625" customWidth="1"/>
    <col min="2" max="2" width="38.140625" bestFit="1" customWidth="1"/>
    <col min="6" max="6" width="9.28515625" bestFit="1" customWidth="1"/>
    <col min="7" max="7" width="58.7109375" customWidth="1"/>
  </cols>
  <sheetData>
    <row r="1" spans="1:7" x14ac:dyDescent="0.25">
      <c r="A1" s="10" t="s">
        <v>392</v>
      </c>
    </row>
    <row r="2" spans="1:7" x14ac:dyDescent="0.25">
      <c r="A2" s="11" t="s">
        <v>425</v>
      </c>
    </row>
    <row r="3" spans="1:7" x14ac:dyDescent="0.25">
      <c r="A3" s="11" t="s">
        <v>393</v>
      </c>
    </row>
    <row r="5" spans="1:7" x14ac:dyDescent="0.25">
      <c r="B5" s="12" t="s">
        <v>0</v>
      </c>
      <c r="C5" s="13">
        <v>2019</v>
      </c>
      <c r="D5" s="13">
        <v>2018</v>
      </c>
      <c r="E5" s="13" t="s">
        <v>394</v>
      </c>
      <c r="F5" s="13" t="s">
        <v>395</v>
      </c>
      <c r="G5" s="13" t="s">
        <v>396</v>
      </c>
    </row>
    <row r="6" spans="1:7" x14ac:dyDescent="0.25">
      <c r="B6" s="14" t="s">
        <v>397</v>
      </c>
      <c r="C6" s="14"/>
      <c r="D6" s="14"/>
      <c r="E6" s="14"/>
      <c r="F6" s="14"/>
      <c r="G6" s="14"/>
    </row>
    <row r="7" spans="1:7" x14ac:dyDescent="0.25">
      <c r="B7" s="14" t="s">
        <v>398</v>
      </c>
      <c r="C7" s="15">
        <f>+'BC19'!G6</f>
        <v>7842.09</v>
      </c>
      <c r="D7" s="15">
        <v>4025</v>
      </c>
      <c r="E7" s="15">
        <f>+C7-D7</f>
        <v>3817.09</v>
      </c>
      <c r="F7" s="16">
        <f>+E7/D7</f>
        <v>0.94834534161490691</v>
      </c>
      <c r="G7" s="14"/>
    </row>
    <row r="8" spans="1:7" x14ac:dyDescent="0.25">
      <c r="B8" s="14" t="s">
        <v>399</v>
      </c>
      <c r="C8" s="15">
        <f>+'BC19'!G38+'BC19'!G30+'BC19'!G14+'BC19'!G18</f>
        <v>195804.55000000002</v>
      </c>
      <c r="D8" s="15">
        <f>153923-772</f>
        <v>153151</v>
      </c>
      <c r="E8" s="15">
        <f t="shared" ref="E8:E16" si="0">+C8-D8</f>
        <v>42653.550000000017</v>
      </c>
      <c r="F8" s="16">
        <f t="shared" ref="F8:F16" si="1">+E8/D8</f>
        <v>0.27850650665029947</v>
      </c>
      <c r="G8" s="14"/>
    </row>
    <row r="9" spans="1:7" x14ac:dyDescent="0.25">
      <c r="B9" s="14" t="s">
        <v>400</v>
      </c>
      <c r="C9" s="15">
        <f>+'BC19'!G16</f>
        <v>1696400</v>
      </c>
      <c r="D9" s="15">
        <v>772</v>
      </c>
      <c r="E9" s="15">
        <f t="shared" si="0"/>
        <v>1695628</v>
      </c>
      <c r="F9" s="16">
        <f t="shared" si="1"/>
        <v>2196.4093264248704</v>
      </c>
      <c r="G9" s="14"/>
    </row>
    <row r="10" spans="1:7" x14ac:dyDescent="0.25">
      <c r="B10" s="14" t="s">
        <v>401</v>
      </c>
      <c r="C10" s="15">
        <f>+'BC19'!G20</f>
        <v>279415.87</v>
      </c>
      <c r="D10" s="15">
        <v>288150</v>
      </c>
      <c r="E10" s="15">
        <f t="shared" si="0"/>
        <v>-8734.1300000000047</v>
      </c>
      <c r="F10" s="16">
        <f t="shared" si="1"/>
        <v>-3.0311053270865886E-2</v>
      </c>
      <c r="G10" s="14"/>
    </row>
    <row r="11" spans="1:7" x14ac:dyDescent="0.25">
      <c r="B11" s="14" t="s">
        <v>402</v>
      </c>
      <c r="C11" s="15">
        <f>+'BC19'!G47</f>
        <v>524719.1</v>
      </c>
      <c r="D11" s="15">
        <v>496091</v>
      </c>
      <c r="E11" s="15">
        <f t="shared" si="0"/>
        <v>28628.099999999977</v>
      </c>
      <c r="F11" s="16">
        <f t="shared" si="1"/>
        <v>5.770735611006847E-2</v>
      </c>
      <c r="G11" s="14"/>
    </row>
    <row r="12" spans="1:7" x14ac:dyDescent="0.25">
      <c r="B12" s="17" t="s">
        <v>403</v>
      </c>
      <c r="C12" s="18">
        <f>SUM(C7:C11)</f>
        <v>2704181.6100000003</v>
      </c>
      <c r="D12" s="18">
        <f>SUM(D7:D11)</f>
        <v>942189</v>
      </c>
      <c r="E12" s="18">
        <f t="shared" si="0"/>
        <v>1761992.6100000003</v>
      </c>
      <c r="F12" s="16">
        <f t="shared" si="1"/>
        <v>1.8701052655040553</v>
      </c>
      <c r="G12" s="14"/>
    </row>
    <row r="13" spans="1:7" x14ac:dyDescent="0.25">
      <c r="B13" s="19" t="s">
        <v>404</v>
      </c>
      <c r="C13" s="20">
        <f>+'BC19'!G55</f>
        <v>1025146.92</v>
      </c>
      <c r="D13" s="20">
        <v>1161180</v>
      </c>
      <c r="E13" s="20">
        <f>+C13-D13</f>
        <v>-136033.07999999996</v>
      </c>
      <c r="F13" s="16">
        <f t="shared" si="1"/>
        <v>-0.11715072598563527</v>
      </c>
      <c r="G13" s="14"/>
    </row>
    <row r="14" spans="1:7" x14ac:dyDescent="0.25">
      <c r="B14" s="21" t="s">
        <v>405</v>
      </c>
      <c r="C14" s="21">
        <v>0</v>
      </c>
      <c r="D14" s="22">
        <v>2963500</v>
      </c>
      <c r="E14" s="22">
        <f>+C13-D14</f>
        <v>-1938353.08</v>
      </c>
      <c r="F14" s="16">
        <f t="shared" si="1"/>
        <v>-0.65407561329509034</v>
      </c>
      <c r="G14" s="14"/>
    </row>
    <row r="15" spans="1:7" x14ac:dyDescent="0.25">
      <c r="B15" s="17" t="s">
        <v>406</v>
      </c>
      <c r="C15" s="18">
        <f>+C13+C14</f>
        <v>1025146.92</v>
      </c>
      <c r="D15" s="18">
        <f>+D13+D14</f>
        <v>4124680</v>
      </c>
      <c r="E15" s="20">
        <f t="shared" si="0"/>
        <v>-3099533.08</v>
      </c>
      <c r="F15" s="16">
        <f t="shared" si="1"/>
        <v>-0.75146025388636206</v>
      </c>
      <c r="G15" s="14"/>
    </row>
    <row r="16" spans="1:7" x14ac:dyDescent="0.25">
      <c r="B16" s="17" t="s">
        <v>407</v>
      </c>
      <c r="C16" s="18">
        <f>+C12+C15</f>
        <v>3729328.5300000003</v>
      </c>
      <c r="D16" s="18">
        <f>+D12+D15</f>
        <v>5066869</v>
      </c>
      <c r="E16" s="18">
        <f t="shared" si="0"/>
        <v>-1337540.4699999997</v>
      </c>
      <c r="F16" s="16">
        <f t="shared" si="1"/>
        <v>-0.26397770891649258</v>
      </c>
      <c r="G16" s="14"/>
    </row>
    <row r="17" spans="2:7" x14ac:dyDescent="0.25">
      <c r="B17" s="14"/>
      <c r="C17" s="15"/>
      <c r="D17" s="15"/>
      <c r="E17" s="15"/>
      <c r="F17" s="15"/>
      <c r="G17" s="14"/>
    </row>
    <row r="18" spans="2:7" x14ac:dyDescent="0.25">
      <c r="B18" s="23" t="s">
        <v>408</v>
      </c>
      <c r="C18" s="15"/>
      <c r="D18" s="15"/>
      <c r="E18" s="15"/>
      <c r="F18" s="15"/>
      <c r="G18" s="14"/>
    </row>
    <row r="19" spans="2:7" x14ac:dyDescent="0.25">
      <c r="B19" s="14" t="s">
        <v>409</v>
      </c>
      <c r="C19" s="15"/>
      <c r="D19" s="15"/>
      <c r="E19" s="15"/>
      <c r="F19" s="15"/>
      <c r="G19" s="14"/>
    </row>
    <row r="20" spans="2:7" x14ac:dyDescent="0.25">
      <c r="B20" s="14" t="s">
        <v>410</v>
      </c>
      <c r="C20" s="15">
        <f>-'BC19'!G108</f>
        <v>1085.4100000000001</v>
      </c>
      <c r="D20" s="15">
        <v>1085</v>
      </c>
      <c r="E20" s="15">
        <f>+C20-D20</f>
        <v>0.41000000000008185</v>
      </c>
      <c r="F20" s="16">
        <f t="shared" ref="F20:F23" si="2">+E20/D20</f>
        <v>3.7788018433187266E-4</v>
      </c>
      <c r="G20" s="14"/>
    </row>
    <row r="21" spans="2:7" x14ac:dyDescent="0.25">
      <c r="B21" s="14" t="s">
        <v>411</v>
      </c>
      <c r="C21" s="15">
        <f>-'BC19'!G103-'BC19'!G91-'BC19'!G94-'BC19'!G96-'BC19'!G99-'BC19'!G100-1</f>
        <v>95728.530000000013</v>
      </c>
      <c r="D21" s="15">
        <v>88317</v>
      </c>
      <c r="E21" s="15">
        <f t="shared" ref="E21:E28" si="3">+C21-D21</f>
        <v>7411.5300000000134</v>
      </c>
      <c r="F21" s="16">
        <f t="shared" si="2"/>
        <v>8.3919630422229163E-2</v>
      </c>
      <c r="G21" s="14"/>
    </row>
    <row r="22" spans="2:7" x14ac:dyDescent="0.25">
      <c r="B22" s="14" t="s">
        <v>412</v>
      </c>
      <c r="C22" s="15">
        <f>-'BC19'!G80</f>
        <v>251670.08</v>
      </c>
      <c r="D22" s="15">
        <v>8067</v>
      </c>
      <c r="E22" s="15">
        <f t="shared" si="3"/>
        <v>243603.08</v>
      </c>
      <c r="F22" s="16">
        <f t="shared" si="2"/>
        <v>30.197481095822486</v>
      </c>
      <c r="G22" s="14"/>
    </row>
    <row r="23" spans="2:7" x14ac:dyDescent="0.25">
      <c r="B23" s="14" t="s">
        <v>413</v>
      </c>
      <c r="C23" s="15">
        <f>-'BC19'!G68</f>
        <v>228668.09</v>
      </c>
      <c r="D23" s="15">
        <v>3470</v>
      </c>
      <c r="E23" s="15">
        <f t="shared" si="3"/>
        <v>225198.09</v>
      </c>
      <c r="F23" s="16">
        <f t="shared" si="2"/>
        <v>64.898585014409221</v>
      </c>
      <c r="G23" s="14"/>
    </row>
    <row r="24" spans="2:7" x14ac:dyDescent="0.25">
      <c r="B24" s="17" t="s">
        <v>414</v>
      </c>
      <c r="C24" s="18">
        <f>SUM(C20:C23)</f>
        <v>577152.11</v>
      </c>
      <c r="D24" s="18">
        <f>SUM(D20:D23)</f>
        <v>100939</v>
      </c>
      <c r="E24" s="18">
        <f t="shared" si="3"/>
        <v>476213.11</v>
      </c>
      <c r="F24" s="15"/>
      <c r="G24" s="14"/>
    </row>
    <row r="25" spans="2:7" x14ac:dyDescent="0.25">
      <c r="B25" s="14"/>
      <c r="C25" s="15"/>
      <c r="D25" s="15"/>
      <c r="E25" s="15"/>
      <c r="F25" s="15"/>
      <c r="G25" s="14"/>
    </row>
    <row r="26" spans="2:7" x14ac:dyDescent="0.25">
      <c r="B26" s="14" t="s">
        <v>415</v>
      </c>
      <c r="C26" s="15">
        <f>-'BC19'!G109</f>
        <v>1269327.24</v>
      </c>
      <c r="D26" s="15">
        <v>4144540</v>
      </c>
      <c r="E26" s="15">
        <f t="shared" si="3"/>
        <v>-2875212.76</v>
      </c>
      <c r="F26" s="16">
        <f t="shared" ref="F26:F27" si="4">+E26/D26</f>
        <v>-0.69373507313236205</v>
      </c>
      <c r="G26" s="14"/>
    </row>
    <row r="27" spans="2:7" x14ac:dyDescent="0.25">
      <c r="B27" s="17" t="s">
        <v>416</v>
      </c>
      <c r="C27" s="18">
        <f>+C26</f>
        <v>1269327.24</v>
      </c>
      <c r="D27" s="18">
        <f>+D26</f>
        <v>4144540</v>
      </c>
      <c r="E27" s="18">
        <f t="shared" si="3"/>
        <v>-2875212.76</v>
      </c>
      <c r="F27" s="16">
        <f t="shared" si="4"/>
        <v>-0.69373507313236205</v>
      </c>
      <c r="G27" s="14"/>
    </row>
    <row r="28" spans="2:7" x14ac:dyDescent="0.25">
      <c r="B28" s="17" t="s">
        <v>417</v>
      </c>
      <c r="C28" s="18">
        <f>+C27+C24</f>
        <v>1846479.35</v>
      </c>
      <c r="D28" s="18">
        <f>+D27+D24</f>
        <v>4245479</v>
      </c>
      <c r="E28" s="18">
        <f t="shared" si="3"/>
        <v>-2398999.65</v>
      </c>
      <c r="F28" s="16"/>
      <c r="G28" s="14"/>
    </row>
    <row r="29" spans="2:7" x14ac:dyDescent="0.25">
      <c r="B29" s="14"/>
      <c r="C29" s="15"/>
      <c r="D29" s="15"/>
      <c r="E29" s="15"/>
      <c r="F29" s="15"/>
      <c r="G29" s="14"/>
    </row>
    <row r="30" spans="2:7" x14ac:dyDescent="0.25">
      <c r="B30" s="14" t="s">
        <v>418</v>
      </c>
      <c r="C30" s="15"/>
      <c r="D30" s="15"/>
      <c r="E30" s="15"/>
      <c r="F30" s="15"/>
      <c r="G30" s="14"/>
    </row>
    <row r="31" spans="2:7" x14ac:dyDescent="0.25">
      <c r="B31" s="14" t="s">
        <v>419</v>
      </c>
      <c r="C31" s="15">
        <f>-'BC19'!G117</f>
        <v>800</v>
      </c>
      <c r="D31" s="15">
        <v>800</v>
      </c>
      <c r="E31" s="15">
        <f>+C31-D31</f>
        <v>0</v>
      </c>
      <c r="F31" s="16">
        <f t="shared" ref="F31:F36" si="5">+E31/D31</f>
        <v>0</v>
      </c>
      <c r="G31" s="14"/>
    </row>
    <row r="32" spans="2:7" x14ac:dyDescent="0.25">
      <c r="B32" s="14" t="s">
        <v>420</v>
      </c>
      <c r="C32" s="15">
        <f>-'BC19'!G119</f>
        <v>1833417.66</v>
      </c>
      <c r="D32" s="15">
        <v>1833418</v>
      </c>
      <c r="E32" s="15">
        <f t="shared" ref="E32:E36" si="6">+C32-D32</f>
        <v>-0.34000000008381903</v>
      </c>
      <c r="F32" s="16">
        <f t="shared" si="5"/>
        <v>-1.8544598126767548E-7</v>
      </c>
      <c r="G32" s="14"/>
    </row>
    <row r="33" spans="2:7" x14ac:dyDescent="0.25">
      <c r="B33" s="14" t="s">
        <v>421</v>
      </c>
      <c r="C33" s="15">
        <f>+ERI!C27</f>
        <v>1063188.1119691439</v>
      </c>
      <c r="D33" s="15">
        <v>-600165</v>
      </c>
      <c r="E33" s="15">
        <f t="shared" si="6"/>
        <v>1663353.1119691439</v>
      </c>
      <c r="F33" s="16">
        <f t="shared" si="5"/>
        <v>-2.7714930260330806</v>
      </c>
      <c r="G33" s="14"/>
    </row>
    <row r="34" spans="2:7" x14ac:dyDescent="0.25">
      <c r="B34" s="14" t="s">
        <v>422</v>
      </c>
      <c r="C34" s="15">
        <f>-'BC19'!G123</f>
        <v>-1014556.39</v>
      </c>
      <c r="D34" s="15">
        <f>-1234053+821390</f>
        <v>-412663</v>
      </c>
      <c r="E34" s="15">
        <f t="shared" si="6"/>
        <v>-601893.39</v>
      </c>
      <c r="F34" s="16">
        <f t="shared" si="5"/>
        <v>1.4585591390553552</v>
      </c>
      <c r="G34" s="14"/>
    </row>
    <row r="35" spans="2:7" x14ac:dyDescent="0.25">
      <c r="B35" s="17" t="s">
        <v>423</v>
      </c>
      <c r="C35" s="18">
        <f>SUM(C31:C34)</f>
        <v>1882849.3819691436</v>
      </c>
      <c r="D35" s="18">
        <f>SUM(D31:D34)</f>
        <v>821390</v>
      </c>
      <c r="E35" s="18">
        <f t="shared" si="6"/>
        <v>1061459.3819691436</v>
      </c>
      <c r="F35" s="16">
        <f t="shared" si="5"/>
        <v>1.2922721021307098</v>
      </c>
      <c r="G35" s="14"/>
    </row>
    <row r="36" spans="2:7" x14ac:dyDescent="0.25">
      <c r="B36" s="21" t="s">
        <v>424</v>
      </c>
      <c r="C36" s="22">
        <f>+C28+C35</f>
        <v>3729328.7319691437</v>
      </c>
      <c r="D36" s="22">
        <f>+D28+D35</f>
        <v>5066869</v>
      </c>
      <c r="E36" s="18">
        <f t="shared" si="6"/>
        <v>-1337540.2680308563</v>
      </c>
      <c r="F36" s="24">
        <f t="shared" si="5"/>
        <v>-0.26397766905575343</v>
      </c>
      <c r="G36" s="21"/>
    </row>
    <row r="37" spans="2:7" x14ac:dyDescent="0.25">
      <c r="C37" s="69">
        <f>+C16-C36</f>
        <v>-0.20196914346888661</v>
      </c>
      <c r="D37" s="25"/>
      <c r="E37" s="25"/>
      <c r="F37" s="25"/>
    </row>
    <row r="38" spans="2:7" x14ac:dyDescent="0.25">
      <c r="C38" s="25"/>
      <c r="D38" s="25"/>
      <c r="E38" s="25"/>
      <c r="F38" s="25"/>
    </row>
    <row r="39" spans="2:7" x14ac:dyDescent="0.25">
      <c r="C39" s="25"/>
      <c r="D39" s="25"/>
      <c r="E39" s="25"/>
      <c r="F39" s="25"/>
    </row>
    <row r="40" spans="2:7" x14ac:dyDescent="0.25">
      <c r="C40" s="25"/>
      <c r="D40" s="25"/>
      <c r="E40" s="25"/>
      <c r="F40" s="25"/>
    </row>
    <row r="41" spans="2:7" x14ac:dyDescent="0.25">
      <c r="C41" s="25"/>
      <c r="D41" s="25"/>
      <c r="E41" s="25"/>
      <c r="F41" s="25"/>
    </row>
    <row r="42" spans="2:7" x14ac:dyDescent="0.25">
      <c r="C42" s="25"/>
      <c r="D42" s="25"/>
      <c r="E42" s="25"/>
      <c r="F42" s="25"/>
    </row>
    <row r="43" spans="2:7" x14ac:dyDescent="0.25">
      <c r="C43" s="25"/>
      <c r="D43" s="25"/>
      <c r="E43" s="25"/>
      <c r="F4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45834-DE71-43E8-A7A8-ED1B36B4E3CF}">
  <dimension ref="A1:G29"/>
  <sheetViews>
    <sheetView tabSelected="1" topLeftCell="A8" workbookViewId="0">
      <selection activeCell="D19" sqref="D19"/>
    </sheetView>
  </sheetViews>
  <sheetFormatPr defaultColWidth="11.42578125" defaultRowHeight="15" x14ac:dyDescent="0.25"/>
  <cols>
    <col min="1" max="1" width="3.140625" customWidth="1"/>
    <col min="2" max="2" width="31.5703125" bestFit="1" customWidth="1"/>
    <col min="3" max="3" width="10.7109375" bestFit="1" customWidth="1"/>
    <col min="4" max="4" width="9.140625" bestFit="1" customWidth="1"/>
    <col min="5" max="5" width="10.7109375" bestFit="1" customWidth="1"/>
    <col min="6" max="6" width="47.5703125" customWidth="1"/>
  </cols>
  <sheetData>
    <row r="1" spans="1:7" x14ac:dyDescent="0.25">
      <c r="A1" s="10" t="s">
        <v>392</v>
      </c>
    </row>
    <row r="2" spans="1:7" x14ac:dyDescent="0.25">
      <c r="A2" s="11" t="s">
        <v>442</v>
      </c>
    </row>
    <row r="3" spans="1:7" x14ac:dyDescent="0.25">
      <c r="A3" s="11" t="s">
        <v>393</v>
      </c>
    </row>
    <row r="5" spans="1:7" x14ac:dyDescent="0.25">
      <c r="B5" s="12" t="s">
        <v>426</v>
      </c>
      <c r="C5" s="13">
        <v>2019</v>
      </c>
      <c r="D5" s="13">
        <v>2018</v>
      </c>
      <c r="E5" s="13" t="s">
        <v>394</v>
      </c>
      <c r="F5" s="13" t="s">
        <v>396</v>
      </c>
    </row>
    <row r="6" spans="1:7" x14ac:dyDescent="0.25">
      <c r="B6" s="14" t="s">
        <v>427</v>
      </c>
      <c r="C6" s="15">
        <f>-'BC19'!G131</f>
        <v>749764.92</v>
      </c>
      <c r="D6" s="15">
        <v>261368</v>
      </c>
      <c r="E6" s="15">
        <f>+C6-D6</f>
        <v>488396.92000000004</v>
      </c>
      <c r="F6" s="14"/>
    </row>
    <row r="7" spans="1:7" x14ac:dyDescent="0.25">
      <c r="B7" s="14" t="s">
        <v>428</v>
      </c>
      <c r="C7" s="22">
        <f>-'BC19'!G136</f>
        <v>1696400</v>
      </c>
      <c r="D7" s="22">
        <v>0</v>
      </c>
      <c r="E7" s="22">
        <f>+C7-D7</f>
        <v>1696400</v>
      </c>
      <c r="F7" s="14"/>
    </row>
    <row r="8" spans="1:7" x14ac:dyDescent="0.25">
      <c r="B8" s="14" t="s">
        <v>429</v>
      </c>
      <c r="C8" s="15">
        <f>+C6+C7</f>
        <v>2446164.92</v>
      </c>
      <c r="D8" s="15">
        <f>+D6+D7</f>
        <v>261368</v>
      </c>
      <c r="E8" s="15">
        <f>+C8-D8</f>
        <v>2184796.92</v>
      </c>
      <c r="F8" s="14"/>
    </row>
    <row r="9" spans="1:7" x14ac:dyDescent="0.25">
      <c r="B9" s="14"/>
      <c r="C9" s="15"/>
      <c r="D9" s="15"/>
      <c r="E9" s="15"/>
      <c r="F9" s="14"/>
    </row>
    <row r="10" spans="1:7" x14ac:dyDescent="0.25">
      <c r="B10" s="14" t="s">
        <v>430</v>
      </c>
      <c r="C10" s="15"/>
      <c r="D10" s="15"/>
      <c r="E10" s="15"/>
      <c r="F10" s="14"/>
    </row>
    <row r="11" spans="1:7" x14ac:dyDescent="0.25">
      <c r="B11" s="14" t="s">
        <v>431</v>
      </c>
      <c r="C11" s="15">
        <f>+'BC19'!G142</f>
        <v>145894.67000000001</v>
      </c>
      <c r="D11" s="15">
        <f>+'BC18'!G136</f>
        <v>152856.03</v>
      </c>
      <c r="E11" s="15">
        <f>+C11-D11</f>
        <v>-6961.359999999986</v>
      </c>
      <c r="F11" s="14"/>
    </row>
    <row r="12" spans="1:7" x14ac:dyDescent="0.25">
      <c r="B12" s="14" t="s">
        <v>432</v>
      </c>
      <c r="C12" s="15">
        <f>+'BC19'!G143</f>
        <v>52762.03</v>
      </c>
      <c r="D12" s="15">
        <f>+'BC18'!G138</f>
        <v>115097.85</v>
      </c>
      <c r="E12" s="15">
        <f t="shared" ref="E12:E27" si="0">+C12-D12</f>
        <v>-62335.820000000007</v>
      </c>
      <c r="F12" s="14"/>
    </row>
    <row r="13" spans="1:7" x14ac:dyDescent="0.25">
      <c r="B13" s="14" t="s">
        <v>433</v>
      </c>
      <c r="C13" s="22">
        <f>+'BC19'!G145+'BC19'!G148+'BC19'!G153</f>
        <v>260884.83000000002</v>
      </c>
      <c r="D13" s="22">
        <f>+'BC18'!G140+'BC18'!G142+'BC18'!G147</f>
        <v>267026.42</v>
      </c>
      <c r="E13" s="15">
        <f t="shared" si="0"/>
        <v>-6141.5899999999674</v>
      </c>
      <c r="F13" s="14"/>
      <c r="G13" s="44"/>
    </row>
    <row r="14" spans="1:7" x14ac:dyDescent="0.25">
      <c r="B14" s="14" t="s">
        <v>434</v>
      </c>
      <c r="C14" s="15">
        <f>SUM(C11:C13)</f>
        <v>459541.53</v>
      </c>
      <c r="D14" s="15">
        <f>SUM(D11:D13)</f>
        <v>534980.30000000005</v>
      </c>
      <c r="E14" s="18">
        <f t="shared" si="0"/>
        <v>-75438.770000000019</v>
      </c>
      <c r="F14" s="14"/>
    </row>
    <row r="15" spans="1:7" x14ac:dyDescent="0.25">
      <c r="B15" s="14" t="s">
        <v>435</v>
      </c>
      <c r="C15" s="20">
        <f>+C8-C14</f>
        <v>1986623.39</v>
      </c>
      <c r="D15" s="20">
        <f>+D8-D14</f>
        <v>-273612.30000000005</v>
      </c>
      <c r="E15" s="20">
        <f t="shared" si="0"/>
        <v>2260235.69</v>
      </c>
      <c r="F15" s="14"/>
    </row>
    <row r="16" spans="1:7" s="26" customFormat="1" x14ac:dyDescent="0.25">
      <c r="B16" s="27" t="s">
        <v>395</v>
      </c>
      <c r="C16" s="28">
        <f>+C15/C8</f>
        <v>0.81213796083708045</v>
      </c>
      <c r="D16" s="28">
        <f>+D15/D8</f>
        <v>-1.0468469743809496</v>
      </c>
      <c r="E16" s="28">
        <f>+C16-D16</f>
        <v>1.8589849352180301</v>
      </c>
      <c r="F16" s="29"/>
    </row>
    <row r="17" spans="2:6" x14ac:dyDescent="0.25">
      <c r="B17" s="14"/>
      <c r="C17" s="15"/>
      <c r="D17" s="15"/>
      <c r="E17" s="15">
        <f t="shared" si="0"/>
        <v>0</v>
      </c>
      <c r="F17" s="14"/>
    </row>
    <row r="18" spans="2:6" x14ac:dyDescent="0.25">
      <c r="B18" s="14" t="s">
        <v>436</v>
      </c>
      <c r="C18" s="15">
        <f>-'BC19'!G154+'BC19'!G200+'BC19'!G161</f>
        <v>-440722.64</v>
      </c>
      <c r="D18" s="15">
        <v>-330763</v>
      </c>
      <c r="E18" s="15">
        <f t="shared" si="0"/>
        <v>-109959.64000000001</v>
      </c>
      <c r="F18" s="14"/>
    </row>
    <row r="19" spans="2:6" x14ac:dyDescent="0.25">
      <c r="B19" s="27" t="s">
        <v>395</v>
      </c>
      <c r="C19" s="28">
        <f>+C18/C8</f>
        <v>-0.18016881707223567</v>
      </c>
      <c r="D19" s="28">
        <f>+D18/D8</f>
        <v>-1.2655068715374491</v>
      </c>
      <c r="E19" s="30"/>
      <c r="F19" s="14"/>
    </row>
    <row r="20" spans="2:6" x14ac:dyDescent="0.25">
      <c r="B20" s="14" t="s">
        <v>437</v>
      </c>
      <c r="C20" s="15">
        <v>0</v>
      </c>
      <c r="D20" s="15">
        <v>0</v>
      </c>
      <c r="E20" s="15">
        <f t="shared" si="0"/>
        <v>0</v>
      </c>
      <c r="F20" s="31"/>
    </row>
    <row r="21" spans="2:6" x14ac:dyDescent="0.25">
      <c r="B21" s="14" t="s">
        <v>438</v>
      </c>
      <c r="C21" s="15">
        <f>-'BC19'!G203-1</f>
        <v>-1344.44</v>
      </c>
      <c r="D21" s="15">
        <f>4210</f>
        <v>4210</v>
      </c>
      <c r="E21" s="15">
        <f t="shared" si="0"/>
        <v>-5554.4400000000005</v>
      </c>
      <c r="F21" s="14"/>
    </row>
    <row r="22" spans="2:6" x14ac:dyDescent="0.25">
      <c r="B22" s="14" t="s">
        <v>439</v>
      </c>
      <c r="C22" s="20">
        <f>SUM(C15:C21)</f>
        <v>1544556.9419691439</v>
      </c>
      <c r="D22" s="20">
        <f>+D15+D18+D21</f>
        <v>-600165.30000000005</v>
      </c>
      <c r="E22" s="20">
        <f t="shared" si="0"/>
        <v>2144722.241969144</v>
      </c>
      <c r="F22" s="14"/>
    </row>
    <row r="23" spans="2:6" x14ac:dyDescent="0.25">
      <c r="B23" s="27" t="s">
        <v>395</v>
      </c>
      <c r="C23" s="28">
        <f>+C22/C8</f>
        <v>0.63141979076747778</v>
      </c>
      <c r="D23" s="28">
        <f>+D22/D8</f>
        <v>-2.2962462887576138</v>
      </c>
      <c r="E23" s="15"/>
      <c r="F23" s="14"/>
    </row>
    <row r="24" spans="2:6" x14ac:dyDescent="0.25">
      <c r="B24" s="27"/>
      <c r="C24" s="28"/>
      <c r="D24" s="28"/>
      <c r="E24" s="15"/>
      <c r="F24" s="14"/>
    </row>
    <row r="25" spans="2:6" x14ac:dyDescent="0.25">
      <c r="B25" s="14" t="s">
        <v>440</v>
      </c>
      <c r="C25" s="15">
        <f>-'BC19'!G161</f>
        <v>-231683.36</v>
      </c>
      <c r="D25" s="15">
        <v>0</v>
      </c>
      <c r="E25" s="15">
        <f t="shared" si="0"/>
        <v>-231683.36</v>
      </c>
      <c r="F25" s="14"/>
    </row>
    <row r="26" spans="2:6" x14ac:dyDescent="0.25">
      <c r="B26" s="14" t="s">
        <v>441</v>
      </c>
      <c r="C26" s="15">
        <f>-'BC19'!G200</f>
        <v>-249685.47</v>
      </c>
      <c r="D26" s="15">
        <v>0</v>
      </c>
      <c r="E26" s="15">
        <f t="shared" si="0"/>
        <v>-249685.47</v>
      </c>
      <c r="F26" s="14"/>
    </row>
    <row r="27" spans="2:6" x14ac:dyDescent="0.25">
      <c r="B27" s="21" t="s">
        <v>421</v>
      </c>
      <c r="C27" s="18">
        <f>+C22+C25+C26</f>
        <v>1063188.1119691439</v>
      </c>
      <c r="D27" s="18">
        <f>+D22+D26</f>
        <v>-600165.30000000005</v>
      </c>
      <c r="E27" s="18">
        <f t="shared" si="0"/>
        <v>1663353.4119691439</v>
      </c>
      <c r="F27" s="21"/>
    </row>
    <row r="28" spans="2:6" x14ac:dyDescent="0.25">
      <c r="C28" s="32">
        <f>+C27/C8</f>
        <v>0.43463468193679433</v>
      </c>
      <c r="D28" s="32">
        <f>+D27/D8</f>
        <v>-2.2962462887576138</v>
      </c>
    </row>
    <row r="29" spans="2:6" x14ac:dyDescent="0.25">
      <c r="C29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699A-B36C-46AB-9270-AE73C7F9D334}">
  <dimension ref="A1:M59"/>
  <sheetViews>
    <sheetView workbookViewId="0">
      <selection activeCell="I44" sqref="I44"/>
    </sheetView>
  </sheetViews>
  <sheetFormatPr defaultColWidth="11.42578125" defaultRowHeight="15" x14ac:dyDescent="0.25"/>
  <cols>
    <col min="1" max="1" width="36.7109375" customWidth="1"/>
    <col min="2" max="2" width="10" customWidth="1"/>
    <col min="3" max="3" width="12.5703125" customWidth="1"/>
    <col min="4" max="4" width="12.85546875" bestFit="1" customWidth="1"/>
    <col min="5" max="5" width="10.28515625" bestFit="1" customWidth="1"/>
    <col min="6" max="6" width="12.85546875" bestFit="1" customWidth="1"/>
    <col min="7" max="7" width="11.28515625" bestFit="1" customWidth="1"/>
    <col min="8" max="8" width="13.5703125" bestFit="1" customWidth="1"/>
    <col min="9" max="10" width="14" bestFit="1" customWidth="1"/>
    <col min="11" max="11" width="13.7109375" bestFit="1" customWidth="1"/>
  </cols>
  <sheetData>
    <row r="1" spans="1:12" x14ac:dyDescent="0.25">
      <c r="A1" s="10" t="s">
        <v>476</v>
      </c>
    </row>
    <row r="2" spans="1:12" x14ac:dyDescent="0.25">
      <c r="A2" s="11" t="s">
        <v>477</v>
      </c>
    </row>
    <row r="3" spans="1:12" x14ac:dyDescent="0.25">
      <c r="A3" s="11" t="s">
        <v>393</v>
      </c>
    </row>
    <row r="4" spans="1:12" s="34" customFormat="1" x14ac:dyDescent="0.25">
      <c r="A4" s="45"/>
      <c r="B4" s="45"/>
      <c r="C4" s="46"/>
      <c r="D4" s="46"/>
      <c r="E4" s="46"/>
      <c r="F4" s="46"/>
      <c r="G4" s="74" t="s">
        <v>422</v>
      </c>
      <c r="H4" s="74"/>
      <c r="I4" s="74"/>
      <c r="J4" s="45"/>
    </row>
    <row r="5" spans="1:12" s="34" customFormat="1" ht="14.25" customHeight="1" x14ac:dyDescent="0.25">
      <c r="A5" s="45"/>
      <c r="B5" s="75" t="s">
        <v>443</v>
      </c>
      <c r="C5" s="47" t="s">
        <v>444</v>
      </c>
      <c r="D5" s="45"/>
      <c r="E5" s="45"/>
      <c r="F5" s="47" t="s">
        <v>445</v>
      </c>
      <c r="G5" s="47" t="s">
        <v>446</v>
      </c>
      <c r="H5" s="45"/>
      <c r="I5" s="45"/>
      <c r="J5" s="48"/>
    </row>
    <row r="6" spans="1:12" s="34" customFormat="1" ht="14.25" customHeight="1" x14ac:dyDescent="0.25">
      <c r="A6" s="45"/>
      <c r="B6" s="75"/>
      <c r="C6" s="47" t="s">
        <v>447</v>
      </c>
      <c r="D6" s="47" t="s">
        <v>448</v>
      </c>
      <c r="E6" s="47" t="s">
        <v>448</v>
      </c>
      <c r="F6" s="47" t="s">
        <v>449</v>
      </c>
      <c r="G6" s="47" t="s">
        <v>450</v>
      </c>
      <c r="H6" s="47" t="s">
        <v>451</v>
      </c>
      <c r="I6" s="48" t="s">
        <v>452</v>
      </c>
      <c r="J6" s="48"/>
    </row>
    <row r="7" spans="1:12" s="34" customFormat="1" ht="26.25" x14ac:dyDescent="0.25">
      <c r="A7" s="45"/>
      <c r="B7" s="76"/>
      <c r="C7" s="49" t="s">
        <v>453</v>
      </c>
      <c r="D7" s="49" t="s">
        <v>454</v>
      </c>
      <c r="E7" s="49" t="s">
        <v>455</v>
      </c>
      <c r="F7" s="49" t="s">
        <v>456</v>
      </c>
      <c r="G7" s="49" t="s">
        <v>457</v>
      </c>
      <c r="H7" s="49" t="s">
        <v>458</v>
      </c>
      <c r="I7" s="50" t="s">
        <v>459</v>
      </c>
      <c r="J7" s="50" t="s">
        <v>460</v>
      </c>
    </row>
    <row r="8" spans="1:12" x14ac:dyDescent="0.25">
      <c r="A8" s="51"/>
      <c r="B8" s="52"/>
      <c r="C8" s="52"/>
      <c r="D8" s="52"/>
      <c r="E8" s="52"/>
      <c r="F8" s="52"/>
      <c r="G8" s="52"/>
      <c r="H8" s="52"/>
      <c r="I8" s="52"/>
      <c r="J8" s="52"/>
    </row>
    <row r="9" spans="1:12" hidden="1" x14ac:dyDescent="0.25">
      <c r="A9" s="53" t="s">
        <v>461</v>
      </c>
      <c r="B9" s="54">
        <v>9830611</v>
      </c>
      <c r="C9" s="55">
        <v>900000</v>
      </c>
      <c r="D9" s="55">
        <v>2751278</v>
      </c>
      <c r="E9" s="55">
        <v>36350</v>
      </c>
      <c r="F9" s="55">
        <v>36350</v>
      </c>
      <c r="G9" s="55">
        <v>706749</v>
      </c>
      <c r="H9" s="55">
        <v>960263</v>
      </c>
      <c r="I9" s="55">
        <v>16280475</v>
      </c>
      <c r="J9" s="54">
        <v>31465726</v>
      </c>
    </row>
    <row r="10" spans="1:12" hidden="1" x14ac:dyDescent="0.25">
      <c r="A10" s="51"/>
      <c r="B10" s="54"/>
      <c r="C10" s="52"/>
      <c r="D10" s="52"/>
      <c r="E10" s="52"/>
      <c r="F10" s="52"/>
      <c r="G10" s="54"/>
      <c r="H10" s="54"/>
      <c r="I10" s="54"/>
      <c r="J10" s="52"/>
    </row>
    <row r="11" spans="1:12" hidden="1" x14ac:dyDescent="0.25">
      <c r="A11" s="53" t="s">
        <v>462</v>
      </c>
      <c r="B11" s="52">
        <v>0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</v>
      </c>
      <c r="I11" s="55">
        <v>3055040</v>
      </c>
      <c r="J11" s="55">
        <v>3055040</v>
      </c>
    </row>
    <row r="12" spans="1:12" hidden="1" x14ac:dyDescent="0.25">
      <c r="A12" s="51"/>
      <c r="B12" s="54"/>
      <c r="C12" s="52"/>
      <c r="D12" s="52"/>
      <c r="E12" s="52"/>
      <c r="F12" s="52"/>
      <c r="G12" s="54"/>
      <c r="H12" s="54"/>
      <c r="I12" s="54"/>
      <c r="J12" s="52"/>
    </row>
    <row r="13" spans="1:12" hidden="1" x14ac:dyDescent="0.25">
      <c r="A13" s="56" t="s">
        <v>463</v>
      </c>
      <c r="B13" s="57">
        <v>0</v>
      </c>
      <c r="C13" s="57">
        <v>0</v>
      </c>
      <c r="D13" s="57">
        <v>305504</v>
      </c>
      <c r="E13" s="57">
        <v>0</v>
      </c>
      <c r="F13" s="57">
        <v>0</v>
      </c>
      <c r="G13" s="57">
        <v>0</v>
      </c>
      <c r="H13" s="57">
        <v>0</v>
      </c>
      <c r="I13" s="55">
        <v>-305504</v>
      </c>
      <c r="J13" s="55">
        <v>0</v>
      </c>
    </row>
    <row r="14" spans="1:12" hidden="1" x14ac:dyDescent="0.25">
      <c r="A14" s="51"/>
      <c r="B14" s="57"/>
      <c r="C14" s="52"/>
      <c r="D14" s="52"/>
      <c r="E14" s="52"/>
      <c r="F14" s="52"/>
      <c r="G14" s="57"/>
      <c r="H14" s="57"/>
      <c r="I14" s="57"/>
      <c r="J14" s="57"/>
    </row>
    <row r="15" spans="1:12" hidden="1" x14ac:dyDescent="0.25">
      <c r="A15" s="53" t="s">
        <v>464</v>
      </c>
      <c r="B15" s="58">
        <v>23879352</v>
      </c>
      <c r="C15" s="58">
        <v>705936</v>
      </c>
      <c r="D15" s="58">
        <v>3982138</v>
      </c>
      <c r="E15" s="58">
        <v>34797</v>
      </c>
      <c r="F15" s="52">
        <v>-495802</v>
      </c>
      <c r="G15" s="58">
        <v>227072</v>
      </c>
      <c r="H15" s="52">
        <v>-3202431</v>
      </c>
      <c r="I15" s="58">
        <v>38523084</v>
      </c>
      <c r="J15" s="58">
        <v>63654146</v>
      </c>
      <c r="L15" s="37"/>
    </row>
    <row r="16" spans="1:12" ht="4.3499999999999996" hidden="1" customHeight="1" x14ac:dyDescent="0.25">
      <c r="A16" s="59"/>
      <c r="B16" s="60"/>
      <c r="C16" s="60"/>
      <c r="D16" s="60"/>
      <c r="E16" s="60"/>
      <c r="F16" s="60"/>
      <c r="G16" s="60"/>
      <c r="H16" s="60"/>
      <c r="I16" s="60"/>
      <c r="J16" s="60"/>
      <c r="K16" s="38"/>
      <c r="L16" s="38"/>
    </row>
    <row r="17" spans="1:12" ht="25.5" hidden="1" x14ac:dyDescent="0.25">
      <c r="A17" s="61" t="s">
        <v>465</v>
      </c>
      <c r="B17" s="52">
        <v>6127345</v>
      </c>
      <c r="C17" s="62"/>
      <c r="D17" s="62"/>
      <c r="E17" s="62"/>
      <c r="F17" s="62"/>
      <c r="G17" s="62"/>
      <c r="H17" s="62"/>
      <c r="I17" s="62">
        <v>-6127345</v>
      </c>
      <c r="J17" s="62">
        <f>SUM(B17:I17)</f>
        <v>0</v>
      </c>
      <c r="K17" s="38"/>
      <c r="L17" s="38"/>
    </row>
    <row r="18" spans="1:12" ht="5.0999999999999996" hidden="1" customHeight="1" x14ac:dyDescent="0.25">
      <c r="A18" s="59"/>
      <c r="B18" s="60"/>
      <c r="C18" s="60"/>
      <c r="D18" s="60"/>
      <c r="E18" s="60"/>
      <c r="F18" s="60"/>
      <c r="G18" s="60"/>
      <c r="H18" s="60"/>
      <c r="I18" s="60"/>
      <c r="J18" s="60"/>
      <c r="K18" s="38"/>
      <c r="L18" s="38"/>
    </row>
    <row r="19" spans="1:12" hidden="1" x14ac:dyDescent="0.25">
      <c r="A19" s="53" t="s">
        <v>463</v>
      </c>
      <c r="B19" s="52"/>
      <c r="C19" s="52"/>
      <c r="D19" s="52">
        <v>680816</v>
      </c>
      <c r="E19" s="52"/>
      <c r="F19" s="52"/>
      <c r="G19" s="52"/>
      <c r="H19" s="52"/>
      <c r="I19" s="52">
        <v>-680816</v>
      </c>
      <c r="J19" s="52">
        <f>SUM(B19:I19)</f>
        <v>0</v>
      </c>
      <c r="L19" s="36"/>
    </row>
    <row r="20" spans="1:12" ht="4.3499999999999996" hidden="1" customHeight="1" x14ac:dyDescent="0.25">
      <c r="A20" s="51"/>
      <c r="B20" s="52"/>
      <c r="C20" s="52"/>
      <c r="D20" s="52"/>
      <c r="E20" s="52"/>
      <c r="F20" s="52"/>
      <c r="G20" s="52"/>
      <c r="H20" s="52"/>
      <c r="I20" s="52"/>
      <c r="J20" s="58"/>
    </row>
    <row r="21" spans="1:12" hidden="1" x14ac:dyDescent="0.25">
      <c r="A21" s="53" t="s">
        <v>466</v>
      </c>
      <c r="B21" s="52"/>
      <c r="C21" s="52"/>
      <c r="D21" s="52"/>
      <c r="E21" s="52"/>
      <c r="F21" s="52"/>
      <c r="G21" s="52"/>
      <c r="H21" s="52"/>
      <c r="I21" s="52">
        <f>476468-29500</f>
        <v>446968</v>
      </c>
      <c r="J21" s="52">
        <f>SUM(B21:I21)</f>
        <v>446968</v>
      </c>
      <c r="L21" s="36"/>
    </row>
    <row r="22" spans="1:12" ht="4.3499999999999996" hidden="1" customHeight="1" x14ac:dyDescent="0.25">
      <c r="A22" s="51"/>
      <c r="B22" s="52"/>
      <c r="C22" s="52"/>
      <c r="D22" s="52"/>
      <c r="E22" s="52"/>
      <c r="F22" s="52"/>
      <c r="G22" s="52"/>
      <c r="H22" s="52"/>
      <c r="I22" s="52"/>
      <c r="J22" s="58"/>
    </row>
    <row r="23" spans="1:12" ht="51" hidden="1" x14ac:dyDescent="0.25">
      <c r="A23" s="61" t="s">
        <v>467</v>
      </c>
      <c r="B23" s="52"/>
      <c r="C23" s="52">
        <v>-705016</v>
      </c>
      <c r="D23" s="52"/>
      <c r="E23" s="52"/>
      <c r="F23" s="52"/>
      <c r="G23" s="52"/>
      <c r="H23" s="52"/>
      <c r="I23" s="52"/>
      <c r="J23" s="52">
        <f>SUM(B23:I23)</f>
        <v>-705016</v>
      </c>
      <c r="L23" s="36"/>
    </row>
    <row r="24" spans="1:12" ht="4.3499999999999996" hidden="1" customHeight="1" x14ac:dyDescent="0.25">
      <c r="A24" s="51"/>
      <c r="B24" s="52"/>
      <c r="C24" s="52"/>
      <c r="D24" s="52"/>
      <c r="E24" s="52"/>
      <c r="F24" s="52"/>
      <c r="G24" s="52"/>
      <c r="H24" s="52"/>
      <c r="I24" s="52"/>
      <c r="J24" s="58"/>
    </row>
    <row r="25" spans="1:12" hidden="1" x14ac:dyDescent="0.25">
      <c r="A25" s="53" t="s">
        <v>468</v>
      </c>
      <c r="B25" s="52"/>
      <c r="C25" s="52"/>
      <c r="D25" s="52"/>
      <c r="E25" s="52"/>
      <c r="F25" s="52">
        <v>1849659</v>
      </c>
      <c r="G25" s="52"/>
      <c r="H25" s="52"/>
      <c r="I25" s="52">
        <v>5595545</v>
      </c>
      <c r="J25" s="52">
        <f>SUM(B25:I25)</f>
        <v>7445204</v>
      </c>
      <c r="K25" s="39"/>
      <c r="L25" s="36"/>
    </row>
    <row r="26" spans="1:12" ht="4.3499999999999996" hidden="1" customHeight="1" x14ac:dyDescent="0.25">
      <c r="A26" s="51"/>
      <c r="B26" s="63"/>
      <c r="C26" s="63"/>
      <c r="D26" s="63"/>
      <c r="E26" s="63"/>
      <c r="F26" s="63"/>
      <c r="G26" s="63"/>
      <c r="H26" s="63"/>
      <c r="I26" s="63"/>
      <c r="J26" s="63"/>
    </row>
    <row r="27" spans="1:12" hidden="1" x14ac:dyDescent="0.25">
      <c r="A27" s="53" t="s">
        <v>469</v>
      </c>
      <c r="B27" s="52">
        <f t="shared" ref="B27:J27" si="0">SUM(B15:B25)</f>
        <v>30006697</v>
      </c>
      <c r="C27" s="52">
        <f t="shared" si="0"/>
        <v>920</v>
      </c>
      <c r="D27" s="52">
        <f t="shared" si="0"/>
        <v>4662954</v>
      </c>
      <c r="E27" s="52">
        <f t="shared" si="0"/>
        <v>34797</v>
      </c>
      <c r="F27" s="52">
        <f t="shared" si="0"/>
        <v>1353857</v>
      </c>
      <c r="G27" s="52">
        <f t="shared" si="0"/>
        <v>227072</v>
      </c>
      <c r="H27" s="52">
        <f t="shared" si="0"/>
        <v>-3202431</v>
      </c>
      <c r="I27" s="58">
        <f t="shared" si="0"/>
        <v>37757436</v>
      </c>
      <c r="J27" s="58">
        <f t="shared" si="0"/>
        <v>70841302</v>
      </c>
      <c r="K27" s="41"/>
      <c r="L27" s="37"/>
    </row>
    <row r="28" spans="1:12" ht="4.9000000000000004" hidden="1" customHeight="1" x14ac:dyDescent="0.25">
      <c r="A28" s="51"/>
      <c r="B28" s="64"/>
      <c r="C28" s="64"/>
      <c r="D28" s="64"/>
      <c r="E28" s="64"/>
      <c r="F28" s="64"/>
      <c r="G28" s="64"/>
      <c r="H28" s="64"/>
      <c r="I28" s="64"/>
      <c r="J28" s="64"/>
    </row>
    <row r="29" spans="1:12" hidden="1" x14ac:dyDescent="0.25">
      <c r="A29" s="61" t="s">
        <v>470</v>
      </c>
      <c r="B29" s="52"/>
      <c r="C29" s="52"/>
      <c r="D29" s="52"/>
      <c r="E29" s="52"/>
      <c r="F29" s="52"/>
      <c r="G29" s="52"/>
      <c r="H29" s="52"/>
      <c r="I29" s="52">
        <v>854455</v>
      </c>
      <c r="J29" s="52">
        <f>SUM(B29:I29)</f>
        <v>854455</v>
      </c>
    </row>
    <row r="30" spans="1:12" ht="4.9000000000000004" hidden="1" customHeight="1" x14ac:dyDescent="0.25">
      <c r="A30" s="51"/>
      <c r="B30" s="64"/>
      <c r="C30" s="64"/>
      <c r="D30" s="64"/>
      <c r="E30" s="64"/>
      <c r="F30" s="64"/>
      <c r="G30" s="64"/>
      <c r="H30" s="64"/>
      <c r="I30" s="64"/>
      <c r="J30" s="64"/>
    </row>
    <row r="31" spans="1:12" ht="38.25" hidden="1" x14ac:dyDescent="0.25">
      <c r="A31" s="61" t="s">
        <v>471</v>
      </c>
      <c r="B31" s="52">
        <v>5035990</v>
      </c>
      <c r="C31" s="52"/>
      <c r="D31" s="52"/>
      <c r="E31" s="52"/>
      <c r="F31" s="52"/>
      <c r="G31" s="52"/>
      <c r="H31" s="52"/>
      <c r="I31" s="52">
        <v>-5035990</v>
      </c>
      <c r="J31" s="52">
        <f>SUM(B31:I31)</f>
        <v>0</v>
      </c>
    </row>
    <row r="32" spans="1:12" ht="4.9000000000000004" hidden="1" customHeight="1" x14ac:dyDescent="0.25">
      <c r="A32" s="51"/>
      <c r="B32" s="52"/>
      <c r="C32" s="52"/>
      <c r="D32" s="52"/>
      <c r="E32" s="52"/>
      <c r="F32" s="52"/>
      <c r="G32" s="52"/>
      <c r="H32" s="52"/>
      <c r="I32" s="52"/>
      <c r="J32" s="52"/>
    </row>
    <row r="33" spans="1:13" hidden="1" x14ac:dyDescent="0.25">
      <c r="A33" s="53" t="s">
        <v>463</v>
      </c>
      <c r="B33" s="52"/>
      <c r="C33" s="52"/>
      <c r="D33" s="52">
        <v>559555</v>
      </c>
      <c r="E33" s="52"/>
      <c r="F33" s="52"/>
      <c r="G33" s="52"/>
      <c r="H33" s="52"/>
      <c r="I33" s="52">
        <v>-559555</v>
      </c>
      <c r="J33" s="52">
        <f>SUM(B33:I33)</f>
        <v>0</v>
      </c>
      <c r="L33" s="36"/>
    </row>
    <row r="34" spans="1:13" ht="4.9000000000000004" hidden="1" customHeight="1" x14ac:dyDescent="0.25">
      <c r="A34" s="51"/>
      <c r="B34" s="52"/>
      <c r="C34" s="52"/>
      <c r="D34" s="52"/>
      <c r="E34" s="52"/>
      <c r="F34" s="52"/>
      <c r="G34" s="52"/>
      <c r="H34" s="52"/>
      <c r="I34" s="52"/>
      <c r="J34" s="52"/>
    </row>
    <row r="35" spans="1:13" hidden="1" x14ac:dyDescent="0.25">
      <c r="A35" s="53" t="s">
        <v>472</v>
      </c>
      <c r="B35" s="52"/>
      <c r="C35" s="52"/>
      <c r="D35" s="52"/>
      <c r="E35" s="52"/>
      <c r="F35" s="52"/>
      <c r="G35" s="52"/>
      <c r="H35" s="52"/>
      <c r="I35" s="52">
        <v>251108</v>
      </c>
      <c r="J35" s="52">
        <f>SUM(B35:I35)</f>
        <v>251108</v>
      </c>
    </row>
    <row r="36" spans="1:13" ht="4.9000000000000004" hidden="1" customHeight="1" x14ac:dyDescent="0.25">
      <c r="A36" s="51"/>
      <c r="B36" s="52"/>
      <c r="C36" s="52"/>
      <c r="D36" s="52"/>
      <c r="E36" s="52"/>
      <c r="F36" s="52"/>
      <c r="G36" s="52"/>
      <c r="H36" s="52"/>
      <c r="I36" s="52"/>
      <c r="J36" s="52"/>
    </row>
    <row r="37" spans="1:13" hidden="1" x14ac:dyDescent="0.25">
      <c r="A37" s="53" t="s">
        <v>468</v>
      </c>
      <c r="B37" s="52"/>
      <c r="C37" s="52"/>
      <c r="D37" s="52"/>
      <c r="E37" s="52"/>
      <c r="F37" s="52">
        <v>70086</v>
      </c>
      <c r="G37" s="52"/>
      <c r="H37" s="52"/>
      <c r="I37" s="52">
        <v>9390028</v>
      </c>
      <c r="J37" s="52">
        <f>SUM(B37:I37)</f>
        <v>9460114</v>
      </c>
    </row>
    <row r="38" spans="1:13" ht="4.9000000000000004" hidden="1" customHeight="1" x14ac:dyDescent="0.25">
      <c r="A38" s="51"/>
      <c r="B38" s="64"/>
      <c r="C38" s="64"/>
      <c r="D38" s="64"/>
      <c r="E38" s="64"/>
      <c r="F38" s="64"/>
      <c r="G38" s="64"/>
      <c r="H38" s="64"/>
      <c r="I38" s="64"/>
      <c r="J38" s="64"/>
      <c r="K38" s="41"/>
      <c r="L38" s="41"/>
      <c r="M38" s="41"/>
    </row>
    <row r="39" spans="1:13" ht="18.600000000000001" customHeight="1" x14ac:dyDescent="0.25">
      <c r="A39" s="53" t="s">
        <v>473</v>
      </c>
      <c r="B39" s="55">
        <v>800</v>
      </c>
      <c r="C39" s="55">
        <v>1833417.66</v>
      </c>
      <c r="D39" s="55"/>
      <c r="E39" s="55"/>
      <c r="F39" s="55"/>
      <c r="G39" s="55"/>
      <c r="H39" s="55"/>
      <c r="I39" s="65">
        <v>-1012828</v>
      </c>
      <c r="J39" s="65">
        <f t="shared" ref="J39:J44" si="1">SUM(B39:I39)</f>
        <v>821389.65999999992</v>
      </c>
      <c r="K39" s="42"/>
      <c r="L39" s="37"/>
      <c r="M39" s="41"/>
    </row>
    <row r="40" spans="1:13" x14ac:dyDescent="0.25">
      <c r="A40" s="61" t="s">
        <v>470</v>
      </c>
      <c r="B40" s="55"/>
      <c r="C40" s="55"/>
      <c r="D40" s="55"/>
      <c r="E40" s="55"/>
      <c r="F40" s="55"/>
      <c r="G40" s="55"/>
      <c r="H40" s="55"/>
      <c r="I40" s="55"/>
      <c r="J40" s="55">
        <f t="shared" si="1"/>
        <v>0</v>
      </c>
    </row>
    <row r="41" spans="1:13" ht="25.5" x14ac:dyDescent="0.25">
      <c r="A41" s="61" t="s">
        <v>474</v>
      </c>
      <c r="B41" s="55"/>
      <c r="C41" s="55"/>
      <c r="D41" s="55"/>
      <c r="E41" s="55"/>
      <c r="F41" s="66"/>
      <c r="G41" s="55"/>
      <c r="H41" s="55"/>
      <c r="I41" s="55"/>
      <c r="J41" s="55">
        <f t="shared" si="1"/>
        <v>0</v>
      </c>
    </row>
    <row r="42" spans="1:13" x14ac:dyDescent="0.25">
      <c r="A42" s="53" t="s">
        <v>463</v>
      </c>
      <c r="B42" s="55"/>
      <c r="C42" s="55"/>
      <c r="D42" s="55"/>
      <c r="E42" s="55"/>
      <c r="F42" s="55"/>
      <c r="G42" s="55"/>
      <c r="H42" s="55"/>
      <c r="I42" s="55"/>
      <c r="J42" s="55">
        <f t="shared" si="1"/>
        <v>0</v>
      </c>
    </row>
    <row r="43" spans="1:13" x14ac:dyDescent="0.25">
      <c r="A43" s="53" t="s">
        <v>472</v>
      </c>
      <c r="B43" s="55"/>
      <c r="C43" s="55"/>
      <c r="D43" s="55"/>
      <c r="E43" s="55"/>
      <c r="F43" s="55"/>
      <c r="G43" s="55"/>
      <c r="H43" s="55"/>
      <c r="I43" s="55">
        <v>-1728</v>
      </c>
      <c r="J43" s="55">
        <f t="shared" si="1"/>
        <v>-1728</v>
      </c>
    </row>
    <row r="44" spans="1:13" x14ac:dyDescent="0.25">
      <c r="A44" s="53" t="s">
        <v>468</v>
      </c>
      <c r="B44" s="55"/>
      <c r="C44" s="55"/>
      <c r="D44" s="55"/>
      <c r="E44" s="55"/>
      <c r="F44" s="55"/>
      <c r="G44" s="55"/>
      <c r="H44" s="55"/>
      <c r="I44" s="55">
        <f>+ERI!C27</f>
        <v>1063188.1119691439</v>
      </c>
      <c r="J44" s="55">
        <f t="shared" si="1"/>
        <v>1063188.1119691439</v>
      </c>
    </row>
    <row r="45" spans="1:13" ht="15.75" thickBot="1" x14ac:dyDescent="0.3">
      <c r="A45" s="53" t="s">
        <v>475</v>
      </c>
      <c r="B45" s="67">
        <f t="shared" ref="B45:J45" si="2">SUM(B39:B44)</f>
        <v>800</v>
      </c>
      <c r="C45" s="67">
        <f t="shared" si="2"/>
        <v>1833417.66</v>
      </c>
      <c r="D45" s="67">
        <f t="shared" si="2"/>
        <v>0</v>
      </c>
      <c r="E45" s="67">
        <f t="shared" si="2"/>
        <v>0</v>
      </c>
      <c r="F45" s="67">
        <f t="shared" si="2"/>
        <v>0</v>
      </c>
      <c r="G45" s="67">
        <f t="shared" si="2"/>
        <v>0</v>
      </c>
      <c r="H45" s="67">
        <f t="shared" si="2"/>
        <v>0</v>
      </c>
      <c r="I45" s="67">
        <f t="shared" si="2"/>
        <v>48632.111969143851</v>
      </c>
      <c r="J45" s="67">
        <f t="shared" si="2"/>
        <v>1882849.7719691438</v>
      </c>
    </row>
    <row r="46" spans="1:13" ht="15.75" thickTop="1" x14ac:dyDescent="0.25">
      <c r="B46" s="68">
        <f>+B45-ESF!C31</f>
        <v>0</v>
      </c>
      <c r="C46" s="68">
        <f>+C45-ESF!C32</f>
        <v>0</v>
      </c>
      <c r="D46" s="35"/>
      <c r="E46" s="35"/>
      <c r="F46" s="35"/>
      <c r="G46" s="35"/>
      <c r="H46" s="35"/>
      <c r="I46" s="68">
        <f>+I45-(+ESF!C33+ESF!C34)</f>
        <v>0.39000000001396984</v>
      </c>
      <c r="J46" s="35"/>
    </row>
    <row r="47" spans="1:13" x14ac:dyDescent="0.25">
      <c r="B47" s="43"/>
      <c r="J47" s="25"/>
    </row>
    <row r="48" spans="1:13" x14ac:dyDescent="0.25">
      <c r="C48" s="43"/>
    </row>
    <row r="50" spans="3:6" x14ac:dyDescent="0.25">
      <c r="C50" s="40"/>
      <c r="D50" s="43"/>
    </row>
    <row r="51" spans="3:6" x14ac:dyDescent="0.25">
      <c r="C51" s="40"/>
      <c r="D51" s="43"/>
    </row>
    <row r="52" spans="3:6" x14ac:dyDescent="0.25">
      <c r="C52" s="43"/>
      <c r="D52" s="43"/>
      <c r="E52" s="44"/>
      <c r="F52" s="43"/>
    </row>
    <row r="53" spans="3:6" x14ac:dyDescent="0.25">
      <c r="D53" s="44"/>
      <c r="E53" s="44"/>
      <c r="F53" s="43"/>
    </row>
    <row r="54" spans="3:6" x14ac:dyDescent="0.25">
      <c r="D54" s="44"/>
      <c r="E54" s="44"/>
      <c r="F54" s="43"/>
    </row>
    <row r="55" spans="3:6" x14ac:dyDescent="0.25">
      <c r="D55" s="11"/>
    </row>
    <row r="56" spans="3:6" x14ac:dyDescent="0.25">
      <c r="D56" s="11"/>
    </row>
    <row r="57" spans="3:6" x14ac:dyDescent="0.25">
      <c r="D57" s="11"/>
    </row>
    <row r="58" spans="3:6" x14ac:dyDescent="0.25">
      <c r="D58" s="11"/>
    </row>
    <row r="59" spans="3:6" x14ac:dyDescent="0.25">
      <c r="D59" s="44"/>
      <c r="E59" s="43"/>
    </row>
  </sheetData>
  <mergeCells count="2">
    <mergeCell ref="G4:I4"/>
    <mergeCell ref="B5:B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AECF-3F32-434A-9082-E747C686B96B}">
  <dimension ref="A2:H220"/>
  <sheetViews>
    <sheetView topLeftCell="A136" workbookViewId="0">
      <selection activeCell="H139" sqref="H139"/>
    </sheetView>
  </sheetViews>
  <sheetFormatPr defaultColWidth="11.42578125" defaultRowHeight="15" x14ac:dyDescent="0.25"/>
  <cols>
    <col min="1" max="1" width="16.5703125" bestFit="1" customWidth="1"/>
    <col min="2" max="2" width="11.5703125" style="1" hidden="1" customWidth="1"/>
    <col min="3" max="3" width="38.28515625" style="1" bestFit="1" customWidth="1"/>
    <col min="4" max="4" width="13.7109375" style="1" hidden="1" customWidth="1"/>
    <col min="5" max="6" width="13" style="1" hidden="1" customWidth="1"/>
    <col min="7" max="7" width="19.42578125" style="1" bestFit="1" customWidth="1"/>
  </cols>
  <sheetData>
    <row r="2" spans="1:7" s="1" customFormat="1" ht="24" x14ac:dyDescent="0.2">
      <c r="A2" s="7" t="s">
        <v>361</v>
      </c>
      <c r="B2" s="7"/>
      <c r="C2" s="7" t="s">
        <v>362</v>
      </c>
      <c r="D2" s="7"/>
      <c r="E2" s="7"/>
      <c r="F2" s="7"/>
      <c r="G2" s="8" t="s">
        <v>391</v>
      </c>
    </row>
    <row r="3" spans="1:7" x14ac:dyDescent="0.25">
      <c r="A3" s="5">
        <v>1</v>
      </c>
      <c r="B3" s="1">
        <v>1</v>
      </c>
      <c r="C3" s="1" t="s">
        <v>0</v>
      </c>
      <c r="D3" s="2">
        <v>2173155.11</v>
      </c>
      <c r="E3" s="2">
        <v>1801088.01</v>
      </c>
      <c r="F3" s="2">
        <v>244914.59</v>
      </c>
      <c r="G3" s="9">
        <v>3729328.53</v>
      </c>
    </row>
    <row r="4" spans="1:7" x14ac:dyDescent="0.25">
      <c r="A4" s="6" t="s">
        <v>363</v>
      </c>
      <c r="B4" s="3">
        <v>43831</v>
      </c>
      <c r="C4" s="1" t="s">
        <v>1</v>
      </c>
      <c r="D4" s="2">
        <v>487404.35</v>
      </c>
      <c r="E4" s="2">
        <v>1791477.44</v>
      </c>
      <c r="F4" s="2">
        <v>99419.28</v>
      </c>
      <c r="G4" s="9">
        <v>2179462.5099999998</v>
      </c>
    </row>
    <row r="5" spans="1:7" x14ac:dyDescent="0.25">
      <c r="A5" s="6" t="s">
        <v>364</v>
      </c>
      <c r="B5" s="4">
        <v>36892</v>
      </c>
      <c r="C5" s="1" t="s">
        <v>1</v>
      </c>
      <c r="D5" s="2">
        <v>487404.35</v>
      </c>
      <c r="E5" s="2">
        <v>1791477.44</v>
      </c>
      <c r="F5" s="2">
        <v>99419.28</v>
      </c>
      <c r="G5" s="9">
        <v>2179462.5099999998</v>
      </c>
    </row>
    <row r="6" spans="1:7" x14ac:dyDescent="0.25">
      <c r="A6" s="5" t="s">
        <v>2</v>
      </c>
      <c r="B6" s="1" t="s">
        <v>2</v>
      </c>
      <c r="C6" s="1" t="s">
        <v>3</v>
      </c>
      <c r="D6" s="2">
        <v>9994.2199999999993</v>
      </c>
      <c r="E6" s="2">
        <v>26331.84</v>
      </c>
      <c r="F6" s="2">
        <v>28483.97</v>
      </c>
      <c r="G6" s="9">
        <v>7842.09</v>
      </c>
    </row>
    <row r="7" spans="1:7" x14ac:dyDescent="0.25">
      <c r="A7" s="5" t="s">
        <v>4</v>
      </c>
      <c r="B7" s="1" t="s">
        <v>4</v>
      </c>
      <c r="C7" s="1" t="s">
        <v>5</v>
      </c>
      <c r="D7" s="1">
        <v>500</v>
      </c>
      <c r="E7" s="1">
        <v>0</v>
      </c>
      <c r="F7" s="1">
        <v>0</v>
      </c>
      <c r="G7" s="9">
        <v>500</v>
      </c>
    </row>
    <row r="8" spans="1:7" x14ac:dyDescent="0.25">
      <c r="A8" s="5" t="s">
        <v>6</v>
      </c>
      <c r="B8" s="1" t="s">
        <v>6</v>
      </c>
      <c r="C8" s="1" t="s">
        <v>7</v>
      </c>
      <c r="D8" s="1">
        <v>500</v>
      </c>
      <c r="E8" s="1">
        <v>0</v>
      </c>
      <c r="F8" s="1">
        <v>0</v>
      </c>
      <c r="G8" s="9">
        <v>500</v>
      </c>
    </row>
    <row r="9" spans="1:7" x14ac:dyDescent="0.25">
      <c r="A9" s="5" t="s">
        <v>8</v>
      </c>
      <c r="B9" s="1" t="s">
        <v>8</v>
      </c>
      <c r="C9" s="1" t="s">
        <v>9</v>
      </c>
      <c r="D9" s="2">
        <v>9494.2199999999993</v>
      </c>
      <c r="E9" s="2">
        <v>26331.84</v>
      </c>
      <c r="F9" s="2">
        <v>28483.97</v>
      </c>
      <c r="G9" s="9">
        <v>7342.09</v>
      </c>
    </row>
    <row r="10" spans="1:7" x14ac:dyDescent="0.25">
      <c r="A10" s="5" t="s">
        <v>10</v>
      </c>
      <c r="B10" s="1" t="s">
        <v>10</v>
      </c>
      <c r="C10" s="1" t="s">
        <v>11</v>
      </c>
      <c r="D10" s="2">
        <v>1392.29</v>
      </c>
      <c r="E10" s="1">
        <v>0</v>
      </c>
      <c r="F10" s="1">
        <v>0</v>
      </c>
      <c r="G10" s="9">
        <v>1392.29</v>
      </c>
    </row>
    <row r="11" spans="1:7" x14ac:dyDescent="0.25">
      <c r="A11" s="5" t="s">
        <v>12</v>
      </c>
      <c r="B11" s="1" t="s">
        <v>12</v>
      </c>
      <c r="C11" s="1" t="s">
        <v>13</v>
      </c>
      <c r="D11" s="2">
        <v>8101.93</v>
      </c>
      <c r="E11" s="2">
        <v>26331.84</v>
      </c>
      <c r="F11" s="2">
        <v>28483.97</v>
      </c>
      <c r="G11" s="9">
        <v>5949.8</v>
      </c>
    </row>
    <row r="12" spans="1:7" x14ac:dyDescent="0.25">
      <c r="A12" s="5" t="s">
        <v>14</v>
      </c>
      <c r="B12" s="1" t="s">
        <v>14</v>
      </c>
      <c r="C12" s="1" t="s">
        <v>15</v>
      </c>
      <c r="D12" s="2">
        <v>153653.19</v>
      </c>
      <c r="E12" s="2">
        <v>1747984.6</v>
      </c>
      <c r="F12" s="2">
        <v>25283.53</v>
      </c>
      <c r="G12" s="9">
        <v>1876354.26</v>
      </c>
    </row>
    <row r="13" spans="1:7" x14ac:dyDescent="0.25">
      <c r="A13" s="5" t="s">
        <v>16</v>
      </c>
      <c r="B13" s="1" t="s">
        <v>16</v>
      </c>
      <c r="C13" s="1" t="s">
        <v>17</v>
      </c>
      <c r="D13" s="2">
        <v>153653.19</v>
      </c>
      <c r="E13" s="2">
        <v>51584.6</v>
      </c>
      <c r="F13" s="2">
        <v>25283.53</v>
      </c>
      <c r="G13" s="9">
        <v>179954.26</v>
      </c>
    </row>
    <row r="14" spans="1:7" x14ac:dyDescent="0.25">
      <c r="A14" s="5" t="s">
        <v>18</v>
      </c>
      <c r="B14" s="1" t="s">
        <v>18</v>
      </c>
      <c r="C14" s="1" t="s">
        <v>19</v>
      </c>
      <c r="D14" s="2">
        <v>153653.19</v>
      </c>
      <c r="E14" s="2">
        <v>51584.6</v>
      </c>
      <c r="F14" s="2">
        <v>25283.53</v>
      </c>
      <c r="G14" s="9">
        <v>179954.26</v>
      </c>
    </row>
    <row r="15" spans="1:7" x14ac:dyDescent="0.25">
      <c r="A15" s="5" t="s">
        <v>20</v>
      </c>
      <c r="B15" s="1" t="s">
        <v>20</v>
      </c>
      <c r="C15" s="1" t="s">
        <v>21</v>
      </c>
      <c r="D15" s="1">
        <v>0</v>
      </c>
      <c r="E15" s="2">
        <v>1696400</v>
      </c>
      <c r="F15" s="1">
        <v>0</v>
      </c>
      <c r="G15" s="9">
        <v>1696400</v>
      </c>
    </row>
    <row r="16" spans="1:7" x14ac:dyDescent="0.25">
      <c r="A16" s="5" t="s">
        <v>22</v>
      </c>
      <c r="B16" s="1" t="s">
        <v>22</v>
      </c>
      <c r="C16" s="1" t="s">
        <v>23</v>
      </c>
      <c r="D16" s="1">
        <v>0</v>
      </c>
      <c r="E16" s="2">
        <v>1696400</v>
      </c>
      <c r="F16" s="1">
        <v>0</v>
      </c>
      <c r="G16" s="9">
        <v>1696400</v>
      </c>
    </row>
    <row r="17" spans="1:7" x14ac:dyDescent="0.25">
      <c r="A17" s="5" t="s">
        <v>24</v>
      </c>
      <c r="B17" s="1" t="s">
        <v>24</v>
      </c>
      <c r="C17" s="1" t="s">
        <v>25</v>
      </c>
      <c r="D17" s="1">
        <v>209.41</v>
      </c>
      <c r="E17" s="1">
        <v>0</v>
      </c>
      <c r="F17" s="1">
        <v>100.01</v>
      </c>
      <c r="G17" s="9">
        <v>109.4</v>
      </c>
    </row>
    <row r="18" spans="1:7" x14ac:dyDescent="0.25">
      <c r="A18" s="5" t="s">
        <v>26</v>
      </c>
      <c r="B18" s="1" t="s">
        <v>26</v>
      </c>
      <c r="C18" s="1" t="s">
        <v>27</v>
      </c>
      <c r="D18" s="1">
        <v>209.41</v>
      </c>
      <c r="E18" s="1">
        <v>0</v>
      </c>
      <c r="F18" s="1">
        <v>100.01</v>
      </c>
      <c r="G18" s="9">
        <v>109.4</v>
      </c>
    </row>
    <row r="19" spans="1:7" x14ac:dyDescent="0.25">
      <c r="A19" s="5" t="s">
        <v>28</v>
      </c>
      <c r="B19" s="1" t="s">
        <v>28</v>
      </c>
      <c r="C19" s="1" t="s">
        <v>29</v>
      </c>
      <c r="D19" s="1">
        <v>209.41</v>
      </c>
      <c r="E19" s="1">
        <v>0</v>
      </c>
      <c r="F19" s="1">
        <v>100.01</v>
      </c>
      <c r="G19" s="9">
        <v>109.4</v>
      </c>
    </row>
    <row r="20" spans="1:7" x14ac:dyDescent="0.25">
      <c r="A20" s="5" t="s">
        <v>30</v>
      </c>
      <c r="B20" s="1" t="s">
        <v>30</v>
      </c>
      <c r="C20" s="1" t="s">
        <v>31</v>
      </c>
      <c r="D20" s="2">
        <v>304946.76</v>
      </c>
      <c r="E20" s="2">
        <v>17060.990000000002</v>
      </c>
      <c r="F20" s="2">
        <v>42591.88</v>
      </c>
      <c r="G20" s="9">
        <v>279415.87</v>
      </c>
    </row>
    <row r="21" spans="1:7" x14ac:dyDescent="0.25">
      <c r="A21" s="5" t="s">
        <v>32</v>
      </c>
      <c r="B21" s="1" t="s">
        <v>32</v>
      </c>
      <c r="C21" s="1" t="s">
        <v>31</v>
      </c>
      <c r="D21" s="2">
        <v>20358.61</v>
      </c>
      <c r="E21" s="2">
        <v>16127.22</v>
      </c>
      <c r="F21" s="2">
        <v>36485.83</v>
      </c>
      <c r="G21" s="9">
        <v>0</v>
      </c>
    </row>
    <row r="22" spans="1:7" x14ac:dyDescent="0.25">
      <c r="A22" s="5" t="s">
        <v>33</v>
      </c>
      <c r="B22" s="1" t="s">
        <v>33</v>
      </c>
      <c r="C22" s="1" t="s">
        <v>34</v>
      </c>
      <c r="D22" s="1">
        <v>3.55</v>
      </c>
      <c r="E22" s="1">
        <v>0</v>
      </c>
      <c r="F22" s="1">
        <v>3.55</v>
      </c>
      <c r="G22" s="9">
        <v>0</v>
      </c>
    </row>
    <row r="23" spans="1:7" x14ac:dyDescent="0.25">
      <c r="A23" s="5" t="s">
        <v>35</v>
      </c>
      <c r="B23" s="1" t="s">
        <v>35</v>
      </c>
      <c r="C23" s="1" t="s">
        <v>36</v>
      </c>
      <c r="D23" s="2">
        <v>14211.86</v>
      </c>
      <c r="E23" s="2">
        <v>1053.3</v>
      </c>
      <c r="F23" s="2">
        <v>15265.16</v>
      </c>
      <c r="G23" s="9">
        <v>0</v>
      </c>
    </row>
    <row r="24" spans="1:7" x14ac:dyDescent="0.25">
      <c r="A24" s="5" t="s">
        <v>37</v>
      </c>
      <c r="B24" s="1" t="s">
        <v>37</v>
      </c>
      <c r="C24" s="1" t="s">
        <v>38</v>
      </c>
      <c r="D24" s="2">
        <v>6143.2</v>
      </c>
      <c r="E24" s="2">
        <v>15073.92</v>
      </c>
      <c r="F24" s="2">
        <v>21217.119999999999</v>
      </c>
      <c r="G24" s="9">
        <v>0</v>
      </c>
    </row>
    <row r="25" spans="1:7" x14ac:dyDescent="0.25">
      <c r="A25" s="5" t="s">
        <v>39</v>
      </c>
      <c r="B25" s="1" t="s">
        <v>39</v>
      </c>
      <c r="C25" s="1" t="s">
        <v>40</v>
      </c>
      <c r="D25" s="2">
        <v>284588.15000000002</v>
      </c>
      <c r="E25" s="1">
        <v>933.77</v>
      </c>
      <c r="F25" s="2">
        <v>6106.05</v>
      </c>
      <c r="G25" s="9">
        <v>279415.87</v>
      </c>
    </row>
    <row r="26" spans="1:7" x14ac:dyDescent="0.25">
      <c r="A26" s="5" t="s">
        <v>41</v>
      </c>
      <c r="B26" s="1" t="s">
        <v>41</v>
      </c>
      <c r="C26" s="1" t="s">
        <v>42</v>
      </c>
      <c r="D26" s="2">
        <v>284588.15000000002</v>
      </c>
      <c r="E26" s="1">
        <v>435.43</v>
      </c>
      <c r="F26" s="2">
        <v>5607.71</v>
      </c>
      <c r="G26" s="9">
        <v>279415.87</v>
      </c>
    </row>
    <row r="27" spans="1:7" x14ac:dyDescent="0.25">
      <c r="A27" s="5" t="s">
        <v>43</v>
      </c>
      <c r="B27" s="1" t="s">
        <v>43</v>
      </c>
      <c r="C27" s="1" t="s">
        <v>44</v>
      </c>
      <c r="D27" s="1">
        <v>0</v>
      </c>
      <c r="E27" s="1">
        <v>329.14</v>
      </c>
      <c r="F27" s="1">
        <v>329.14</v>
      </c>
      <c r="G27" s="9">
        <v>0</v>
      </c>
    </row>
    <row r="28" spans="1:7" x14ac:dyDescent="0.25">
      <c r="A28" s="5" t="s">
        <v>45</v>
      </c>
      <c r="B28" s="1" t="s">
        <v>45</v>
      </c>
      <c r="C28" s="1" t="s">
        <v>46</v>
      </c>
      <c r="D28" s="1">
        <v>0</v>
      </c>
      <c r="E28" s="1">
        <v>169.2</v>
      </c>
      <c r="F28" s="1">
        <v>169.2</v>
      </c>
      <c r="G28" s="9">
        <v>0</v>
      </c>
    </row>
    <row r="29" spans="1:7" x14ac:dyDescent="0.25">
      <c r="A29" s="5" t="s">
        <v>47</v>
      </c>
      <c r="B29" s="1" t="s">
        <v>47</v>
      </c>
      <c r="C29" s="1" t="s">
        <v>48</v>
      </c>
      <c r="D29" s="2">
        <v>18600.77</v>
      </c>
      <c r="E29" s="1">
        <v>100.01</v>
      </c>
      <c r="F29" s="2">
        <v>2959.89</v>
      </c>
      <c r="G29" s="9">
        <v>15740.89</v>
      </c>
    </row>
    <row r="30" spans="1:7" x14ac:dyDescent="0.25">
      <c r="A30" s="5" t="s">
        <v>49</v>
      </c>
      <c r="B30" s="1" t="s">
        <v>49</v>
      </c>
      <c r="C30" s="1" t="s">
        <v>50</v>
      </c>
      <c r="D30" s="2">
        <v>5780.2</v>
      </c>
      <c r="E30" s="1">
        <v>0</v>
      </c>
      <c r="F30" s="1">
        <v>0</v>
      </c>
      <c r="G30" s="9">
        <v>5780.2</v>
      </c>
    </row>
    <row r="31" spans="1:7" x14ac:dyDescent="0.25">
      <c r="A31" s="5" t="s">
        <v>51</v>
      </c>
      <c r="B31" s="1" t="s">
        <v>51</v>
      </c>
      <c r="C31" s="1" t="s">
        <v>52</v>
      </c>
      <c r="D31" s="1">
        <v>990</v>
      </c>
      <c r="E31" s="1">
        <v>0</v>
      </c>
      <c r="F31" s="1">
        <v>0</v>
      </c>
      <c r="G31" s="9">
        <v>990</v>
      </c>
    </row>
    <row r="32" spans="1:7" x14ac:dyDescent="0.25">
      <c r="A32" s="5" t="s">
        <v>53</v>
      </c>
      <c r="B32" s="1" t="s">
        <v>53</v>
      </c>
      <c r="C32" s="1" t="s">
        <v>54</v>
      </c>
      <c r="D32" s="1">
        <v>29.97</v>
      </c>
      <c r="E32" s="1">
        <v>0</v>
      </c>
      <c r="F32" s="1">
        <v>0</v>
      </c>
      <c r="G32" s="9">
        <v>29.97</v>
      </c>
    </row>
    <row r="33" spans="1:7" x14ac:dyDescent="0.25">
      <c r="A33" s="5" t="s">
        <v>55</v>
      </c>
      <c r="B33" s="1" t="s">
        <v>55</v>
      </c>
      <c r="C33" s="1" t="s">
        <v>56</v>
      </c>
      <c r="D33" s="1">
        <v>994.75</v>
      </c>
      <c r="E33" s="1">
        <v>0</v>
      </c>
      <c r="F33" s="1">
        <v>0</v>
      </c>
      <c r="G33" s="9">
        <v>994.75</v>
      </c>
    </row>
    <row r="34" spans="1:7" x14ac:dyDescent="0.25">
      <c r="A34" s="5" t="s">
        <v>57</v>
      </c>
      <c r="B34" s="1" t="s">
        <v>57</v>
      </c>
      <c r="C34" s="1" t="s">
        <v>58</v>
      </c>
      <c r="D34" s="1">
        <v>35.99</v>
      </c>
      <c r="E34" s="1">
        <v>0</v>
      </c>
      <c r="F34" s="1">
        <v>0</v>
      </c>
      <c r="G34" s="9">
        <v>35.99</v>
      </c>
    </row>
    <row r="35" spans="1:7" x14ac:dyDescent="0.25">
      <c r="A35" s="5" t="s">
        <v>59</v>
      </c>
      <c r="B35" s="1" t="s">
        <v>59</v>
      </c>
      <c r="C35" s="1" t="s">
        <v>60</v>
      </c>
      <c r="D35" s="2">
        <v>2049.19</v>
      </c>
      <c r="E35" s="1">
        <v>0</v>
      </c>
      <c r="F35" s="1">
        <v>0</v>
      </c>
      <c r="G35" s="9">
        <v>2049.19</v>
      </c>
    </row>
    <row r="36" spans="1:7" x14ac:dyDescent="0.25">
      <c r="A36" s="5" t="s">
        <v>61</v>
      </c>
      <c r="B36" s="1" t="s">
        <v>61</v>
      </c>
      <c r="C36" s="1" t="s">
        <v>62</v>
      </c>
      <c r="D36" s="1">
        <v>2.6</v>
      </c>
      <c r="E36" s="1">
        <v>0</v>
      </c>
      <c r="F36" s="1">
        <v>0</v>
      </c>
      <c r="G36" s="9">
        <v>2.6</v>
      </c>
    </row>
    <row r="37" spans="1:7" x14ac:dyDescent="0.25">
      <c r="A37" s="5" t="s">
        <v>63</v>
      </c>
      <c r="B37" s="1" t="s">
        <v>63</v>
      </c>
      <c r="C37" s="1" t="s">
        <v>64</v>
      </c>
      <c r="D37" s="2">
        <v>1677.7</v>
      </c>
      <c r="E37" s="1">
        <v>0</v>
      </c>
      <c r="F37" s="1">
        <v>0</v>
      </c>
      <c r="G37" s="9">
        <v>1677.7</v>
      </c>
    </row>
    <row r="38" spans="1:7" x14ac:dyDescent="0.25">
      <c r="A38" s="5" t="s">
        <v>65</v>
      </c>
      <c r="B38" s="1" t="s">
        <v>65</v>
      </c>
      <c r="C38" s="1" t="s">
        <v>66</v>
      </c>
      <c r="D38" s="2">
        <v>12820.57</v>
      </c>
      <c r="E38" s="1">
        <v>100.01</v>
      </c>
      <c r="F38" s="2">
        <v>2959.89</v>
      </c>
      <c r="G38" s="9">
        <v>9960.69</v>
      </c>
    </row>
    <row r="39" spans="1:7" x14ac:dyDescent="0.25">
      <c r="A39" s="5" t="s">
        <v>67</v>
      </c>
      <c r="B39" s="1" t="s">
        <v>67</v>
      </c>
      <c r="C39" s="1" t="s">
        <v>68</v>
      </c>
      <c r="D39" s="1">
        <v>771.87</v>
      </c>
      <c r="E39" s="1">
        <v>0</v>
      </c>
      <c r="F39" s="1">
        <v>0</v>
      </c>
      <c r="G39" s="9">
        <v>771.87</v>
      </c>
    </row>
    <row r="40" spans="1:7" x14ac:dyDescent="0.25">
      <c r="A40" s="5" t="s">
        <v>69</v>
      </c>
      <c r="B40" s="1" t="s">
        <v>69</v>
      </c>
      <c r="C40" s="1" t="s">
        <v>70</v>
      </c>
      <c r="D40" s="2">
        <v>1157.6300000000001</v>
      </c>
      <c r="E40" s="1">
        <v>0</v>
      </c>
      <c r="F40" s="1">
        <v>0</v>
      </c>
      <c r="G40" s="9">
        <v>1157.6300000000001</v>
      </c>
    </row>
    <row r="41" spans="1:7" x14ac:dyDescent="0.25">
      <c r="A41" s="5" t="s">
        <v>71</v>
      </c>
      <c r="B41" s="1" t="s">
        <v>71</v>
      </c>
      <c r="C41" s="1" t="s">
        <v>72</v>
      </c>
      <c r="D41" s="2">
        <v>2700</v>
      </c>
      <c r="E41" s="1">
        <v>0</v>
      </c>
      <c r="F41" s="1">
        <v>0</v>
      </c>
      <c r="G41" s="9">
        <v>2700</v>
      </c>
    </row>
    <row r="42" spans="1:7" x14ac:dyDescent="0.25">
      <c r="A42" s="5" t="s">
        <v>73</v>
      </c>
      <c r="B42" s="1" t="s">
        <v>73</v>
      </c>
      <c r="C42" s="1" t="s">
        <v>74</v>
      </c>
      <c r="D42" s="2">
        <v>1054.57</v>
      </c>
      <c r="E42" s="1">
        <v>0</v>
      </c>
      <c r="F42" s="1">
        <v>946.45</v>
      </c>
      <c r="G42" s="9">
        <v>108.12</v>
      </c>
    </row>
    <row r="43" spans="1:7" x14ac:dyDescent="0.25">
      <c r="A43" s="5" t="s">
        <v>75</v>
      </c>
      <c r="B43" s="1" t="s">
        <v>75</v>
      </c>
      <c r="C43" s="1" t="s">
        <v>76</v>
      </c>
      <c r="D43" s="2">
        <v>5236.51</v>
      </c>
      <c r="E43" s="1">
        <v>0</v>
      </c>
      <c r="F43" s="2">
        <v>2013.44</v>
      </c>
      <c r="G43" s="9">
        <v>3223.07</v>
      </c>
    </row>
    <row r="44" spans="1:7" x14ac:dyDescent="0.25">
      <c r="A44" s="5" t="s">
        <v>77</v>
      </c>
      <c r="B44" s="1" t="s">
        <v>77</v>
      </c>
      <c r="C44" s="1" t="s">
        <v>78</v>
      </c>
      <c r="D44" s="1">
        <v>-100.01</v>
      </c>
      <c r="E44" s="1">
        <v>100.01</v>
      </c>
      <c r="F44" s="1">
        <v>0</v>
      </c>
      <c r="G44" s="9">
        <v>0</v>
      </c>
    </row>
    <row r="45" spans="1:7" x14ac:dyDescent="0.25">
      <c r="A45" s="5" t="s">
        <v>79</v>
      </c>
      <c r="B45" s="1" t="s">
        <v>79</v>
      </c>
      <c r="C45" s="1" t="s">
        <v>80</v>
      </c>
      <c r="D45" s="2">
        <v>2000</v>
      </c>
      <c r="E45" s="1">
        <v>0</v>
      </c>
      <c r="F45" s="1">
        <v>0</v>
      </c>
      <c r="G45" s="9">
        <v>2000</v>
      </c>
    </row>
    <row r="46" spans="1:7" x14ac:dyDescent="0.25">
      <c r="A46" s="6" t="s">
        <v>365</v>
      </c>
      <c r="B46" s="3">
        <v>43862</v>
      </c>
      <c r="C46" s="1" t="s">
        <v>81</v>
      </c>
      <c r="D46" s="2">
        <v>524901.21</v>
      </c>
      <c r="E46" s="1">
        <v>0</v>
      </c>
      <c r="F46" s="1">
        <v>182.11</v>
      </c>
      <c r="G46" s="9">
        <v>524719.1</v>
      </c>
    </row>
    <row r="47" spans="1:7" x14ac:dyDescent="0.25">
      <c r="A47" s="6" t="s">
        <v>366</v>
      </c>
      <c r="B47" s="4">
        <v>36923</v>
      </c>
      <c r="C47" s="1" t="s">
        <v>81</v>
      </c>
      <c r="D47" s="2">
        <v>524901.21</v>
      </c>
      <c r="E47" s="1">
        <v>0</v>
      </c>
      <c r="F47" s="1">
        <v>182.11</v>
      </c>
      <c r="G47" s="9">
        <v>524719.1</v>
      </c>
    </row>
    <row r="48" spans="1:7" x14ac:dyDescent="0.25">
      <c r="A48" s="5" t="s">
        <v>82</v>
      </c>
      <c r="B48" s="1" t="s">
        <v>82</v>
      </c>
      <c r="C48" s="1" t="s">
        <v>83</v>
      </c>
      <c r="D48" s="2">
        <v>520816.77</v>
      </c>
      <c r="E48" s="1">
        <v>0</v>
      </c>
      <c r="F48" s="1">
        <v>182.11</v>
      </c>
      <c r="G48" s="9">
        <v>520634.66</v>
      </c>
    </row>
    <row r="49" spans="1:7" x14ac:dyDescent="0.25">
      <c r="A49" s="5" t="s">
        <v>84</v>
      </c>
      <c r="B49" s="1" t="s">
        <v>84</v>
      </c>
      <c r="C49" s="1" t="s">
        <v>85</v>
      </c>
      <c r="D49" s="2">
        <v>520816.77</v>
      </c>
      <c r="E49" s="1">
        <v>0</v>
      </c>
      <c r="F49" s="1">
        <v>182.11</v>
      </c>
      <c r="G49" s="9">
        <v>520634.66</v>
      </c>
    </row>
    <row r="50" spans="1:7" x14ac:dyDescent="0.25">
      <c r="A50" s="5" t="s">
        <v>86</v>
      </c>
      <c r="B50" s="1" t="s">
        <v>86</v>
      </c>
      <c r="C50" s="1" t="s">
        <v>87</v>
      </c>
      <c r="D50" s="1">
        <v>124.24</v>
      </c>
      <c r="E50" s="1">
        <v>0</v>
      </c>
      <c r="F50" s="1">
        <v>0</v>
      </c>
      <c r="G50" s="9">
        <v>124.24</v>
      </c>
    </row>
    <row r="51" spans="1:7" x14ac:dyDescent="0.25">
      <c r="A51" s="5" t="s">
        <v>88</v>
      </c>
      <c r="B51" s="1" t="s">
        <v>88</v>
      </c>
      <c r="C51" s="1" t="s">
        <v>89</v>
      </c>
      <c r="D51" s="2">
        <v>520692.53</v>
      </c>
      <c r="E51" s="1">
        <v>0</v>
      </c>
      <c r="F51" s="1">
        <v>182.11</v>
      </c>
      <c r="G51" s="9">
        <v>520510.42</v>
      </c>
    </row>
    <row r="52" spans="1:7" x14ac:dyDescent="0.25">
      <c r="A52" s="5" t="s">
        <v>90</v>
      </c>
      <c r="B52" s="1" t="s">
        <v>90</v>
      </c>
      <c r="C52" s="1" t="s">
        <v>91</v>
      </c>
      <c r="D52" s="2">
        <v>4084.44</v>
      </c>
      <c r="E52" s="1">
        <v>0</v>
      </c>
      <c r="F52" s="1">
        <v>0</v>
      </c>
      <c r="G52" s="9">
        <v>4084.44</v>
      </c>
    </row>
    <row r="53" spans="1:7" x14ac:dyDescent="0.25">
      <c r="A53" s="5" t="s">
        <v>92</v>
      </c>
      <c r="B53" s="1" t="s">
        <v>92</v>
      </c>
      <c r="C53" s="1" t="s">
        <v>93</v>
      </c>
      <c r="D53" s="2">
        <v>4084.44</v>
      </c>
      <c r="E53" s="1">
        <v>0</v>
      </c>
      <c r="F53" s="1">
        <v>0</v>
      </c>
      <c r="G53" s="9">
        <v>4084.44</v>
      </c>
    </row>
    <row r="54" spans="1:7" x14ac:dyDescent="0.25">
      <c r="A54" s="5" t="s">
        <v>94</v>
      </c>
      <c r="B54" s="1" t="s">
        <v>94</v>
      </c>
      <c r="C54" s="1" t="s">
        <v>95</v>
      </c>
      <c r="D54" s="2">
        <v>4084.44</v>
      </c>
      <c r="E54" s="1">
        <v>0</v>
      </c>
      <c r="F54" s="1">
        <v>0</v>
      </c>
      <c r="G54" s="9">
        <v>4084.44</v>
      </c>
    </row>
    <row r="55" spans="1:7" x14ac:dyDescent="0.25">
      <c r="A55" s="6" t="s">
        <v>367</v>
      </c>
      <c r="B55" s="3">
        <v>43891</v>
      </c>
      <c r="C55" s="1" t="s">
        <v>96</v>
      </c>
      <c r="D55" s="2">
        <v>1160849.55</v>
      </c>
      <c r="E55" s="2">
        <v>9610.57</v>
      </c>
      <c r="F55" s="2">
        <v>145313.20000000001</v>
      </c>
      <c r="G55" s="9">
        <v>1025146.92</v>
      </c>
    </row>
    <row r="56" spans="1:7" x14ac:dyDescent="0.25">
      <c r="A56" s="6" t="s">
        <v>368</v>
      </c>
      <c r="B56" s="4">
        <v>37316</v>
      </c>
      <c r="C56" s="1" t="s">
        <v>97</v>
      </c>
      <c r="D56" s="2">
        <v>1160849.55</v>
      </c>
      <c r="E56" s="2">
        <v>9610.57</v>
      </c>
      <c r="F56" s="2">
        <v>145313.20000000001</v>
      </c>
      <c r="G56" s="9">
        <v>1025146.92</v>
      </c>
    </row>
    <row r="57" spans="1:7" x14ac:dyDescent="0.25">
      <c r="A57" s="5" t="s">
        <v>98</v>
      </c>
      <c r="B57" s="1" t="s">
        <v>98</v>
      </c>
      <c r="C57" s="1" t="s">
        <v>99</v>
      </c>
      <c r="D57" s="2">
        <v>1343038.82</v>
      </c>
      <c r="E57" s="1">
        <v>0</v>
      </c>
      <c r="F57" s="1">
        <v>0</v>
      </c>
      <c r="G57" s="9">
        <v>1343038.82</v>
      </c>
    </row>
    <row r="58" spans="1:7" x14ac:dyDescent="0.25">
      <c r="A58" s="5" t="s">
        <v>100</v>
      </c>
      <c r="B58" s="1" t="s">
        <v>100</v>
      </c>
      <c r="C58" s="1" t="s">
        <v>99</v>
      </c>
      <c r="D58" s="2">
        <v>1343038.82</v>
      </c>
      <c r="E58" s="1">
        <v>0</v>
      </c>
      <c r="F58" s="1">
        <v>0</v>
      </c>
      <c r="G58" s="9">
        <v>1343038.82</v>
      </c>
    </row>
    <row r="59" spans="1:7" x14ac:dyDescent="0.25">
      <c r="A59" s="5" t="s">
        <v>101</v>
      </c>
      <c r="B59" s="1" t="s">
        <v>101</v>
      </c>
      <c r="C59" s="1" t="s">
        <v>102</v>
      </c>
      <c r="D59" s="2">
        <v>1232945.5900000001</v>
      </c>
      <c r="E59" s="1">
        <v>0</v>
      </c>
      <c r="F59" s="1">
        <v>0</v>
      </c>
      <c r="G59" s="9">
        <v>1232945.5900000001</v>
      </c>
    </row>
    <row r="60" spans="1:7" x14ac:dyDescent="0.25">
      <c r="A60" s="5" t="s">
        <v>103</v>
      </c>
      <c r="B60" s="1" t="s">
        <v>103</v>
      </c>
      <c r="C60" s="1" t="s">
        <v>104</v>
      </c>
      <c r="D60" s="2">
        <v>110093.23</v>
      </c>
      <c r="E60" s="1">
        <v>0</v>
      </c>
      <c r="F60" s="1">
        <v>0</v>
      </c>
      <c r="G60" s="9">
        <v>110093.23</v>
      </c>
    </row>
    <row r="61" spans="1:7" x14ac:dyDescent="0.25">
      <c r="A61" s="5" t="s">
        <v>105</v>
      </c>
      <c r="B61" s="1" t="s">
        <v>105</v>
      </c>
      <c r="C61" s="1" t="s">
        <v>106</v>
      </c>
      <c r="D61" s="2">
        <v>-182189.27</v>
      </c>
      <c r="E61" s="2">
        <v>9610.57</v>
      </c>
      <c r="F61" s="2">
        <v>145313.20000000001</v>
      </c>
      <c r="G61" s="9">
        <v>-317891.90000000002</v>
      </c>
    </row>
    <row r="62" spans="1:7" x14ac:dyDescent="0.25">
      <c r="A62" s="5" t="s">
        <v>107</v>
      </c>
      <c r="B62" s="1" t="s">
        <v>107</v>
      </c>
      <c r="C62" s="1" t="s">
        <v>106</v>
      </c>
      <c r="D62" s="2">
        <v>-182189.27</v>
      </c>
      <c r="E62" s="2">
        <v>9610.57</v>
      </c>
      <c r="F62" s="2">
        <v>145313.20000000001</v>
      </c>
      <c r="G62" s="9">
        <v>-317891.90000000002</v>
      </c>
    </row>
    <row r="63" spans="1:7" x14ac:dyDescent="0.25">
      <c r="A63" s="5" t="s">
        <v>108</v>
      </c>
      <c r="B63" s="1" t="s">
        <v>108</v>
      </c>
      <c r="C63" s="1" t="s">
        <v>109</v>
      </c>
      <c r="D63" s="2">
        <v>-179859.07</v>
      </c>
      <c r="E63" s="2">
        <v>9610.57</v>
      </c>
      <c r="F63" s="2">
        <v>123294.56</v>
      </c>
      <c r="G63" s="9">
        <v>-293543.06</v>
      </c>
    </row>
    <row r="64" spans="1:7" x14ac:dyDescent="0.25">
      <c r="A64" s="5" t="s">
        <v>110</v>
      </c>
      <c r="B64" s="1" t="s">
        <v>110</v>
      </c>
      <c r="C64" s="1" t="s">
        <v>111</v>
      </c>
      <c r="D64" s="2">
        <v>-2330.1999999999998</v>
      </c>
      <c r="E64" s="1">
        <v>0</v>
      </c>
      <c r="F64" s="2">
        <v>22018.639999999999</v>
      </c>
      <c r="G64" s="9">
        <v>-24348.84</v>
      </c>
    </row>
    <row r="65" spans="1:7" x14ac:dyDescent="0.25">
      <c r="A65" s="5">
        <v>2</v>
      </c>
      <c r="B65" s="1">
        <v>2</v>
      </c>
      <c r="C65" s="1" t="s">
        <v>112</v>
      </c>
      <c r="D65" s="2">
        <v>-1303972.8700000001</v>
      </c>
      <c r="E65" s="2">
        <v>59459.97</v>
      </c>
      <c r="F65" s="2">
        <v>601967.44999999995</v>
      </c>
      <c r="G65" s="9">
        <v>-1846480.35</v>
      </c>
    </row>
    <row r="66" spans="1:7" x14ac:dyDescent="0.25">
      <c r="A66" s="6" t="s">
        <v>369</v>
      </c>
      <c r="B66" s="3">
        <v>43832</v>
      </c>
      <c r="C66" s="1" t="s">
        <v>113</v>
      </c>
      <c r="D66" s="2">
        <v>-121076.58</v>
      </c>
      <c r="E66" s="2">
        <v>59459.97</v>
      </c>
      <c r="F66" s="2">
        <v>514451.09</v>
      </c>
      <c r="G66" s="9">
        <v>-576067.69999999995</v>
      </c>
    </row>
    <row r="67" spans="1:7" x14ac:dyDescent="0.25">
      <c r="A67" s="6" t="s">
        <v>371</v>
      </c>
      <c r="B67" s="4">
        <v>36893</v>
      </c>
      <c r="C67" s="1" t="s">
        <v>113</v>
      </c>
      <c r="D67" s="2">
        <v>-121076.58</v>
      </c>
      <c r="E67" s="2">
        <v>59459.97</v>
      </c>
      <c r="F67" s="2">
        <v>514451.09</v>
      </c>
      <c r="G67" s="9">
        <v>-576067.69999999995</v>
      </c>
    </row>
    <row r="68" spans="1:7" x14ac:dyDescent="0.25">
      <c r="A68" s="5" t="s">
        <v>114</v>
      </c>
      <c r="B68" s="1" t="s">
        <v>114</v>
      </c>
      <c r="C68" s="1" t="s">
        <v>115</v>
      </c>
      <c r="D68" s="1">
        <v>-853.58</v>
      </c>
      <c r="E68" s="2">
        <v>35312.93</v>
      </c>
      <c r="F68" s="2">
        <v>263127.44</v>
      </c>
      <c r="G68" s="9">
        <v>-228668.09</v>
      </c>
    </row>
    <row r="69" spans="1:7" x14ac:dyDescent="0.25">
      <c r="A69" s="5" t="s">
        <v>116</v>
      </c>
      <c r="B69" s="1" t="s">
        <v>116</v>
      </c>
      <c r="C69" s="1" t="s">
        <v>117</v>
      </c>
      <c r="D69" s="1">
        <v>-695.13</v>
      </c>
      <c r="E69" s="2">
        <v>13657.23</v>
      </c>
      <c r="F69" s="2">
        <v>13120.7</v>
      </c>
      <c r="G69" s="9">
        <v>-158.6</v>
      </c>
    </row>
    <row r="70" spans="1:7" x14ac:dyDescent="0.25">
      <c r="A70" s="5" t="s">
        <v>118</v>
      </c>
      <c r="B70" s="1" t="s">
        <v>118</v>
      </c>
      <c r="C70" s="1" t="s">
        <v>119</v>
      </c>
      <c r="D70" s="1">
        <v>0</v>
      </c>
      <c r="E70" s="1">
        <v>150</v>
      </c>
      <c r="F70" s="1">
        <v>150</v>
      </c>
      <c r="G70" s="9">
        <v>0</v>
      </c>
    </row>
    <row r="71" spans="1:7" x14ac:dyDescent="0.25">
      <c r="A71" s="5" t="s">
        <v>120</v>
      </c>
      <c r="B71" s="1" t="s">
        <v>120</v>
      </c>
      <c r="C71" s="1" t="s">
        <v>121</v>
      </c>
      <c r="D71" s="1">
        <v>-695.13</v>
      </c>
      <c r="E71" s="2">
        <v>7401.18</v>
      </c>
      <c r="F71" s="2">
        <v>6864.65</v>
      </c>
      <c r="G71" s="9">
        <v>-158.6</v>
      </c>
    </row>
    <row r="72" spans="1:7" x14ac:dyDescent="0.25">
      <c r="A72" s="5" t="s">
        <v>122</v>
      </c>
      <c r="B72" s="1" t="s">
        <v>122</v>
      </c>
      <c r="C72" s="1" t="s">
        <v>123</v>
      </c>
      <c r="D72" s="1">
        <v>0</v>
      </c>
      <c r="E72" s="2">
        <v>6106.05</v>
      </c>
      <c r="F72" s="2">
        <v>6106.05</v>
      </c>
      <c r="G72" s="9">
        <v>0</v>
      </c>
    </row>
    <row r="73" spans="1:7" x14ac:dyDescent="0.25">
      <c r="A73" s="5" t="s">
        <v>124</v>
      </c>
      <c r="B73" s="1" t="s">
        <v>124</v>
      </c>
      <c r="C73" s="1" t="s">
        <v>125</v>
      </c>
      <c r="D73" s="1">
        <v>-158.44999999999999</v>
      </c>
      <c r="E73" s="2">
        <v>21655.7</v>
      </c>
      <c r="F73" s="2">
        <v>250006.74</v>
      </c>
      <c r="G73" s="9">
        <v>-228509.49</v>
      </c>
    </row>
    <row r="74" spans="1:7" x14ac:dyDescent="0.25">
      <c r="A74" s="5" t="s">
        <v>126</v>
      </c>
      <c r="B74" s="1" t="s">
        <v>126</v>
      </c>
      <c r="C74" s="1" t="s">
        <v>127</v>
      </c>
      <c r="D74" s="1">
        <v>0</v>
      </c>
      <c r="E74" s="1">
        <v>13.71</v>
      </c>
      <c r="F74" s="1">
        <v>13.71</v>
      </c>
      <c r="G74" s="9">
        <v>0</v>
      </c>
    </row>
    <row r="75" spans="1:7" x14ac:dyDescent="0.25">
      <c r="A75" s="5" t="s">
        <v>128</v>
      </c>
      <c r="B75" s="1" t="s">
        <v>128</v>
      </c>
      <c r="C75" s="1" t="s">
        <v>129</v>
      </c>
      <c r="D75" s="1">
        <v>-27.8</v>
      </c>
      <c r="E75" s="1">
        <v>31</v>
      </c>
      <c r="F75" s="1">
        <v>3.2</v>
      </c>
      <c r="G75" s="9">
        <v>0</v>
      </c>
    </row>
    <row r="76" spans="1:7" x14ac:dyDescent="0.25">
      <c r="A76" s="5" t="s">
        <v>130</v>
      </c>
      <c r="B76" s="1" t="s">
        <v>130</v>
      </c>
      <c r="C76" s="1" t="s">
        <v>131</v>
      </c>
      <c r="D76" s="1">
        <v>0</v>
      </c>
      <c r="E76" s="1">
        <v>125</v>
      </c>
      <c r="F76" s="1">
        <v>125</v>
      </c>
      <c r="G76" s="9">
        <v>0</v>
      </c>
    </row>
    <row r="77" spans="1:7" x14ac:dyDescent="0.25">
      <c r="A77" s="5" t="s">
        <v>132</v>
      </c>
      <c r="B77" s="1" t="s">
        <v>132</v>
      </c>
      <c r="C77" s="1" t="s">
        <v>133</v>
      </c>
      <c r="D77" s="1">
        <v>0</v>
      </c>
      <c r="E77" s="2">
        <v>21217.119999999999</v>
      </c>
      <c r="F77" s="2">
        <v>249685.47</v>
      </c>
      <c r="G77" s="9">
        <v>-228468.35</v>
      </c>
    </row>
    <row r="78" spans="1:7" x14ac:dyDescent="0.25">
      <c r="A78" s="5" t="s">
        <v>134</v>
      </c>
      <c r="B78" s="1" t="s">
        <v>134</v>
      </c>
      <c r="C78" s="1" t="s">
        <v>135</v>
      </c>
      <c r="D78" s="1">
        <v>-130.65</v>
      </c>
      <c r="E78" s="1">
        <v>268.87</v>
      </c>
      <c r="F78" s="1">
        <v>179.36</v>
      </c>
      <c r="G78" s="9">
        <v>-41.14</v>
      </c>
    </row>
    <row r="79" spans="1:7" x14ac:dyDescent="0.25">
      <c r="A79" s="5" t="s">
        <v>136</v>
      </c>
      <c r="B79" s="1" t="s">
        <v>136</v>
      </c>
      <c r="C79" s="1" t="s">
        <v>137</v>
      </c>
      <c r="D79" s="2">
        <v>-14324.69</v>
      </c>
      <c r="E79" s="2">
        <v>11155</v>
      </c>
      <c r="F79" s="2">
        <v>248500.39</v>
      </c>
      <c r="G79" s="9">
        <v>-251670.08</v>
      </c>
    </row>
    <row r="80" spans="1:7" x14ac:dyDescent="0.25">
      <c r="A80" s="5" t="s">
        <v>138</v>
      </c>
      <c r="B80" s="1" t="s">
        <v>138</v>
      </c>
      <c r="C80" s="1" t="s">
        <v>137</v>
      </c>
      <c r="D80" s="2">
        <v>-14324.69</v>
      </c>
      <c r="E80" s="2">
        <v>11155</v>
      </c>
      <c r="F80" s="2">
        <v>248500.39</v>
      </c>
      <c r="G80" s="9">
        <v>-251670.08</v>
      </c>
    </row>
    <row r="81" spans="1:7" x14ac:dyDescent="0.25">
      <c r="A81" s="5" t="s">
        <v>139</v>
      </c>
      <c r="B81" s="1" t="s">
        <v>139</v>
      </c>
      <c r="C81" s="1" t="s">
        <v>140</v>
      </c>
      <c r="D81" s="2">
        <v>3530.41</v>
      </c>
      <c r="E81" s="2">
        <v>4495.5</v>
      </c>
      <c r="F81" s="2">
        <v>11323.35</v>
      </c>
      <c r="G81" s="9">
        <v>-3297.44</v>
      </c>
    </row>
    <row r="82" spans="1:7" x14ac:dyDescent="0.25">
      <c r="A82" s="5" t="s">
        <v>141</v>
      </c>
      <c r="B82" s="1" t="s">
        <v>141</v>
      </c>
      <c r="C82" s="1" t="s">
        <v>142</v>
      </c>
      <c r="D82" s="2">
        <v>-3043.93</v>
      </c>
      <c r="E82" s="2">
        <v>2856.78</v>
      </c>
      <c r="F82" s="1">
        <v>928.92</v>
      </c>
      <c r="G82" s="9">
        <v>-1116.07</v>
      </c>
    </row>
    <row r="83" spans="1:7" x14ac:dyDescent="0.25">
      <c r="A83" s="5" t="s">
        <v>143</v>
      </c>
      <c r="B83" s="1" t="s">
        <v>143</v>
      </c>
      <c r="C83" s="1" t="s">
        <v>144</v>
      </c>
      <c r="D83" s="1">
        <v>-974.6</v>
      </c>
      <c r="E83" s="1">
        <v>525.28</v>
      </c>
      <c r="F83" s="1">
        <v>623.77</v>
      </c>
      <c r="G83" s="9">
        <v>-1073.0899999999999</v>
      </c>
    </row>
    <row r="84" spans="1:7" x14ac:dyDescent="0.25">
      <c r="A84" s="5" t="s">
        <v>145</v>
      </c>
      <c r="B84" s="1" t="s">
        <v>145</v>
      </c>
      <c r="C84" s="1" t="s">
        <v>146</v>
      </c>
      <c r="D84" s="2">
        <v>-10959.52</v>
      </c>
      <c r="E84" s="1">
        <v>0</v>
      </c>
      <c r="F84" s="1">
        <v>464.47</v>
      </c>
      <c r="G84" s="9">
        <v>-11423.99</v>
      </c>
    </row>
    <row r="85" spans="1:7" x14ac:dyDescent="0.25">
      <c r="A85" s="5" t="s">
        <v>147</v>
      </c>
      <c r="B85" s="1" t="s">
        <v>147</v>
      </c>
      <c r="C85" s="1" t="s">
        <v>148</v>
      </c>
      <c r="D85" s="2">
        <v>-1890.31</v>
      </c>
      <c r="E85" s="2">
        <v>2267.09</v>
      </c>
      <c r="F85" s="2">
        <v>2371.5700000000002</v>
      </c>
      <c r="G85" s="9">
        <v>-1994.79</v>
      </c>
    </row>
    <row r="86" spans="1:7" x14ac:dyDescent="0.25">
      <c r="A86" s="5" t="s">
        <v>149</v>
      </c>
      <c r="B86" s="1" t="s">
        <v>149</v>
      </c>
      <c r="C86" s="1" t="s">
        <v>150</v>
      </c>
      <c r="D86" s="1">
        <v>-593.86</v>
      </c>
      <c r="E86" s="1">
        <v>617.69000000000005</v>
      </c>
      <c r="F86" s="1">
        <v>615.44000000000005</v>
      </c>
      <c r="G86" s="9">
        <v>-591.61</v>
      </c>
    </row>
    <row r="87" spans="1:7" x14ac:dyDescent="0.25">
      <c r="A87" s="5" t="s">
        <v>151</v>
      </c>
      <c r="B87" s="1" t="s">
        <v>151</v>
      </c>
      <c r="C87" s="1" t="s">
        <v>152</v>
      </c>
      <c r="D87" s="1">
        <v>-392.88</v>
      </c>
      <c r="E87" s="1">
        <v>392.66</v>
      </c>
      <c r="F87" s="1">
        <v>489.51</v>
      </c>
      <c r="G87" s="9">
        <v>-489.73</v>
      </c>
    </row>
    <row r="88" spans="1:7" x14ac:dyDescent="0.25">
      <c r="A88" s="5" t="s">
        <v>153</v>
      </c>
      <c r="B88" s="1" t="s">
        <v>153</v>
      </c>
      <c r="C88" s="1" t="s">
        <v>154</v>
      </c>
      <c r="D88" s="1">
        <v>0</v>
      </c>
      <c r="E88" s="1">
        <v>0</v>
      </c>
      <c r="F88" s="2">
        <v>231683.36</v>
      </c>
      <c r="G88" s="9">
        <v>-231683.36</v>
      </c>
    </row>
    <row r="89" spans="1:7" x14ac:dyDescent="0.25">
      <c r="A89" s="5" t="s">
        <v>155</v>
      </c>
      <c r="B89" s="1" t="s">
        <v>155</v>
      </c>
      <c r="C89" s="1" t="s">
        <v>156</v>
      </c>
      <c r="D89" s="2">
        <v>-21869.38</v>
      </c>
      <c r="E89" s="2">
        <v>12992.04</v>
      </c>
      <c r="F89" s="2">
        <v>2823.26</v>
      </c>
      <c r="G89" s="9">
        <v>-11700.6</v>
      </c>
    </row>
    <row r="90" spans="1:7" x14ac:dyDescent="0.25">
      <c r="A90" s="5" t="s">
        <v>157</v>
      </c>
      <c r="B90" s="1" t="s">
        <v>157</v>
      </c>
      <c r="C90" s="1" t="s">
        <v>158</v>
      </c>
      <c r="D90" s="2">
        <v>-21869.38</v>
      </c>
      <c r="E90" s="2">
        <v>12992.04</v>
      </c>
      <c r="F90" s="2">
        <v>2823.26</v>
      </c>
      <c r="G90" s="9">
        <v>-11700.6</v>
      </c>
    </row>
    <row r="91" spans="1:7" x14ac:dyDescent="0.25">
      <c r="A91" s="5" t="s">
        <v>159</v>
      </c>
      <c r="B91" s="1" t="s">
        <v>159</v>
      </c>
      <c r="C91" s="1" t="s">
        <v>160</v>
      </c>
      <c r="D91" s="2">
        <v>-21869.38</v>
      </c>
      <c r="E91" s="2">
        <v>12992.04</v>
      </c>
      <c r="F91" s="2">
        <v>2823.26</v>
      </c>
      <c r="G91" s="9">
        <v>-11700.6</v>
      </c>
    </row>
    <row r="92" spans="1:7" x14ac:dyDescent="0.25">
      <c r="A92" s="5" t="s">
        <v>161</v>
      </c>
      <c r="B92" s="1" t="s">
        <v>161</v>
      </c>
      <c r="C92" s="1" t="s">
        <v>162</v>
      </c>
      <c r="D92" s="2">
        <v>-2637.5</v>
      </c>
      <c r="E92" s="1">
        <v>0</v>
      </c>
      <c r="F92" s="1">
        <v>0</v>
      </c>
      <c r="G92" s="9">
        <v>-2637.5</v>
      </c>
    </row>
    <row r="93" spans="1:7" x14ac:dyDescent="0.25">
      <c r="A93" s="5" t="s">
        <v>163</v>
      </c>
      <c r="B93" s="1" t="s">
        <v>163</v>
      </c>
      <c r="C93" s="1" t="s">
        <v>164</v>
      </c>
      <c r="D93" s="1">
        <v>-137.5</v>
      </c>
      <c r="E93" s="1">
        <v>0</v>
      </c>
      <c r="F93" s="1">
        <v>0</v>
      </c>
      <c r="G93" s="9">
        <v>-137.5</v>
      </c>
    </row>
    <row r="94" spans="1:7" x14ac:dyDescent="0.25">
      <c r="A94" s="5" t="s">
        <v>165</v>
      </c>
      <c r="B94" s="1" t="s">
        <v>165</v>
      </c>
      <c r="C94" s="1" t="s">
        <v>166</v>
      </c>
      <c r="D94" s="1">
        <v>-137.5</v>
      </c>
      <c r="E94" s="1">
        <v>0</v>
      </c>
      <c r="F94" s="1">
        <v>0</v>
      </c>
      <c r="G94" s="9">
        <v>-137.5</v>
      </c>
    </row>
    <row r="95" spans="1:7" x14ac:dyDescent="0.25">
      <c r="A95" s="5" t="s">
        <v>167</v>
      </c>
      <c r="B95" s="1" t="s">
        <v>167</v>
      </c>
      <c r="C95" s="1" t="s">
        <v>168</v>
      </c>
      <c r="D95" s="2">
        <v>-2500</v>
      </c>
      <c r="E95" s="1">
        <v>0</v>
      </c>
      <c r="F95" s="1">
        <v>0</v>
      </c>
      <c r="G95" s="9">
        <v>-2500</v>
      </c>
    </row>
    <row r="96" spans="1:7" x14ac:dyDescent="0.25">
      <c r="A96" s="5" t="s">
        <v>169</v>
      </c>
      <c r="B96" s="1" t="s">
        <v>169</v>
      </c>
      <c r="C96" s="1" t="s">
        <v>170</v>
      </c>
      <c r="D96" s="2">
        <v>-2500</v>
      </c>
      <c r="E96" s="1">
        <v>0</v>
      </c>
      <c r="F96" s="1">
        <v>0</v>
      </c>
      <c r="G96" s="9">
        <v>-2500</v>
      </c>
    </row>
    <row r="97" spans="1:7" x14ac:dyDescent="0.25">
      <c r="A97" s="5" t="s">
        <v>171</v>
      </c>
      <c r="B97" s="1" t="s">
        <v>171</v>
      </c>
      <c r="C97" s="1" t="s">
        <v>172</v>
      </c>
      <c r="D97" s="2">
        <v>-15783.38</v>
      </c>
      <c r="E97" s="1">
        <v>0</v>
      </c>
      <c r="F97" s="1">
        <v>0</v>
      </c>
      <c r="G97" s="9">
        <v>-15783.38</v>
      </c>
    </row>
    <row r="98" spans="1:7" x14ac:dyDescent="0.25">
      <c r="A98" s="5" t="s">
        <v>173</v>
      </c>
      <c r="B98" s="1" t="s">
        <v>173</v>
      </c>
      <c r="C98" s="1" t="s">
        <v>174</v>
      </c>
      <c r="D98" s="2">
        <v>-15783.38</v>
      </c>
      <c r="E98" s="1">
        <v>0</v>
      </c>
      <c r="F98" s="1">
        <v>0</v>
      </c>
      <c r="G98" s="9">
        <v>-15783.38</v>
      </c>
    </row>
    <row r="99" spans="1:7" x14ac:dyDescent="0.25">
      <c r="A99" s="5" t="s">
        <v>175</v>
      </c>
      <c r="B99" s="1" t="s">
        <v>175</v>
      </c>
      <c r="C99" s="1" t="s">
        <v>23</v>
      </c>
      <c r="D99" s="2">
        <v>-10913.38</v>
      </c>
      <c r="E99" s="1">
        <v>0</v>
      </c>
      <c r="F99" s="1">
        <v>0</v>
      </c>
      <c r="G99" s="9">
        <v>-10913.38</v>
      </c>
    </row>
    <row r="100" spans="1:7" x14ac:dyDescent="0.25">
      <c r="A100" s="5" t="s">
        <v>176</v>
      </c>
      <c r="B100" s="1" t="s">
        <v>176</v>
      </c>
      <c r="C100" s="1" t="s">
        <v>177</v>
      </c>
      <c r="D100" s="2">
        <v>-4870</v>
      </c>
      <c r="E100" s="1">
        <v>0</v>
      </c>
      <c r="F100" s="1">
        <v>0</v>
      </c>
      <c r="G100" s="9">
        <v>-4870</v>
      </c>
    </row>
    <row r="101" spans="1:7" x14ac:dyDescent="0.25">
      <c r="A101" s="5" t="s">
        <v>178</v>
      </c>
      <c r="B101" s="1" t="s">
        <v>178</v>
      </c>
      <c r="C101" s="1" t="s">
        <v>179</v>
      </c>
      <c r="D101" s="2">
        <v>-65608.05</v>
      </c>
      <c r="E101" s="1">
        <v>0</v>
      </c>
      <c r="F101" s="1">
        <v>0</v>
      </c>
      <c r="G101" s="9">
        <v>-65608.05</v>
      </c>
    </row>
    <row r="102" spans="1:7" x14ac:dyDescent="0.25">
      <c r="A102" s="5" t="s">
        <v>180</v>
      </c>
      <c r="B102" s="1" t="s">
        <v>180</v>
      </c>
      <c r="C102" s="1" t="s">
        <v>181</v>
      </c>
      <c r="D102" s="2">
        <v>-65608.05</v>
      </c>
      <c r="E102" s="1">
        <v>0</v>
      </c>
      <c r="F102" s="1">
        <v>0</v>
      </c>
      <c r="G102" s="9">
        <v>-65608.05</v>
      </c>
    </row>
    <row r="103" spans="1:7" x14ac:dyDescent="0.25">
      <c r="A103" s="5" t="s">
        <v>182</v>
      </c>
      <c r="B103" s="1" t="s">
        <v>182</v>
      </c>
      <c r="C103" s="1" t="s">
        <v>183</v>
      </c>
      <c r="D103" s="2">
        <v>-65608.05</v>
      </c>
      <c r="E103" s="1">
        <v>0</v>
      </c>
      <c r="F103" s="1">
        <v>0</v>
      </c>
      <c r="G103" s="9">
        <v>-65608.05</v>
      </c>
    </row>
    <row r="104" spans="1:7" x14ac:dyDescent="0.25">
      <c r="A104" s="6" t="s">
        <v>370</v>
      </c>
      <c r="B104" s="3">
        <v>43863</v>
      </c>
      <c r="C104" s="1" t="s">
        <v>184</v>
      </c>
      <c r="D104" s="2">
        <v>-1182896.29</v>
      </c>
      <c r="E104" s="1">
        <v>0</v>
      </c>
      <c r="F104" s="2">
        <v>87516.36</v>
      </c>
      <c r="G104" s="9">
        <v>-1270412.6499999999</v>
      </c>
    </row>
    <row r="105" spans="1:7" x14ac:dyDescent="0.25">
      <c r="A105" s="6" t="s">
        <v>372</v>
      </c>
      <c r="B105" s="4">
        <v>36924</v>
      </c>
      <c r="C105" s="1" t="s">
        <v>184</v>
      </c>
      <c r="D105" s="2">
        <v>-1182896.29</v>
      </c>
      <c r="E105" s="1">
        <v>0</v>
      </c>
      <c r="F105" s="2">
        <v>87516.36</v>
      </c>
      <c r="G105" s="9">
        <v>-1270412.6499999999</v>
      </c>
    </row>
    <row r="106" spans="1:7" x14ac:dyDescent="0.25">
      <c r="A106" s="5" t="s">
        <v>185</v>
      </c>
      <c r="B106" s="1" t="s">
        <v>185</v>
      </c>
      <c r="C106" s="1" t="s">
        <v>186</v>
      </c>
      <c r="D106" s="2">
        <v>-1085.4100000000001</v>
      </c>
      <c r="E106" s="1">
        <v>0</v>
      </c>
      <c r="F106" s="1">
        <v>0</v>
      </c>
      <c r="G106" s="9">
        <v>-1085.4100000000001</v>
      </c>
    </row>
    <row r="107" spans="1:7" x14ac:dyDescent="0.25">
      <c r="A107" s="5" t="s">
        <v>187</v>
      </c>
      <c r="B107" s="1" t="s">
        <v>187</v>
      </c>
      <c r="C107" s="1" t="s">
        <v>188</v>
      </c>
      <c r="D107" s="2">
        <v>-1085.4100000000001</v>
      </c>
      <c r="E107" s="1">
        <v>0</v>
      </c>
      <c r="F107" s="1">
        <v>0</v>
      </c>
      <c r="G107" s="9">
        <v>-1085.4100000000001</v>
      </c>
    </row>
    <row r="108" spans="1:7" x14ac:dyDescent="0.25">
      <c r="A108" s="5" t="s">
        <v>189</v>
      </c>
      <c r="B108" s="1" t="s">
        <v>189</v>
      </c>
      <c r="C108" s="1" t="s">
        <v>190</v>
      </c>
      <c r="D108" s="2">
        <v>-1085.4100000000001</v>
      </c>
      <c r="E108" s="1">
        <v>0</v>
      </c>
      <c r="F108" s="1">
        <v>0</v>
      </c>
      <c r="G108" s="9">
        <v>-1085.4100000000001</v>
      </c>
    </row>
    <row r="109" spans="1:7" x14ac:dyDescent="0.25">
      <c r="A109" s="5" t="s">
        <v>191</v>
      </c>
      <c r="B109" s="1" t="s">
        <v>191</v>
      </c>
      <c r="C109" s="1" t="s">
        <v>192</v>
      </c>
      <c r="D109" s="2">
        <v>-1181810.8799999999</v>
      </c>
      <c r="E109" s="1">
        <v>0</v>
      </c>
      <c r="F109" s="2">
        <v>87516.36</v>
      </c>
      <c r="G109" s="9">
        <v>-1269327.24</v>
      </c>
    </row>
    <row r="110" spans="1:7" x14ac:dyDescent="0.25">
      <c r="A110" s="5" t="s">
        <v>193</v>
      </c>
      <c r="B110" s="1" t="s">
        <v>193</v>
      </c>
      <c r="C110" s="1" t="s">
        <v>194</v>
      </c>
      <c r="D110" s="2">
        <v>-1181810.8799999999</v>
      </c>
      <c r="E110" s="1">
        <v>0</v>
      </c>
      <c r="F110" s="2">
        <v>87516.36</v>
      </c>
      <c r="G110" s="9">
        <v>-1269327.24</v>
      </c>
    </row>
    <row r="111" spans="1:7" x14ac:dyDescent="0.25">
      <c r="A111" s="5" t="s">
        <v>195</v>
      </c>
      <c r="B111" s="1" t="s">
        <v>195</v>
      </c>
      <c r="C111" s="1" t="s">
        <v>196</v>
      </c>
      <c r="D111" s="2">
        <v>-1181810.8799999999</v>
      </c>
      <c r="E111" s="1">
        <v>0</v>
      </c>
      <c r="F111" s="2">
        <v>87516.36</v>
      </c>
      <c r="G111" s="9">
        <v>-1269327.24</v>
      </c>
    </row>
    <row r="112" spans="1:7" x14ac:dyDescent="0.25">
      <c r="A112" s="5">
        <v>3</v>
      </c>
      <c r="B112" s="1">
        <v>3</v>
      </c>
      <c r="C112" s="1" t="s">
        <v>197</v>
      </c>
      <c r="D112" s="2">
        <v>-821060.02</v>
      </c>
      <c r="E112" s="2">
        <v>1064585.6599999999</v>
      </c>
      <c r="F112" s="2">
        <v>1063186.9099999999</v>
      </c>
      <c r="G112" s="9">
        <v>-819661.27</v>
      </c>
    </row>
    <row r="113" spans="1:7" x14ac:dyDescent="0.25">
      <c r="A113" s="6" t="s">
        <v>373</v>
      </c>
      <c r="B113" s="3">
        <v>43833</v>
      </c>
      <c r="C113" s="1" t="s">
        <v>198</v>
      </c>
      <c r="D113" s="2">
        <v>-1834217.66</v>
      </c>
      <c r="E113" s="1">
        <v>0</v>
      </c>
      <c r="F113" s="1">
        <v>0</v>
      </c>
      <c r="G113" s="9">
        <v>-1834217.66</v>
      </c>
    </row>
    <row r="114" spans="1:7" x14ac:dyDescent="0.25">
      <c r="A114" s="6" t="s">
        <v>374</v>
      </c>
      <c r="B114" s="4">
        <v>36894</v>
      </c>
      <c r="C114" s="1" t="s">
        <v>198</v>
      </c>
      <c r="D114" s="2">
        <v>-1834217.66</v>
      </c>
      <c r="E114" s="1">
        <v>0</v>
      </c>
      <c r="F114" s="1">
        <v>0</v>
      </c>
      <c r="G114" s="9">
        <v>-1834217.66</v>
      </c>
    </row>
    <row r="115" spans="1:7" x14ac:dyDescent="0.25">
      <c r="A115" s="5" t="s">
        <v>199</v>
      </c>
      <c r="B115" s="1" t="s">
        <v>199</v>
      </c>
      <c r="C115" s="1" t="s">
        <v>198</v>
      </c>
      <c r="D115" s="2">
        <v>-1834217.66</v>
      </c>
      <c r="E115" s="1">
        <v>0</v>
      </c>
      <c r="F115" s="1">
        <v>0</v>
      </c>
      <c r="G115" s="9">
        <v>-1834217.66</v>
      </c>
    </row>
    <row r="116" spans="1:7" x14ac:dyDescent="0.25">
      <c r="A116" s="5" t="s">
        <v>200</v>
      </c>
      <c r="B116" s="1" t="s">
        <v>200</v>
      </c>
      <c r="C116" s="1" t="s">
        <v>198</v>
      </c>
      <c r="D116" s="1">
        <v>-800</v>
      </c>
      <c r="E116" s="1">
        <v>0</v>
      </c>
      <c r="F116" s="1">
        <v>0</v>
      </c>
      <c r="G116" s="9">
        <v>-800</v>
      </c>
    </row>
    <row r="117" spans="1:7" x14ac:dyDescent="0.25">
      <c r="A117" s="5" t="s">
        <v>201</v>
      </c>
      <c r="B117" s="1" t="s">
        <v>201</v>
      </c>
      <c r="C117" s="1" t="s">
        <v>202</v>
      </c>
      <c r="D117" s="1">
        <v>-800</v>
      </c>
      <c r="E117" s="1">
        <v>0</v>
      </c>
      <c r="F117" s="1">
        <v>0</v>
      </c>
      <c r="G117" s="9">
        <v>-800</v>
      </c>
    </row>
    <row r="118" spans="1:7" x14ac:dyDescent="0.25">
      <c r="A118" s="5" t="s">
        <v>203</v>
      </c>
      <c r="B118" s="1" t="s">
        <v>203</v>
      </c>
      <c r="C118" s="1" t="s">
        <v>204</v>
      </c>
      <c r="D118" s="2">
        <v>-1833417.66</v>
      </c>
      <c r="E118" s="1">
        <v>0</v>
      </c>
      <c r="F118" s="1">
        <v>0</v>
      </c>
      <c r="G118" s="9">
        <v>-1833417.66</v>
      </c>
    </row>
    <row r="119" spans="1:7" x14ac:dyDescent="0.25">
      <c r="A119" s="5" t="s">
        <v>205</v>
      </c>
      <c r="B119" s="1" t="s">
        <v>205</v>
      </c>
      <c r="C119" s="1" t="s">
        <v>206</v>
      </c>
      <c r="D119" s="2">
        <v>-1833417.66</v>
      </c>
      <c r="E119" s="1">
        <v>0</v>
      </c>
      <c r="F119" s="1">
        <v>0</v>
      </c>
      <c r="G119" s="9">
        <v>-1833417.66</v>
      </c>
    </row>
    <row r="120" spans="1:7" x14ac:dyDescent="0.25">
      <c r="A120" s="6" t="s">
        <v>375</v>
      </c>
      <c r="B120" s="3">
        <v>43893</v>
      </c>
      <c r="C120" s="1" t="s">
        <v>207</v>
      </c>
      <c r="D120" s="2">
        <v>1013157.64</v>
      </c>
      <c r="E120" s="2">
        <v>1064585.6599999999</v>
      </c>
      <c r="F120" s="2">
        <v>1063186.9099999999</v>
      </c>
      <c r="G120" s="9">
        <v>1014556.39</v>
      </c>
    </row>
    <row r="121" spans="1:7" x14ac:dyDescent="0.25">
      <c r="A121" s="6" t="s">
        <v>376</v>
      </c>
      <c r="B121" s="4">
        <v>36953</v>
      </c>
      <c r="C121" s="1" t="s">
        <v>207</v>
      </c>
      <c r="D121" s="2">
        <v>1013157.64</v>
      </c>
      <c r="E121" s="2">
        <v>1064585.6599999999</v>
      </c>
      <c r="F121" s="2">
        <v>1063186.9099999999</v>
      </c>
      <c r="G121" s="9">
        <v>1014556.39</v>
      </c>
    </row>
    <row r="122" spans="1:7" x14ac:dyDescent="0.25">
      <c r="A122" s="5" t="s">
        <v>208</v>
      </c>
      <c r="B122" s="1" t="s">
        <v>208</v>
      </c>
      <c r="C122" s="1" t="s">
        <v>207</v>
      </c>
      <c r="D122" s="2">
        <v>1013157.64</v>
      </c>
      <c r="E122" s="2">
        <v>1064585.6599999999</v>
      </c>
      <c r="F122" s="2">
        <v>1063186.9099999999</v>
      </c>
      <c r="G122" s="9">
        <v>1014556.39</v>
      </c>
    </row>
    <row r="123" spans="1:7" x14ac:dyDescent="0.25">
      <c r="A123" s="5" t="s">
        <v>209</v>
      </c>
      <c r="B123" s="1" t="s">
        <v>209</v>
      </c>
      <c r="C123" s="1" t="s">
        <v>207</v>
      </c>
      <c r="D123" s="2">
        <v>1013157.64</v>
      </c>
      <c r="E123" s="2">
        <v>1064585.6599999999</v>
      </c>
      <c r="F123" s="2">
        <v>1063186.9099999999</v>
      </c>
      <c r="G123" s="9">
        <v>1014556.39</v>
      </c>
    </row>
    <row r="124" spans="1:7" x14ac:dyDescent="0.25">
      <c r="A124" s="5" t="s">
        <v>210</v>
      </c>
      <c r="B124" s="1" t="s">
        <v>210</v>
      </c>
      <c r="C124" s="1" t="s">
        <v>211</v>
      </c>
      <c r="D124" s="2">
        <v>600165.37</v>
      </c>
      <c r="E124" s="2">
        <v>1063186.9099999999</v>
      </c>
      <c r="F124" s="2">
        <v>1063186.9099999999</v>
      </c>
      <c r="G124" s="9">
        <v>600165.37</v>
      </c>
    </row>
    <row r="125" spans="1:7" x14ac:dyDescent="0.25">
      <c r="A125" s="5" t="s">
        <v>212</v>
      </c>
      <c r="B125" s="1" t="s">
        <v>212</v>
      </c>
      <c r="C125" s="1" t="s">
        <v>213</v>
      </c>
      <c r="D125" s="2">
        <v>412992.27</v>
      </c>
      <c r="E125" s="2">
        <v>1398.75</v>
      </c>
      <c r="F125" s="1">
        <v>0</v>
      </c>
      <c r="G125" s="9">
        <v>414391.02</v>
      </c>
    </row>
    <row r="126" spans="1:7" x14ac:dyDescent="0.25">
      <c r="A126" s="5">
        <v>4</v>
      </c>
      <c r="B126" s="1">
        <v>4</v>
      </c>
      <c r="C126" s="1" t="s">
        <v>214</v>
      </c>
      <c r="D126" s="2">
        <v>-703881.16</v>
      </c>
      <c r="E126" s="1">
        <v>0</v>
      </c>
      <c r="F126" s="2">
        <v>1742283.76</v>
      </c>
      <c r="G126" s="9">
        <v>-2446164.92</v>
      </c>
    </row>
    <row r="127" spans="1:7" x14ac:dyDescent="0.25">
      <c r="A127" s="6" t="s">
        <v>377</v>
      </c>
      <c r="B127" s="3">
        <v>43834</v>
      </c>
      <c r="C127" s="1" t="s">
        <v>215</v>
      </c>
      <c r="D127" s="2">
        <v>-703881.16</v>
      </c>
      <c r="E127" s="1">
        <v>0</v>
      </c>
      <c r="F127" s="2">
        <v>45883.76</v>
      </c>
      <c r="G127" s="9">
        <v>-749764.92</v>
      </c>
    </row>
    <row r="128" spans="1:7" x14ac:dyDescent="0.25">
      <c r="A128" s="6" t="s">
        <v>378</v>
      </c>
      <c r="B128" s="4">
        <v>36895</v>
      </c>
      <c r="C128" s="1" t="s">
        <v>215</v>
      </c>
      <c r="D128" s="2">
        <v>-703881.16</v>
      </c>
      <c r="E128" s="1">
        <v>0</v>
      </c>
      <c r="F128" s="2">
        <v>45883.76</v>
      </c>
      <c r="G128" s="9">
        <v>-749764.92</v>
      </c>
    </row>
    <row r="129" spans="1:8" x14ac:dyDescent="0.25">
      <c r="A129" s="5" t="s">
        <v>216</v>
      </c>
      <c r="B129" s="1" t="s">
        <v>216</v>
      </c>
      <c r="C129" s="1" t="s">
        <v>215</v>
      </c>
      <c r="D129" s="2">
        <v>-703881.16</v>
      </c>
      <c r="E129" s="1">
        <v>0</v>
      </c>
      <c r="F129" s="2">
        <v>45883.76</v>
      </c>
      <c r="G129" s="9">
        <v>-749764.92</v>
      </c>
    </row>
    <row r="130" spans="1:8" x14ac:dyDescent="0.25">
      <c r="A130" s="5" t="s">
        <v>217</v>
      </c>
      <c r="B130" s="1" t="s">
        <v>217</v>
      </c>
      <c r="C130" s="1" t="s">
        <v>218</v>
      </c>
      <c r="D130" s="2">
        <v>-703881.16</v>
      </c>
      <c r="E130" s="1">
        <v>0</v>
      </c>
      <c r="F130" s="2">
        <v>45883.76</v>
      </c>
      <c r="G130" s="9">
        <v>-749764.92</v>
      </c>
    </row>
    <row r="131" spans="1:8" x14ac:dyDescent="0.25">
      <c r="A131" s="5" t="s">
        <v>219</v>
      </c>
      <c r="B131" s="1" t="s">
        <v>219</v>
      </c>
      <c r="C131" s="1" t="s">
        <v>220</v>
      </c>
      <c r="D131" s="2">
        <v>-703881.16</v>
      </c>
      <c r="E131" s="1">
        <v>0</v>
      </c>
      <c r="F131" s="2">
        <v>45883.76</v>
      </c>
      <c r="G131" s="9">
        <v>-749764.92</v>
      </c>
    </row>
    <row r="132" spans="1:8" x14ac:dyDescent="0.25">
      <c r="A132" s="6" t="s">
        <v>379</v>
      </c>
      <c r="B132" s="3">
        <v>43865</v>
      </c>
      <c r="C132" s="1" t="s">
        <v>221</v>
      </c>
      <c r="D132" s="1">
        <v>0</v>
      </c>
      <c r="E132" s="1">
        <v>0</v>
      </c>
      <c r="F132" s="2">
        <v>1696400</v>
      </c>
      <c r="G132" s="9">
        <v>-1696400</v>
      </c>
    </row>
    <row r="133" spans="1:8" x14ac:dyDescent="0.25">
      <c r="A133" s="6" t="s">
        <v>380</v>
      </c>
      <c r="B133" s="4">
        <v>36926</v>
      </c>
      <c r="C133" s="1" t="s">
        <v>221</v>
      </c>
      <c r="D133" s="1">
        <v>0</v>
      </c>
      <c r="E133" s="1">
        <v>0</v>
      </c>
      <c r="F133" s="2">
        <v>1696400</v>
      </c>
      <c r="G133" s="9">
        <v>-1696400</v>
      </c>
    </row>
    <row r="134" spans="1:8" x14ac:dyDescent="0.25">
      <c r="A134" s="5" t="s">
        <v>222</v>
      </c>
      <c r="B134" s="1" t="s">
        <v>222</v>
      </c>
      <c r="C134" s="1" t="s">
        <v>223</v>
      </c>
      <c r="D134" s="1">
        <v>0</v>
      </c>
      <c r="E134" s="1">
        <v>0</v>
      </c>
      <c r="F134" s="2">
        <v>1696400</v>
      </c>
      <c r="G134" s="9">
        <v>-1696400</v>
      </c>
    </row>
    <row r="135" spans="1:8" x14ac:dyDescent="0.25">
      <c r="A135" s="5" t="s">
        <v>224</v>
      </c>
      <c r="B135" s="1" t="s">
        <v>224</v>
      </c>
      <c r="C135" s="1" t="s">
        <v>225</v>
      </c>
      <c r="D135" s="1">
        <v>0</v>
      </c>
      <c r="E135" s="1">
        <v>0</v>
      </c>
      <c r="F135" s="2">
        <v>1696400</v>
      </c>
      <c r="G135" s="9">
        <v>-1696400</v>
      </c>
    </row>
    <row r="136" spans="1:8" x14ac:dyDescent="0.25">
      <c r="A136" s="5" t="s">
        <v>226</v>
      </c>
      <c r="B136" s="1" t="s">
        <v>226</v>
      </c>
      <c r="C136" s="1" t="s">
        <v>227</v>
      </c>
      <c r="D136" s="1">
        <v>0</v>
      </c>
      <c r="E136" s="1">
        <v>0</v>
      </c>
      <c r="F136" s="2">
        <v>1696400</v>
      </c>
      <c r="G136" s="9">
        <v>-1696400</v>
      </c>
    </row>
    <row r="137" spans="1:8" x14ac:dyDescent="0.25">
      <c r="A137" s="5">
        <v>5</v>
      </c>
      <c r="B137" s="1">
        <v>5</v>
      </c>
      <c r="C137" s="1" t="s">
        <v>228</v>
      </c>
      <c r="D137" s="2">
        <v>236908.96</v>
      </c>
      <c r="E137" s="2">
        <v>222632.75</v>
      </c>
      <c r="F137" s="1">
        <v>0.18</v>
      </c>
      <c r="G137" s="9">
        <v>459541.53</v>
      </c>
    </row>
    <row r="138" spans="1:8" x14ac:dyDescent="0.25">
      <c r="A138" s="6" t="s">
        <v>381</v>
      </c>
      <c r="B138" s="3">
        <v>43835</v>
      </c>
      <c r="C138" s="1" t="s">
        <v>229</v>
      </c>
      <c r="D138" s="2">
        <v>236908.96</v>
      </c>
      <c r="E138" s="2">
        <v>88328.87</v>
      </c>
      <c r="F138" s="1">
        <v>0.18</v>
      </c>
      <c r="G138" s="9">
        <v>325237.65000000002</v>
      </c>
    </row>
    <row r="139" spans="1:8" x14ac:dyDescent="0.25">
      <c r="A139" s="6" t="s">
        <v>382</v>
      </c>
      <c r="B139" s="4">
        <v>36896</v>
      </c>
      <c r="C139" s="1" t="s">
        <v>229</v>
      </c>
      <c r="D139" s="2">
        <v>236908.96</v>
      </c>
      <c r="E139" s="2">
        <v>88328.87</v>
      </c>
      <c r="F139" s="1">
        <v>0.18</v>
      </c>
      <c r="G139" s="9">
        <v>325237.65000000002</v>
      </c>
      <c r="H139" s="77"/>
    </row>
    <row r="140" spans="1:8" x14ac:dyDescent="0.25">
      <c r="A140" s="5" t="s">
        <v>230</v>
      </c>
      <c r="B140" s="1" t="s">
        <v>230</v>
      </c>
      <c r="C140" s="1" t="s">
        <v>229</v>
      </c>
      <c r="D140" s="2">
        <v>236908.96</v>
      </c>
      <c r="E140" s="2">
        <v>88328.87</v>
      </c>
      <c r="F140" s="1">
        <v>0.18</v>
      </c>
      <c r="G140" s="9">
        <v>325237.65000000002</v>
      </c>
    </row>
    <row r="141" spans="1:8" x14ac:dyDescent="0.25">
      <c r="A141" s="5" t="s">
        <v>231</v>
      </c>
      <c r="B141" s="1" t="s">
        <v>231</v>
      </c>
      <c r="C141" s="1" t="s">
        <v>229</v>
      </c>
      <c r="D141" s="2">
        <v>145712.74</v>
      </c>
      <c r="E141" s="1">
        <v>182.11</v>
      </c>
      <c r="F141" s="1">
        <v>0.18</v>
      </c>
      <c r="G141" s="9">
        <v>145894.67000000001</v>
      </c>
    </row>
    <row r="142" spans="1:8" x14ac:dyDescent="0.25">
      <c r="A142" s="5" t="s">
        <v>232</v>
      </c>
      <c r="B142" s="1" t="s">
        <v>232</v>
      </c>
      <c r="C142" s="1" t="s">
        <v>233</v>
      </c>
      <c r="D142" s="2">
        <v>145712.74</v>
      </c>
      <c r="E142" s="1">
        <v>182.11</v>
      </c>
      <c r="F142" s="1">
        <v>0.18</v>
      </c>
      <c r="G142" s="9">
        <v>145894.67000000001</v>
      </c>
    </row>
    <row r="143" spans="1:8" x14ac:dyDescent="0.25">
      <c r="A143" s="5" t="s">
        <v>234</v>
      </c>
      <c r="B143" s="1" t="s">
        <v>234</v>
      </c>
      <c r="C143" s="1" t="s">
        <v>235</v>
      </c>
      <c r="D143" s="2">
        <v>52602.03</v>
      </c>
      <c r="E143" s="1">
        <v>160</v>
      </c>
      <c r="F143" s="1">
        <v>0</v>
      </c>
      <c r="G143" s="9">
        <v>52762.03</v>
      </c>
    </row>
    <row r="144" spans="1:8" x14ac:dyDescent="0.25">
      <c r="A144" s="5" t="s">
        <v>236</v>
      </c>
      <c r="B144" s="1" t="s">
        <v>236</v>
      </c>
      <c r="C144" s="1" t="s">
        <v>237</v>
      </c>
      <c r="D144" s="2">
        <v>52602.03</v>
      </c>
      <c r="E144" s="1">
        <v>160</v>
      </c>
      <c r="F144" s="1">
        <v>0</v>
      </c>
      <c r="G144" s="9">
        <v>52762.03</v>
      </c>
    </row>
    <row r="145" spans="1:7" x14ac:dyDescent="0.25">
      <c r="A145" s="5" t="s">
        <v>238</v>
      </c>
      <c r="B145" s="1" t="s">
        <v>238</v>
      </c>
      <c r="C145" s="1" t="s">
        <v>239</v>
      </c>
      <c r="D145" s="2">
        <v>19070.689999999999</v>
      </c>
      <c r="E145" s="1">
        <v>0</v>
      </c>
      <c r="F145" s="1">
        <v>0</v>
      </c>
      <c r="G145" s="9">
        <v>19070.689999999999</v>
      </c>
    </row>
    <row r="146" spans="1:7" x14ac:dyDescent="0.25">
      <c r="A146" s="5" t="s">
        <v>240</v>
      </c>
      <c r="B146" s="1" t="s">
        <v>240</v>
      </c>
      <c r="C146" s="1" t="s">
        <v>241</v>
      </c>
      <c r="D146" s="2">
        <v>19070.689999999999</v>
      </c>
      <c r="E146" s="1">
        <v>0</v>
      </c>
      <c r="F146" s="1">
        <v>0</v>
      </c>
      <c r="G146" s="9">
        <v>19070.689999999999</v>
      </c>
    </row>
    <row r="147" spans="1:7" x14ac:dyDescent="0.25">
      <c r="A147" s="5" t="s">
        <v>242</v>
      </c>
      <c r="B147" s="1" t="s">
        <v>242</v>
      </c>
      <c r="C147" s="1" t="s">
        <v>243</v>
      </c>
      <c r="D147" s="2">
        <v>19523.5</v>
      </c>
      <c r="E147" s="2">
        <v>87986.76</v>
      </c>
      <c r="F147" s="1">
        <v>0</v>
      </c>
      <c r="G147" s="9">
        <v>107510.26</v>
      </c>
    </row>
    <row r="148" spans="1:7" x14ac:dyDescent="0.25">
      <c r="A148" s="5" t="s">
        <v>244</v>
      </c>
      <c r="B148" s="1" t="s">
        <v>244</v>
      </c>
      <c r="C148" s="1" t="s">
        <v>245</v>
      </c>
      <c r="D148" s="2">
        <v>19523.5</v>
      </c>
      <c r="E148" s="2">
        <v>87986.76</v>
      </c>
      <c r="F148" s="1">
        <v>0</v>
      </c>
      <c r="G148" s="9">
        <v>107510.26</v>
      </c>
    </row>
    <row r="149" spans="1:7" x14ac:dyDescent="0.25">
      <c r="A149" s="6" t="s">
        <v>383</v>
      </c>
      <c r="B149" s="3">
        <v>43895</v>
      </c>
      <c r="C149" s="1" t="s">
        <v>246</v>
      </c>
      <c r="D149" s="1">
        <v>0</v>
      </c>
      <c r="E149" s="2">
        <v>134303.88</v>
      </c>
      <c r="F149" s="1">
        <v>0</v>
      </c>
      <c r="G149" s="9">
        <v>134303.88</v>
      </c>
    </row>
    <row r="150" spans="1:7" x14ac:dyDescent="0.25">
      <c r="A150" s="6" t="s">
        <v>384</v>
      </c>
      <c r="B150" s="4">
        <v>36955</v>
      </c>
      <c r="C150" s="1" t="s">
        <v>246</v>
      </c>
      <c r="D150" s="1">
        <v>0</v>
      </c>
      <c r="E150" s="2">
        <v>134303.88</v>
      </c>
      <c r="F150" s="1">
        <v>0</v>
      </c>
      <c r="G150" s="9">
        <v>134303.88</v>
      </c>
    </row>
    <row r="151" spans="1:7" x14ac:dyDescent="0.25">
      <c r="A151" s="5" t="s">
        <v>247</v>
      </c>
      <c r="B151" s="1" t="s">
        <v>247</v>
      </c>
      <c r="C151" s="1" t="s">
        <v>246</v>
      </c>
      <c r="D151" s="1">
        <v>0</v>
      </c>
      <c r="E151" s="2">
        <v>134303.88</v>
      </c>
      <c r="F151" s="1">
        <v>0</v>
      </c>
      <c r="G151" s="9">
        <v>134303.88</v>
      </c>
    </row>
    <row r="152" spans="1:7" x14ac:dyDescent="0.25">
      <c r="A152" s="5" t="s">
        <v>248</v>
      </c>
      <c r="B152" s="1" t="s">
        <v>248</v>
      </c>
      <c r="C152" s="1" t="s">
        <v>246</v>
      </c>
      <c r="D152" s="1">
        <v>0</v>
      </c>
      <c r="E152" s="2">
        <v>134303.88</v>
      </c>
      <c r="F152" s="1">
        <v>0</v>
      </c>
      <c r="G152" s="9">
        <v>134303.88</v>
      </c>
    </row>
    <row r="153" spans="1:7" x14ac:dyDescent="0.25">
      <c r="A153" s="5" t="s">
        <v>249</v>
      </c>
      <c r="B153" s="1" t="s">
        <v>249</v>
      </c>
      <c r="C153" s="1" t="s">
        <v>250</v>
      </c>
      <c r="D153" s="1">
        <v>0</v>
      </c>
      <c r="E153" s="2">
        <v>134303.88</v>
      </c>
      <c r="F153" s="1">
        <v>0</v>
      </c>
      <c r="G153" s="9">
        <v>134303.88</v>
      </c>
    </row>
    <row r="154" spans="1:7" x14ac:dyDescent="0.25">
      <c r="A154" s="5">
        <v>6</v>
      </c>
      <c r="B154" s="1">
        <v>6</v>
      </c>
      <c r="C154" s="1" t="s">
        <v>251</v>
      </c>
      <c r="D154" s="2">
        <v>417505.15</v>
      </c>
      <c r="E154" s="2">
        <v>510008.41</v>
      </c>
      <c r="F154" s="2">
        <v>5422.09</v>
      </c>
      <c r="G154" s="9">
        <v>922091.47</v>
      </c>
    </row>
    <row r="155" spans="1:7" x14ac:dyDescent="0.25">
      <c r="A155" s="6" t="s">
        <v>385</v>
      </c>
      <c r="B155" s="3">
        <v>43836</v>
      </c>
      <c r="C155" s="1" t="s">
        <v>251</v>
      </c>
      <c r="D155" s="2">
        <v>417505.15</v>
      </c>
      <c r="E155" s="2">
        <v>510008.41</v>
      </c>
      <c r="F155" s="2">
        <v>5422.09</v>
      </c>
      <c r="G155" s="9">
        <v>922091.47</v>
      </c>
    </row>
    <row r="156" spans="1:7" x14ac:dyDescent="0.25">
      <c r="A156" s="6" t="s">
        <v>385</v>
      </c>
      <c r="B156" s="4">
        <v>36897</v>
      </c>
      <c r="C156" s="1" t="s">
        <v>215</v>
      </c>
      <c r="D156" s="2">
        <v>417505.15</v>
      </c>
      <c r="E156" s="2">
        <v>510008.41</v>
      </c>
      <c r="F156" s="2">
        <v>5422.09</v>
      </c>
      <c r="G156" s="9">
        <v>922091.47</v>
      </c>
    </row>
    <row r="157" spans="1:7" x14ac:dyDescent="0.25">
      <c r="A157" s="5" t="s">
        <v>252</v>
      </c>
      <c r="B157" s="1" t="s">
        <v>252</v>
      </c>
      <c r="C157" s="1" t="s">
        <v>253</v>
      </c>
      <c r="D157" s="2">
        <v>196657.55</v>
      </c>
      <c r="E157" s="2">
        <v>253438.78</v>
      </c>
      <c r="F157" s="2">
        <v>5422.09</v>
      </c>
      <c r="G157" s="9">
        <v>444674.24</v>
      </c>
    </row>
    <row r="158" spans="1:7" x14ac:dyDescent="0.25">
      <c r="A158" s="5" t="s">
        <v>254</v>
      </c>
      <c r="B158" s="1" t="s">
        <v>254</v>
      </c>
      <c r="C158" s="1" t="s">
        <v>255</v>
      </c>
      <c r="D158" s="2">
        <v>131009.09</v>
      </c>
      <c r="E158" s="2">
        <v>242830.17</v>
      </c>
      <c r="F158" s="1">
        <v>0</v>
      </c>
      <c r="G158" s="9">
        <v>373839.26</v>
      </c>
    </row>
    <row r="159" spans="1:7" x14ac:dyDescent="0.25">
      <c r="A159" s="5" t="s">
        <v>256</v>
      </c>
      <c r="B159" s="1" t="s">
        <v>256</v>
      </c>
      <c r="C159" s="1" t="s">
        <v>257</v>
      </c>
      <c r="D159" s="2">
        <v>100494.59</v>
      </c>
      <c r="E159" s="2">
        <v>8991</v>
      </c>
      <c r="F159" s="1">
        <v>0</v>
      </c>
      <c r="G159" s="9">
        <v>109485.59</v>
      </c>
    </row>
    <row r="160" spans="1:7" x14ac:dyDescent="0.25">
      <c r="A160" s="5" t="s">
        <v>258</v>
      </c>
      <c r="B160" s="1" t="s">
        <v>258</v>
      </c>
      <c r="C160" s="1" t="s">
        <v>259</v>
      </c>
      <c r="D160" s="2">
        <v>18370.240000000002</v>
      </c>
      <c r="E160" s="1">
        <v>970.66</v>
      </c>
      <c r="F160" s="1">
        <v>0</v>
      </c>
      <c r="G160" s="9">
        <v>19340.900000000001</v>
      </c>
    </row>
    <row r="161" spans="1:7" x14ac:dyDescent="0.25">
      <c r="A161" s="5" t="s">
        <v>260</v>
      </c>
      <c r="B161" s="1" t="s">
        <v>260</v>
      </c>
      <c r="C161" s="1" t="s">
        <v>154</v>
      </c>
      <c r="D161" s="1">
        <v>0</v>
      </c>
      <c r="E161" s="2">
        <v>231683.36</v>
      </c>
      <c r="F161" s="1">
        <v>0</v>
      </c>
      <c r="G161" s="9">
        <v>231683.36</v>
      </c>
    </row>
    <row r="162" spans="1:7" x14ac:dyDescent="0.25">
      <c r="A162" s="5" t="s">
        <v>261</v>
      </c>
      <c r="B162" s="1" t="s">
        <v>261</v>
      </c>
      <c r="C162" s="1" t="s">
        <v>262</v>
      </c>
      <c r="D162" s="2">
        <v>12144.26</v>
      </c>
      <c r="E162" s="2">
        <v>1185.1500000000001</v>
      </c>
      <c r="F162" s="1">
        <v>0</v>
      </c>
      <c r="G162" s="9">
        <v>13329.41</v>
      </c>
    </row>
    <row r="163" spans="1:7" x14ac:dyDescent="0.25">
      <c r="A163" s="5" t="s">
        <v>263</v>
      </c>
      <c r="B163" s="1" t="s">
        <v>263</v>
      </c>
      <c r="C163" s="1" t="s">
        <v>264</v>
      </c>
      <c r="D163" s="2">
        <v>50549.45</v>
      </c>
      <c r="E163" s="2">
        <v>7271.26</v>
      </c>
      <c r="F163" s="2">
        <v>3320.48</v>
      </c>
      <c r="G163" s="9">
        <v>54500.23</v>
      </c>
    </row>
    <row r="164" spans="1:7" x14ac:dyDescent="0.25">
      <c r="A164" s="5" t="s">
        <v>265</v>
      </c>
      <c r="B164" s="1" t="s">
        <v>265</v>
      </c>
      <c r="C164" s="1" t="s">
        <v>266</v>
      </c>
      <c r="D164" s="2">
        <v>11969.11</v>
      </c>
      <c r="E164" s="1">
        <v>928.92</v>
      </c>
      <c r="F164" s="1">
        <v>0</v>
      </c>
      <c r="G164" s="9">
        <v>12898.03</v>
      </c>
    </row>
    <row r="165" spans="1:7" x14ac:dyDescent="0.25">
      <c r="A165" s="5" t="s">
        <v>267</v>
      </c>
      <c r="B165" s="1" t="s">
        <v>267</v>
      </c>
      <c r="C165" s="1" t="s">
        <v>268</v>
      </c>
      <c r="D165" s="2">
        <v>7522.82</v>
      </c>
      <c r="E165" s="1">
        <v>623.77</v>
      </c>
      <c r="F165" s="1">
        <v>0</v>
      </c>
      <c r="G165" s="9">
        <v>8146.59</v>
      </c>
    </row>
    <row r="166" spans="1:7" x14ac:dyDescent="0.25">
      <c r="A166" s="5" t="s">
        <v>269</v>
      </c>
      <c r="B166" s="1" t="s">
        <v>269</v>
      </c>
      <c r="C166" s="1" t="s">
        <v>270</v>
      </c>
      <c r="D166" s="2">
        <v>14804.53</v>
      </c>
      <c r="E166" s="2">
        <v>4533.68</v>
      </c>
      <c r="F166" s="2">
        <v>3320.48</v>
      </c>
      <c r="G166" s="9">
        <v>16017.73</v>
      </c>
    </row>
    <row r="167" spans="1:7" x14ac:dyDescent="0.25">
      <c r="A167" s="5" t="s">
        <v>271</v>
      </c>
      <c r="B167" s="1" t="s">
        <v>271</v>
      </c>
      <c r="C167" s="1" t="s">
        <v>272</v>
      </c>
      <c r="D167" s="2">
        <v>1318.8</v>
      </c>
      <c r="E167" s="1">
        <v>104.98</v>
      </c>
      <c r="F167" s="1">
        <v>0</v>
      </c>
      <c r="G167" s="9">
        <v>1423.78</v>
      </c>
    </row>
    <row r="168" spans="1:7" x14ac:dyDescent="0.25">
      <c r="A168" s="5" t="s">
        <v>273</v>
      </c>
      <c r="B168" s="1" t="s">
        <v>273</v>
      </c>
      <c r="C168" s="1" t="s">
        <v>274</v>
      </c>
      <c r="D168" s="2">
        <v>8117.58</v>
      </c>
      <c r="E168" s="1">
        <v>464.47</v>
      </c>
      <c r="F168" s="1">
        <v>0</v>
      </c>
      <c r="G168" s="9">
        <v>8582.0499999999993</v>
      </c>
    </row>
    <row r="169" spans="1:7" x14ac:dyDescent="0.25">
      <c r="A169" s="5" t="s">
        <v>275</v>
      </c>
      <c r="B169" s="1" t="s">
        <v>275</v>
      </c>
      <c r="C169" s="1" t="s">
        <v>276</v>
      </c>
      <c r="D169" s="2">
        <v>6713.6</v>
      </c>
      <c r="E169" s="1">
        <v>615.44000000000005</v>
      </c>
      <c r="F169" s="1">
        <v>0</v>
      </c>
      <c r="G169" s="9">
        <v>7329.04</v>
      </c>
    </row>
    <row r="170" spans="1:7" x14ac:dyDescent="0.25">
      <c r="A170" s="5" t="s">
        <v>277</v>
      </c>
      <c r="B170" s="1" t="s">
        <v>277</v>
      </c>
      <c r="C170" s="1" t="s">
        <v>278</v>
      </c>
      <c r="D170" s="1">
        <v>103.01</v>
      </c>
      <c r="E170" s="1">
        <v>0</v>
      </c>
      <c r="F170" s="1">
        <v>0</v>
      </c>
      <c r="G170" s="9">
        <v>103.01</v>
      </c>
    </row>
    <row r="171" spans="1:7" x14ac:dyDescent="0.25">
      <c r="A171" s="5" t="s">
        <v>279</v>
      </c>
      <c r="B171" s="1" t="s">
        <v>279</v>
      </c>
      <c r="C171" s="1" t="s">
        <v>280</v>
      </c>
      <c r="D171" s="2">
        <v>15099.01</v>
      </c>
      <c r="E171" s="2">
        <v>3337.35</v>
      </c>
      <c r="F171" s="2">
        <v>2101.61</v>
      </c>
      <c r="G171" s="9">
        <v>16334.75</v>
      </c>
    </row>
    <row r="172" spans="1:7" x14ac:dyDescent="0.25">
      <c r="A172" s="5" t="s">
        <v>281</v>
      </c>
      <c r="B172" s="1" t="s">
        <v>281</v>
      </c>
      <c r="C172" s="1" t="s">
        <v>282</v>
      </c>
      <c r="D172" s="1">
        <v>755</v>
      </c>
      <c r="E172" s="1">
        <v>0</v>
      </c>
      <c r="F172" s="1">
        <v>0</v>
      </c>
      <c r="G172" s="9">
        <v>755</v>
      </c>
    </row>
    <row r="173" spans="1:7" x14ac:dyDescent="0.25">
      <c r="A173" s="5" t="s">
        <v>283</v>
      </c>
      <c r="B173" s="1" t="s">
        <v>283</v>
      </c>
      <c r="C173" s="1" t="s">
        <v>284</v>
      </c>
      <c r="D173" s="2">
        <v>14344.01</v>
      </c>
      <c r="E173" s="2">
        <v>3337.35</v>
      </c>
      <c r="F173" s="2">
        <v>2101.61</v>
      </c>
      <c r="G173" s="9">
        <v>15579.75</v>
      </c>
    </row>
    <row r="174" spans="1:7" x14ac:dyDescent="0.25">
      <c r="A174" s="5" t="s">
        <v>285</v>
      </c>
      <c r="B174" s="1" t="s">
        <v>285</v>
      </c>
      <c r="C174" s="1" t="s">
        <v>251</v>
      </c>
      <c r="D174" s="2">
        <v>220847.6</v>
      </c>
      <c r="E174" s="2">
        <v>256569.63</v>
      </c>
      <c r="F174" s="1">
        <v>0</v>
      </c>
      <c r="G174" s="9">
        <v>477417.23</v>
      </c>
    </row>
    <row r="175" spans="1:7" x14ac:dyDescent="0.25">
      <c r="A175" s="5" t="s">
        <v>286</v>
      </c>
      <c r="B175" s="1" t="s">
        <v>286</v>
      </c>
      <c r="C175" s="1" t="s">
        <v>251</v>
      </c>
      <c r="D175" s="2">
        <v>220847.6</v>
      </c>
      <c r="E175" s="2">
        <v>256569.63</v>
      </c>
      <c r="F175" s="1">
        <v>0</v>
      </c>
      <c r="G175" s="9">
        <v>477417.23</v>
      </c>
    </row>
    <row r="176" spans="1:7" x14ac:dyDescent="0.25">
      <c r="A176" s="5" t="s">
        <v>287</v>
      </c>
      <c r="B176" s="1" t="s">
        <v>287</v>
      </c>
      <c r="C176" s="1" t="s">
        <v>288</v>
      </c>
      <c r="D176" s="2">
        <v>1191.75</v>
      </c>
      <c r="E176" s="1">
        <v>150</v>
      </c>
      <c r="F176" s="1">
        <v>0</v>
      </c>
      <c r="G176" s="9">
        <v>1341.75</v>
      </c>
    </row>
    <row r="177" spans="1:7" x14ac:dyDescent="0.25">
      <c r="A177" s="5" t="s">
        <v>289</v>
      </c>
      <c r="B177" s="1" t="s">
        <v>289</v>
      </c>
      <c r="C177" s="1" t="s">
        <v>290</v>
      </c>
      <c r="D177" s="2">
        <v>25968.69</v>
      </c>
      <c r="E177" s="1">
        <v>0</v>
      </c>
      <c r="F177" s="1">
        <v>0</v>
      </c>
      <c r="G177" s="9">
        <v>25968.69</v>
      </c>
    </row>
    <row r="178" spans="1:7" x14ac:dyDescent="0.25">
      <c r="A178" s="5" t="s">
        <v>291</v>
      </c>
      <c r="B178" s="1" t="s">
        <v>291</v>
      </c>
      <c r="C178" s="1" t="s">
        <v>292</v>
      </c>
      <c r="D178" s="2">
        <v>1931.14</v>
      </c>
      <c r="E178" s="1">
        <v>0</v>
      </c>
      <c r="F178" s="1">
        <v>0</v>
      </c>
      <c r="G178" s="9">
        <v>1931.14</v>
      </c>
    </row>
    <row r="179" spans="1:7" x14ac:dyDescent="0.25">
      <c r="A179" s="5" t="s">
        <v>293</v>
      </c>
      <c r="B179" s="1" t="s">
        <v>293</v>
      </c>
      <c r="C179" s="1" t="s">
        <v>294</v>
      </c>
      <c r="D179" s="1">
        <v>3</v>
      </c>
      <c r="E179" s="1">
        <v>0</v>
      </c>
      <c r="F179" s="1">
        <v>0</v>
      </c>
      <c r="G179" s="9">
        <v>3</v>
      </c>
    </row>
    <row r="180" spans="1:7" x14ac:dyDescent="0.25">
      <c r="A180" s="5" t="s">
        <v>295</v>
      </c>
      <c r="B180" s="1" t="s">
        <v>295</v>
      </c>
      <c r="C180" s="1" t="s">
        <v>296</v>
      </c>
      <c r="D180" s="2">
        <v>1326.5</v>
      </c>
      <c r="E180" s="1">
        <v>186</v>
      </c>
      <c r="F180" s="1">
        <v>0</v>
      </c>
      <c r="G180" s="9">
        <v>1512.5</v>
      </c>
    </row>
    <row r="181" spans="1:7" x14ac:dyDescent="0.25">
      <c r="A181" s="5" t="s">
        <v>297</v>
      </c>
      <c r="B181" s="1" t="s">
        <v>297</v>
      </c>
      <c r="C181" s="1" t="s">
        <v>298</v>
      </c>
      <c r="D181" s="2">
        <v>3692.64</v>
      </c>
      <c r="E181" s="1">
        <v>453.96</v>
      </c>
      <c r="F181" s="1">
        <v>0</v>
      </c>
      <c r="G181" s="9">
        <v>4146.6000000000004</v>
      </c>
    </row>
    <row r="182" spans="1:7" x14ac:dyDescent="0.25">
      <c r="A182" s="5" t="s">
        <v>299</v>
      </c>
      <c r="B182" s="1" t="s">
        <v>299</v>
      </c>
      <c r="C182" s="1" t="s">
        <v>300</v>
      </c>
      <c r="D182" s="1">
        <v>49.28</v>
      </c>
      <c r="E182" s="1">
        <v>0</v>
      </c>
      <c r="F182" s="1">
        <v>0</v>
      </c>
      <c r="G182" s="9">
        <v>49.28</v>
      </c>
    </row>
    <row r="183" spans="1:7" x14ac:dyDescent="0.25">
      <c r="A183" s="5" t="s">
        <v>301</v>
      </c>
      <c r="B183" s="1" t="s">
        <v>301</v>
      </c>
      <c r="C183" s="1" t="s">
        <v>302</v>
      </c>
      <c r="D183" s="1">
        <v>870.19</v>
      </c>
      <c r="E183" s="1">
        <v>19.760000000000002</v>
      </c>
      <c r="F183" s="1">
        <v>0</v>
      </c>
      <c r="G183" s="9">
        <v>889.95</v>
      </c>
    </row>
    <row r="184" spans="1:7" x14ac:dyDescent="0.25">
      <c r="A184" s="5" t="s">
        <v>303</v>
      </c>
      <c r="B184" s="1" t="s">
        <v>303</v>
      </c>
      <c r="C184" s="1" t="s">
        <v>304</v>
      </c>
      <c r="D184" s="1">
        <v>847.75</v>
      </c>
      <c r="E184" s="1">
        <v>0</v>
      </c>
      <c r="F184" s="1">
        <v>0</v>
      </c>
      <c r="G184" s="9">
        <v>847.75</v>
      </c>
    </row>
    <row r="185" spans="1:7" x14ac:dyDescent="0.25">
      <c r="A185" s="5" t="s">
        <v>305</v>
      </c>
      <c r="B185" s="1" t="s">
        <v>305</v>
      </c>
      <c r="C185" s="1" t="s">
        <v>306</v>
      </c>
      <c r="D185" s="2">
        <v>62399.9</v>
      </c>
      <c r="E185" s="1">
        <v>0</v>
      </c>
      <c r="F185" s="1">
        <v>0</v>
      </c>
      <c r="G185" s="9">
        <v>62399.9</v>
      </c>
    </row>
    <row r="186" spans="1:7" x14ac:dyDescent="0.25">
      <c r="A186" s="5" t="s">
        <v>307</v>
      </c>
      <c r="B186" s="1" t="s">
        <v>307</v>
      </c>
      <c r="C186" s="1" t="s">
        <v>308</v>
      </c>
      <c r="D186" s="2">
        <v>34158.06</v>
      </c>
      <c r="E186" s="1">
        <v>638.95000000000005</v>
      </c>
      <c r="F186" s="1">
        <v>0</v>
      </c>
      <c r="G186" s="9">
        <v>34797.01</v>
      </c>
    </row>
    <row r="187" spans="1:7" x14ac:dyDescent="0.25">
      <c r="A187" s="5" t="s">
        <v>309</v>
      </c>
      <c r="B187" s="1" t="s">
        <v>309</v>
      </c>
      <c r="C187" s="1" t="s">
        <v>310</v>
      </c>
      <c r="D187" s="2">
        <v>33000</v>
      </c>
      <c r="E187" s="1">
        <v>0</v>
      </c>
      <c r="F187" s="1">
        <v>0</v>
      </c>
      <c r="G187" s="9">
        <v>33000</v>
      </c>
    </row>
    <row r="188" spans="1:7" x14ac:dyDescent="0.25">
      <c r="A188" s="5" t="s">
        <v>311</v>
      </c>
      <c r="B188" s="1" t="s">
        <v>311</v>
      </c>
      <c r="C188" s="1" t="s">
        <v>312</v>
      </c>
      <c r="D188" s="2">
        <v>14969.53</v>
      </c>
      <c r="E188" s="1">
        <v>46</v>
      </c>
      <c r="F188" s="1">
        <v>0</v>
      </c>
      <c r="G188" s="9">
        <v>15015.53</v>
      </c>
    </row>
    <row r="189" spans="1:7" x14ac:dyDescent="0.25">
      <c r="A189" s="5" t="s">
        <v>313</v>
      </c>
      <c r="B189" s="1" t="s">
        <v>313</v>
      </c>
      <c r="C189" s="1" t="s">
        <v>314</v>
      </c>
      <c r="D189" s="1">
        <v>949.41</v>
      </c>
      <c r="E189" s="1">
        <v>0</v>
      </c>
      <c r="F189" s="1">
        <v>0</v>
      </c>
      <c r="G189" s="9">
        <v>949.41</v>
      </c>
    </row>
    <row r="190" spans="1:7" x14ac:dyDescent="0.25">
      <c r="A190" s="5" t="s">
        <v>315</v>
      </c>
      <c r="B190" s="1" t="s">
        <v>315</v>
      </c>
      <c r="C190" s="1" t="s">
        <v>316</v>
      </c>
      <c r="D190" s="2">
        <v>4836.3</v>
      </c>
      <c r="E190" s="1">
        <v>314.79000000000002</v>
      </c>
      <c r="F190" s="1">
        <v>0</v>
      </c>
      <c r="G190" s="9">
        <v>5151.09</v>
      </c>
    </row>
    <row r="191" spans="1:7" x14ac:dyDescent="0.25">
      <c r="A191" s="5" t="s">
        <v>317</v>
      </c>
      <c r="B191" s="1" t="s">
        <v>317</v>
      </c>
      <c r="C191" s="1" t="s">
        <v>318</v>
      </c>
      <c r="D191" s="1">
        <v>278.29000000000002</v>
      </c>
      <c r="E191" s="1">
        <v>0.4</v>
      </c>
      <c r="F191" s="1">
        <v>0</v>
      </c>
      <c r="G191" s="9">
        <v>278.69</v>
      </c>
    </row>
    <row r="192" spans="1:7" x14ac:dyDescent="0.25">
      <c r="A192" s="5" t="s">
        <v>319</v>
      </c>
      <c r="B192" s="1" t="s">
        <v>319</v>
      </c>
      <c r="C192" s="1" t="s">
        <v>320</v>
      </c>
      <c r="D192" s="2">
        <v>3605.22</v>
      </c>
      <c r="E192" s="1">
        <v>350.75</v>
      </c>
      <c r="F192" s="1">
        <v>0</v>
      </c>
      <c r="G192" s="9">
        <v>3955.97</v>
      </c>
    </row>
    <row r="193" spans="1:7" x14ac:dyDescent="0.25">
      <c r="A193" s="5" t="s">
        <v>321</v>
      </c>
      <c r="B193" s="1" t="s">
        <v>321</v>
      </c>
      <c r="C193" s="1" t="s">
        <v>322</v>
      </c>
      <c r="D193" s="1">
        <v>0</v>
      </c>
      <c r="E193" s="1">
        <v>18.25</v>
      </c>
      <c r="F193" s="1">
        <v>0</v>
      </c>
      <c r="G193" s="9">
        <v>18.25</v>
      </c>
    </row>
    <row r="194" spans="1:7" x14ac:dyDescent="0.25">
      <c r="A194" s="5" t="s">
        <v>323</v>
      </c>
      <c r="B194" s="1" t="s">
        <v>323</v>
      </c>
      <c r="C194" s="1" t="s">
        <v>324</v>
      </c>
      <c r="D194" s="1">
        <v>104.5</v>
      </c>
      <c r="E194" s="1">
        <v>0</v>
      </c>
      <c r="F194" s="1">
        <v>0</v>
      </c>
      <c r="G194" s="9">
        <v>104.5</v>
      </c>
    </row>
    <row r="195" spans="1:7" x14ac:dyDescent="0.25">
      <c r="A195" s="5" t="s">
        <v>325</v>
      </c>
      <c r="B195" s="1" t="s">
        <v>325</v>
      </c>
      <c r="C195" s="1" t="s">
        <v>326</v>
      </c>
      <c r="D195" s="2">
        <v>19846</v>
      </c>
      <c r="E195" s="2">
        <v>1250</v>
      </c>
      <c r="F195" s="1">
        <v>0</v>
      </c>
      <c r="G195" s="9">
        <v>21096</v>
      </c>
    </row>
    <row r="196" spans="1:7" x14ac:dyDescent="0.25">
      <c r="A196" s="5" t="s">
        <v>327</v>
      </c>
      <c r="B196" s="1" t="s">
        <v>327</v>
      </c>
      <c r="C196" s="1" t="s">
        <v>328</v>
      </c>
      <c r="D196" s="1">
        <v>904.6</v>
      </c>
      <c r="E196" s="1">
        <v>0</v>
      </c>
      <c r="F196" s="1">
        <v>0</v>
      </c>
      <c r="G196" s="9">
        <v>904.6</v>
      </c>
    </row>
    <row r="197" spans="1:7" x14ac:dyDescent="0.25">
      <c r="A197" s="5" t="s">
        <v>329</v>
      </c>
      <c r="B197" s="1" t="s">
        <v>329</v>
      </c>
      <c r="C197" s="1" t="s">
        <v>330</v>
      </c>
      <c r="D197" s="1">
        <v>208.22</v>
      </c>
      <c r="E197" s="1">
        <v>7.9</v>
      </c>
      <c r="F197" s="1">
        <v>0</v>
      </c>
      <c r="G197" s="9">
        <v>216.12</v>
      </c>
    </row>
    <row r="198" spans="1:7" x14ac:dyDescent="0.25">
      <c r="A198" s="5" t="s">
        <v>331</v>
      </c>
      <c r="B198" s="1" t="s">
        <v>331</v>
      </c>
      <c r="C198" s="1" t="s">
        <v>332</v>
      </c>
      <c r="D198" s="2">
        <v>9567.7199999999993</v>
      </c>
      <c r="E198" s="2">
        <v>2076</v>
      </c>
      <c r="F198" s="1">
        <v>0</v>
      </c>
      <c r="G198" s="9">
        <v>11643.72</v>
      </c>
    </row>
    <row r="199" spans="1:7" x14ac:dyDescent="0.25">
      <c r="A199" s="5" t="s">
        <v>333</v>
      </c>
      <c r="B199" s="1" t="s">
        <v>333</v>
      </c>
      <c r="C199" s="1" t="s">
        <v>334</v>
      </c>
      <c r="D199" s="1">
        <v>79.239999999999995</v>
      </c>
      <c r="E199" s="1">
        <v>0</v>
      </c>
      <c r="F199" s="1">
        <v>0</v>
      </c>
      <c r="G199" s="9">
        <v>79.239999999999995</v>
      </c>
    </row>
    <row r="200" spans="1:7" x14ac:dyDescent="0.25">
      <c r="A200" s="5" t="s">
        <v>335</v>
      </c>
      <c r="B200" s="1" t="s">
        <v>335</v>
      </c>
      <c r="C200" s="1" t="s">
        <v>336</v>
      </c>
      <c r="D200" s="1">
        <v>0</v>
      </c>
      <c r="E200" s="2">
        <v>249685.47</v>
      </c>
      <c r="F200" s="1">
        <v>0</v>
      </c>
      <c r="G200" s="9">
        <v>249685.47</v>
      </c>
    </row>
    <row r="201" spans="1:7" x14ac:dyDescent="0.25">
      <c r="A201" s="5" t="s">
        <v>337</v>
      </c>
      <c r="B201" s="1" t="s">
        <v>337</v>
      </c>
      <c r="C201" s="1" t="s">
        <v>338</v>
      </c>
      <c r="D201" s="1">
        <v>0</v>
      </c>
      <c r="E201" s="2">
        <v>1371.4</v>
      </c>
      <c r="F201" s="1">
        <v>0</v>
      </c>
      <c r="G201" s="9">
        <v>1371.4</v>
      </c>
    </row>
    <row r="202" spans="1:7" x14ac:dyDescent="0.25">
      <c r="A202" s="5" t="s">
        <v>339</v>
      </c>
      <c r="B202" s="1" t="s">
        <v>339</v>
      </c>
      <c r="C202" s="1" t="s">
        <v>340</v>
      </c>
      <c r="D202" s="1">
        <v>59.67</v>
      </c>
      <c r="E202" s="1">
        <v>0</v>
      </c>
      <c r="F202" s="1">
        <v>0</v>
      </c>
      <c r="G202" s="9">
        <v>59.67</v>
      </c>
    </row>
    <row r="203" spans="1:7" x14ac:dyDescent="0.25">
      <c r="A203" s="5">
        <v>7</v>
      </c>
      <c r="B203" s="1">
        <v>7</v>
      </c>
      <c r="C203" s="1" t="s">
        <v>341</v>
      </c>
      <c r="D203" s="2">
        <v>1343.44</v>
      </c>
      <c r="E203" s="1">
        <v>0</v>
      </c>
      <c r="F203" s="1">
        <v>0</v>
      </c>
      <c r="G203" s="9">
        <v>1343.44</v>
      </c>
    </row>
    <row r="204" spans="1:7" x14ac:dyDescent="0.25">
      <c r="A204" s="6" t="s">
        <v>386</v>
      </c>
      <c r="B204" s="3">
        <v>43837</v>
      </c>
      <c r="C204" s="1" t="s">
        <v>342</v>
      </c>
      <c r="D204" s="1">
        <v>-604.42999999999995</v>
      </c>
      <c r="E204" s="1">
        <v>0</v>
      </c>
      <c r="F204" s="1">
        <v>0</v>
      </c>
      <c r="G204" s="9">
        <v>-604.42999999999995</v>
      </c>
    </row>
    <row r="205" spans="1:7" x14ac:dyDescent="0.25">
      <c r="A205" s="6" t="s">
        <v>387</v>
      </c>
      <c r="B205" s="4">
        <v>36898</v>
      </c>
      <c r="C205" s="1" t="s">
        <v>221</v>
      </c>
      <c r="D205" s="1">
        <v>-604.42999999999995</v>
      </c>
      <c r="E205" s="1">
        <v>0</v>
      </c>
      <c r="F205" s="1">
        <v>0</v>
      </c>
      <c r="G205" s="9">
        <v>-604.42999999999995</v>
      </c>
    </row>
    <row r="206" spans="1:7" x14ac:dyDescent="0.25">
      <c r="A206" s="5" t="s">
        <v>343</v>
      </c>
      <c r="B206" s="1" t="s">
        <v>343</v>
      </c>
      <c r="C206" s="1" t="s">
        <v>221</v>
      </c>
      <c r="D206" s="1">
        <v>-604.42999999999995</v>
      </c>
      <c r="E206" s="1">
        <v>0</v>
      </c>
      <c r="F206" s="1">
        <v>0</v>
      </c>
      <c r="G206" s="9">
        <v>-604.42999999999995</v>
      </c>
    </row>
    <row r="207" spans="1:7" x14ac:dyDescent="0.25">
      <c r="A207" s="5" t="s">
        <v>344</v>
      </c>
      <c r="B207" s="1" t="s">
        <v>344</v>
      </c>
      <c r="C207" s="1" t="s">
        <v>345</v>
      </c>
      <c r="D207" s="1">
        <v>-604.42999999999995</v>
      </c>
      <c r="E207" s="1">
        <v>0</v>
      </c>
      <c r="F207" s="1">
        <v>0</v>
      </c>
      <c r="G207" s="9">
        <v>-604.42999999999995</v>
      </c>
    </row>
    <row r="208" spans="1:7" x14ac:dyDescent="0.25">
      <c r="A208" s="5" t="s">
        <v>346</v>
      </c>
      <c r="B208" s="1" t="s">
        <v>346</v>
      </c>
      <c r="C208" s="1" t="s">
        <v>347</v>
      </c>
      <c r="D208" s="1">
        <v>-604.42999999999995</v>
      </c>
      <c r="E208" s="1">
        <v>0</v>
      </c>
      <c r="F208" s="1">
        <v>0</v>
      </c>
      <c r="G208" s="9">
        <v>-604.42999999999995</v>
      </c>
    </row>
    <row r="209" spans="1:7" x14ac:dyDescent="0.25">
      <c r="A209" s="5" t="s">
        <v>348</v>
      </c>
      <c r="B209" s="1" t="s">
        <v>348</v>
      </c>
      <c r="C209" s="1" t="s">
        <v>349</v>
      </c>
      <c r="D209" s="2">
        <v>1947.87</v>
      </c>
      <c r="E209" s="1">
        <v>0</v>
      </c>
      <c r="F209" s="1">
        <v>0</v>
      </c>
      <c r="G209" s="9">
        <v>1947.87</v>
      </c>
    </row>
    <row r="210" spans="1:7" x14ac:dyDescent="0.25">
      <c r="A210" s="6" t="s">
        <v>388</v>
      </c>
      <c r="B210" s="4">
        <v>36929</v>
      </c>
      <c r="C210" s="1" t="s">
        <v>349</v>
      </c>
      <c r="D210" s="2">
        <v>1947.87</v>
      </c>
      <c r="E210" s="1">
        <v>0</v>
      </c>
      <c r="F210" s="1">
        <v>0</v>
      </c>
      <c r="G210" s="9">
        <v>1947.87</v>
      </c>
    </row>
    <row r="211" spans="1:7" x14ac:dyDescent="0.25">
      <c r="A211" s="5" t="s">
        <v>350</v>
      </c>
      <c r="B211" s="1" t="s">
        <v>350</v>
      </c>
      <c r="C211" s="1" t="s">
        <v>349</v>
      </c>
      <c r="D211" s="2">
        <v>1947.87</v>
      </c>
      <c r="E211" s="1">
        <v>0</v>
      </c>
      <c r="F211" s="1">
        <v>0</v>
      </c>
      <c r="G211" s="9">
        <v>1947.87</v>
      </c>
    </row>
    <row r="212" spans="1:7" x14ac:dyDescent="0.25">
      <c r="A212" s="5" t="s">
        <v>351</v>
      </c>
      <c r="B212" s="1" t="s">
        <v>351</v>
      </c>
      <c r="C212" s="1" t="s">
        <v>349</v>
      </c>
      <c r="D212" s="2">
        <v>1947.87</v>
      </c>
      <c r="E212" s="1">
        <v>0</v>
      </c>
      <c r="F212" s="1">
        <v>0</v>
      </c>
      <c r="G212" s="9">
        <v>1947.87</v>
      </c>
    </row>
    <row r="213" spans="1:7" x14ac:dyDescent="0.25">
      <c r="A213" s="5" t="s">
        <v>352</v>
      </c>
      <c r="B213" s="1" t="s">
        <v>352</v>
      </c>
      <c r="C213" s="1" t="s">
        <v>353</v>
      </c>
      <c r="D213" s="2">
        <v>1947.87</v>
      </c>
      <c r="E213" s="1">
        <v>0</v>
      </c>
      <c r="F213" s="1">
        <v>0</v>
      </c>
      <c r="G213" s="9">
        <v>1947.87</v>
      </c>
    </row>
    <row r="214" spans="1:7" x14ac:dyDescent="0.25">
      <c r="A214" s="5">
        <v>9</v>
      </c>
      <c r="B214" s="1">
        <v>9</v>
      </c>
      <c r="C214" s="1" t="s">
        <v>354</v>
      </c>
      <c r="D214" s="1">
        <v>1.39</v>
      </c>
      <c r="E214" s="1">
        <v>0.18</v>
      </c>
      <c r="F214" s="1">
        <v>0</v>
      </c>
      <c r="G214" s="9">
        <v>1.57</v>
      </c>
    </row>
    <row r="215" spans="1:7" x14ac:dyDescent="0.25">
      <c r="A215" s="6" t="s">
        <v>389</v>
      </c>
      <c r="B215" s="3">
        <v>43839</v>
      </c>
      <c r="C215" s="1" t="s">
        <v>354</v>
      </c>
      <c r="D215" s="1">
        <v>1.39</v>
      </c>
      <c r="E215" s="1">
        <v>0.18</v>
      </c>
      <c r="F215" s="1">
        <v>0</v>
      </c>
      <c r="G215" s="9">
        <v>1.57</v>
      </c>
    </row>
    <row r="216" spans="1:7" x14ac:dyDescent="0.25">
      <c r="A216" s="6" t="s">
        <v>390</v>
      </c>
      <c r="B216" s="4">
        <v>36900</v>
      </c>
      <c r="C216" s="1" t="s">
        <v>355</v>
      </c>
      <c r="D216" s="1">
        <v>1.39</v>
      </c>
      <c r="E216" s="1">
        <v>0.18</v>
      </c>
      <c r="F216" s="1">
        <v>0</v>
      </c>
      <c r="G216" s="9">
        <v>1.57</v>
      </c>
    </row>
    <row r="217" spans="1:7" x14ac:dyDescent="0.25">
      <c r="A217" s="5" t="s">
        <v>356</v>
      </c>
      <c r="B217" s="1" t="s">
        <v>356</v>
      </c>
      <c r="C217" s="1" t="s">
        <v>354</v>
      </c>
      <c r="D217" s="1">
        <v>1.39</v>
      </c>
      <c r="E217" s="1">
        <v>0.18</v>
      </c>
      <c r="F217" s="1">
        <v>0</v>
      </c>
      <c r="G217" s="9">
        <v>1.57</v>
      </c>
    </row>
    <row r="218" spans="1:7" x14ac:dyDescent="0.25">
      <c r="A218" s="5" t="s">
        <v>357</v>
      </c>
      <c r="B218" s="1" t="s">
        <v>357</v>
      </c>
      <c r="C218" s="1" t="s">
        <v>358</v>
      </c>
      <c r="D218" s="1">
        <v>1.39</v>
      </c>
      <c r="E218" s="1">
        <v>0.18</v>
      </c>
      <c r="F218" s="1">
        <v>0</v>
      </c>
      <c r="G218" s="9">
        <v>1.57</v>
      </c>
    </row>
    <row r="219" spans="1:7" x14ac:dyDescent="0.25">
      <c r="A219" s="5" t="s">
        <v>359</v>
      </c>
      <c r="B219" s="1" t="s">
        <v>359</v>
      </c>
      <c r="C219" s="1" t="s">
        <v>360</v>
      </c>
      <c r="D219" s="1">
        <v>1.39</v>
      </c>
      <c r="E219" s="1">
        <v>0.18</v>
      </c>
      <c r="F219" s="1">
        <v>0</v>
      </c>
      <c r="G219" s="9">
        <v>1.57</v>
      </c>
    </row>
    <row r="220" spans="1:7" x14ac:dyDescent="0.25">
      <c r="A220" s="5">
        <v>0</v>
      </c>
      <c r="B220" s="1">
        <v>0</v>
      </c>
      <c r="C220" s="2">
        <v>3657774.98</v>
      </c>
      <c r="D220" s="2">
        <v>3657774.98</v>
      </c>
      <c r="E220" s="1">
        <v>0</v>
      </c>
    </row>
  </sheetData>
  <autoFilter ref="A2:G2" xr:uid="{D31D7791-0520-4050-9958-016745A6F80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D07E-6B06-42DB-89C7-3012D9424E64}">
  <dimension ref="A2:H206"/>
  <sheetViews>
    <sheetView topLeftCell="A134" workbookViewId="0">
      <selection activeCell="G147" sqref="G147"/>
    </sheetView>
  </sheetViews>
  <sheetFormatPr defaultColWidth="11.42578125" defaultRowHeight="12" x14ac:dyDescent="0.2"/>
  <cols>
    <col min="1" max="1" width="18.7109375" style="1" bestFit="1" customWidth="1"/>
    <col min="2" max="2" width="11.5703125" style="1" hidden="1" customWidth="1"/>
    <col min="3" max="3" width="38.28515625" style="1" bestFit="1" customWidth="1"/>
    <col min="4" max="4" width="13.7109375" style="1" hidden="1" customWidth="1"/>
    <col min="5" max="6" width="11.5703125" style="1" hidden="1" customWidth="1"/>
    <col min="7" max="7" width="21.7109375" style="1" bestFit="1" customWidth="1"/>
    <col min="8" max="16384" width="11.42578125" style="1"/>
  </cols>
  <sheetData>
    <row r="2" spans="1:7" x14ac:dyDescent="0.2">
      <c r="A2" s="70" t="s">
        <v>478</v>
      </c>
      <c r="B2" s="70" t="s">
        <v>479</v>
      </c>
      <c r="C2" s="70" t="s">
        <v>480</v>
      </c>
      <c r="D2" s="70" t="s">
        <v>479</v>
      </c>
      <c r="E2" s="70" t="s">
        <v>479</v>
      </c>
      <c r="F2" s="70" t="s">
        <v>479</v>
      </c>
      <c r="G2" s="70" t="s">
        <v>481</v>
      </c>
    </row>
    <row r="3" spans="1:7" x14ac:dyDescent="0.2">
      <c r="A3" s="5">
        <v>1</v>
      </c>
      <c r="B3" s="1">
        <v>1</v>
      </c>
      <c r="C3" s="1" t="s">
        <v>0</v>
      </c>
      <c r="D3" s="2">
        <v>5183920.22</v>
      </c>
      <c r="E3" s="2">
        <v>353093.24</v>
      </c>
      <c r="F3" s="2">
        <v>470144.42</v>
      </c>
      <c r="G3" s="2">
        <v>5066869.04</v>
      </c>
    </row>
    <row r="4" spans="1:7" x14ac:dyDescent="0.2">
      <c r="A4" s="6" t="s">
        <v>363</v>
      </c>
      <c r="B4" s="3">
        <v>43831</v>
      </c>
      <c r="C4" s="1" t="s">
        <v>1</v>
      </c>
      <c r="D4" s="2">
        <v>423038.89</v>
      </c>
      <c r="E4" s="2">
        <v>214417.69</v>
      </c>
      <c r="F4" s="2">
        <v>191358.39</v>
      </c>
      <c r="G4" s="2">
        <v>446098.19</v>
      </c>
    </row>
    <row r="5" spans="1:7" x14ac:dyDescent="0.2">
      <c r="A5" s="6" t="s">
        <v>364</v>
      </c>
      <c r="B5" s="4">
        <v>36892</v>
      </c>
      <c r="C5" s="1" t="s">
        <v>1</v>
      </c>
      <c r="D5" s="2">
        <v>423038.89</v>
      </c>
      <c r="E5" s="2">
        <v>214417.69</v>
      </c>
      <c r="F5" s="2">
        <v>191358.39</v>
      </c>
      <c r="G5" s="2">
        <v>446098.19</v>
      </c>
    </row>
    <row r="6" spans="1:7" x14ac:dyDescent="0.2">
      <c r="A6" s="5" t="s">
        <v>2</v>
      </c>
      <c r="B6" s="1" t="s">
        <v>2</v>
      </c>
      <c r="C6" s="1" t="s">
        <v>3</v>
      </c>
      <c r="D6" s="2">
        <v>11826.57</v>
      </c>
      <c r="E6" s="2">
        <v>74576.91</v>
      </c>
      <c r="F6" s="2">
        <v>82378.850000000006</v>
      </c>
      <c r="G6" s="2">
        <v>4024.63</v>
      </c>
    </row>
    <row r="7" spans="1:7" x14ac:dyDescent="0.2">
      <c r="A7" s="5" t="s">
        <v>4</v>
      </c>
      <c r="B7" s="1" t="s">
        <v>4</v>
      </c>
      <c r="C7" s="1" t="s">
        <v>5</v>
      </c>
      <c r="D7" s="1">
        <v>500</v>
      </c>
      <c r="E7" s="1">
        <v>0</v>
      </c>
      <c r="F7" s="1">
        <v>0</v>
      </c>
      <c r="G7" s="1">
        <v>500</v>
      </c>
    </row>
    <row r="8" spans="1:7" x14ac:dyDescent="0.2">
      <c r="A8" s="5" t="s">
        <v>6</v>
      </c>
      <c r="B8" s="1" t="s">
        <v>6</v>
      </c>
      <c r="C8" s="1" t="s">
        <v>7</v>
      </c>
      <c r="D8" s="1">
        <v>500</v>
      </c>
      <c r="E8" s="1">
        <v>0</v>
      </c>
      <c r="F8" s="1">
        <v>0</v>
      </c>
      <c r="G8" s="1">
        <v>500</v>
      </c>
    </row>
    <row r="9" spans="1:7" x14ac:dyDescent="0.2">
      <c r="A9" s="5" t="s">
        <v>8</v>
      </c>
      <c r="B9" s="1" t="s">
        <v>8</v>
      </c>
      <c r="C9" s="1" t="s">
        <v>9</v>
      </c>
      <c r="D9" s="2">
        <v>11326.57</v>
      </c>
      <c r="E9" s="2">
        <v>74576.91</v>
      </c>
      <c r="F9" s="2">
        <v>82378.850000000006</v>
      </c>
      <c r="G9" s="2">
        <v>3524.63</v>
      </c>
    </row>
    <row r="10" spans="1:7" x14ac:dyDescent="0.2">
      <c r="A10" s="5" t="s">
        <v>10</v>
      </c>
      <c r="B10" s="1" t="s">
        <v>10</v>
      </c>
      <c r="C10" s="1" t="s">
        <v>11</v>
      </c>
      <c r="D10" s="2">
        <v>-1084.4100000000001</v>
      </c>
      <c r="E10" s="2">
        <v>1085.4100000000001</v>
      </c>
      <c r="F10" s="1">
        <v>1</v>
      </c>
      <c r="G10" s="1">
        <v>0</v>
      </c>
    </row>
    <row r="11" spans="1:7" x14ac:dyDescent="0.2">
      <c r="A11" s="5" t="s">
        <v>12</v>
      </c>
      <c r="B11" s="1" t="s">
        <v>12</v>
      </c>
      <c r="C11" s="1" t="s">
        <v>13</v>
      </c>
      <c r="D11" s="2">
        <v>12410.98</v>
      </c>
      <c r="E11" s="2">
        <v>73491.5</v>
      </c>
      <c r="F11" s="2">
        <v>82377.850000000006</v>
      </c>
      <c r="G11" s="2">
        <v>3524.63</v>
      </c>
    </row>
    <row r="12" spans="1:7" x14ac:dyDescent="0.2">
      <c r="A12" s="5" t="s">
        <v>14</v>
      </c>
      <c r="B12" s="1" t="s">
        <v>14</v>
      </c>
      <c r="C12" s="1" t="s">
        <v>15</v>
      </c>
      <c r="D12" s="2">
        <v>109890.07</v>
      </c>
      <c r="E12" s="2">
        <v>115792.81</v>
      </c>
      <c r="F12" s="2">
        <v>86097.02</v>
      </c>
      <c r="G12" s="2">
        <v>139585.85999999999</v>
      </c>
    </row>
    <row r="13" spans="1:7" x14ac:dyDescent="0.2">
      <c r="A13" s="5" t="s">
        <v>16</v>
      </c>
      <c r="B13" s="1" t="s">
        <v>16</v>
      </c>
      <c r="C13" s="1" t="s">
        <v>17</v>
      </c>
      <c r="D13" s="2">
        <v>109890.07</v>
      </c>
      <c r="E13" s="2">
        <v>115792.81</v>
      </c>
      <c r="F13" s="2">
        <v>86097.02</v>
      </c>
      <c r="G13" s="2">
        <v>139585.85999999999</v>
      </c>
    </row>
    <row r="14" spans="1:7" x14ac:dyDescent="0.2">
      <c r="A14" s="5" t="s">
        <v>18</v>
      </c>
      <c r="B14" s="1" t="s">
        <v>18</v>
      </c>
      <c r="C14" s="1" t="s">
        <v>19</v>
      </c>
      <c r="D14" s="2">
        <v>109890.07</v>
      </c>
      <c r="E14" s="2">
        <v>115792.81</v>
      </c>
      <c r="F14" s="2">
        <v>86097.02</v>
      </c>
      <c r="G14" s="2">
        <v>139585.85999999999</v>
      </c>
    </row>
    <row r="15" spans="1:7" x14ac:dyDescent="0.2">
      <c r="A15" s="5" t="s">
        <v>24</v>
      </c>
      <c r="B15" s="1" t="s">
        <v>24</v>
      </c>
      <c r="C15" s="1" t="s">
        <v>25</v>
      </c>
      <c r="D15" s="1">
        <v>609.4</v>
      </c>
      <c r="E15" s="1">
        <v>0</v>
      </c>
      <c r="F15" s="1">
        <v>50</v>
      </c>
      <c r="G15" s="1">
        <v>559.4</v>
      </c>
    </row>
    <row r="16" spans="1:7" x14ac:dyDescent="0.2">
      <c r="A16" s="5" t="s">
        <v>26</v>
      </c>
      <c r="B16" s="1" t="s">
        <v>26</v>
      </c>
      <c r="C16" s="1" t="s">
        <v>27</v>
      </c>
      <c r="D16" s="1">
        <v>609.4</v>
      </c>
      <c r="E16" s="1">
        <v>0</v>
      </c>
      <c r="F16" s="1">
        <v>50</v>
      </c>
      <c r="G16" s="1">
        <v>559.4</v>
      </c>
    </row>
    <row r="17" spans="1:7" x14ac:dyDescent="0.2">
      <c r="A17" s="5" t="s">
        <v>28</v>
      </c>
      <c r="B17" s="1" t="s">
        <v>28</v>
      </c>
      <c r="C17" s="1" t="s">
        <v>29</v>
      </c>
      <c r="D17" s="1">
        <v>609.4</v>
      </c>
      <c r="E17" s="1">
        <v>0</v>
      </c>
      <c r="F17" s="1">
        <v>50</v>
      </c>
      <c r="G17" s="1">
        <v>559.4</v>
      </c>
    </row>
    <row r="18" spans="1:7" x14ac:dyDescent="0.2">
      <c r="A18" s="5" t="s">
        <v>30</v>
      </c>
      <c r="B18" s="1" t="s">
        <v>30</v>
      </c>
      <c r="C18" s="1" t="s">
        <v>31</v>
      </c>
      <c r="D18" s="2">
        <v>288391.65999999997</v>
      </c>
      <c r="E18" s="2">
        <v>22590.97</v>
      </c>
      <c r="F18" s="2">
        <v>22832.52</v>
      </c>
      <c r="G18" s="2">
        <v>288150.11</v>
      </c>
    </row>
    <row r="19" spans="1:7" x14ac:dyDescent="0.2">
      <c r="A19" s="5" t="s">
        <v>32</v>
      </c>
      <c r="B19" s="1" t="s">
        <v>32</v>
      </c>
      <c r="C19" s="1" t="s">
        <v>31</v>
      </c>
      <c r="D19" s="2">
        <v>5855.02</v>
      </c>
      <c r="E19" s="2">
        <v>4968.9799999999996</v>
      </c>
      <c r="F19" s="2">
        <v>4680.8</v>
      </c>
      <c r="G19" s="2">
        <v>6143.2</v>
      </c>
    </row>
    <row r="20" spans="1:7" x14ac:dyDescent="0.2">
      <c r="A20" s="5" t="s">
        <v>33</v>
      </c>
      <c r="B20" s="1" t="s">
        <v>33</v>
      </c>
      <c r="C20" s="1" t="s">
        <v>34</v>
      </c>
      <c r="D20" s="1">
        <v>143.85</v>
      </c>
      <c r="E20" s="1">
        <v>117.95</v>
      </c>
      <c r="F20" s="1">
        <v>261.8</v>
      </c>
      <c r="G20" s="1">
        <v>0</v>
      </c>
    </row>
    <row r="21" spans="1:7" x14ac:dyDescent="0.2">
      <c r="A21" s="5" t="s">
        <v>35</v>
      </c>
      <c r="B21" s="1" t="s">
        <v>35</v>
      </c>
      <c r="C21" s="1" t="s">
        <v>36</v>
      </c>
      <c r="D21" s="2">
        <v>2789.77</v>
      </c>
      <c r="E21" s="1">
        <v>899.73</v>
      </c>
      <c r="F21" s="2">
        <v>3689.5</v>
      </c>
      <c r="G21" s="1">
        <v>0</v>
      </c>
    </row>
    <row r="22" spans="1:7" x14ac:dyDescent="0.2">
      <c r="A22" s="5" t="s">
        <v>37</v>
      </c>
      <c r="B22" s="1" t="s">
        <v>37</v>
      </c>
      <c r="C22" s="1" t="s">
        <v>38</v>
      </c>
      <c r="D22" s="2">
        <v>2309.58</v>
      </c>
      <c r="E22" s="2">
        <v>3951.3</v>
      </c>
      <c r="F22" s="1">
        <v>117.68</v>
      </c>
      <c r="G22" s="2">
        <v>6143.2</v>
      </c>
    </row>
    <row r="23" spans="1:7" x14ac:dyDescent="0.2">
      <c r="A23" s="5" t="s">
        <v>482</v>
      </c>
      <c r="B23" s="1" t="s">
        <v>482</v>
      </c>
      <c r="C23" s="1" t="s">
        <v>483</v>
      </c>
      <c r="D23" s="1">
        <v>611.82000000000005</v>
      </c>
      <c r="E23" s="1">
        <v>0</v>
      </c>
      <c r="F23" s="1">
        <v>611.82000000000005</v>
      </c>
      <c r="G23" s="1">
        <v>0</v>
      </c>
    </row>
    <row r="24" spans="1:7" x14ac:dyDescent="0.2">
      <c r="A24" s="5" t="s">
        <v>39</v>
      </c>
      <c r="B24" s="1" t="s">
        <v>39</v>
      </c>
      <c r="C24" s="1" t="s">
        <v>40</v>
      </c>
      <c r="D24" s="2">
        <v>282536.64</v>
      </c>
      <c r="E24" s="2">
        <v>17621.990000000002</v>
      </c>
      <c r="F24" s="2">
        <v>18151.72</v>
      </c>
      <c r="G24" s="2">
        <v>282006.90999999997</v>
      </c>
    </row>
    <row r="25" spans="1:7" x14ac:dyDescent="0.2">
      <c r="A25" s="5" t="s">
        <v>484</v>
      </c>
      <c r="B25" s="1" t="s">
        <v>484</v>
      </c>
      <c r="C25" s="1" t="s">
        <v>485</v>
      </c>
      <c r="D25" s="2">
        <v>-1931.64</v>
      </c>
      <c r="E25" s="2">
        <v>1931.64</v>
      </c>
      <c r="F25" s="1">
        <v>0</v>
      </c>
      <c r="G25" s="1">
        <v>0</v>
      </c>
    </row>
    <row r="26" spans="1:7" x14ac:dyDescent="0.2">
      <c r="A26" s="5" t="s">
        <v>486</v>
      </c>
      <c r="B26" s="1" t="s">
        <v>486</v>
      </c>
      <c r="C26" s="1" t="s">
        <v>487</v>
      </c>
      <c r="D26" s="1">
        <v>0</v>
      </c>
      <c r="E26" s="1">
        <v>424.61</v>
      </c>
      <c r="F26" s="1">
        <v>424.61</v>
      </c>
      <c r="G26" s="1">
        <v>0</v>
      </c>
    </row>
    <row r="27" spans="1:7" x14ac:dyDescent="0.2">
      <c r="A27" s="5" t="s">
        <v>488</v>
      </c>
      <c r="B27" s="1" t="s">
        <v>488</v>
      </c>
      <c r="C27" s="1" t="s">
        <v>489</v>
      </c>
      <c r="D27" s="1">
        <v>0</v>
      </c>
      <c r="E27" s="2">
        <v>3284.6</v>
      </c>
      <c r="F27" s="2">
        <v>3284.6</v>
      </c>
      <c r="G27" s="1">
        <v>0</v>
      </c>
    </row>
    <row r="28" spans="1:7" x14ac:dyDescent="0.2">
      <c r="A28" s="5" t="s">
        <v>41</v>
      </c>
      <c r="B28" s="1" t="s">
        <v>41</v>
      </c>
      <c r="C28" s="1" t="s">
        <v>42</v>
      </c>
      <c r="D28" s="2">
        <v>284387.78000000003</v>
      </c>
      <c r="E28" s="2">
        <v>3789.71</v>
      </c>
      <c r="F28" s="2">
        <v>6170.58</v>
      </c>
      <c r="G28" s="2">
        <v>282006.90999999997</v>
      </c>
    </row>
    <row r="29" spans="1:7" x14ac:dyDescent="0.2">
      <c r="A29" s="5" t="s">
        <v>43</v>
      </c>
      <c r="B29" s="1" t="s">
        <v>43</v>
      </c>
      <c r="C29" s="1" t="s">
        <v>44</v>
      </c>
      <c r="D29" s="1">
        <v>80.5</v>
      </c>
      <c r="E29" s="2">
        <v>1749.97</v>
      </c>
      <c r="F29" s="2">
        <v>1830.47</v>
      </c>
      <c r="G29" s="1">
        <v>0</v>
      </c>
    </row>
    <row r="30" spans="1:7" x14ac:dyDescent="0.2">
      <c r="A30" s="5" t="s">
        <v>45</v>
      </c>
      <c r="B30" s="1" t="s">
        <v>45</v>
      </c>
      <c r="C30" s="1" t="s">
        <v>46</v>
      </c>
      <c r="D30" s="1">
        <v>0</v>
      </c>
      <c r="E30" s="2">
        <v>6441.46</v>
      </c>
      <c r="F30" s="2">
        <v>6441.46</v>
      </c>
      <c r="G30" s="1">
        <v>0</v>
      </c>
    </row>
    <row r="31" spans="1:7" x14ac:dyDescent="0.2">
      <c r="A31" s="5" t="s">
        <v>47</v>
      </c>
      <c r="B31" s="1" t="s">
        <v>47</v>
      </c>
      <c r="C31" s="1" t="s">
        <v>48</v>
      </c>
      <c r="D31" s="2">
        <v>12321.19</v>
      </c>
      <c r="E31" s="2">
        <v>1457</v>
      </c>
      <c r="F31" s="1">
        <v>0</v>
      </c>
      <c r="G31" s="2">
        <v>13778.19</v>
      </c>
    </row>
    <row r="32" spans="1:7" x14ac:dyDescent="0.2">
      <c r="A32" s="5" t="s">
        <v>49</v>
      </c>
      <c r="B32" s="1" t="s">
        <v>49</v>
      </c>
      <c r="C32" s="1" t="s">
        <v>50</v>
      </c>
      <c r="D32" s="2">
        <v>6304.44</v>
      </c>
      <c r="E32" s="1">
        <v>750</v>
      </c>
      <c r="F32" s="1">
        <v>0</v>
      </c>
      <c r="G32" s="2">
        <v>7054.44</v>
      </c>
    </row>
    <row r="33" spans="1:7" x14ac:dyDescent="0.2">
      <c r="A33" s="5" t="s">
        <v>51</v>
      </c>
      <c r="B33" s="1" t="s">
        <v>51</v>
      </c>
      <c r="C33" s="1" t="s">
        <v>52</v>
      </c>
      <c r="D33" s="2">
        <v>2158.1999999999998</v>
      </c>
      <c r="E33" s="1">
        <v>0</v>
      </c>
      <c r="F33" s="1">
        <v>0</v>
      </c>
      <c r="G33" s="2">
        <v>2158.1999999999998</v>
      </c>
    </row>
    <row r="34" spans="1:7" x14ac:dyDescent="0.2">
      <c r="A34" s="5" t="s">
        <v>53</v>
      </c>
      <c r="B34" s="1" t="s">
        <v>53</v>
      </c>
      <c r="C34" s="1" t="s">
        <v>54</v>
      </c>
      <c r="D34" s="1">
        <v>31.58</v>
      </c>
      <c r="E34" s="1">
        <v>0</v>
      </c>
      <c r="F34" s="1">
        <v>0</v>
      </c>
      <c r="G34" s="1">
        <v>31.58</v>
      </c>
    </row>
    <row r="35" spans="1:7" x14ac:dyDescent="0.2">
      <c r="A35" s="5" t="s">
        <v>55</v>
      </c>
      <c r="B35" s="1" t="s">
        <v>55</v>
      </c>
      <c r="C35" s="1" t="s">
        <v>56</v>
      </c>
      <c r="D35" s="1">
        <v>994.75</v>
      </c>
      <c r="E35" s="1">
        <v>0</v>
      </c>
      <c r="F35" s="1">
        <v>0</v>
      </c>
      <c r="G35" s="1">
        <v>994.75</v>
      </c>
    </row>
    <row r="36" spans="1:7" x14ac:dyDescent="0.2">
      <c r="A36" s="5" t="s">
        <v>490</v>
      </c>
      <c r="B36" s="1" t="s">
        <v>490</v>
      </c>
      <c r="C36" s="1" t="s">
        <v>491</v>
      </c>
      <c r="D36" s="1">
        <v>750</v>
      </c>
      <c r="E36" s="1">
        <v>0</v>
      </c>
      <c r="F36" s="1">
        <v>0</v>
      </c>
      <c r="G36" s="1">
        <v>750</v>
      </c>
    </row>
    <row r="37" spans="1:7" x14ac:dyDescent="0.2">
      <c r="A37" s="5" t="s">
        <v>57</v>
      </c>
      <c r="B37" s="1" t="s">
        <v>57</v>
      </c>
      <c r="C37" s="1" t="s">
        <v>58</v>
      </c>
      <c r="D37" s="1">
        <v>316.83</v>
      </c>
      <c r="E37" s="1">
        <v>0</v>
      </c>
      <c r="F37" s="1">
        <v>0</v>
      </c>
      <c r="G37" s="1">
        <v>316.83</v>
      </c>
    </row>
    <row r="38" spans="1:7" x14ac:dyDescent="0.2">
      <c r="A38" s="5" t="s">
        <v>492</v>
      </c>
      <c r="B38" s="1" t="s">
        <v>492</v>
      </c>
      <c r="C38" s="1" t="s">
        <v>493</v>
      </c>
      <c r="D38" s="1">
        <v>0</v>
      </c>
      <c r="E38" s="1">
        <v>750</v>
      </c>
      <c r="F38" s="1">
        <v>0</v>
      </c>
      <c r="G38" s="1">
        <v>750</v>
      </c>
    </row>
    <row r="39" spans="1:7" x14ac:dyDescent="0.2">
      <c r="A39" s="5" t="s">
        <v>59</v>
      </c>
      <c r="B39" s="1" t="s">
        <v>59</v>
      </c>
      <c r="C39" s="1" t="s">
        <v>60</v>
      </c>
      <c r="D39" s="2">
        <v>2049.19</v>
      </c>
      <c r="E39" s="1">
        <v>0</v>
      </c>
      <c r="F39" s="1">
        <v>0</v>
      </c>
      <c r="G39" s="2">
        <v>2049.19</v>
      </c>
    </row>
    <row r="40" spans="1:7" x14ac:dyDescent="0.2">
      <c r="A40" s="5" t="s">
        <v>494</v>
      </c>
      <c r="B40" s="1" t="s">
        <v>494</v>
      </c>
      <c r="C40" s="1" t="s">
        <v>495</v>
      </c>
      <c r="D40" s="1">
        <v>1.29</v>
      </c>
      <c r="E40" s="1">
        <v>0</v>
      </c>
      <c r="F40" s="1">
        <v>0</v>
      </c>
      <c r="G40" s="1">
        <v>1.29</v>
      </c>
    </row>
    <row r="41" spans="1:7" x14ac:dyDescent="0.2">
      <c r="A41" s="5" t="s">
        <v>61</v>
      </c>
      <c r="B41" s="1" t="s">
        <v>61</v>
      </c>
      <c r="C41" s="1" t="s">
        <v>62</v>
      </c>
      <c r="D41" s="1">
        <v>2.6</v>
      </c>
      <c r="E41" s="1">
        <v>0</v>
      </c>
      <c r="F41" s="1">
        <v>0</v>
      </c>
      <c r="G41" s="1">
        <v>2.6</v>
      </c>
    </row>
    <row r="42" spans="1:7" x14ac:dyDescent="0.2">
      <c r="A42" s="5" t="s">
        <v>65</v>
      </c>
      <c r="B42" s="1" t="s">
        <v>65</v>
      </c>
      <c r="C42" s="1" t="s">
        <v>66</v>
      </c>
      <c r="D42" s="2">
        <v>6016.75</v>
      </c>
      <c r="E42" s="1">
        <v>707</v>
      </c>
      <c r="F42" s="1">
        <v>0</v>
      </c>
      <c r="G42" s="2">
        <v>6723.75</v>
      </c>
    </row>
    <row r="43" spans="1:7" x14ac:dyDescent="0.2">
      <c r="A43" s="5" t="s">
        <v>67</v>
      </c>
      <c r="B43" s="1" t="s">
        <v>67</v>
      </c>
      <c r="C43" s="1" t="s">
        <v>68</v>
      </c>
      <c r="D43" s="1">
        <v>771.87</v>
      </c>
      <c r="E43" s="1">
        <v>0</v>
      </c>
      <c r="F43" s="1">
        <v>0</v>
      </c>
      <c r="G43" s="1">
        <v>771.87</v>
      </c>
    </row>
    <row r="44" spans="1:7" x14ac:dyDescent="0.2">
      <c r="A44" s="5" t="s">
        <v>69</v>
      </c>
      <c r="B44" s="1" t="s">
        <v>69</v>
      </c>
      <c r="C44" s="1" t="s">
        <v>70</v>
      </c>
      <c r="D44" s="1">
        <v>170.4</v>
      </c>
      <c r="E44" s="1">
        <v>707</v>
      </c>
      <c r="F44" s="1">
        <v>0</v>
      </c>
      <c r="G44" s="1">
        <v>877.4</v>
      </c>
    </row>
    <row r="45" spans="1:7" x14ac:dyDescent="0.2">
      <c r="A45" s="5" t="s">
        <v>71</v>
      </c>
      <c r="B45" s="1" t="s">
        <v>71</v>
      </c>
      <c r="C45" s="1" t="s">
        <v>72</v>
      </c>
      <c r="D45" s="2">
        <v>1400</v>
      </c>
      <c r="E45" s="1">
        <v>0</v>
      </c>
      <c r="F45" s="1">
        <v>0</v>
      </c>
      <c r="G45" s="2">
        <v>1400</v>
      </c>
    </row>
    <row r="46" spans="1:7" x14ac:dyDescent="0.2">
      <c r="A46" s="5" t="s">
        <v>73</v>
      </c>
      <c r="B46" s="1" t="s">
        <v>73</v>
      </c>
      <c r="C46" s="1" t="s">
        <v>74</v>
      </c>
      <c r="D46" s="1">
        <v>349.53</v>
      </c>
      <c r="E46" s="1">
        <v>0</v>
      </c>
      <c r="F46" s="1">
        <v>0</v>
      </c>
      <c r="G46" s="1">
        <v>349.53</v>
      </c>
    </row>
    <row r="47" spans="1:7" x14ac:dyDescent="0.2">
      <c r="A47" s="5" t="s">
        <v>75</v>
      </c>
      <c r="B47" s="1" t="s">
        <v>75</v>
      </c>
      <c r="C47" s="1" t="s">
        <v>76</v>
      </c>
      <c r="D47" s="2">
        <v>2534.9499999999998</v>
      </c>
      <c r="E47" s="1">
        <v>0</v>
      </c>
      <c r="F47" s="1">
        <v>0</v>
      </c>
      <c r="G47" s="2">
        <v>2534.9499999999998</v>
      </c>
    </row>
    <row r="48" spans="1:7" x14ac:dyDescent="0.2">
      <c r="A48" s="5" t="s">
        <v>77</v>
      </c>
      <c r="B48" s="1" t="s">
        <v>77</v>
      </c>
      <c r="C48" s="1" t="s">
        <v>78</v>
      </c>
      <c r="D48" s="1">
        <v>790</v>
      </c>
      <c r="E48" s="1">
        <v>0</v>
      </c>
      <c r="F48" s="1">
        <v>0</v>
      </c>
      <c r="G48" s="1">
        <v>790</v>
      </c>
    </row>
    <row r="49" spans="1:7" x14ac:dyDescent="0.2">
      <c r="A49" s="6" t="s">
        <v>365</v>
      </c>
      <c r="B49" s="3">
        <v>43862</v>
      </c>
      <c r="C49" s="1" t="s">
        <v>81</v>
      </c>
      <c r="D49" s="2">
        <v>506585.96</v>
      </c>
      <c r="E49" s="2">
        <v>135386.23999999999</v>
      </c>
      <c r="F49" s="2">
        <v>145880.9</v>
      </c>
      <c r="G49" s="2">
        <v>496091.3</v>
      </c>
    </row>
    <row r="50" spans="1:7" x14ac:dyDescent="0.2">
      <c r="A50" s="6" t="s">
        <v>366</v>
      </c>
      <c r="B50" s="4">
        <v>36923</v>
      </c>
      <c r="C50" s="1" t="s">
        <v>81</v>
      </c>
      <c r="D50" s="2">
        <v>506585.96</v>
      </c>
      <c r="E50" s="2">
        <v>135386.23999999999</v>
      </c>
      <c r="F50" s="2">
        <v>145880.9</v>
      </c>
      <c r="G50" s="2">
        <v>496091.3</v>
      </c>
    </row>
    <row r="51" spans="1:7" x14ac:dyDescent="0.2">
      <c r="A51" s="5" t="s">
        <v>82</v>
      </c>
      <c r="B51" s="1" t="s">
        <v>82</v>
      </c>
      <c r="C51" s="1" t="s">
        <v>83</v>
      </c>
      <c r="D51" s="2">
        <v>506585.96</v>
      </c>
      <c r="E51" s="2">
        <v>135386.23999999999</v>
      </c>
      <c r="F51" s="2">
        <v>145880.9</v>
      </c>
      <c r="G51" s="2">
        <v>496091.3</v>
      </c>
    </row>
    <row r="52" spans="1:7" x14ac:dyDescent="0.2">
      <c r="A52" s="5" t="s">
        <v>84</v>
      </c>
      <c r="B52" s="1" t="s">
        <v>84</v>
      </c>
      <c r="C52" s="1" t="s">
        <v>85</v>
      </c>
      <c r="D52" s="2">
        <v>506585.96</v>
      </c>
      <c r="E52" s="2">
        <v>135386.23999999999</v>
      </c>
      <c r="F52" s="2">
        <v>145880.9</v>
      </c>
      <c r="G52" s="2">
        <v>496091.3</v>
      </c>
    </row>
    <row r="53" spans="1:7" x14ac:dyDescent="0.2">
      <c r="A53" s="5" t="s">
        <v>86</v>
      </c>
      <c r="B53" s="1" t="s">
        <v>86</v>
      </c>
      <c r="C53" s="1" t="s">
        <v>87</v>
      </c>
      <c r="D53" s="2">
        <v>76880.45</v>
      </c>
      <c r="E53" s="2">
        <v>29644.93</v>
      </c>
      <c r="F53" s="2">
        <v>106525.38</v>
      </c>
      <c r="G53" s="1">
        <v>0</v>
      </c>
    </row>
    <row r="54" spans="1:7" x14ac:dyDescent="0.2">
      <c r="A54" s="5" t="s">
        <v>88</v>
      </c>
      <c r="B54" s="1" t="s">
        <v>88</v>
      </c>
      <c r="C54" s="1" t="s">
        <v>89</v>
      </c>
      <c r="D54" s="2">
        <v>429705.51</v>
      </c>
      <c r="E54" s="2">
        <v>105741.31</v>
      </c>
      <c r="F54" s="2">
        <v>39355.519999999997</v>
      </c>
      <c r="G54" s="2">
        <v>496091.3</v>
      </c>
    </row>
    <row r="55" spans="1:7" x14ac:dyDescent="0.2">
      <c r="A55" s="6" t="s">
        <v>367</v>
      </c>
      <c r="B55" s="3">
        <v>43891</v>
      </c>
      <c r="C55" s="1" t="s">
        <v>96</v>
      </c>
      <c r="D55" s="2">
        <v>1290795.3700000001</v>
      </c>
      <c r="E55" s="2">
        <v>3289.31</v>
      </c>
      <c r="F55" s="2">
        <v>132905.13</v>
      </c>
      <c r="G55" s="2">
        <v>1161179.55</v>
      </c>
    </row>
    <row r="56" spans="1:7" x14ac:dyDescent="0.2">
      <c r="A56" s="6" t="s">
        <v>368</v>
      </c>
      <c r="B56" s="4">
        <v>37316</v>
      </c>
      <c r="C56" s="1" t="s">
        <v>97</v>
      </c>
      <c r="D56" s="2">
        <v>1290795.3700000001</v>
      </c>
      <c r="E56" s="2">
        <v>3289.31</v>
      </c>
      <c r="F56" s="2">
        <v>132905.13</v>
      </c>
      <c r="G56" s="2">
        <v>1161179.55</v>
      </c>
    </row>
    <row r="57" spans="1:7" x14ac:dyDescent="0.2">
      <c r="A57" s="5" t="s">
        <v>98</v>
      </c>
      <c r="B57" s="1" t="s">
        <v>98</v>
      </c>
      <c r="C57" s="1" t="s">
        <v>99</v>
      </c>
      <c r="D57" s="2">
        <v>1343368.82</v>
      </c>
      <c r="E57" s="1">
        <v>0</v>
      </c>
      <c r="F57" s="1">
        <v>0</v>
      </c>
      <c r="G57" s="2">
        <v>1343368.82</v>
      </c>
    </row>
    <row r="58" spans="1:7" x14ac:dyDescent="0.2">
      <c r="A58" s="5" t="s">
        <v>100</v>
      </c>
      <c r="B58" s="1" t="s">
        <v>100</v>
      </c>
      <c r="C58" s="1" t="s">
        <v>99</v>
      </c>
      <c r="D58" s="2">
        <v>1343368.82</v>
      </c>
      <c r="E58" s="1">
        <v>0</v>
      </c>
      <c r="F58" s="1">
        <v>0</v>
      </c>
      <c r="G58" s="2">
        <v>1343368.82</v>
      </c>
    </row>
    <row r="59" spans="1:7" x14ac:dyDescent="0.2">
      <c r="A59" s="5" t="s">
        <v>101</v>
      </c>
      <c r="B59" s="1" t="s">
        <v>101</v>
      </c>
      <c r="C59" s="1" t="s">
        <v>102</v>
      </c>
      <c r="D59" s="2">
        <v>1232945.5900000001</v>
      </c>
      <c r="E59" s="1">
        <v>0</v>
      </c>
      <c r="F59" s="1">
        <v>0</v>
      </c>
      <c r="G59" s="2">
        <v>1232945.5900000001</v>
      </c>
    </row>
    <row r="60" spans="1:7" x14ac:dyDescent="0.2">
      <c r="A60" s="5" t="s">
        <v>103</v>
      </c>
      <c r="B60" s="1" t="s">
        <v>103</v>
      </c>
      <c r="C60" s="1" t="s">
        <v>104</v>
      </c>
      <c r="D60" s="2">
        <v>110423.23</v>
      </c>
      <c r="E60" s="1">
        <v>0</v>
      </c>
      <c r="F60" s="1">
        <v>0</v>
      </c>
      <c r="G60" s="2">
        <v>110423.23</v>
      </c>
    </row>
    <row r="61" spans="1:7" x14ac:dyDescent="0.2">
      <c r="A61" s="5" t="s">
        <v>105</v>
      </c>
      <c r="B61" s="1" t="s">
        <v>105</v>
      </c>
      <c r="C61" s="1" t="s">
        <v>106</v>
      </c>
      <c r="D61" s="2">
        <v>-52573.45</v>
      </c>
      <c r="E61" s="2">
        <v>3289.31</v>
      </c>
      <c r="F61" s="2">
        <v>132905.13</v>
      </c>
      <c r="G61" s="2">
        <v>-182189.27</v>
      </c>
    </row>
    <row r="62" spans="1:7" x14ac:dyDescent="0.2">
      <c r="A62" s="5" t="s">
        <v>107</v>
      </c>
      <c r="B62" s="1" t="s">
        <v>107</v>
      </c>
      <c r="C62" s="1" t="s">
        <v>106</v>
      </c>
      <c r="D62" s="2">
        <v>-52573.45</v>
      </c>
      <c r="E62" s="2">
        <v>3289.31</v>
      </c>
      <c r="F62" s="2">
        <v>132905.13</v>
      </c>
      <c r="G62" s="2">
        <v>-182189.27</v>
      </c>
    </row>
    <row r="63" spans="1:7" s="72" customFormat="1" x14ac:dyDescent="0.2">
      <c r="A63" s="71" t="s">
        <v>108</v>
      </c>
      <c r="B63" s="72" t="s">
        <v>108</v>
      </c>
      <c r="C63" s="72" t="s">
        <v>109</v>
      </c>
      <c r="D63" s="73">
        <v>-50243.25</v>
      </c>
      <c r="E63" s="73">
        <v>3289.31</v>
      </c>
      <c r="F63" s="73">
        <v>132905.13</v>
      </c>
      <c r="G63" s="73">
        <v>-179859.07</v>
      </c>
    </row>
    <row r="64" spans="1:7" s="72" customFormat="1" x14ac:dyDescent="0.2">
      <c r="A64" s="71" t="s">
        <v>110</v>
      </c>
      <c r="B64" s="72" t="s">
        <v>110</v>
      </c>
      <c r="C64" s="72" t="s">
        <v>111</v>
      </c>
      <c r="D64" s="73">
        <v>-2330.1999999999998</v>
      </c>
      <c r="E64" s="72">
        <v>0</v>
      </c>
      <c r="F64" s="72">
        <v>0</v>
      </c>
      <c r="G64" s="73">
        <v>-2330.1999999999998</v>
      </c>
    </row>
    <row r="65" spans="1:7" x14ac:dyDescent="0.2">
      <c r="A65" s="6" t="s">
        <v>496</v>
      </c>
      <c r="B65" s="3">
        <v>43922</v>
      </c>
      <c r="C65" s="1" t="s">
        <v>497</v>
      </c>
      <c r="D65" s="2">
        <v>2963500</v>
      </c>
      <c r="E65" s="1">
        <v>0</v>
      </c>
      <c r="F65" s="1">
        <v>0</v>
      </c>
      <c r="G65" s="2">
        <v>2963500</v>
      </c>
    </row>
    <row r="66" spans="1:7" x14ac:dyDescent="0.2">
      <c r="A66" s="6" t="s">
        <v>498</v>
      </c>
      <c r="B66" s="4">
        <v>36982</v>
      </c>
      <c r="C66" s="1" t="s">
        <v>497</v>
      </c>
      <c r="D66" s="2">
        <v>2963500</v>
      </c>
      <c r="E66" s="1">
        <v>0</v>
      </c>
      <c r="F66" s="1">
        <v>0</v>
      </c>
      <c r="G66" s="2">
        <v>2963500</v>
      </c>
    </row>
    <row r="67" spans="1:7" x14ac:dyDescent="0.2">
      <c r="A67" s="5" t="s">
        <v>499</v>
      </c>
      <c r="B67" s="1" t="s">
        <v>499</v>
      </c>
      <c r="C67" s="1" t="s">
        <v>497</v>
      </c>
      <c r="D67" s="2">
        <v>2963500</v>
      </c>
      <c r="E67" s="1">
        <v>0</v>
      </c>
      <c r="F67" s="1">
        <v>0</v>
      </c>
      <c r="G67" s="2">
        <v>2963500</v>
      </c>
    </row>
    <row r="68" spans="1:7" x14ac:dyDescent="0.2">
      <c r="A68" s="5" t="s">
        <v>500</v>
      </c>
      <c r="B68" s="1" t="s">
        <v>500</v>
      </c>
      <c r="C68" s="1" t="s">
        <v>501</v>
      </c>
      <c r="D68" s="2">
        <v>2963500</v>
      </c>
      <c r="E68" s="1">
        <v>0</v>
      </c>
      <c r="F68" s="1">
        <v>0</v>
      </c>
      <c r="G68" s="2">
        <v>2963500</v>
      </c>
    </row>
    <row r="69" spans="1:7" x14ac:dyDescent="0.2">
      <c r="A69" s="5" t="s">
        <v>502</v>
      </c>
      <c r="B69" s="1" t="s">
        <v>502</v>
      </c>
      <c r="C69" s="1" t="s">
        <v>503</v>
      </c>
      <c r="D69" s="2">
        <v>2963500</v>
      </c>
      <c r="E69" s="1">
        <v>0</v>
      </c>
      <c r="F69" s="1">
        <v>0</v>
      </c>
      <c r="G69" s="2">
        <v>2963500</v>
      </c>
    </row>
    <row r="70" spans="1:7" x14ac:dyDescent="0.2">
      <c r="A70" s="5">
        <v>2</v>
      </c>
      <c r="B70" s="1">
        <v>2</v>
      </c>
      <c r="C70" s="1" t="s">
        <v>112</v>
      </c>
      <c r="D70" s="2">
        <v>-4225227.07</v>
      </c>
      <c r="E70" s="2">
        <v>289619.15000000002</v>
      </c>
      <c r="F70" s="2">
        <v>309871.06</v>
      </c>
      <c r="G70" s="2">
        <v>-4245478.9800000004</v>
      </c>
    </row>
    <row r="71" spans="1:7" x14ac:dyDescent="0.2">
      <c r="A71" s="6" t="s">
        <v>369</v>
      </c>
      <c r="B71" s="3">
        <v>43832</v>
      </c>
      <c r="C71" s="1" t="s">
        <v>113</v>
      </c>
      <c r="D71" s="2">
        <v>-180042.72</v>
      </c>
      <c r="E71" s="2">
        <v>235708.67</v>
      </c>
      <c r="F71" s="2">
        <v>155519.98000000001</v>
      </c>
      <c r="G71" s="2">
        <v>-99854.03</v>
      </c>
    </row>
    <row r="72" spans="1:7" x14ac:dyDescent="0.2">
      <c r="A72" s="6" t="s">
        <v>371</v>
      </c>
      <c r="B72" s="4">
        <v>36893</v>
      </c>
      <c r="C72" s="1" t="s">
        <v>113</v>
      </c>
      <c r="D72" s="2">
        <v>-180042.72</v>
      </c>
      <c r="E72" s="2">
        <v>235708.67</v>
      </c>
      <c r="F72" s="2">
        <v>155519.98000000001</v>
      </c>
      <c r="G72" s="2">
        <v>-99854.03</v>
      </c>
    </row>
    <row r="73" spans="1:7" x14ac:dyDescent="0.2">
      <c r="A73" s="5" t="s">
        <v>114</v>
      </c>
      <c r="B73" s="1" t="s">
        <v>114</v>
      </c>
      <c r="C73" s="1" t="s">
        <v>115</v>
      </c>
      <c r="D73" s="2">
        <v>-2103.36</v>
      </c>
      <c r="E73" s="2">
        <v>15775.05</v>
      </c>
      <c r="F73" s="2">
        <v>17141.62</v>
      </c>
      <c r="G73" s="2">
        <v>-3469.93</v>
      </c>
    </row>
    <row r="74" spans="1:7" x14ac:dyDescent="0.2">
      <c r="A74" s="5" t="s">
        <v>116</v>
      </c>
      <c r="B74" s="1" t="s">
        <v>116</v>
      </c>
      <c r="C74" s="1" t="s">
        <v>117</v>
      </c>
      <c r="D74" s="1">
        <v>-769.76</v>
      </c>
      <c r="E74" s="2">
        <v>14599.61</v>
      </c>
      <c r="F74" s="2">
        <v>15378.83</v>
      </c>
      <c r="G74" s="2">
        <v>-1548.98</v>
      </c>
    </row>
    <row r="75" spans="1:7" x14ac:dyDescent="0.2">
      <c r="A75" s="5" t="s">
        <v>504</v>
      </c>
      <c r="B75" s="1" t="s">
        <v>504</v>
      </c>
      <c r="C75" s="1" t="s">
        <v>505</v>
      </c>
      <c r="D75" s="1">
        <v>0</v>
      </c>
      <c r="E75" s="1">
        <v>95.75</v>
      </c>
      <c r="F75" s="1">
        <v>95.75</v>
      </c>
      <c r="G75" s="1">
        <v>0</v>
      </c>
    </row>
    <row r="76" spans="1:7" x14ac:dyDescent="0.2">
      <c r="A76" s="5" t="s">
        <v>506</v>
      </c>
      <c r="B76" s="1" t="s">
        <v>506</v>
      </c>
      <c r="C76" s="1" t="s">
        <v>507</v>
      </c>
      <c r="D76" s="1">
        <v>0</v>
      </c>
      <c r="E76" s="2">
        <v>1365.28</v>
      </c>
      <c r="F76" s="2">
        <v>1365.28</v>
      </c>
      <c r="G76" s="1">
        <v>0</v>
      </c>
    </row>
    <row r="77" spans="1:7" x14ac:dyDescent="0.2">
      <c r="A77" s="5" t="s">
        <v>118</v>
      </c>
      <c r="B77" s="1" t="s">
        <v>118</v>
      </c>
      <c r="C77" s="1" t="s">
        <v>119</v>
      </c>
      <c r="D77" s="1">
        <v>0</v>
      </c>
      <c r="E77" s="1">
        <v>33.6</v>
      </c>
      <c r="F77" s="1">
        <v>33.6</v>
      </c>
      <c r="G77" s="1">
        <v>0</v>
      </c>
    </row>
    <row r="78" spans="1:7" x14ac:dyDescent="0.2">
      <c r="A78" s="5" t="s">
        <v>120</v>
      </c>
      <c r="B78" s="1" t="s">
        <v>120</v>
      </c>
      <c r="C78" s="1" t="s">
        <v>121</v>
      </c>
      <c r="D78" s="1">
        <v>-769.76</v>
      </c>
      <c r="E78" s="1">
        <v>698.61</v>
      </c>
      <c r="F78" s="2">
        <v>1477.83</v>
      </c>
      <c r="G78" s="2">
        <v>-1548.98</v>
      </c>
    </row>
    <row r="79" spans="1:7" x14ac:dyDescent="0.2">
      <c r="A79" s="5" t="s">
        <v>122</v>
      </c>
      <c r="B79" s="1" t="s">
        <v>122</v>
      </c>
      <c r="C79" s="1" t="s">
        <v>123</v>
      </c>
      <c r="D79" s="1">
        <v>0</v>
      </c>
      <c r="E79" s="2">
        <v>12406.37</v>
      </c>
      <c r="F79" s="2">
        <v>12406.37</v>
      </c>
      <c r="G79" s="1">
        <v>0</v>
      </c>
    </row>
    <row r="80" spans="1:7" x14ac:dyDescent="0.2">
      <c r="A80" s="5" t="s">
        <v>124</v>
      </c>
      <c r="B80" s="1" t="s">
        <v>124</v>
      </c>
      <c r="C80" s="1" t="s">
        <v>125</v>
      </c>
      <c r="D80" s="2">
        <v>-1333.6</v>
      </c>
      <c r="E80" s="2">
        <v>1175.44</v>
      </c>
      <c r="F80" s="2">
        <v>1762.79</v>
      </c>
      <c r="G80" s="2">
        <v>-1920.95</v>
      </c>
    </row>
    <row r="81" spans="1:7" x14ac:dyDescent="0.2">
      <c r="A81" s="5" t="s">
        <v>126</v>
      </c>
      <c r="B81" s="1" t="s">
        <v>126</v>
      </c>
      <c r="C81" s="1" t="s">
        <v>127</v>
      </c>
      <c r="D81" s="1">
        <v>-6.69</v>
      </c>
      <c r="E81" s="1">
        <v>265.27</v>
      </c>
      <c r="F81" s="1">
        <v>258.58</v>
      </c>
      <c r="G81" s="1">
        <v>0</v>
      </c>
    </row>
    <row r="82" spans="1:7" x14ac:dyDescent="0.2">
      <c r="A82" s="5" t="s">
        <v>128</v>
      </c>
      <c r="B82" s="1" t="s">
        <v>128</v>
      </c>
      <c r="C82" s="1" t="s">
        <v>129</v>
      </c>
      <c r="D82" s="1">
        <v>0</v>
      </c>
      <c r="E82" s="1">
        <v>502.64</v>
      </c>
      <c r="F82" s="1">
        <v>502.64</v>
      </c>
      <c r="G82" s="1">
        <v>0</v>
      </c>
    </row>
    <row r="83" spans="1:7" x14ac:dyDescent="0.2">
      <c r="A83" s="5" t="s">
        <v>508</v>
      </c>
      <c r="B83" s="1" t="s">
        <v>508</v>
      </c>
      <c r="C83" s="1" t="s">
        <v>509</v>
      </c>
      <c r="D83" s="1">
        <v>0</v>
      </c>
      <c r="E83" s="1">
        <v>22.4</v>
      </c>
      <c r="F83" s="1">
        <v>22.4</v>
      </c>
      <c r="G83" s="1">
        <v>0</v>
      </c>
    </row>
    <row r="84" spans="1:7" x14ac:dyDescent="0.2">
      <c r="A84" s="5" t="s">
        <v>130</v>
      </c>
      <c r="B84" s="1" t="s">
        <v>130</v>
      </c>
      <c r="C84" s="1" t="s">
        <v>131</v>
      </c>
      <c r="D84" s="1">
        <v>0</v>
      </c>
      <c r="E84" s="1">
        <v>96.43</v>
      </c>
      <c r="F84" s="1">
        <v>96.43</v>
      </c>
      <c r="G84" s="1">
        <v>0</v>
      </c>
    </row>
    <row r="85" spans="1:7" x14ac:dyDescent="0.2">
      <c r="A85" s="5" t="s">
        <v>134</v>
      </c>
      <c r="B85" s="1" t="s">
        <v>134</v>
      </c>
      <c r="C85" s="1" t="s">
        <v>135</v>
      </c>
      <c r="D85" s="2">
        <v>-1326.91</v>
      </c>
      <c r="E85" s="1">
        <v>288.7</v>
      </c>
      <c r="F85" s="1">
        <v>882.74</v>
      </c>
      <c r="G85" s="2">
        <v>-1920.95</v>
      </c>
    </row>
    <row r="86" spans="1:7" x14ac:dyDescent="0.2">
      <c r="A86" s="5" t="s">
        <v>136</v>
      </c>
      <c r="B86" s="1" t="s">
        <v>136</v>
      </c>
      <c r="C86" s="1" t="s">
        <v>137</v>
      </c>
      <c r="D86" s="2">
        <v>-10026.41</v>
      </c>
      <c r="E86" s="2">
        <v>19306.38</v>
      </c>
      <c r="F86" s="2">
        <v>17347.150000000001</v>
      </c>
      <c r="G86" s="2">
        <v>-8067.18</v>
      </c>
    </row>
    <row r="87" spans="1:7" x14ac:dyDescent="0.2">
      <c r="A87" s="5" t="s">
        <v>138</v>
      </c>
      <c r="B87" s="1" t="s">
        <v>138</v>
      </c>
      <c r="C87" s="1" t="s">
        <v>137</v>
      </c>
      <c r="D87" s="2">
        <v>-10026.41</v>
      </c>
      <c r="E87" s="2">
        <v>19306.38</v>
      </c>
      <c r="F87" s="2">
        <v>17347.150000000001</v>
      </c>
      <c r="G87" s="2">
        <v>-8067.18</v>
      </c>
    </row>
    <row r="88" spans="1:7" x14ac:dyDescent="0.2">
      <c r="A88" s="5" t="s">
        <v>139</v>
      </c>
      <c r="B88" s="1" t="s">
        <v>139</v>
      </c>
      <c r="C88" s="1" t="s">
        <v>140</v>
      </c>
      <c r="D88" s="2">
        <v>-3121.18</v>
      </c>
      <c r="E88" s="2">
        <v>13696.7</v>
      </c>
      <c r="F88" s="2">
        <v>10575.52</v>
      </c>
      <c r="G88" s="1">
        <v>0</v>
      </c>
    </row>
    <row r="89" spans="1:7" x14ac:dyDescent="0.2">
      <c r="A89" s="5" t="s">
        <v>141</v>
      </c>
      <c r="B89" s="1" t="s">
        <v>141</v>
      </c>
      <c r="C89" s="1" t="s">
        <v>142</v>
      </c>
      <c r="D89" s="2">
        <v>-2205.87</v>
      </c>
      <c r="E89" s="2">
        <v>2592.92</v>
      </c>
      <c r="F89" s="1">
        <v>752.61</v>
      </c>
      <c r="G89" s="1">
        <v>-365.56</v>
      </c>
    </row>
    <row r="90" spans="1:7" x14ac:dyDescent="0.2">
      <c r="A90" s="5" t="s">
        <v>143</v>
      </c>
      <c r="B90" s="1" t="s">
        <v>143</v>
      </c>
      <c r="C90" s="1" t="s">
        <v>144</v>
      </c>
      <c r="D90" s="1">
        <v>-766.19</v>
      </c>
      <c r="E90" s="1">
        <v>470.75</v>
      </c>
      <c r="F90" s="1">
        <v>567.26</v>
      </c>
      <c r="G90" s="1">
        <v>-862.7</v>
      </c>
    </row>
    <row r="91" spans="1:7" x14ac:dyDescent="0.2">
      <c r="A91" s="5" t="s">
        <v>145</v>
      </c>
      <c r="B91" s="1" t="s">
        <v>145</v>
      </c>
      <c r="C91" s="1" t="s">
        <v>146</v>
      </c>
      <c r="D91" s="2">
        <v>-4359.42</v>
      </c>
      <c r="E91" s="1">
        <v>260.27999999999997</v>
      </c>
      <c r="F91" s="1">
        <v>636.6</v>
      </c>
      <c r="G91" s="2">
        <v>-4735.74</v>
      </c>
    </row>
    <row r="92" spans="1:7" x14ac:dyDescent="0.2">
      <c r="A92" s="5" t="s">
        <v>147</v>
      </c>
      <c r="B92" s="1" t="s">
        <v>147</v>
      </c>
      <c r="C92" s="1" t="s">
        <v>148</v>
      </c>
      <c r="D92" s="1">
        <v>261.49</v>
      </c>
      <c r="E92" s="2">
        <v>1622.89</v>
      </c>
      <c r="F92" s="2">
        <v>3879.46</v>
      </c>
      <c r="G92" s="2">
        <v>-1995.08</v>
      </c>
    </row>
    <row r="93" spans="1:7" x14ac:dyDescent="0.2">
      <c r="A93" s="5" t="s">
        <v>149</v>
      </c>
      <c r="B93" s="1" t="s">
        <v>149</v>
      </c>
      <c r="C93" s="1" t="s">
        <v>150</v>
      </c>
      <c r="D93" s="1">
        <v>143.34</v>
      </c>
      <c r="E93" s="1">
        <v>565.16999999999996</v>
      </c>
      <c r="F93" s="1">
        <v>708.51</v>
      </c>
      <c r="G93" s="1">
        <v>0</v>
      </c>
    </row>
    <row r="94" spans="1:7" x14ac:dyDescent="0.2">
      <c r="A94" s="5" t="s">
        <v>151</v>
      </c>
      <c r="B94" s="1" t="s">
        <v>151</v>
      </c>
      <c r="C94" s="1" t="s">
        <v>152</v>
      </c>
      <c r="D94" s="1">
        <v>21.42</v>
      </c>
      <c r="E94" s="1">
        <v>97.67</v>
      </c>
      <c r="F94" s="1">
        <v>227.19</v>
      </c>
      <c r="G94" s="1">
        <v>-108.1</v>
      </c>
    </row>
    <row r="95" spans="1:7" x14ac:dyDescent="0.2">
      <c r="A95" s="5" t="s">
        <v>155</v>
      </c>
      <c r="B95" s="1" t="s">
        <v>155</v>
      </c>
      <c r="C95" s="1" t="s">
        <v>156</v>
      </c>
      <c r="D95" s="2">
        <v>-161594.6</v>
      </c>
      <c r="E95" s="2">
        <v>190627.24</v>
      </c>
      <c r="F95" s="2">
        <v>74422.53</v>
      </c>
      <c r="G95" s="2">
        <v>-45389.89</v>
      </c>
    </row>
    <row r="96" spans="1:7" x14ac:dyDescent="0.2">
      <c r="A96" s="5" t="s">
        <v>157</v>
      </c>
      <c r="B96" s="1" t="s">
        <v>157</v>
      </c>
      <c r="C96" s="1" t="s">
        <v>158</v>
      </c>
      <c r="D96" s="2">
        <v>-161594.6</v>
      </c>
      <c r="E96" s="2">
        <v>190627.24</v>
      </c>
      <c r="F96" s="2">
        <v>74422.53</v>
      </c>
      <c r="G96" s="2">
        <v>-45389.89</v>
      </c>
    </row>
    <row r="97" spans="1:7" x14ac:dyDescent="0.2">
      <c r="A97" s="5" t="s">
        <v>159</v>
      </c>
      <c r="B97" s="1" t="s">
        <v>159</v>
      </c>
      <c r="C97" s="1" t="s">
        <v>160</v>
      </c>
      <c r="D97" s="2">
        <v>-161594.6</v>
      </c>
      <c r="E97" s="2">
        <v>190627.24</v>
      </c>
      <c r="F97" s="2">
        <v>74422.53</v>
      </c>
      <c r="G97" s="2">
        <v>-45389.89</v>
      </c>
    </row>
    <row r="98" spans="1:7" x14ac:dyDescent="0.2">
      <c r="A98" s="5" t="s">
        <v>171</v>
      </c>
      <c r="B98" s="1" t="s">
        <v>171</v>
      </c>
      <c r="C98" s="1" t="s">
        <v>172</v>
      </c>
      <c r="D98" s="2">
        <v>40278.18</v>
      </c>
      <c r="E98" s="1">
        <v>0</v>
      </c>
      <c r="F98" s="2">
        <v>46608.68</v>
      </c>
      <c r="G98" s="2">
        <v>-6330.5</v>
      </c>
    </row>
    <row r="99" spans="1:7" x14ac:dyDescent="0.2">
      <c r="A99" s="5" t="s">
        <v>173</v>
      </c>
      <c r="B99" s="1" t="s">
        <v>173</v>
      </c>
      <c r="C99" s="1" t="s">
        <v>174</v>
      </c>
      <c r="D99" s="2">
        <v>40278.18</v>
      </c>
      <c r="E99" s="1">
        <v>0</v>
      </c>
      <c r="F99" s="2">
        <v>46608.68</v>
      </c>
      <c r="G99" s="2">
        <v>-6330.5</v>
      </c>
    </row>
    <row r="100" spans="1:7" x14ac:dyDescent="0.2">
      <c r="A100" s="5" t="s">
        <v>175</v>
      </c>
      <c r="B100" s="1" t="s">
        <v>175</v>
      </c>
      <c r="C100" s="1" t="s">
        <v>23</v>
      </c>
      <c r="D100" s="2">
        <v>40278.18</v>
      </c>
      <c r="E100" s="1">
        <v>0</v>
      </c>
      <c r="F100" s="2">
        <v>46608.68</v>
      </c>
      <c r="G100" s="2">
        <v>-6330.5</v>
      </c>
    </row>
    <row r="101" spans="1:7" x14ac:dyDescent="0.2">
      <c r="A101" s="5" t="s">
        <v>178</v>
      </c>
      <c r="B101" s="1" t="s">
        <v>178</v>
      </c>
      <c r="C101" s="1" t="s">
        <v>179</v>
      </c>
      <c r="D101" s="2">
        <v>-46596.53</v>
      </c>
      <c r="E101" s="2">
        <v>10000</v>
      </c>
      <c r="F101" s="1">
        <v>0</v>
      </c>
      <c r="G101" s="2">
        <v>-36596.53</v>
      </c>
    </row>
    <row r="102" spans="1:7" x14ac:dyDescent="0.2">
      <c r="A102" s="5" t="s">
        <v>180</v>
      </c>
      <c r="B102" s="1" t="s">
        <v>180</v>
      </c>
      <c r="C102" s="1" t="s">
        <v>181</v>
      </c>
      <c r="D102" s="2">
        <v>-46596.53</v>
      </c>
      <c r="E102" s="2">
        <v>10000</v>
      </c>
      <c r="F102" s="1">
        <v>0</v>
      </c>
      <c r="G102" s="2">
        <v>-36596.53</v>
      </c>
    </row>
    <row r="103" spans="1:7" x14ac:dyDescent="0.2">
      <c r="A103" s="5" t="s">
        <v>182</v>
      </c>
      <c r="B103" s="1" t="s">
        <v>182</v>
      </c>
      <c r="C103" s="1" t="s">
        <v>183</v>
      </c>
      <c r="D103" s="2">
        <v>-46596.53</v>
      </c>
      <c r="E103" s="2">
        <v>10000</v>
      </c>
      <c r="F103" s="1">
        <v>0</v>
      </c>
      <c r="G103" s="2">
        <v>-36596.53</v>
      </c>
    </row>
    <row r="104" spans="1:7" x14ac:dyDescent="0.2">
      <c r="A104" s="6" t="s">
        <v>370</v>
      </c>
      <c r="B104" s="3">
        <v>43863</v>
      </c>
      <c r="C104" s="1" t="s">
        <v>184</v>
      </c>
      <c r="D104" s="2">
        <v>-4045184.35</v>
      </c>
      <c r="E104" s="2">
        <v>53910.48</v>
      </c>
      <c r="F104" s="2">
        <v>154351.07999999999</v>
      </c>
      <c r="G104" s="2">
        <v>-4145624.95</v>
      </c>
    </row>
    <row r="105" spans="1:7" x14ac:dyDescent="0.2">
      <c r="A105" s="6" t="s">
        <v>372</v>
      </c>
      <c r="B105" s="4">
        <v>36924</v>
      </c>
      <c r="C105" s="1" t="s">
        <v>184</v>
      </c>
      <c r="D105" s="2">
        <v>-4045184.35</v>
      </c>
      <c r="E105" s="2">
        <v>53910.48</v>
      </c>
      <c r="F105" s="2">
        <v>154351.07999999999</v>
      </c>
      <c r="G105" s="2">
        <v>-4145624.95</v>
      </c>
    </row>
    <row r="106" spans="1:7" x14ac:dyDescent="0.2">
      <c r="A106" s="5" t="s">
        <v>185</v>
      </c>
      <c r="B106" s="1" t="s">
        <v>185</v>
      </c>
      <c r="C106" s="1" t="s">
        <v>186</v>
      </c>
      <c r="D106" s="1">
        <v>0</v>
      </c>
      <c r="E106" s="1">
        <v>0</v>
      </c>
      <c r="F106" s="2">
        <v>1085.4100000000001</v>
      </c>
      <c r="G106" s="2">
        <v>-1085.4100000000001</v>
      </c>
    </row>
    <row r="107" spans="1:7" x14ac:dyDescent="0.2">
      <c r="A107" s="5" t="s">
        <v>187</v>
      </c>
      <c r="B107" s="1" t="s">
        <v>187</v>
      </c>
      <c r="C107" s="1" t="s">
        <v>188</v>
      </c>
      <c r="D107" s="1">
        <v>0</v>
      </c>
      <c r="E107" s="1">
        <v>0</v>
      </c>
      <c r="F107" s="2">
        <v>1085.4100000000001</v>
      </c>
      <c r="G107" s="2">
        <v>-1085.4100000000001</v>
      </c>
    </row>
    <row r="108" spans="1:7" x14ac:dyDescent="0.2">
      <c r="A108" s="5" t="s">
        <v>189</v>
      </c>
      <c r="B108" s="1" t="s">
        <v>189</v>
      </c>
      <c r="C108" s="1" t="s">
        <v>190</v>
      </c>
      <c r="D108" s="1">
        <v>0</v>
      </c>
      <c r="E108" s="1">
        <v>0</v>
      </c>
      <c r="F108" s="2">
        <v>1085.4100000000001</v>
      </c>
      <c r="G108" s="2">
        <v>-1085.4100000000001</v>
      </c>
    </row>
    <row r="109" spans="1:7" x14ac:dyDescent="0.2">
      <c r="A109" s="5" t="s">
        <v>191</v>
      </c>
      <c r="B109" s="1" t="s">
        <v>191</v>
      </c>
      <c r="C109" s="1" t="s">
        <v>192</v>
      </c>
      <c r="D109" s="2">
        <v>-4045184.35</v>
      </c>
      <c r="E109" s="2">
        <v>53910.48</v>
      </c>
      <c r="F109" s="2">
        <v>153265.67000000001</v>
      </c>
      <c r="G109" s="2">
        <v>-4144539.54</v>
      </c>
    </row>
    <row r="110" spans="1:7" x14ac:dyDescent="0.2">
      <c r="A110" s="5" t="s">
        <v>193</v>
      </c>
      <c r="B110" s="1" t="s">
        <v>193</v>
      </c>
      <c r="C110" s="1" t="s">
        <v>194</v>
      </c>
      <c r="D110" s="2">
        <v>-4045184.35</v>
      </c>
      <c r="E110" s="2">
        <v>53910.48</v>
      </c>
      <c r="F110" s="2">
        <v>153265.67000000001</v>
      </c>
      <c r="G110" s="2">
        <v>-4144539.54</v>
      </c>
    </row>
    <row r="111" spans="1:7" x14ac:dyDescent="0.2">
      <c r="A111" s="5" t="s">
        <v>195</v>
      </c>
      <c r="B111" s="1" t="s">
        <v>195</v>
      </c>
      <c r="C111" s="1" t="s">
        <v>196</v>
      </c>
      <c r="D111" s="2">
        <v>-4045184.35</v>
      </c>
      <c r="E111" s="2">
        <v>53910.48</v>
      </c>
      <c r="F111" s="2">
        <v>153265.67000000001</v>
      </c>
      <c r="G111" s="2">
        <v>-4144539.54</v>
      </c>
    </row>
    <row r="112" spans="1:7" x14ac:dyDescent="0.2">
      <c r="A112" s="5">
        <v>3</v>
      </c>
      <c r="B112" s="1">
        <v>3</v>
      </c>
      <c r="C112" s="1" t="s">
        <v>197</v>
      </c>
      <c r="D112" s="2">
        <v>-1422167.25</v>
      </c>
      <c r="E112" s="2">
        <v>600777.18999999994</v>
      </c>
      <c r="F112" s="2">
        <v>600165.37</v>
      </c>
      <c r="G112" s="2">
        <v>-1421555.43</v>
      </c>
    </row>
    <row r="113" spans="1:7" x14ac:dyDescent="0.2">
      <c r="A113" s="6" t="s">
        <v>373</v>
      </c>
      <c r="B113" s="3">
        <v>43833</v>
      </c>
      <c r="C113" s="1" t="s">
        <v>198</v>
      </c>
      <c r="D113" s="2">
        <v>-1834217.66</v>
      </c>
      <c r="E113" s="1">
        <v>0</v>
      </c>
      <c r="F113" s="1">
        <v>0</v>
      </c>
      <c r="G113" s="2">
        <v>-1834217.66</v>
      </c>
    </row>
    <row r="114" spans="1:7" x14ac:dyDescent="0.2">
      <c r="A114" s="6" t="s">
        <v>374</v>
      </c>
      <c r="B114" s="4">
        <v>36894</v>
      </c>
      <c r="C114" s="1" t="s">
        <v>198</v>
      </c>
      <c r="D114" s="2">
        <v>-1834217.66</v>
      </c>
      <c r="E114" s="1">
        <v>0</v>
      </c>
      <c r="F114" s="1">
        <v>0</v>
      </c>
      <c r="G114" s="2">
        <v>-1834217.66</v>
      </c>
    </row>
    <row r="115" spans="1:7" x14ac:dyDescent="0.2">
      <c r="A115" s="5" t="s">
        <v>199</v>
      </c>
      <c r="B115" s="1" t="s">
        <v>199</v>
      </c>
      <c r="C115" s="1" t="s">
        <v>198</v>
      </c>
      <c r="D115" s="2">
        <v>-1834217.66</v>
      </c>
      <c r="E115" s="1">
        <v>0</v>
      </c>
      <c r="F115" s="1">
        <v>0</v>
      </c>
      <c r="G115" s="2">
        <v>-1834217.66</v>
      </c>
    </row>
    <row r="116" spans="1:7" x14ac:dyDescent="0.2">
      <c r="A116" s="5" t="s">
        <v>200</v>
      </c>
      <c r="B116" s="1" t="s">
        <v>200</v>
      </c>
      <c r="C116" s="1" t="s">
        <v>198</v>
      </c>
      <c r="D116" s="1">
        <v>-800</v>
      </c>
      <c r="E116" s="1">
        <v>0</v>
      </c>
      <c r="F116" s="1">
        <v>0</v>
      </c>
      <c r="G116" s="1">
        <v>-800</v>
      </c>
    </row>
    <row r="117" spans="1:7" x14ac:dyDescent="0.2">
      <c r="A117" s="5" t="s">
        <v>201</v>
      </c>
      <c r="B117" s="1" t="s">
        <v>201</v>
      </c>
      <c r="C117" s="1" t="s">
        <v>202</v>
      </c>
      <c r="D117" s="1">
        <v>-800</v>
      </c>
      <c r="E117" s="1">
        <v>0</v>
      </c>
      <c r="F117" s="1">
        <v>0</v>
      </c>
      <c r="G117" s="1">
        <v>-800</v>
      </c>
    </row>
    <row r="118" spans="1:7" x14ac:dyDescent="0.2">
      <c r="A118" s="5" t="s">
        <v>203</v>
      </c>
      <c r="B118" s="1" t="s">
        <v>203</v>
      </c>
      <c r="C118" s="1" t="s">
        <v>204</v>
      </c>
      <c r="D118" s="2">
        <v>-1833417.66</v>
      </c>
      <c r="E118" s="1">
        <v>0</v>
      </c>
      <c r="F118" s="1">
        <v>0</v>
      </c>
      <c r="G118" s="2">
        <v>-1833417.66</v>
      </c>
    </row>
    <row r="119" spans="1:7" x14ac:dyDescent="0.2">
      <c r="A119" s="5" t="s">
        <v>205</v>
      </c>
      <c r="B119" s="1" t="s">
        <v>205</v>
      </c>
      <c r="C119" s="1" t="s">
        <v>206</v>
      </c>
      <c r="D119" s="2">
        <v>-1833417.66</v>
      </c>
      <c r="E119" s="1">
        <v>0</v>
      </c>
      <c r="F119" s="1">
        <v>0</v>
      </c>
      <c r="G119" s="2">
        <v>-1833417.66</v>
      </c>
    </row>
    <row r="120" spans="1:7" x14ac:dyDescent="0.2">
      <c r="A120" s="6" t="s">
        <v>375</v>
      </c>
      <c r="B120" s="3">
        <v>43893</v>
      </c>
      <c r="C120" s="1" t="s">
        <v>207</v>
      </c>
      <c r="D120" s="2">
        <v>412050.41</v>
      </c>
      <c r="E120" s="2">
        <v>600777.18999999994</v>
      </c>
      <c r="F120" s="2">
        <v>600165.37</v>
      </c>
      <c r="G120" s="2">
        <v>412662.23</v>
      </c>
    </row>
    <row r="121" spans="1:7" x14ac:dyDescent="0.2">
      <c r="A121" s="6" t="s">
        <v>376</v>
      </c>
      <c r="B121" s="4">
        <v>36953</v>
      </c>
      <c r="C121" s="1" t="s">
        <v>207</v>
      </c>
      <c r="D121" s="2">
        <v>412050.41</v>
      </c>
      <c r="E121" s="2">
        <v>600777.18999999994</v>
      </c>
      <c r="F121" s="2">
        <v>600165.37</v>
      </c>
      <c r="G121" s="2">
        <v>412662.23</v>
      </c>
    </row>
    <row r="122" spans="1:7" x14ac:dyDescent="0.2">
      <c r="A122" s="5" t="s">
        <v>208</v>
      </c>
      <c r="B122" s="1" t="s">
        <v>208</v>
      </c>
      <c r="C122" s="1" t="s">
        <v>207</v>
      </c>
      <c r="D122" s="2">
        <v>412050.41</v>
      </c>
      <c r="E122" s="2">
        <v>600777.18999999994</v>
      </c>
      <c r="F122" s="2">
        <v>600165.37</v>
      </c>
      <c r="G122" s="2">
        <v>412662.23</v>
      </c>
    </row>
    <row r="123" spans="1:7" x14ac:dyDescent="0.2">
      <c r="A123" s="5" t="s">
        <v>209</v>
      </c>
      <c r="B123" s="1" t="s">
        <v>209</v>
      </c>
      <c r="C123" s="1" t="s">
        <v>207</v>
      </c>
      <c r="D123" s="2">
        <v>412050.41</v>
      </c>
      <c r="E123" s="2">
        <v>600777.18999999994</v>
      </c>
      <c r="F123" s="2">
        <v>600165.37</v>
      </c>
      <c r="G123" s="2">
        <v>412662.23</v>
      </c>
    </row>
    <row r="124" spans="1:7" x14ac:dyDescent="0.2">
      <c r="A124" s="5" t="s">
        <v>212</v>
      </c>
      <c r="B124" s="1" t="s">
        <v>212</v>
      </c>
      <c r="C124" s="1" t="s">
        <v>213</v>
      </c>
      <c r="D124" s="2">
        <v>412050.41</v>
      </c>
      <c r="E124" s="2">
        <v>600777.18999999994</v>
      </c>
      <c r="F124" s="2">
        <v>600165.37</v>
      </c>
      <c r="G124" s="2">
        <v>412662.23</v>
      </c>
    </row>
    <row r="125" spans="1:7" x14ac:dyDescent="0.2">
      <c r="A125" s="5">
        <v>4</v>
      </c>
      <c r="B125" s="1">
        <v>4</v>
      </c>
      <c r="C125" s="1" t="s">
        <v>214</v>
      </c>
      <c r="D125" s="2">
        <v>-157981.73000000001</v>
      </c>
      <c r="E125" s="1">
        <v>0</v>
      </c>
      <c r="F125" s="2">
        <v>103386.44</v>
      </c>
      <c r="G125" s="2">
        <v>-261368.17</v>
      </c>
    </row>
    <row r="126" spans="1:7" x14ac:dyDescent="0.2">
      <c r="A126" s="6" t="s">
        <v>377</v>
      </c>
      <c r="B126" s="3">
        <v>43834</v>
      </c>
      <c r="C126" s="1" t="s">
        <v>215</v>
      </c>
      <c r="D126" s="2">
        <v>-157981.73000000001</v>
      </c>
      <c r="E126" s="1">
        <v>0</v>
      </c>
      <c r="F126" s="2">
        <v>103386.44</v>
      </c>
      <c r="G126" s="2">
        <v>-261368.17</v>
      </c>
    </row>
    <row r="127" spans="1:7" x14ac:dyDescent="0.2">
      <c r="A127" s="6" t="s">
        <v>378</v>
      </c>
      <c r="B127" s="4">
        <v>36895</v>
      </c>
      <c r="C127" s="1" t="s">
        <v>215</v>
      </c>
      <c r="D127" s="2">
        <v>-157981.73000000001</v>
      </c>
      <c r="E127" s="1">
        <v>0</v>
      </c>
      <c r="F127" s="2">
        <v>103386.44</v>
      </c>
      <c r="G127" s="2">
        <v>-261368.17</v>
      </c>
    </row>
    <row r="128" spans="1:7" x14ac:dyDescent="0.2">
      <c r="A128" s="5" t="s">
        <v>216</v>
      </c>
      <c r="B128" s="1" t="s">
        <v>216</v>
      </c>
      <c r="C128" s="1" t="s">
        <v>215</v>
      </c>
      <c r="D128" s="2">
        <v>-157981.73000000001</v>
      </c>
      <c r="E128" s="1">
        <v>0</v>
      </c>
      <c r="F128" s="2">
        <v>103386.44</v>
      </c>
      <c r="G128" s="2">
        <v>-261368.17</v>
      </c>
    </row>
    <row r="129" spans="1:7" x14ac:dyDescent="0.2">
      <c r="A129" s="5" t="s">
        <v>217</v>
      </c>
      <c r="B129" s="1" t="s">
        <v>217</v>
      </c>
      <c r="C129" s="1" t="s">
        <v>218</v>
      </c>
      <c r="D129" s="2">
        <v>-157981.73000000001</v>
      </c>
      <c r="E129" s="1">
        <v>0</v>
      </c>
      <c r="F129" s="2">
        <v>103386.44</v>
      </c>
      <c r="G129" s="2">
        <v>-261368.17</v>
      </c>
    </row>
    <row r="130" spans="1:7" x14ac:dyDescent="0.2">
      <c r="A130" s="5" t="s">
        <v>219</v>
      </c>
      <c r="B130" s="1" t="s">
        <v>219</v>
      </c>
      <c r="C130" s="1" t="s">
        <v>220</v>
      </c>
      <c r="D130" s="2">
        <v>-157981.73000000001</v>
      </c>
      <c r="E130" s="1">
        <v>0</v>
      </c>
      <c r="F130" s="2">
        <v>103386.44</v>
      </c>
      <c r="G130" s="2">
        <v>-261368.17</v>
      </c>
    </row>
    <row r="131" spans="1:7" x14ac:dyDescent="0.2">
      <c r="A131" s="5">
        <v>5</v>
      </c>
      <c r="B131" s="1">
        <v>5</v>
      </c>
      <c r="C131" s="1" t="s">
        <v>228</v>
      </c>
      <c r="D131" s="2">
        <v>343222.8</v>
      </c>
      <c r="E131" s="2">
        <v>193293.61</v>
      </c>
      <c r="F131" s="2">
        <v>1536.11</v>
      </c>
      <c r="G131" s="2">
        <v>534980.30000000005</v>
      </c>
    </row>
    <row r="132" spans="1:7" x14ac:dyDescent="0.2">
      <c r="A132" s="6" t="s">
        <v>381</v>
      </c>
      <c r="B132" s="3">
        <v>43835</v>
      </c>
      <c r="C132" s="1" t="s">
        <v>229</v>
      </c>
      <c r="D132" s="2">
        <v>343222.8</v>
      </c>
      <c r="E132" s="2">
        <v>60388.480000000003</v>
      </c>
      <c r="F132" s="2">
        <v>1536.11</v>
      </c>
      <c r="G132" s="2">
        <v>402075.17</v>
      </c>
    </row>
    <row r="133" spans="1:7" x14ac:dyDescent="0.2">
      <c r="A133" s="6" t="s">
        <v>382</v>
      </c>
      <c r="B133" s="4">
        <v>36896</v>
      </c>
      <c r="C133" s="1" t="s">
        <v>229</v>
      </c>
      <c r="D133" s="2">
        <v>343222.8</v>
      </c>
      <c r="E133" s="2">
        <v>60388.480000000003</v>
      </c>
      <c r="F133" s="2">
        <v>1536.11</v>
      </c>
      <c r="G133" s="2">
        <v>402075.17</v>
      </c>
    </row>
    <row r="134" spans="1:7" x14ac:dyDescent="0.2">
      <c r="A134" s="5" t="s">
        <v>230</v>
      </c>
      <c r="B134" s="1" t="s">
        <v>230</v>
      </c>
      <c r="C134" s="1" t="s">
        <v>229</v>
      </c>
      <c r="D134" s="2">
        <v>343222.8</v>
      </c>
      <c r="E134" s="2">
        <v>60388.480000000003</v>
      </c>
      <c r="F134" s="2">
        <v>1536.11</v>
      </c>
      <c r="G134" s="2">
        <v>402075.17</v>
      </c>
    </row>
    <row r="135" spans="1:7" x14ac:dyDescent="0.2">
      <c r="A135" s="5" t="s">
        <v>231</v>
      </c>
      <c r="B135" s="1" t="s">
        <v>231</v>
      </c>
      <c r="C135" s="1" t="s">
        <v>229</v>
      </c>
      <c r="D135" s="2">
        <v>124209.5</v>
      </c>
      <c r="E135" s="2">
        <v>30182.639999999999</v>
      </c>
      <c r="F135" s="2">
        <v>1536.11</v>
      </c>
      <c r="G135" s="2">
        <v>152856.03</v>
      </c>
    </row>
    <row r="136" spans="1:7" x14ac:dyDescent="0.2">
      <c r="A136" s="5" t="s">
        <v>232</v>
      </c>
      <c r="B136" s="1" t="s">
        <v>232</v>
      </c>
      <c r="C136" s="1" t="s">
        <v>233</v>
      </c>
      <c r="D136" s="2">
        <v>124209.5</v>
      </c>
      <c r="E136" s="2">
        <v>30182.639999999999</v>
      </c>
      <c r="F136" s="2">
        <v>1536.11</v>
      </c>
      <c r="G136" s="2">
        <v>152856.03</v>
      </c>
    </row>
    <row r="137" spans="1:7" x14ac:dyDescent="0.2">
      <c r="A137" s="5" t="s">
        <v>234</v>
      </c>
      <c r="B137" s="1" t="s">
        <v>234</v>
      </c>
      <c r="C137" s="1" t="s">
        <v>235</v>
      </c>
      <c r="D137" s="2">
        <v>95214.14</v>
      </c>
      <c r="E137" s="2">
        <v>19883.71</v>
      </c>
      <c r="F137" s="1">
        <v>0</v>
      </c>
      <c r="G137" s="2">
        <v>115097.85</v>
      </c>
    </row>
    <row r="138" spans="1:7" x14ac:dyDescent="0.2">
      <c r="A138" s="5" t="s">
        <v>236</v>
      </c>
      <c r="B138" s="1" t="s">
        <v>236</v>
      </c>
      <c r="C138" s="1" t="s">
        <v>237</v>
      </c>
      <c r="D138" s="2">
        <v>95214.14</v>
      </c>
      <c r="E138" s="2">
        <v>19883.71</v>
      </c>
      <c r="F138" s="1">
        <v>0</v>
      </c>
      <c r="G138" s="2">
        <v>115097.85</v>
      </c>
    </row>
    <row r="139" spans="1:7" x14ac:dyDescent="0.2">
      <c r="A139" s="5" t="s">
        <v>238</v>
      </c>
      <c r="B139" s="1" t="s">
        <v>238</v>
      </c>
      <c r="C139" s="1" t="s">
        <v>239</v>
      </c>
      <c r="D139" s="2">
        <v>9571.9</v>
      </c>
      <c r="E139" s="1">
        <v>758.1</v>
      </c>
      <c r="F139" s="1">
        <v>0</v>
      </c>
      <c r="G139" s="2">
        <v>10330</v>
      </c>
    </row>
    <row r="140" spans="1:7" x14ac:dyDescent="0.2">
      <c r="A140" s="5" t="s">
        <v>240</v>
      </c>
      <c r="B140" s="1" t="s">
        <v>240</v>
      </c>
      <c r="C140" s="1" t="s">
        <v>241</v>
      </c>
      <c r="D140" s="2">
        <v>9571.9</v>
      </c>
      <c r="E140" s="1">
        <v>758.1</v>
      </c>
      <c r="F140" s="1">
        <v>0</v>
      </c>
      <c r="G140" s="2">
        <v>10330</v>
      </c>
    </row>
    <row r="141" spans="1:7" x14ac:dyDescent="0.2">
      <c r="A141" s="5" t="s">
        <v>242</v>
      </c>
      <c r="B141" s="1" t="s">
        <v>242</v>
      </c>
      <c r="C141" s="1" t="s">
        <v>243</v>
      </c>
      <c r="D141" s="2">
        <v>114227.26</v>
      </c>
      <c r="E141" s="2">
        <v>9564.0300000000007</v>
      </c>
      <c r="F141" s="1">
        <v>0</v>
      </c>
      <c r="G141" s="2">
        <v>123791.29</v>
      </c>
    </row>
    <row r="142" spans="1:7" x14ac:dyDescent="0.2">
      <c r="A142" s="5" t="s">
        <v>244</v>
      </c>
      <c r="B142" s="1" t="s">
        <v>244</v>
      </c>
      <c r="C142" s="1" t="s">
        <v>245</v>
      </c>
      <c r="D142" s="2">
        <v>114227.26</v>
      </c>
      <c r="E142" s="2">
        <v>9564.0300000000007</v>
      </c>
      <c r="F142" s="1">
        <v>0</v>
      </c>
      <c r="G142" s="2">
        <v>123791.29</v>
      </c>
    </row>
    <row r="143" spans="1:7" x14ac:dyDescent="0.2">
      <c r="A143" s="6" t="s">
        <v>383</v>
      </c>
      <c r="B143" s="3">
        <v>43895</v>
      </c>
      <c r="C143" s="1" t="s">
        <v>246</v>
      </c>
      <c r="D143" s="1">
        <v>0</v>
      </c>
      <c r="E143" s="2">
        <v>132905.13</v>
      </c>
      <c r="F143" s="1">
        <v>0</v>
      </c>
      <c r="G143" s="2">
        <v>132905.13</v>
      </c>
    </row>
    <row r="144" spans="1:7" x14ac:dyDescent="0.2">
      <c r="A144" s="6" t="s">
        <v>384</v>
      </c>
      <c r="B144" s="4">
        <v>36955</v>
      </c>
      <c r="C144" s="1" t="s">
        <v>246</v>
      </c>
      <c r="D144" s="1">
        <v>0</v>
      </c>
      <c r="E144" s="2">
        <v>132905.13</v>
      </c>
      <c r="F144" s="1">
        <v>0</v>
      </c>
      <c r="G144" s="2">
        <v>132905.13</v>
      </c>
    </row>
    <row r="145" spans="1:7" x14ac:dyDescent="0.2">
      <c r="A145" s="5" t="s">
        <v>247</v>
      </c>
      <c r="B145" s="1" t="s">
        <v>247</v>
      </c>
      <c r="C145" s="1" t="s">
        <v>246</v>
      </c>
      <c r="D145" s="1">
        <v>0</v>
      </c>
      <c r="E145" s="2">
        <v>132905.13</v>
      </c>
      <c r="F145" s="1">
        <v>0</v>
      </c>
      <c r="G145" s="2">
        <v>132905.13</v>
      </c>
    </row>
    <row r="146" spans="1:7" x14ac:dyDescent="0.2">
      <c r="A146" s="5" t="s">
        <v>248</v>
      </c>
      <c r="B146" s="1" t="s">
        <v>248</v>
      </c>
      <c r="C146" s="1" t="s">
        <v>246</v>
      </c>
      <c r="D146" s="1">
        <v>0</v>
      </c>
      <c r="E146" s="2">
        <v>132905.13</v>
      </c>
      <c r="F146" s="1">
        <v>0</v>
      </c>
      <c r="G146" s="2">
        <v>132905.13</v>
      </c>
    </row>
    <row r="147" spans="1:7" x14ac:dyDescent="0.2">
      <c r="A147" s="5" t="s">
        <v>249</v>
      </c>
      <c r="B147" s="1" t="s">
        <v>249</v>
      </c>
      <c r="C147" s="1" t="s">
        <v>250</v>
      </c>
      <c r="D147" s="1">
        <v>0</v>
      </c>
      <c r="E147" s="2">
        <v>132905.13</v>
      </c>
      <c r="F147" s="1">
        <v>0</v>
      </c>
      <c r="G147" s="2">
        <v>132905.13</v>
      </c>
    </row>
    <row r="148" spans="1:7" x14ac:dyDescent="0.2">
      <c r="A148" s="5">
        <v>6</v>
      </c>
      <c r="B148" s="1">
        <v>6</v>
      </c>
      <c r="C148" s="1" t="s">
        <v>251</v>
      </c>
      <c r="D148" s="2">
        <v>279095.18</v>
      </c>
      <c r="E148" s="2">
        <v>52721.58</v>
      </c>
      <c r="F148" s="2">
        <v>1053.43</v>
      </c>
      <c r="G148" s="2">
        <v>330763.33</v>
      </c>
    </row>
    <row r="149" spans="1:7" x14ac:dyDescent="0.2">
      <c r="A149" s="6" t="s">
        <v>510</v>
      </c>
      <c r="B149" s="3">
        <v>43836</v>
      </c>
      <c r="C149" s="1" t="s">
        <v>251</v>
      </c>
      <c r="D149" s="2">
        <v>279095.18</v>
      </c>
      <c r="E149" s="2">
        <v>52721.58</v>
      </c>
      <c r="F149" s="2">
        <v>1053.43</v>
      </c>
      <c r="G149" s="2">
        <v>330763.33</v>
      </c>
    </row>
    <row r="150" spans="1:7" x14ac:dyDescent="0.2">
      <c r="A150" s="6" t="s">
        <v>385</v>
      </c>
      <c r="B150" s="4">
        <v>36897</v>
      </c>
      <c r="C150" s="1" t="s">
        <v>215</v>
      </c>
      <c r="D150" s="2">
        <v>279095.18</v>
      </c>
      <c r="E150" s="2">
        <v>52721.58</v>
      </c>
      <c r="F150" s="2">
        <v>1053.43</v>
      </c>
      <c r="G150" s="2">
        <v>330763.33</v>
      </c>
    </row>
    <row r="151" spans="1:7" x14ac:dyDescent="0.2">
      <c r="A151" s="5" t="s">
        <v>252</v>
      </c>
      <c r="B151" s="1" t="s">
        <v>252</v>
      </c>
      <c r="C151" s="1" t="s">
        <v>253</v>
      </c>
      <c r="D151" s="2">
        <v>148078.20000000001</v>
      </c>
      <c r="E151" s="2">
        <v>15741.97</v>
      </c>
      <c r="F151" s="1">
        <v>853.43</v>
      </c>
      <c r="G151" s="2">
        <v>162966.74</v>
      </c>
    </row>
    <row r="152" spans="1:7" x14ac:dyDescent="0.2">
      <c r="A152" s="5" t="s">
        <v>254</v>
      </c>
      <c r="B152" s="1" t="s">
        <v>254</v>
      </c>
      <c r="C152" s="1" t="s">
        <v>255</v>
      </c>
      <c r="D152" s="2">
        <v>99962.04</v>
      </c>
      <c r="E152" s="2">
        <v>9789.58</v>
      </c>
      <c r="F152" s="1">
        <v>0</v>
      </c>
      <c r="G152" s="2">
        <v>109751.62</v>
      </c>
    </row>
    <row r="153" spans="1:7" x14ac:dyDescent="0.2">
      <c r="A153" s="5" t="s">
        <v>256</v>
      </c>
      <c r="B153" s="1" t="s">
        <v>256</v>
      </c>
      <c r="C153" s="1" t="s">
        <v>257</v>
      </c>
      <c r="D153" s="2">
        <v>77272.73</v>
      </c>
      <c r="E153" s="2">
        <v>8851.9500000000007</v>
      </c>
      <c r="F153" s="1">
        <v>0</v>
      </c>
      <c r="G153" s="2">
        <v>86124.68</v>
      </c>
    </row>
    <row r="154" spans="1:7" x14ac:dyDescent="0.2">
      <c r="A154" s="5" t="s">
        <v>258</v>
      </c>
      <c r="B154" s="1" t="s">
        <v>258</v>
      </c>
      <c r="C154" s="1" t="s">
        <v>259</v>
      </c>
      <c r="D154" s="2">
        <v>13969.26</v>
      </c>
      <c r="E154" s="1">
        <v>658.15</v>
      </c>
      <c r="F154" s="1">
        <v>0</v>
      </c>
      <c r="G154" s="2">
        <v>14627.41</v>
      </c>
    </row>
    <row r="155" spans="1:7" x14ac:dyDescent="0.2">
      <c r="A155" s="5" t="s">
        <v>261</v>
      </c>
      <c r="B155" s="1" t="s">
        <v>261</v>
      </c>
      <c r="C155" s="1" t="s">
        <v>262</v>
      </c>
      <c r="D155" s="2">
        <v>8720.0499999999993</v>
      </c>
      <c r="E155" s="1">
        <v>279.48</v>
      </c>
      <c r="F155" s="1">
        <v>0</v>
      </c>
      <c r="G155" s="2">
        <v>8999.5300000000007</v>
      </c>
    </row>
    <row r="156" spans="1:7" x14ac:dyDescent="0.2">
      <c r="A156" s="5" t="s">
        <v>263</v>
      </c>
      <c r="B156" s="1" t="s">
        <v>263</v>
      </c>
      <c r="C156" s="1" t="s">
        <v>264</v>
      </c>
      <c r="D156" s="2">
        <v>34243.69</v>
      </c>
      <c r="E156" s="2">
        <v>4615.72</v>
      </c>
      <c r="F156" s="1">
        <v>853.43</v>
      </c>
      <c r="G156" s="2">
        <v>38005.980000000003</v>
      </c>
    </row>
    <row r="157" spans="1:7" x14ac:dyDescent="0.2">
      <c r="A157" s="5" t="s">
        <v>265</v>
      </c>
      <c r="B157" s="1" t="s">
        <v>265</v>
      </c>
      <c r="C157" s="1" t="s">
        <v>266</v>
      </c>
      <c r="D157" s="2">
        <v>8265.74</v>
      </c>
      <c r="E157" s="1">
        <v>752.61</v>
      </c>
      <c r="F157" s="1">
        <v>0</v>
      </c>
      <c r="G157" s="2">
        <v>9018.35</v>
      </c>
    </row>
    <row r="158" spans="1:7" x14ac:dyDescent="0.2">
      <c r="A158" s="5" t="s">
        <v>267</v>
      </c>
      <c r="B158" s="1" t="s">
        <v>267</v>
      </c>
      <c r="C158" s="1" t="s">
        <v>268</v>
      </c>
      <c r="D158" s="2">
        <v>5468.89</v>
      </c>
      <c r="E158" s="1">
        <v>567.26</v>
      </c>
      <c r="F158" s="1">
        <v>0</v>
      </c>
      <c r="G158" s="2">
        <v>6036.15</v>
      </c>
    </row>
    <row r="159" spans="1:7" x14ac:dyDescent="0.2">
      <c r="A159" s="5" t="s">
        <v>269</v>
      </c>
      <c r="B159" s="1" t="s">
        <v>269</v>
      </c>
      <c r="C159" s="1" t="s">
        <v>270</v>
      </c>
      <c r="D159" s="2">
        <v>10756.6</v>
      </c>
      <c r="E159" s="2">
        <v>1860.43</v>
      </c>
      <c r="F159" s="1">
        <v>853.43</v>
      </c>
      <c r="G159" s="2">
        <v>11763.6</v>
      </c>
    </row>
    <row r="160" spans="1:7" x14ac:dyDescent="0.2">
      <c r="A160" s="5" t="s">
        <v>271</v>
      </c>
      <c r="B160" s="1" t="s">
        <v>271</v>
      </c>
      <c r="C160" s="1" t="s">
        <v>272</v>
      </c>
      <c r="D160" s="2">
        <v>1001.59</v>
      </c>
      <c r="E160" s="1">
        <v>90.31</v>
      </c>
      <c r="F160" s="1">
        <v>0</v>
      </c>
      <c r="G160" s="2">
        <v>1091.9000000000001</v>
      </c>
    </row>
    <row r="161" spans="1:8" x14ac:dyDescent="0.2">
      <c r="A161" s="5" t="s">
        <v>273</v>
      </c>
      <c r="B161" s="1" t="s">
        <v>273</v>
      </c>
      <c r="C161" s="1" t="s">
        <v>274</v>
      </c>
      <c r="D161" s="2">
        <v>4909.62</v>
      </c>
      <c r="E161" s="1">
        <v>636.6</v>
      </c>
      <c r="F161" s="1">
        <v>0</v>
      </c>
      <c r="G161" s="2">
        <v>5546.22</v>
      </c>
    </row>
    <row r="162" spans="1:8" x14ac:dyDescent="0.2">
      <c r="A162" s="5" t="s">
        <v>275</v>
      </c>
      <c r="B162" s="1" t="s">
        <v>275</v>
      </c>
      <c r="C162" s="1" t="s">
        <v>276</v>
      </c>
      <c r="D162" s="2">
        <v>2635.25</v>
      </c>
      <c r="E162" s="1">
        <v>708.51</v>
      </c>
      <c r="F162" s="1">
        <v>0</v>
      </c>
      <c r="G162" s="2">
        <v>3343.76</v>
      </c>
    </row>
    <row r="163" spans="1:8" x14ac:dyDescent="0.2">
      <c r="A163" s="5" t="s">
        <v>277</v>
      </c>
      <c r="B163" s="1" t="s">
        <v>277</v>
      </c>
      <c r="C163" s="1" t="s">
        <v>278</v>
      </c>
      <c r="D163" s="2">
        <v>1206</v>
      </c>
      <c r="E163" s="1">
        <v>0</v>
      </c>
      <c r="F163" s="1">
        <v>0</v>
      </c>
      <c r="G163" s="2">
        <v>1206</v>
      </c>
    </row>
    <row r="164" spans="1:8" x14ac:dyDescent="0.2">
      <c r="A164" s="5" t="s">
        <v>279</v>
      </c>
      <c r="B164" s="1" t="s">
        <v>279</v>
      </c>
      <c r="C164" s="1" t="s">
        <v>280</v>
      </c>
      <c r="D164" s="2">
        <v>13872.47</v>
      </c>
      <c r="E164" s="2">
        <v>1336.67</v>
      </c>
      <c r="F164" s="1">
        <v>0</v>
      </c>
      <c r="G164" s="2">
        <v>15209.14</v>
      </c>
    </row>
    <row r="165" spans="1:8" x14ac:dyDescent="0.2">
      <c r="A165" s="5" t="s">
        <v>281</v>
      </c>
      <c r="B165" s="1" t="s">
        <v>281</v>
      </c>
      <c r="C165" s="1" t="s">
        <v>282</v>
      </c>
      <c r="D165" s="1">
        <v>484.71</v>
      </c>
      <c r="E165" s="1">
        <v>314</v>
      </c>
      <c r="F165" s="1">
        <v>0</v>
      </c>
      <c r="G165" s="1">
        <v>798.71</v>
      </c>
    </row>
    <row r="166" spans="1:8" x14ac:dyDescent="0.2">
      <c r="A166" s="5" t="s">
        <v>283</v>
      </c>
      <c r="B166" s="1" t="s">
        <v>283</v>
      </c>
      <c r="C166" s="1" t="s">
        <v>284</v>
      </c>
      <c r="D166" s="2">
        <v>13387.76</v>
      </c>
      <c r="E166" s="2">
        <v>1022.67</v>
      </c>
      <c r="F166" s="1">
        <v>0</v>
      </c>
      <c r="G166" s="2">
        <v>14410.43</v>
      </c>
    </row>
    <row r="167" spans="1:8" x14ac:dyDescent="0.2">
      <c r="A167" s="5" t="s">
        <v>285</v>
      </c>
      <c r="B167" s="1" t="s">
        <v>285</v>
      </c>
      <c r="C167" s="1" t="s">
        <v>251</v>
      </c>
      <c r="D167" s="2">
        <v>131016.98</v>
      </c>
      <c r="E167" s="2">
        <v>36979.61</v>
      </c>
      <c r="F167" s="1">
        <v>200</v>
      </c>
      <c r="G167" s="2">
        <v>167796.59</v>
      </c>
      <c r="H167" s="2">
        <f>+G167+G151</f>
        <v>330763.32999999996</v>
      </c>
    </row>
    <row r="168" spans="1:8" x14ac:dyDescent="0.2">
      <c r="A168" s="5" t="s">
        <v>286</v>
      </c>
      <c r="B168" s="1" t="s">
        <v>286</v>
      </c>
      <c r="C168" s="1" t="s">
        <v>251</v>
      </c>
      <c r="D168" s="2">
        <v>131016.98</v>
      </c>
      <c r="E168" s="2">
        <v>36979.61</v>
      </c>
      <c r="F168" s="1">
        <v>200</v>
      </c>
      <c r="G168" s="2">
        <v>167796.59</v>
      </c>
      <c r="H168" s="2">
        <f>+H167+G145</f>
        <v>463668.45999999996</v>
      </c>
    </row>
    <row r="169" spans="1:8" x14ac:dyDescent="0.2">
      <c r="A169" s="5" t="s">
        <v>287</v>
      </c>
      <c r="B169" s="1" t="s">
        <v>287</v>
      </c>
      <c r="C169" s="1" t="s">
        <v>288</v>
      </c>
      <c r="D169" s="2">
        <v>2823.53</v>
      </c>
      <c r="E169" s="1">
        <v>65.5</v>
      </c>
      <c r="F169" s="1">
        <v>0</v>
      </c>
      <c r="G169" s="2">
        <v>2889.03</v>
      </c>
    </row>
    <row r="170" spans="1:8" x14ac:dyDescent="0.2">
      <c r="A170" s="5" t="s">
        <v>289</v>
      </c>
      <c r="B170" s="1" t="s">
        <v>289</v>
      </c>
      <c r="C170" s="1" t="s">
        <v>290</v>
      </c>
      <c r="D170" s="2">
        <v>14613.57</v>
      </c>
      <c r="E170" s="2">
        <v>2020</v>
      </c>
      <c r="F170" s="1">
        <v>0</v>
      </c>
      <c r="G170" s="2">
        <v>16633.57</v>
      </c>
    </row>
    <row r="171" spans="1:8" x14ac:dyDescent="0.2">
      <c r="A171" s="5" t="s">
        <v>511</v>
      </c>
      <c r="B171" s="1" t="s">
        <v>511</v>
      </c>
      <c r="C171" s="1" t="s">
        <v>512</v>
      </c>
      <c r="D171" s="1">
        <v>600</v>
      </c>
      <c r="E171" s="1">
        <v>0</v>
      </c>
      <c r="F171" s="1">
        <v>0</v>
      </c>
      <c r="G171" s="1">
        <v>600</v>
      </c>
    </row>
    <row r="172" spans="1:8" x14ac:dyDescent="0.2">
      <c r="A172" s="5" t="s">
        <v>291</v>
      </c>
      <c r="B172" s="1" t="s">
        <v>291</v>
      </c>
      <c r="C172" s="1" t="s">
        <v>292</v>
      </c>
      <c r="D172" s="1">
        <v>777</v>
      </c>
      <c r="E172" s="1">
        <v>0</v>
      </c>
      <c r="F172" s="1">
        <v>0</v>
      </c>
      <c r="G172" s="1">
        <v>777</v>
      </c>
    </row>
    <row r="173" spans="1:8" x14ac:dyDescent="0.2">
      <c r="A173" s="5" t="s">
        <v>293</v>
      </c>
      <c r="B173" s="1" t="s">
        <v>293</v>
      </c>
      <c r="C173" s="1" t="s">
        <v>294</v>
      </c>
      <c r="D173" s="1">
        <v>8</v>
      </c>
      <c r="E173" s="1">
        <v>0</v>
      </c>
      <c r="F173" s="1">
        <v>0</v>
      </c>
      <c r="G173" s="1">
        <v>8</v>
      </c>
    </row>
    <row r="174" spans="1:8" x14ac:dyDescent="0.2">
      <c r="A174" s="5" t="s">
        <v>295</v>
      </c>
      <c r="B174" s="1" t="s">
        <v>295</v>
      </c>
      <c r="C174" s="1" t="s">
        <v>296</v>
      </c>
      <c r="D174" s="2">
        <v>2589.62</v>
      </c>
      <c r="E174" s="1">
        <v>138.88</v>
      </c>
      <c r="F174" s="1">
        <v>0</v>
      </c>
      <c r="G174" s="2">
        <v>2728.5</v>
      </c>
    </row>
    <row r="175" spans="1:8" x14ac:dyDescent="0.2">
      <c r="A175" s="5" t="s">
        <v>297</v>
      </c>
      <c r="B175" s="1" t="s">
        <v>297</v>
      </c>
      <c r="C175" s="1" t="s">
        <v>298</v>
      </c>
      <c r="D175" s="2">
        <v>4111.1899999999996</v>
      </c>
      <c r="E175" s="1">
        <v>249.35</v>
      </c>
      <c r="F175" s="1">
        <v>0</v>
      </c>
      <c r="G175" s="2">
        <v>4360.54</v>
      </c>
    </row>
    <row r="176" spans="1:8" x14ac:dyDescent="0.2">
      <c r="A176" s="5" t="s">
        <v>301</v>
      </c>
      <c r="B176" s="1" t="s">
        <v>301</v>
      </c>
      <c r="C176" s="1" t="s">
        <v>302</v>
      </c>
      <c r="D176" s="2">
        <v>1033.48</v>
      </c>
      <c r="E176" s="1">
        <v>34.25</v>
      </c>
      <c r="F176" s="1">
        <v>0</v>
      </c>
      <c r="G176" s="2">
        <v>1067.73</v>
      </c>
    </row>
    <row r="177" spans="1:7" x14ac:dyDescent="0.2">
      <c r="A177" s="5" t="s">
        <v>305</v>
      </c>
      <c r="B177" s="1" t="s">
        <v>305</v>
      </c>
      <c r="C177" s="1" t="s">
        <v>306</v>
      </c>
      <c r="D177" s="2">
        <v>41637.94</v>
      </c>
      <c r="E177" s="2">
        <v>2265</v>
      </c>
      <c r="F177" s="1">
        <v>0</v>
      </c>
      <c r="G177" s="2">
        <v>43902.94</v>
      </c>
    </row>
    <row r="178" spans="1:7" x14ac:dyDescent="0.2">
      <c r="A178" s="5" t="s">
        <v>307</v>
      </c>
      <c r="B178" s="1" t="s">
        <v>307</v>
      </c>
      <c r="C178" s="1" t="s">
        <v>308</v>
      </c>
      <c r="D178" s="2">
        <v>5369.17</v>
      </c>
      <c r="E178" s="1">
        <v>216.6</v>
      </c>
      <c r="F178" s="1">
        <v>200</v>
      </c>
      <c r="G178" s="2">
        <v>5385.77</v>
      </c>
    </row>
    <row r="179" spans="1:7" x14ac:dyDescent="0.2">
      <c r="A179" s="5" t="s">
        <v>309</v>
      </c>
      <c r="B179" s="1" t="s">
        <v>309</v>
      </c>
      <c r="C179" s="1" t="s">
        <v>310</v>
      </c>
      <c r="D179" s="1">
        <v>111.12</v>
      </c>
      <c r="E179" s="1">
        <v>0</v>
      </c>
      <c r="F179" s="1">
        <v>0</v>
      </c>
      <c r="G179" s="1">
        <v>111.12</v>
      </c>
    </row>
    <row r="180" spans="1:7" x14ac:dyDescent="0.2">
      <c r="A180" s="5" t="s">
        <v>311</v>
      </c>
      <c r="B180" s="1" t="s">
        <v>311</v>
      </c>
      <c r="C180" s="1" t="s">
        <v>312</v>
      </c>
      <c r="D180" s="2">
        <v>8824.08</v>
      </c>
      <c r="E180" s="2">
        <v>11953</v>
      </c>
      <c r="F180" s="1">
        <v>0</v>
      </c>
      <c r="G180" s="2">
        <v>20777.080000000002</v>
      </c>
    </row>
    <row r="181" spans="1:7" x14ac:dyDescent="0.2">
      <c r="A181" s="5" t="s">
        <v>313</v>
      </c>
      <c r="B181" s="1" t="s">
        <v>313</v>
      </c>
      <c r="C181" s="1" t="s">
        <v>314</v>
      </c>
      <c r="D181" s="2">
        <v>2112.65</v>
      </c>
      <c r="E181" s="2">
        <v>1261.26</v>
      </c>
      <c r="F181" s="1">
        <v>0</v>
      </c>
      <c r="G181" s="2">
        <v>3373.91</v>
      </c>
    </row>
    <row r="182" spans="1:7" x14ac:dyDescent="0.2">
      <c r="A182" s="5" t="s">
        <v>315</v>
      </c>
      <c r="B182" s="1" t="s">
        <v>315</v>
      </c>
      <c r="C182" s="1" t="s">
        <v>316</v>
      </c>
      <c r="D182" s="2">
        <v>8406.6200000000008</v>
      </c>
      <c r="E182" s="1">
        <v>19.5</v>
      </c>
      <c r="F182" s="1">
        <v>0</v>
      </c>
      <c r="G182" s="2">
        <v>8426.1200000000008</v>
      </c>
    </row>
    <row r="183" spans="1:7" x14ac:dyDescent="0.2">
      <c r="A183" s="5" t="s">
        <v>317</v>
      </c>
      <c r="B183" s="1" t="s">
        <v>317</v>
      </c>
      <c r="C183" s="1" t="s">
        <v>318</v>
      </c>
      <c r="D183" s="1">
        <v>43.53</v>
      </c>
      <c r="E183" s="1">
        <v>38.06</v>
      </c>
      <c r="F183" s="1">
        <v>0</v>
      </c>
      <c r="G183" s="1">
        <v>81.59</v>
      </c>
    </row>
    <row r="184" spans="1:7" x14ac:dyDescent="0.2">
      <c r="A184" s="5" t="s">
        <v>319</v>
      </c>
      <c r="B184" s="1" t="s">
        <v>319</v>
      </c>
      <c r="C184" s="1" t="s">
        <v>320</v>
      </c>
      <c r="D184" s="2">
        <v>3098.38</v>
      </c>
      <c r="E184" s="1">
        <v>0</v>
      </c>
      <c r="F184" s="1">
        <v>0</v>
      </c>
      <c r="G184" s="2">
        <v>3098.38</v>
      </c>
    </row>
    <row r="185" spans="1:7" x14ac:dyDescent="0.2">
      <c r="A185" s="5" t="s">
        <v>321</v>
      </c>
      <c r="B185" s="1" t="s">
        <v>321</v>
      </c>
      <c r="C185" s="1" t="s">
        <v>322</v>
      </c>
      <c r="D185" s="1">
        <v>860.98</v>
      </c>
      <c r="E185" s="1">
        <v>0</v>
      </c>
      <c r="F185" s="1">
        <v>0</v>
      </c>
      <c r="G185" s="1">
        <v>860.98</v>
      </c>
    </row>
    <row r="186" spans="1:7" x14ac:dyDescent="0.2">
      <c r="A186" s="5" t="s">
        <v>323</v>
      </c>
      <c r="B186" s="1" t="s">
        <v>323</v>
      </c>
      <c r="C186" s="1" t="s">
        <v>324</v>
      </c>
      <c r="D186" s="2">
        <v>17099.05</v>
      </c>
      <c r="E186" s="2">
        <v>17078.21</v>
      </c>
      <c r="F186" s="1">
        <v>0</v>
      </c>
      <c r="G186" s="2">
        <v>34177.26</v>
      </c>
    </row>
    <row r="187" spans="1:7" x14ac:dyDescent="0.2">
      <c r="A187" s="5" t="s">
        <v>325</v>
      </c>
      <c r="B187" s="1" t="s">
        <v>325</v>
      </c>
      <c r="C187" s="1" t="s">
        <v>326</v>
      </c>
      <c r="D187" s="2">
        <v>1775</v>
      </c>
      <c r="E187" s="1">
        <v>360</v>
      </c>
      <c r="F187" s="1">
        <v>0</v>
      </c>
      <c r="G187" s="2">
        <v>2135</v>
      </c>
    </row>
    <row r="188" spans="1:7" x14ac:dyDescent="0.2">
      <c r="A188" s="5" t="s">
        <v>327</v>
      </c>
      <c r="B188" s="1" t="s">
        <v>327</v>
      </c>
      <c r="C188" s="1" t="s">
        <v>328</v>
      </c>
      <c r="D188" s="1">
        <v>14</v>
      </c>
      <c r="E188" s="1">
        <v>0</v>
      </c>
      <c r="F188" s="1">
        <v>0</v>
      </c>
      <c r="G188" s="1">
        <v>14</v>
      </c>
    </row>
    <row r="189" spans="1:7" x14ac:dyDescent="0.2">
      <c r="A189" s="5" t="s">
        <v>329</v>
      </c>
      <c r="B189" s="1" t="s">
        <v>329</v>
      </c>
      <c r="C189" s="1" t="s">
        <v>330</v>
      </c>
      <c r="D189" s="1">
        <v>65.7</v>
      </c>
      <c r="E189" s="1">
        <v>0</v>
      </c>
      <c r="F189" s="1">
        <v>0</v>
      </c>
      <c r="G189" s="1">
        <v>65.7</v>
      </c>
    </row>
    <row r="190" spans="1:7" x14ac:dyDescent="0.2">
      <c r="A190" s="5" t="s">
        <v>331</v>
      </c>
      <c r="B190" s="1" t="s">
        <v>331</v>
      </c>
      <c r="C190" s="1" t="s">
        <v>332</v>
      </c>
      <c r="D190" s="2">
        <v>11680.25</v>
      </c>
      <c r="E190" s="1">
        <v>0</v>
      </c>
      <c r="F190" s="1">
        <v>0</v>
      </c>
      <c r="G190" s="2">
        <v>11680.25</v>
      </c>
    </row>
    <row r="191" spans="1:7" x14ac:dyDescent="0.2">
      <c r="A191" s="5" t="s">
        <v>333</v>
      </c>
      <c r="B191" s="1" t="s">
        <v>333</v>
      </c>
      <c r="C191" s="1" t="s">
        <v>334</v>
      </c>
      <c r="D191" s="1">
        <v>259.60000000000002</v>
      </c>
      <c r="E191" s="1">
        <v>0</v>
      </c>
      <c r="F191" s="1">
        <v>0</v>
      </c>
      <c r="G191" s="1">
        <v>259.60000000000002</v>
      </c>
    </row>
    <row r="192" spans="1:7" x14ac:dyDescent="0.2">
      <c r="A192" s="5" t="s">
        <v>337</v>
      </c>
      <c r="B192" s="1" t="s">
        <v>337</v>
      </c>
      <c r="C192" s="1" t="s">
        <v>338</v>
      </c>
      <c r="D192" s="1">
        <v>935</v>
      </c>
      <c r="E192" s="2">
        <v>1280</v>
      </c>
      <c r="F192" s="1">
        <v>0</v>
      </c>
      <c r="G192" s="2">
        <v>2215</v>
      </c>
    </row>
    <row r="193" spans="1:7" x14ac:dyDescent="0.2">
      <c r="A193" s="5" t="s">
        <v>513</v>
      </c>
      <c r="B193" s="1" t="s">
        <v>513</v>
      </c>
      <c r="C193" s="1" t="s">
        <v>514</v>
      </c>
      <c r="D193" s="2">
        <v>2010</v>
      </c>
      <c r="E193" s="1">
        <v>0</v>
      </c>
      <c r="F193" s="1">
        <v>0</v>
      </c>
      <c r="G193" s="2">
        <v>2010</v>
      </c>
    </row>
    <row r="194" spans="1:7" x14ac:dyDescent="0.2">
      <c r="A194" s="5" t="s">
        <v>339</v>
      </c>
      <c r="B194" s="1" t="s">
        <v>339</v>
      </c>
      <c r="C194" s="1" t="s">
        <v>340</v>
      </c>
      <c r="D194" s="1">
        <v>157.52000000000001</v>
      </c>
      <c r="E194" s="1">
        <v>0</v>
      </c>
      <c r="F194" s="1">
        <v>0</v>
      </c>
      <c r="G194" s="1">
        <v>157.52000000000001</v>
      </c>
    </row>
    <row r="195" spans="1:7" x14ac:dyDescent="0.2">
      <c r="A195" s="5">
        <v>7</v>
      </c>
      <c r="B195" s="1">
        <v>7</v>
      </c>
      <c r="C195" s="1" t="s">
        <v>341</v>
      </c>
      <c r="D195" s="1">
        <v>-862.15</v>
      </c>
      <c r="E195" s="1">
        <v>0</v>
      </c>
      <c r="F195" s="2">
        <v>3347.94</v>
      </c>
      <c r="G195" s="2">
        <v>-4210.09</v>
      </c>
    </row>
    <row r="196" spans="1:7" x14ac:dyDescent="0.2">
      <c r="A196" s="6" t="s">
        <v>386</v>
      </c>
      <c r="B196" s="3">
        <v>43837</v>
      </c>
      <c r="C196" s="1" t="s">
        <v>342</v>
      </c>
      <c r="D196" s="2">
        <v>-1110.71</v>
      </c>
      <c r="E196" s="1">
        <v>0</v>
      </c>
      <c r="F196" s="2">
        <v>3347.94</v>
      </c>
      <c r="G196" s="2">
        <v>-4458.6499999999996</v>
      </c>
    </row>
    <row r="197" spans="1:7" x14ac:dyDescent="0.2">
      <c r="A197" s="6" t="s">
        <v>387</v>
      </c>
      <c r="B197" s="4">
        <v>36898</v>
      </c>
      <c r="C197" s="1" t="s">
        <v>221</v>
      </c>
      <c r="D197" s="2">
        <v>-1110.71</v>
      </c>
      <c r="E197" s="1">
        <v>0</v>
      </c>
      <c r="F197" s="2">
        <v>3347.94</v>
      </c>
      <c r="G197" s="2">
        <v>-4458.6499999999996</v>
      </c>
    </row>
    <row r="198" spans="1:7" x14ac:dyDescent="0.2">
      <c r="A198" s="5" t="s">
        <v>343</v>
      </c>
      <c r="B198" s="1" t="s">
        <v>343</v>
      </c>
      <c r="C198" s="1" t="s">
        <v>221</v>
      </c>
      <c r="D198" s="2">
        <v>-1110.71</v>
      </c>
      <c r="E198" s="1">
        <v>0</v>
      </c>
      <c r="F198" s="2">
        <v>3347.94</v>
      </c>
      <c r="G198" s="2">
        <v>-4458.6499999999996</v>
      </c>
    </row>
    <row r="199" spans="1:7" x14ac:dyDescent="0.2">
      <c r="A199" s="5" t="s">
        <v>344</v>
      </c>
      <c r="B199" s="1" t="s">
        <v>344</v>
      </c>
      <c r="C199" s="1" t="s">
        <v>345</v>
      </c>
      <c r="D199" s="2">
        <v>-1110.71</v>
      </c>
      <c r="E199" s="1">
        <v>0</v>
      </c>
      <c r="F199" s="2">
        <v>3347.94</v>
      </c>
      <c r="G199" s="2">
        <v>-4458.6499999999996</v>
      </c>
    </row>
    <row r="200" spans="1:7" x14ac:dyDescent="0.2">
      <c r="A200" s="5" t="s">
        <v>346</v>
      </c>
      <c r="B200" s="1" t="s">
        <v>346</v>
      </c>
      <c r="C200" s="1" t="s">
        <v>347</v>
      </c>
      <c r="D200" s="2">
        <v>-1110.71</v>
      </c>
      <c r="E200" s="1">
        <v>0</v>
      </c>
      <c r="F200" s="2">
        <v>3347.94</v>
      </c>
      <c r="G200" s="2">
        <v>-4458.6499999999996</v>
      </c>
    </row>
    <row r="201" spans="1:7" x14ac:dyDescent="0.2">
      <c r="A201" s="5" t="s">
        <v>348</v>
      </c>
      <c r="B201" s="1" t="s">
        <v>348</v>
      </c>
      <c r="C201" s="1" t="s">
        <v>349</v>
      </c>
      <c r="D201" s="1">
        <v>248.56</v>
      </c>
      <c r="E201" s="1">
        <v>0</v>
      </c>
      <c r="F201" s="1">
        <v>0</v>
      </c>
      <c r="G201" s="1">
        <v>248.56</v>
      </c>
    </row>
    <row r="202" spans="1:7" x14ac:dyDescent="0.2">
      <c r="A202" s="6" t="s">
        <v>388</v>
      </c>
      <c r="B202" s="4">
        <v>36929</v>
      </c>
      <c r="C202" s="1" t="s">
        <v>349</v>
      </c>
      <c r="D202" s="1">
        <v>248.56</v>
      </c>
      <c r="E202" s="1">
        <v>0</v>
      </c>
      <c r="F202" s="1">
        <v>0</v>
      </c>
      <c r="G202" s="1">
        <v>248.56</v>
      </c>
    </row>
    <row r="203" spans="1:7" x14ac:dyDescent="0.2">
      <c r="A203" s="5" t="s">
        <v>350</v>
      </c>
      <c r="B203" s="1" t="s">
        <v>350</v>
      </c>
      <c r="C203" s="1" t="s">
        <v>349</v>
      </c>
      <c r="D203" s="1">
        <v>248.56</v>
      </c>
      <c r="E203" s="1">
        <v>0</v>
      </c>
      <c r="F203" s="1">
        <v>0</v>
      </c>
      <c r="G203" s="1">
        <v>248.56</v>
      </c>
    </row>
    <row r="204" spans="1:7" x14ac:dyDescent="0.2">
      <c r="A204" s="5" t="s">
        <v>351</v>
      </c>
      <c r="B204" s="1" t="s">
        <v>351</v>
      </c>
      <c r="C204" s="1" t="s">
        <v>349</v>
      </c>
      <c r="D204" s="1">
        <v>248.56</v>
      </c>
      <c r="E204" s="1">
        <v>0</v>
      </c>
      <c r="F204" s="1">
        <v>0</v>
      </c>
      <c r="G204" s="1">
        <v>248.56</v>
      </c>
    </row>
    <row r="205" spans="1:7" x14ac:dyDescent="0.2">
      <c r="A205" s="5" t="s">
        <v>352</v>
      </c>
      <c r="B205" s="1" t="s">
        <v>352</v>
      </c>
      <c r="C205" s="1" t="s">
        <v>353</v>
      </c>
      <c r="D205" s="1">
        <v>248.56</v>
      </c>
      <c r="E205" s="1">
        <v>0</v>
      </c>
      <c r="F205" s="1">
        <v>0</v>
      </c>
      <c r="G205" s="1">
        <v>248.56</v>
      </c>
    </row>
    <row r="206" spans="1:7" x14ac:dyDescent="0.2">
      <c r="A206" s="5">
        <v>0</v>
      </c>
      <c r="B206" s="1">
        <v>0</v>
      </c>
      <c r="C206" s="2">
        <v>1489504.77</v>
      </c>
      <c r="D206" s="2">
        <v>1489504.77</v>
      </c>
      <c r="E20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ESF</vt:lpstr>
      <vt:lpstr>ERI</vt:lpstr>
      <vt:lpstr>ECP</vt:lpstr>
      <vt:lpstr>BC19</vt:lpstr>
      <vt:lpstr>BC18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jrodriguezc</dc:creator>
  <cp:lastModifiedBy>Carlos Almeida</cp:lastModifiedBy>
  <dcterms:created xsi:type="dcterms:W3CDTF">2020-05-26T20:47:29Z</dcterms:created>
  <dcterms:modified xsi:type="dcterms:W3CDTF">2020-06-03T18:19:34Z</dcterms:modified>
</cp:coreProperties>
</file>