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soterra\Fase II Ejecucion\5000 Pruebas de Activos\"/>
    </mc:Choice>
  </mc:AlternateContent>
  <xr:revisionPtr revIDLastSave="0" documentId="13_ncr:1_{CF83F46E-65C9-41BD-A496-DF7A9BB30B7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G20" i="1"/>
  <c r="H20" i="1" s="1"/>
  <c r="L20" i="1" s="1"/>
  <c r="J19" i="1"/>
  <c r="G19" i="1"/>
  <c r="H19" i="1" s="1"/>
  <c r="L19" i="1" s="1"/>
  <c r="J18" i="1"/>
  <c r="G18" i="1"/>
  <c r="H18" i="1" s="1"/>
  <c r="L18" i="1" s="1"/>
  <c r="J17" i="1"/>
  <c r="G17" i="1"/>
  <c r="H17" i="1" s="1"/>
  <c r="L17" i="1" s="1"/>
  <c r="J16" i="1"/>
  <c r="G16" i="1"/>
  <c r="K16" i="1" s="1"/>
  <c r="G15" i="1"/>
  <c r="H15" i="1" s="1"/>
  <c r="L15" i="1" s="1"/>
  <c r="G14" i="1"/>
  <c r="H14" i="1" s="1"/>
  <c r="L14" i="1" s="1"/>
  <c r="G13" i="1"/>
  <c r="H13" i="1" s="1"/>
  <c r="L13" i="1" s="1"/>
  <c r="J12" i="1"/>
  <c r="H12" i="1"/>
  <c r="L12" i="1" s="1"/>
  <c r="G12" i="1"/>
  <c r="G11" i="1"/>
  <c r="H11" i="1" s="1"/>
  <c r="L11" i="1" s="1"/>
  <c r="G10" i="1"/>
  <c r="H10" i="1" s="1"/>
  <c r="L10" i="1" s="1"/>
  <c r="G9" i="1"/>
  <c r="H9" i="1" s="1"/>
  <c r="L9" i="1" s="1"/>
  <c r="J8" i="1"/>
  <c r="G8" i="1"/>
  <c r="H8" i="1" s="1"/>
  <c r="L8" i="1" s="1"/>
  <c r="J7" i="1"/>
  <c r="G7" i="1"/>
  <c r="H7" i="1" s="1"/>
  <c r="L7" i="1" s="1"/>
  <c r="J6" i="1"/>
  <c r="G6" i="1"/>
  <c r="H6" i="1" s="1"/>
  <c r="L6" i="1" s="1"/>
  <c r="J5" i="1"/>
  <c r="G5" i="1"/>
  <c r="H5" i="1" s="1"/>
  <c r="L5" i="1" s="1"/>
  <c r="J4" i="1"/>
  <c r="G4" i="1"/>
  <c r="H4" i="1" s="1"/>
  <c r="L4" i="1" s="1"/>
  <c r="J3" i="1"/>
  <c r="G3" i="1"/>
  <c r="H3" i="1" s="1"/>
  <c r="J2" i="1"/>
  <c r="G2" i="1"/>
  <c r="H2" i="1" s="1"/>
  <c r="K3" i="1" l="1"/>
  <c r="H16" i="1"/>
  <c r="L16" i="1" s="1"/>
  <c r="L21" i="1" s="1"/>
</calcChain>
</file>

<file path=xl/sharedStrings.xml><?xml version="1.0" encoding="utf-8"?>
<sst xmlns="http://schemas.openxmlformats.org/spreadsheetml/2006/main" count="147" uniqueCount="81">
  <si>
    <t xml:space="preserve">FECHA </t>
  </si>
  <si>
    <t>#</t>
  </si>
  <si>
    <t xml:space="preserve">CLIENTE </t>
  </si>
  <si>
    <t>DETALLE</t>
  </si>
  <si>
    <t>RUC</t>
  </si>
  <si>
    <t>SUBTOTAL</t>
  </si>
  <si>
    <t xml:space="preserve">IVA </t>
  </si>
  <si>
    <t>TOTAL</t>
  </si>
  <si>
    <t>Ret. Fuente</t>
  </si>
  <si>
    <t>Ret. Iva</t>
  </si>
  <si>
    <t>Total a pagar</t>
  </si>
  <si>
    <t>Observacion</t>
  </si>
  <si>
    <t>16-04-19</t>
  </si>
  <si>
    <t>001-001-000000072</t>
  </si>
  <si>
    <t>SHOULDT SOLIS WALTER</t>
  </si>
  <si>
    <t>Cruce de 39.62m dirigido para instalacion de PEAD</t>
  </si>
  <si>
    <t>1200014023001</t>
  </si>
  <si>
    <t>001-001-000000557</t>
  </si>
  <si>
    <t>-</t>
  </si>
  <si>
    <t>saldo pend</t>
  </si>
  <si>
    <t>16-07-19</t>
  </si>
  <si>
    <t>001-001-000000090</t>
  </si>
  <si>
    <t>TELCONET S.A.</t>
  </si>
  <si>
    <t>Canalización</t>
  </si>
  <si>
    <t>0991327371001</t>
  </si>
  <si>
    <t>001-011-000131305</t>
  </si>
  <si>
    <t>18-09-19</t>
  </si>
  <si>
    <t>001-001-000000105</t>
  </si>
  <si>
    <t xml:space="preserve">DUCTOS DE GUAYAQUIL FIDEICOMISO MERCANTIL </t>
  </si>
  <si>
    <t>0992687827001</t>
  </si>
  <si>
    <t>001-002-000000256</t>
  </si>
  <si>
    <t>Pendiente</t>
  </si>
  <si>
    <t>001-001-000000106</t>
  </si>
  <si>
    <t>001-002-000000257</t>
  </si>
  <si>
    <t>001-001-000000107</t>
  </si>
  <si>
    <t>001-002-000000258</t>
  </si>
  <si>
    <t>001-001-000000109</t>
  </si>
  <si>
    <t>001-002-000000260</t>
  </si>
  <si>
    <t>001-001-000000112</t>
  </si>
  <si>
    <t>001-002-000000263</t>
  </si>
  <si>
    <t>17-10-19</t>
  </si>
  <si>
    <t>001-001-000000114</t>
  </si>
  <si>
    <t>001-002-000000284</t>
  </si>
  <si>
    <t>18-10-19</t>
  </si>
  <si>
    <t>001-001-000000115</t>
  </si>
  <si>
    <t>001-002-000000285</t>
  </si>
  <si>
    <t>001-001-000000116</t>
  </si>
  <si>
    <t>Perforación</t>
  </si>
  <si>
    <t>001-002-000000286</t>
  </si>
  <si>
    <t>001-001-000000121</t>
  </si>
  <si>
    <t>001-002-000000291</t>
  </si>
  <si>
    <t>001-001-000000122</t>
  </si>
  <si>
    <t>001-002-000000283</t>
  </si>
  <si>
    <t>25-10-19</t>
  </si>
  <si>
    <t>001-001-000000124</t>
  </si>
  <si>
    <t>Saco de cemento</t>
  </si>
  <si>
    <t>001-001-000139289</t>
  </si>
  <si>
    <t>001-001-000000125</t>
  </si>
  <si>
    <t>Palas bellota redonda</t>
  </si>
  <si>
    <t>001-001-000139288</t>
  </si>
  <si>
    <t>06-11-19</t>
  </si>
  <si>
    <t>001-001-000000126</t>
  </si>
  <si>
    <t>Porcelanato pizarra</t>
  </si>
  <si>
    <t>001-001-000141121</t>
  </si>
  <si>
    <t>13-11-19</t>
  </si>
  <si>
    <t>001-001-000000128</t>
  </si>
  <si>
    <t>CABLEANDINO</t>
  </si>
  <si>
    <t>Limpieza de ductos</t>
  </si>
  <si>
    <t>1391799519001</t>
  </si>
  <si>
    <t>001-001-000001285</t>
  </si>
  <si>
    <t>02-12-19</t>
  </si>
  <si>
    <t>001-001-000000130</t>
  </si>
  <si>
    <t>Cruce con perforacion</t>
  </si>
  <si>
    <t>001-002-000000409</t>
  </si>
  <si>
    <t>001-001-000000131</t>
  </si>
  <si>
    <t>Construccion de calzada</t>
  </si>
  <si>
    <t>001-002-000000408</t>
  </si>
  <si>
    <t>10-12-19</t>
  </si>
  <si>
    <t>001-001-000000132</t>
  </si>
  <si>
    <t xml:space="preserve">001-001-000001306 </t>
  </si>
  <si>
    <t># de Retención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</si>
</sst>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.5"/>
      <color indexed="8"/>
      <name val="Calibri"/>
      <family val="2"/>
    </font>
    <font>
      <b/>
      <sz val="10.5"/>
      <color indexed="8"/>
      <name val="Calibri"/>
      <family val="2"/>
    </font>
    <font>
      <sz val="10.5"/>
      <name val="Calibri"/>
      <family val="2"/>
    </font>
    <font>
      <b/>
      <sz val="10.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26"/>
      </patternFill>
    </fill>
    <fill>
      <patternFill patternType="solid">
        <fgColor theme="0"/>
        <bgColor indexed="4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4" fontId="5" fillId="0" borderId="2" xfId="0" applyNumberFormat="1" applyFont="1" applyFill="1" applyBorder="1" applyAlignment="1">
      <alignment horizontal="center" vertical="center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2" xfId="0" applyNumberFormat="1" applyFont="1" applyFill="1" applyBorder="1" applyAlignment="1">
      <alignment horizontal="center" vertical="center"/>
    </xf>
    <xf numFmtId="4" fontId="8" fillId="3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Font="1" applyBorder="1"/>
    <xf numFmtId="4" fontId="0" fillId="0" borderId="2" xfId="0" applyNumberFormat="1" applyBorder="1" applyAlignment="1">
      <alignment horizontal="center"/>
    </xf>
    <xf numFmtId="0" fontId="4" fillId="0" borderId="2" xfId="0" applyFont="1" applyFill="1" applyBorder="1"/>
    <xf numFmtId="2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4" fontId="7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0" xfId="0" applyFont="1" applyAlignment="1">
      <alignment wrapText="1"/>
    </xf>
    <xf numFmtId="4" fontId="1" fillId="5" borderId="0" xfId="0" applyNumberFormat="1" applyFon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H2" sqref="H2"/>
    </sheetView>
  </sheetViews>
  <sheetFormatPr defaultColWidth="11.42578125" defaultRowHeight="15" x14ac:dyDescent="0.25"/>
  <cols>
    <col min="1" max="1" width="10.28515625" customWidth="1"/>
    <col min="2" max="2" width="17.85546875" customWidth="1"/>
    <col min="4" max="4" width="13.85546875" customWidth="1"/>
    <col min="5" max="5" width="13.42578125" customWidth="1"/>
    <col min="9" max="9" width="17.42578125" customWidth="1"/>
  </cols>
  <sheetData>
    <row r="1" spans="1:13" ht="26.25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80</v>
      </c>
      <c r="J1" s="5" t="s">
        <v>8</v>
      </c>
      <c r="K1" s="5" t="s">
        <v>9</v>
      </c>
      <c r="L1" s="6" t="s">
        <v>10</v>
      </c>
      <c r="M1" s="7" t="s">
        <v>11</v>
      </c>
    </row>
    <row r="2" spans="1:13" ht="71.25" x14ac:dyDescent="0.25">
      <c r="A2" s="8" t="s">
        <v>12</v>
      </c>
      <c r="B2" s="9" t="s">
        <v>13</v>
      </c>
      <c r="C2" s="10" t="s">
        <v>14</v>
      </c>
      <c r="D2" s="11" t="s">
        <v>15</v>
      </c>
      <c r="E2" s="8" t="s">
        <v>16</v>
      </c>
      <c r="F2" s="12">
        <v>21032.37</v>
      </c>
      <c r="G2" s="12">
        <f t="shared" ref="G2:G20" si="0">+F2*0.12</f>
        <v>2523.8843999999999</v>
      </c>
      <c r="H2" s="13">
        <f t="shared" ref="H2" si="1">+G2+F2</f>
        <v>23556.254399999998</v>
      </c>
      <c r="I2" s="12" t="s">
        <v>17</v>
      </c>
      <c r="J2" s="14">
        <f>F2*0.02</f>
        <v>420.6474</v>
      </c>
      <c r="K2" s="14" t="s">
        <v>18</v>
      </c>
      <c r="L2" s="15">
        <v>5045.95</v>
      </c>
      <c r="M2" s="16" t="s">
        <v>19</v>
      </c>
    </row>
    <row r="3" spans="1:13" ht="28.5" x14ac:dyDescent="0.25">
      <c r="A3" s="8" t="s">
        <v>20</v>
      </c>
      <c r="B3" s="17" t="s">
        <v>21</v>
      </c>
      <c r="C3" s="10" t="s">
        <v>22</v>
      </c>
      <c r="D3" s="18" t="s">
        <v>23</v>
      </c>
      <c r="E3" s="8" t="s">
        <v>24</v>
      </c>
      <c r="F3" s="19">
        <v>176457.82</v>
      </c>
      <c r="G3" s="20">
        <f t="shared" si="0"/>
        <v>21174.938399999999</v>
      </c>
      <c r="H3" s="20">
        <f t="shared" ref="H3:H20" si="2">+F3+G3</f>
        <v>197632.75839999999</v>
      </c>
      <c r="I3" s="21" t="s">
        <v>25</v>
      </c>
      <c r="J3" s="20">
        <f t="shared" ref="J3:J8" si="3">+F3*0.02</f>
        <v>3529.1564000000003</v>
      </c>
      <c r="K3" s="20">
        <f t="shared" ref="K3" si="4">+G3*0.7</f>
        <v>14822.456879999998</v>
      </c>
      <c r="L3" s="20">
        <v>417.66</v>
      </c>
      <c r="M3" s="16" t="s">
        <v>19</v>
      </c>
    </row>
    <row r="4" spans="1:13" ht="71.25" x14ac:dyDescent="0.25">
      <c r="A4" s="8" t="s">
        <v>26</v>
      </c>
      <c r="B4" s="9" t="s">
        <v>27</v>
      </c>
      <c r="C4" s="10" t="s">
        <v>28</v>
      </c>
      <c r="D4" s="18" t="s">
        <v>23</v>
      </c>
      <c r="E4" s="8" t="s">
        <v>29</v>
      </c>
      <c r="F4" s="19">
        <v>1615.37</v>
      </c>
      <c r="G4" s="20">
        <f t="shared" si="0"/>
        <v>193.84439999999998</v>
      </c>
      <c r="H4" s="20">
        <f t="shared" si="2"/>
        <v>1809.2143999999998</v>
      </c>
      <c r="I4" s="21" t="s">
        <v>30</v>
      </c>
      <c r="J4" s="20">
        <f t="shared" si="3"/>
        <v>32.307400000000001</v>
      </c>
      <c r="K4" s="19"/>
      <c r="L4" s="20">
        <f t="shared" ref="L4:L15" si="5">+H4-J4</f>
        <v>1776.9069999999999</v>
      </c>
      <c r="M4" s="16" t="s">
        <v>31</v>
      </c>
    </row>
    <row r="5" spans="1:13" ht="71.25" x14ac:dyDescent="0.25">
      <c r="A5" s="8" t="s">
        <v>26</v>
      </c>
      <c r="B5" s="9" t="s">
        <v>32</v>
      </c>
      <c r="C5" s="10" t="s">
        <v>28</v>
      </c>
      <c r="D5" s="18" t="s">
        <v>23</v>
      </c>
      <c r="E5" s="8" t="s">
        <v>29</v>
      </c>
      <c r="F5" s="19">
        <v>1989.66</v>
      </c>
      <c r="G5" s="20">
        <f t="shared" si="0"/>
        <v>238.75919999999999</v>
      </c>
      <c r="H5" s="20">
        <f t="shared" si="2"/>
        <v>2228.4192000000003</v>
      </c>
      <c r="I5" s="21" t="s">
        <v>33</v>
      </c>
      <c r="J5" s="20">
        <f t="shared" si="3"/>
        <v>39.793200000000006</v>
      </c>
      <c r="K5" s="22"/>
      <c r="L5" s="20">
        <f t="shared" si="5"/>
        <v>2188.6260000000002</v>
      </c>
      <c r="M5" s="16" t="s">
        <v>31</v>
      </c>
    </row>
    <row r="6" spans="1:13" ht="71.25" x14ac:dyDescent="0.25">
      <c r="A6" s="8" t="s">
        <v>26</v>
      </c>
      <c r="B6" s="9" t="s">
        <v>34</v>
      </c>
      <c r="C6" s="10" t="s">
        <v>28</v>
      </c>
      <c r="D6" s="18" t="s">
        <v>23</v>
      </c>
      <c r="E6" s="8" t="s">
        <v>29</v>
      </c>
      <c r="F6" s="19">
        <v>7489.59</v>
      </c>
      <c r="G6" s="20">
        <f t="shared" si="0"/>
        <v>898.75080000000003</v>
      </c>
      <c r="H6" s="20">
        <f t="shared" si="2"/>
        <v>8388.3407999999999</v>
      </c>
      <c r="I6" s="23" t="s">
        <v>35</v>
      </c>
      <c r="J6" s="24">
        <f t="shared" si="3"/>
        <v>149.79179999999999</v>
      </c>
      <c r="K6" s="25"/>
      <c r="L6" s="24">
        <f t="shared" si="5"/>
        <v>8238.5489999999991</v>
      </c>
      <c r="M6" s="16" t="s">
        <v>31</v>
      </c>
    </row>
    <row r="7" spans="1:13" ht="71.25" x14ac:dyDescent="0.25">
      <c r="A7" s="8" t="s">
        <v>26</v>
      </c>
      <c r="B7" s="17" t="s">
        <v>36</v>
      </c>
      <c r="C7" s="10" t="s">
        <v>28</v>
      </c>
      <c r="D7" s="18" t="s">
        <v>23</v>
      </c>
      <c r="E7" s="8" t="s">
        <v>29</v>
      </c>
      <c r="F7" s="19">
        <v>3701.46</v>
      </c>
      <c r="G7" s="20">
        <f t="shared" si="0"/>
        <v>444.17519999999996</v>
      </c>
      <c r="H7" s="20">
        <f t="shared" si="2"/>
        <v>4145.6351999999997</v>
      </c>
      <c r="I7" s="21" t="s">
        <v>37</v>
      </c>
      <c r="J7" s="20">
        <f t="shared" si="3"/>
        <v>74.029200000000003</v>
      </c>
      <c r="K7" s="19"/>
      <c r="L7" s="20">
        <f t="shared" si="5"/>
        <v>4071.6059999999998</v>
      </c>
      <c r="M7" s="16" t="s">
        <v>31</v>
      </c>
    </row>
    <row r="8" spans="1:13" ht="71.25" x14ac:dyDescent="0.25">
      <c r="A8" s="8" t="s">
        <v>26</v>
      </c>
      <c r="B8" s="9" t="s">
        <v>38</v>
      </c>
      <c r="C8" s="10" t="s">
        <v>28</v>
      </c>
      <c r="D8" s="18" t="s">
        <v>23</v>
      </c>
      <c r="E8" s="8" t="s">
        <v>29</v>
      </c>
      <c r="F8" s="19">
        <v>2542.61</v>
      </c>
      <c r="G8" s="20">
        <f t="shared" si="0"/>
        <v>305.11320000000001</v>
      </c>
      <c r="H8" s="20">
        <f t="shared" si="2"/>
        <v>2847.7232000000004</v>
      </c>
      <c r="I8" s="21" t="s">
        <v>39</v>
      </c>
      <c r="J8" s="20">
        <f t="shared" si="3"/>
        <v>50.852200000000003</v>
      </c>
      <c r="K8" s="19"/>
      <c r="L8" s="20">
        <f t="shared" si="5"/>
        <v>2796.8710000000005</v>
      </c>
      <c r="M8" s="16" t="s">
        <v>31</v>
      </c>
    </row>
    <row r="9" spans="1:13" ht="71.25" x14ac:dyDescent="0.25">
      <c r="A9" s="8" t="s">
        <v>40</v>
      </c>
      <c r="B9" s="9" t="s">
        <v>41</v>
      </c>
      <c r="C9" s="10" t="s">
        <v>28</v>
      </c>
      <c r="D9" s="18" t="s">
        <v>23</v>
      </c>
      <c r="E9" s="8" t="s">
        <v>29</v>
      </c>
      <c r="F9" s="19">
        <v>936.39</v>
      </c>
      <c r="G9" s="20">
        <f t="shared" si="0"/>
        <v>112.3668</v>
      </c>
      <c r="H9" s="20">
        <f t="shared" si="2"/>
        <v>1048.7567999999999</v>
      </c>
      <c r="I9" s="21" t="s">
        <v>42</v>
      </c>
      <c r="J9" s="19">
        <v>18.73</v>
      </c>
      <c r="K9" s="19"/>
      <c r="L9" s="20">
        <f t="shared" si="5"/>
        <v>1030.0267999999999</v>
      </c>
      <c r="M9" s="16" t="s">
        <v>31</v>
      </c>
    </row>
    <row r="10" spans="1:13" ht="71.25" x14ac:dyDescent="0.25">
      <c r="A10" s="8" t="s">
        <v>43</v>
      </c>
      <c r="B10" s="9" t="s">
        <v>44</v>
      </c>
      <c r="C10" s="10" t="s">
        <v>28</v>
      </c>
      <c r="D10" s="18" t="s">
        <v>23</v>
      </c>
      <c r="E10" s="8" t="s">
        <v>29</v>
      </c>
      <c r="F10" s="19">
        <v>10255.42</v>
      </c>
      <c r="G10" s="20">
        <f t="shared" si="0"/>
        <v>1230.6504</v>
      </c>
      <c r="H10" s="20">
        <f t="shared" si="2"/>
        <v>11486.070400000001</v>
      </c>
      <c r="I10" s="21" t="s">
        <v>45</v>
      </c>
      <c r="J10" s="19">
        <v>205.11</v>
      </c>
      <c r="K10" s="19"/>
      <c r="L10" s="20">
        <f t="shared" si="5"/>
        <v>11280.9604</v>
      </c>
      <c r="M10" s="16" t="s">
        <v>31</v>
      </c>
    </row>
    <row r="11" spans="1:13" ht="71.25" x14ac:dyDescent="0.25">
      <c r="A11" s="26" t="s">
        <v>43</v>
      </c>
      <c r="B11" s="27" t="s">
        <v>46</v>
      </c>
      <c r="C11" s="28" t="s">
        <v>28</v>
      </c>
      <c r="D11" s="25" t="s">
        <v>47</v>
      </c>
      <c r="E11" s="26" t="s">
        <v>29</v>
      </c>
      <c r="F11" s="25">
        <v>2542.61</v>
      </c>
      <c r="G11" s="24">
        <f t="shared" si="0"/>
        <v>305.11320000000001</v>
      </c>
      <c r="H11" s="24">
        <f t="shared" si="2"/>
        <v>2847.7232000000004</v>
      </c>
      <c r="I11" s="23" t="s">
        <v>48</v>
      </c>
      <c r="J11" s="25">
        <v>50.85</v>
      </c>
      <c r="K11" s="25"/>
      <c r="L11" s="24">
        <f t="shared" si="5"/>
        <v>2796.8732000000005</v>
      </c>
      <c r="M11" s="16" t="s">
        <v>31</v>
      </c>
    </row>
    <row r="12" spans="1:13" ht="71.25" x14ac:dyDescent="0.25">
      <c r="A12" s="26" t="s">
        <v>43</v>
      </c>
      <c r="B12" s="27" t="s">
        <v>49</v>
      </c>
      <c r="C12" s="28" t="s">
        <v>28</v>
      </c>
      <c r="D12" s="25" t="s">
        <v>23</v>
      </c>
      <c r="E12" s="26" t="s">
        <v>29</v>
      </c>
      <c r="F12" s="25">
        <v>4238.8100000000004</v>
      </c>
      <c r="G12" s="24">
        <f t="shared" si="0"/>
        <v>508.65720000000005</v>
      </c>
      <c r="H12" s="24">
        <f t="shared" si="2"/>
        <v>4747.4672</v>
      </c>
      <c r="I12" s="23" t="s">
        <v>50</v>
      </c>
      <c r="J12" s="24">
        <f>+F12*0.02</f>
        <v>84.776200000000003</v>
      </c>
      <c r="K12" s="25"/>
      <c r="L12" s="24">
        <f t="shared" si="5"/>
        <v>4662.6909999999998</v>
      </c>
      <c r="M12" s="16" t="s">
        <v>31</v>
      </c>
    </row>
    <row r="13" spans="1:13" ht="71.25" x14ac:dyDescent="0.25">
      <c r="A13" s="8" t="s">
        <v>43</v>
      </c>
      <c r="B13" s="17" t="s">
        <v>51</v>
      </c>
      <c r="C13" s="10" t="s">
        <v>28</v>
      </c>
      <c r="D13" s="18" t="s">
        <v>23</v>
      </c>
      <c r="E13" s="8" t="s">
        <v>29</v>
      </c>
      <c r="F13" s="19">
        <v>22027.48</v>
      </c>
      <c r="G13" s="20">
        <f t="shared" si="0"/>
        <v>2643.2975999999999</v>
      </c>
      <c r="H13" s="20">
        <f t="shared" si="2"/>
        <v>24670.777600000001</v>
      </c>
      <c r="I13" s="21" t="s">
        <v>52</v>
      </c>
      <c r="J13" s="19">
        <v>440.55</v>
      </c>
      <c r="K13" s="19"/>
      <c r="L13" s="20">
        <f>+H13-J13</f>
        <v>24230.227600000002</v>
      </c>
      <c r="M13" s="16" t="s">
        <v>31</v>
      </c>
    </row>
    <row r="14" spans="1:13" x14ac:dyDescent="0.25">
      <c r="A14" s="8" t="s">
        <v>53</v>
      </c>
      <c r="B14" s="9" t="s">
        <v>54</v>
      </c>
      <c r="C14" s="19" t="s">
        <v>22</v>
      </c>
      <c r="D14" s="18" t="s">
        <v>55</v>
      </c>
      <c r="E14" s="8" t="s">
        <v>24</v>
      </c>
      <c r="F14" s="19">
        <v>71</v>
      </c>
      <c r="G14" s="20">
        <f t="shared" si="0"/>
        <v>8.52</v>
      </c>
      <c r="H14" s="20">
        <f t="shared" si="2"/>
        <v>79.52</v>
      </c>
      <c r="I14" s="21" t="s">
        <v>56</v>
      </c>
      <c r="J14" s="19">
        <v>0.71</v>
      </c>
      <c r="K14" s="19">
        <v>2.56</v>
      </c>
      <c r="L14" s="20">
        <f t="shared" si="5"/>
        <v>78.81</v>
      </c>
      <c r="M14" s="16" t="s">
        <v>31</v>
      </c>
    </row>
    <row r="15" spans="1:13" x14ac:dyDescent="0.25">
      <c r="A15" s="8" t="s">
        <v>53</v>
      </c>
      <c r="B15" s="9" t="s">
        <v>57</v>
      </c>
      <c r="C15" s="19" t="s">
        <v>22</v>
      </c>
      <c r="D15" s="18" t="s">
        <v>58</v>
      </c>
      <c r="E15" s="8" t="s">
        <v>24</v>
      </c>
      <c r="F15" s="19">
        <v>56.16</v>
      </c>
      <c r="G15" s="20">
        <f t="shared" si="0"/>
        <v>6.7391999999999994</v>
      </c>
      <c r="H15" s="20">
        <f t="shared" si="2"/>
        <v>62.899199999999993</v>
      </c>
      <c r="I15" s="21" t="s">
        <v>59</v>
      </c>
      <c r="J15" s="19">
        <v>0.56000000000000005</v>
      </c>
      <c r="K15" s="19">
        <v>2.02</v>
      </c>
      <c r="L15" s="20">
        <f t="shared" si="5"/>
        <v>62.339199999999991</v>
      </c>
      <c r="M15" s="16" t="s">
        <v>31</v>
      </c>
    </row>
    <row r="16" spans="1:13" x14ac:dyDescent="0.25">
      <c r="A16" s="8" t="s">
        <v>60</v>
      </c>
      <c r="B16" s="9" t="s">
        <v>61</v>
      </c>
      <c r="C16" s="19" t="s">
        <v>22</v>
      </c>
      <c r="D16" s="18" t="s">
        <v>62</v>
      </c>
      <c r="E16" s="8" t="s">
        <v>24</v>
      </c>
      <c r="F16" s="19">
        <v>228</v>
      </c>
      <c r="G16" s="20">
        <f t="shared" si="0"/>
        <v>27.36</v>
      </c>
      <c r="H16" s="20">
        <f t="shared" si="2"/>
        <v>255.36</v>
      </c>
      <c r="I16" s="21" t="s">
        <v>63</v>
      </c>
      <c r="J16" s="29">
        <f>+F16*0.01</f>
        <v>2.2800000000000002</v>
      </c>
      <c r="K16" s="29">
        <f>+G16*0.3</f>
        <v>8.2080000000000002</v>
      </c>
      <c r="L16" s="20">
        <f>+H16-J16-K16</f>
        <v>244.87200000000001</v>
      </c>
      <c r="M16" s="16" t="s">
        <v>31</v>
      </c>
    </row>
    <row r="17" spans="1:13" x14ac:dyDescent="0.25">
      <c r="A17" s="8" t="s">
        <v>64</v>
      </c>
      <c r="B17" s="9" t="s">
        <v>65</v>
      </c>
      <c r="C17" s="19" t="s">
        <v>66</v>
      </c>
      <c r="D17" s="18" t="s">
        <v>67</v>
      </c>
      <c r="E17" s="8" t="s">
        <v>68</v>
      </c>
      <c r="F17" s="19">
        <v>55000</v>
      </c>
      <c r="G17" s="30">
        <f t="shared" si="0"/>
        <v>6600</v>
      </c>
      <c r="H17" s="20">
        <f t="shared" si="2"/>
        <v>61600</v>
      </c>
      <c r="I17" s="21" t="s">
        <v>69</v>
      </c>
      <c r="J17" s="19">
        <f>+F17*0.02</f>
        <v>1100</v>
      </c>
      <c r="K17" s="19"/>
      <c r="L17" s="20">
        <f>+H17-J17</f>
        <v>60500</v>
      </c>
      <c r="M17" s="16" t="s">
        <v>31</v>
      </c>
    </row>
    <row r="18" spans="1:13" ht="71.25" x14ac:dyDescent="0.25">
      <c r="A18" s="8" t="s">
        <v>70</v>
      </c>
      <c r="B18" s="9" t="s">
        <v>71</v>
      </c>
      <c r="C18" s="10" t="s">
        <v>28</v>
      </c>
      <c r="D18" s="18" t="s">
        <v>72</v>
      </c>
      <c r="E18" s="8" t="s">
        <v>29</v>
      </c>
      <c r="F18" s="19">
        <v>2542.61</v>
      </c>
      <c r="G18" s="20">
        <f t="shared" si="0"/>
        <v>305.11320000000001</v>
      </c>
      <c r="H18" s="20">
        <f t="shared" si="2"/>
        <v>2847.7232000000004</v>
      </c>
      <c r="I18" s="21" t="s">
        <v>73</v>
      </c>
      <c r="J18" s="20">
        <f>+F18*0.02</f>
        <v>50.852200000000003</v>
      </c>
      <c r="K18" s="19"/>
      <c r="L18" s="20">
        <f>+H18-J18</f>
        <v>2796.8710000000005</v>
      </c>
      <c r="M18" s="16" t="s">
        <v>31</v>
      </c>
    </row>
    <row r="19" spans="1:13" ht="71.25" x14ac:dyDescent="0.25">
      <c r="A19" s="8" t="s">
        <v>70</v>
      </c>
      <c r="B19" s="9" t="s">
        <v>74</v>
      </c>
      <c r="C19" s="10" t="s">
        <v>28</v>
      </c>
      <c r="D19" s="18" t="s">
        <v>75</v>
      </c>
      <c r="E19" s="8" t="s">
        <v>29</v>
      </c>
      <c r="F19" s="19">
        <v>38341.15</v>
      </c>
      <c r="G19" s="20">
        <f t="shared" si="0"/>
        <v>4600.9380000000001</v>
      </c>
      <c r="H19" s="20">
        <f t="shared" si="2"/>
        <v>42942.088000000003</v>
      </c>
      <c r="I19" s="21" t="s">
        <v>76</v>
      </c>
      <c r="J19" s="20">
        <f>+F19*0.02</f>
        <v>766.82300000000009</v>
      </c>
      <c r="K19" s="19"/>
      <c r="L19" s="20">
        <f>+H19-J19</f>
        <v>42175.265000000007</v>
      </c>
      <c r="M19" s="16" t="s">
        <v>31</v>
      </c>
    </row>
    <row r="20" spans="1:13" ht="30" x14ac:dyDescent="0.25">
      <c r="A20" s="8" t="s">
        <v>77</v>
      </c>
      <c r="B20" s="9" t="s">
        <v>78</v>
      </c>
      <c r="C20" s="19" t="s">
        <v>66</v>
      </c>
      <c r="D20" s="18" t="s">
        <v>67</v>
      </c>
      <c r="E20" s="8" t="s">
        <v>68</v>
      </c>
      <c r="F20" s="19">
        <v>5000</v>
      </c>
      <c r="G20" s="20">
        <f t="shared" si="0"/>
        <v>600</v>
      </c>
      <c r="H20" s="20">
        <f t="shared" si="2"/>
        <v>5600</v>
      </c>
      <c r="I20" s="31" t="s">
        <v>79</v>
      </c>
      <c r="J20" s="19">
        <f>+F20*0.02</f>
        <v>100</v>
      </c>
      <c r="K20" s="19"/>
      <c r="L20" s="20">
        <f>+H20-J20</f>
        <v>5500</v>
      </c>
      <c r="M20" s="16" t="s">
        <v>31</v>
      </c>
    </row>
    <row r="21" spans="1:13" x14ac:dyDescent="0.25">
      <c r="L21" s="32">
        <f>SUM(L2:L20)</f>
        <v>179895.10520000002</v>
      </c>
    </row>
    <row r="23" spans="1:13" x14ac:dyDescent="0.25">
      <c r="L23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Carlos Almeida</cp:lastModifiedBy>
  <dcterms:created xsi:type="dcterms:W3CDTF">2020-04-17T21:09:03Z</dcterms:created>
  <dcterms:modified xsi:type="dcterms:W3CDTF">2020-05-01T14:37:15Z</dcterms:modified>
</cp:coreProperties>
</file>