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Fase II Ejecucion\8000 Pruebas de Estado de Resultado\8001 Ventas\"/>
    </mc:Choice>
  </mc:AlternateContent>
  <xr:revisionPtr revIDLastSave="0" documentId="13_ncr:1_{C2DBEECC-ED18-435C-87E7-9EE7A2F04B8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edula resumen" sheetId="1" r:id="rId1"/>
    <sheet name="Prueba de ventas" sheetId="2" r:id="rId2"/>
    <sheet name="Mayor general" sheetId="4" r:id="rId3"/>
    <sheet name="Detalle de ventas" sheetId="3" r:id="rId4"/>
  </sheets>
  <definedNames>
    <definedName name="_xlnm._FilterDatabase" localSheetId="3" hidden="1">'Detalle de ventas'!$A$1:$I$74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8" i="3" l="1"/>
  <c r="D77" i="3"/>
  <c r="D73" i="3"/>
  <c r="D72" i="3"/>
  <c r="D74" i="3" s="1"/>
  <c r="C15" i="2" l="1"/>
  <c r="D15" i="2"/>
  <c r="C18" i="2"/>
  <c r="E18" i="2" s="1"/>
  <c r="G18" i="2" s="1"/>
  <c r="D17" i="2"/>
  <c r="E17" i="2" s="1"/>
  <c r="G17" i="2" s="1"/>
  <c r="C17" i="2"/>
  <c r="C16" i="2"/>
  <c r="E16" i="2" s="1"/>
  <c r="G16" i="2" s="1"/>
  <c r="C14" i="2"/>
  <c r="E14" i="2" s="1"/>
  <c r="G14" i="2" s="1"/>
  <c r="C13" i="2"/>
  <c r="E13" i="2" s="1"/>
  <c r="G13" i="2" s="1"/>
  <c r="D12" i="2"/>
  <c r="C12" i="2"/>
  <c r="C10" i="2"/>
  <c r="E10" i="2" s="1"/>
  <c r="G10" i="2" s="1"/>
  <c r="C9" i="2"/>
  <c r="E9" i="2" s="1"/>
  <c r="G9" i="2" s="1"/>
  <c r="E11" i="2"/>
  <c r="G11" i="2" s="1"/>
  <c r="D8" i="2"/>
  <c r="C8" i="2"/>
  <c r="E8" i="2" s="1"/>
  <c r="G8" i="2" s="1"/>
  <c r="C7" i="2"/>
  <c r="E7" i="2" s="1"/>
  <c r="G7" i="2" s="1"/>
  <c r="D19" i="2" l="1"/>
  <c r="E15" i="2"/>
  <c r="G15" i="2" s="1"/>
  <c r="E12" i="2"/>
  <c r="G12" i="2" s="1"/>
  <c r="C19" i="2"/>
  <c r="E9" i="3"/>
  <c r="F9" i="3" s="1"/>
  <c r="I19" i="2"/>
  <c r="F19" i="2"/>
  <c r="E19" i="2" l="1"/>
  <c r="G19" i="2"/>
  <c r="E71" i="3"/>
  <c r="F71" i="3" s="1"/>
  <c r="E70" i="3"/>
  <c r="F70" i="3" s="1"/>
  <c r="E69" i="3"/>
  <c r="F69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3" i="3"/>
  <c r="F13" i="3" s="1"/>
  <c r="E12" i="3"/>
  <c r="F12" i="3" s="1"/>
  <c r="E11" i="3"/>
  <c r="F11" i="3" s="1"/>
  <c r="E7" i="3"/>
  <c r="F7" i="3" s="1"/>
  <c r="E5" i="3"/>
  <c r="F5" i="3" s="1"/>
  <c r="E4" i="3"/>
  <c r="F4" i="3" s="1"/>
  <c r="E3" i="3"/>
  <c r="F3" i="3" s="1"/>
  <c r="E2" i="3"/>
  <c r="F2" i="3" s="1"/>
  <c r="D12" i="1" l="1"/>
  <c r="D13" i="1"/>
  <c r="C12" i="1"/>
  <c r="C13" i="1"/>
  <c r="D15" i="1" l="1"/>
  <c r="C15" i="1"/>
  <c r="D9" i="1"/>
  <c r="C9" i="1"/>
  <c r="E7" i="1"/>
  <c r="E6" i="1"/>
  <c r="F6" i="1" s="1"/>
  <c r="E9" i="1" l="1"/>
  <c r="F9" i="1" s="1"/>
</calcChain>
</file>

<file path=xl/sharedStrings.xml><?xml version="1.0" encoding="utf-8"?>
<sst xmlns="http://schemas.openxmlformats.org/spreadsheetml/2006/main" count="922" uniqueCount="275">
  <si>
    <t>TELSOTERRA S.A.</t>
  </si>
  <si>
    <t>CEDULA RESUMEN DE VENTAS</t>
  </si>
  <si>
    <t>Al 31 de diciembre del 2019</t>
  </si>
  <si>
    <t>Codigo</t>
  </si>
  <si>
    <t>Cuenta contable</t>
  </si>
  <si>
    <t>Variacion</t>
  </si>
  <si>
    <t>%</t>
  </si>
  <si>
    <t>Comentarios</t>
  </si>
  <si>
    <t>4-1-1-01-01-001</t>
  </si>
  <si>
    <t xml:space="preserve">      VENTAS GUAYAQUIL</t>
  </si>
  <si>
    <t>4-2-1-01-01-001</t>
  </si>
  <si>
    <t xml:space="preserve">      VENTAS POR  FACTURAR TELCONET</t>
  </si>
  <si>
    <t>TOTAL</t>
  </si>
  <si>
    <t>NOTAS A LOS ESTADOS FINANCIEROS:</t>
  </si>
  <si>
    <t>SUMAN</t>
  </si>
  <si>
    <t>Ventas de equipos</t>
  </si>
  <si>
    <t>CEDULA RESUMEN DE INGRESOS</t>
  </si>
  <si>
    <t>Declaraciones de IVA</t>
  </si>
  <si>
    <t>Diferencia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</si>
  <si>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</si>
  <si>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</si>
  <si>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</si>
  <si>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</si>
  <si>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</si>
  <si>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</si>
  <si>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</si>
  <si>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</si>
  <si>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</si>
  <si>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</si>
  <si>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</si>
  <si>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</si>
  <si>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</si>
  <si>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 xml:space="preserve">FECHA </t>
  </si>
  <si>
    <t>#</t>
  </si>
  <si>
    <t xml:space="preserve">CLIENTE </t>
  </si>
  <si>
    <t>DETALLE</t>
  </si>
  <si>
    <t>RUC</t>
  </si>
  <si>
    <t>SUBTOTAL</t>
  </si>
  <si>
    <t xml:space="preserve">IVA </t>
  </si>
  <si>
    <t>Observacion</t>
  </si>
  <si>
    <t>04-01-19</t>
  </si>
  <si>
    <t>001-001-000000062</t>
  </si>
  <si>
    <t>TELCONET S.A.</t>
  </si>
  <si>
    <t>Mantenimiento de ductos y pozos en zonas no regeneradas</t>
  </si>
  <si>
    <t>0991327371001</t>
  </si>
  <si>
    <t>Pagado</t>
  </si>
  <si>
    <t>08-01-19</t>
  </si>
  <si>
    <t>001-001-000000063</t>
  </si>
  <si>
    <t>Base para pedestal- limpieza y desalojo-metros de corte de hormigon-señaletica de seguridad</t>
  </si>
  <si>
    <t>19-01-18</t>
  </si>
  <si>
    <t>001-001-000000064</t>
  </si>
  <si>
    <t>05-02-18</t>
  </si>
  <si>
    <t>001-001-000000065</t>
  </si>
  <si>
    <t>06-02-19</t>
  </si>
  <si>
    <t>001-001-000000066</t>
  </si>
  <si>
    <t>Trazado con replanteo de GPR e inspeccion- cruce de via horizontal</t>
  </si>
  <si>
    <t>Anulada</t>
  </si>
  <si>
    <t>05-02-19</t>
  </si>
  <si>
    <t>001-001-000000067</t>
  </si>
  <si>
    <t>001-001-000000068</t>
  </si>
  <si>
    <t>14-02-2019</t>
  </si>
  <si>
    <t>n/c 001-001-00000000</t>
  </si>
  <si>
    <t>ANULA FACT 26 DE MARZO/2018</t>
  </si>
  <si>
    <t>11-03-19</t>
  </si>
  <si>
    <t>001-001-000000069</t>
  </si>
  <si>
    <t>18-03-19</t>
  </si>
  <si>
    <t>001-001-000000070</t>
  </si>
  <si>
    <t>PAGADA</t>
  </si>
  <si>
    <t>19-03-19</t>
  </si>
  <si>
    <t>001-001-000000071</t>
  </si>
  <si>
    <t>Canalizacion de 1 via, rotura de hormigon, corte de asfalto</t>
  </si>
  <si>
    <t>16-04-19</t>
  </si>
  <si>
    <t>001-001-000000072</t>
  </si>
  <si>
    <t>SHOULDT SOLIS WALTER</t>
  </si>
  <si>
    <t>Cruce de 39.62m dirigido para instalacion de PEAD</t>
  </si>
  <si>
    <t>1200014023001</t>
  </si>
  <si>
    <t>Pendiente</t>
  </si>
  <si>
    <t>001-001-000000073</t>
  </si>
  <si>
    <t>001-001-000000074</t>
  </si>
  <si>
    <t>07-06-19</t>
  </si>
  <si>
    <t>001-001-000000075</t>
  </si>
  <si>
    <t xml:space="preserve">DUCTOS DE GUAYAQUIL FIDEICOMISO MERCANTIL </t>
  </si>
  <si>
    <t>Instalación tubería pvc para presión</t>
  </si>
  <si>
    <t>0992687827001</t>
  </si>
  <si>
    <t>11-06-19</t>
  </si>
  <si>
    <t>001-001-000000076</t>
  </si>
  <si>
    <t>Canalización</t>
  </si>
  <si>
    <t>13-06-19</t>
  </si>
  <si>
    <t>001-001-000000077</t>
  </si>
  <si>
    <t>obra civil proyecto jose maria egas circuito 4</t>
  </si>
  <si>
    <t>001-001-000000078</t>
  </si>
  <si>
    <t>soterramiento proyecto jose maria egas circuito 2</t>
  </si>
  <si>
    <t>19-06-19</t>
  </si>
  <si>
    <t>001-001-000000079</t>
  </si>
  <si>
    <t>trazado y replanteo-cruce perforación</t>
  </si>
  <si>
    <t>001-001-000000080</t>
  </si>
  <si>
    <t>001-001-000000081</t>
  </si>
  <si>
    <t>001-001-000000082</t>
  </si>
  <si>
    <t>trazado y replanteo-cruce perforación-canalización</t>
  </si>
  <si>
    <t>24-06-19</t>
  </si>
  <si>
    <t>001-001-000000083</t>
  </si>
  <si>
    <t>001-001-000000084</t>
  </si>
  <si>
    <t>001-001-000000085</t>
  </si>
  <si>
    <t>001-001-000000086</t>
  </si>
  <si>
    <t>trazado y replanteo-cruce perforación-relleno con material</t>
  </si>
  <si>
    <t>001-001-000000087</t>
  </si>
  <si>
    <t>001-001-000000088</t>
  </si>
  <si>
    <t>26-06-19</t>
  </si>
  <si>
    <t>001-001-000000089</t>
  </si>
  <si>
    <t>Levantamiento tapas y verificacion vias con seguidor de señal-pozo acera-instalacion de tapa</t>
  </si>
  <si>
    <t>16-07-19</t>
  </si>
  <si>
    <t>001-001-000000090</t>
  </si>
  <si>
    <t>17-07-19</t>
  </si>
  <si>
    <t>001-001-000000092</t>
  </si>
  <si>
    <t>01-08-19</t>
  </si>
  <si>
    <t>001-001-000000093</t>
  </si>
  <si>
    <t>001-001-000000096</t>
  </si>
  <si>
    <t>08-08-19</t>
  </si>
  <si>
    <t>001-001-000000097</t>
  </si>
  <si>
    <t>SE ANULO CON N/C</t>
  </si>
  <si>
    <t>12-09-2019</t>
  </si>
  <si>
    <t>n/c 001-001-000000003</t>
  </si>
  <si>
    <t>18-09-19</t>
  </si>
  <si>
    <t>001-001-000000100</t>
  </si>
  <si>
    <t>001-001-000000101</t>
  </si>
  <si>
    <t>001-001-000000102</t>
  </si>
  <si>
    <t>001-001-000000104</t>
  </si>
  <si>
    <t>001-001-000000105</t>
  </si>
  <si>
    <t>001-001-000000106</t>
  </si>
  <si>
    <t>001-001-000000107</t>
  </si>
  <si>
    <t>001-001-000000108</t>
  </si>
  <si>
    <t>001-001-000000109</t>
  </si>
  <si>
    <t>001-001-000000110</t>
  </si>
  <si>
    <t>001-001-000000111</t>
  </si>
  <si>
    <t>001-001-000000112</t>
  </si>
  <si>
    <t>001-001-000000113</t>
  </si>
  <si>
    <t>21-11-19</t>
  </si>
  <si>
    <t>17-10-19</t>
  </si>
  <si>
    <t>001-001-000000114</t>
  </si>
  <si>
    <t>18-10-19</t>
  </si>
  <si>
    <t>001-001-000000115</t>
  </si>
  <si>
    <t>001-001-000000116</t>
  </si>
  <si>
    <t>Perforación</t>
  </si>
  <si>
    <t>001-001-000000117</t>
  </si>
  <si>
    <t>n/c 001-001-000000005</t>
  </si>
  <si>
    <t>001-001-000000118</t>
  </si>
  <si>
    <t>n/c 001-001-000000006</t>
  </si>
  <si>
    <t>001-001-000000119</t>
  </si>
  <si>
    <t>n/c 001-001-000000007</t>
  </si>
  <si>
    <t>001-001-000000120</t>
  </si>
  <si>
    <t>n/c 001-001-000000008</t>
  </si>
  <si>
    <t>001-001-000000121</t>
  </si>
  <si>
    <t>001-001-000000122</t>
  </si>
  <si>
    <t>25-10-19</t>
  </si>
  <si>
    <t>001-001-000000124</t>
  </si>
  <si>
    <t>Saco de cemento</t>
  </si>
  <si>
    <t>001-001-000000125</t>
  </si>
  <si>
    <t>Palas bellota redonda</t>
  </si>
  <si>
    <t>06-11-19</t>
  </si>
  <si>
    <t>001-001-000000126</t>
  </si>
  <si>
    <t>Porcelanato pizarra</t>
  </si>
  <si>
    <t>13-11-19</t>
  </si>
  <si>
    <t>001-001-000000128</t>
  </si>
  <si>
    <t>CABLEANDINO</t>
  </si>
  <si>
    <t>Limpieza de ductos</t>
  </si>
  <si>
    <t>1391799519001</t>
  </si>
  <si>
    <t>14-11-19</t>
  </si>
  <si>
    <t>001-001-000000129</t>
  </si>
  <si>
    <t>Suministro e instalacion</t>
  </si>
  <si>
    <t>02-12-19</t>
  </si>
  <si>
    <t>001-001-000000130</t>
  </si>
  <si>
    <t>Cruce con perforacion</t>
  </si>
  <si>
    <t>001-001-000000131</t>
  </si>
  <si>
    <t>Construccion de calzada</t>
  </si>
  <si>
    <t>10-12-19</t>
  </si>
  <si>
    <t>001-001-000000132</t>
  </si>
  <si>
    <t>Ventas por facturar</t>
  </si>
  <si>
    <t>T</t>
  </si>
  <si>
    <t>CONTG</t>
  </si>
  <si>
    <t>Venta fact #62 Cliente: Telconet S.A.</t>
  </si>
  <si>
    <t>Venta fact #64 Cliente: Telconet S.A.</t>
  </si>
  <si>
    <t>Venta fact #63 Cliente: Telconet S.A.</t>
  </si>
  <si>
    <t>Venta factura #65 Cliente Telconet S.A.</t>
  </si>
  <si>
    <t>Venta factura #67 Cliente Telconet S.A.</t>
  </si>
  <si>
    <t>NC aplicada a factura #26 Cliente Telconet S.A.</t>
  </si>
  <si>
    <t>Venta fact #70 Cliente:Telconet</t>
  </si>
  <si>
    <t>Venta fact #71, cliente Telconet S.A.</t>
  </si>
  <si>
    <t>Venta fact #72 cliente, Telconet SA</t>
  </si>
  <si>
    <t>Venta fact #75 cliente, Ductos de Guayaquil Fideicomiso Mercantil</t>
  </si>
  <si>
    <t>Venta fact #76 cliente, Telconet S.A</t>
  </si>
  <si>
    <t>Venta fact #77 cliente, Telconet S.A</t>
  </si>
  <si>
    <t>Venta fact #78 cliente, Telconet S.A</t>
  </si>
  <si>
    <t>Venta fact #82 cliente, Telconet S.A</t>
  </si>
  <si>
    <t>Venta fact #81 cliente, Telconet S.A</t>
  </si>
  <si>
    <t>Venta fact #80 cliente, Telconet S.A</t>
  </si>
  <si>
    <t>Venta fact #79 cliente, Telconet S.A</t>
  </si>
  <si>
    <t>Venta fact #84 cliente, Telconet S.A</t>
  </si>
  <si>
    <t>Venta fact #85 cliente, Telconet S.A</t>
  </si>
  <si>
    <t>Venta fact #86 cliente, Telconet S.A</t>
  </si>
  <si>
    <t>Venta fact #83 cliente, Ductos de Guayaquil Fideicomiso Guayaquil</t>
  </si>
  <si>
    <t>Venta fact #88 cliente, Telconet S.A</t>
  </si>
  <si>
    <t>Venta fact #87 cliente, Telconet S.A</t>
  </si>
  <si>
    <t>Venta fact #89 cliente, Telconet S.A</t>
  </si>
  <si>
    <t>Reverso diario #1144 transaccion #204101</t>
  </si>
  <si>
    <t>Reverso diario #1130 transaccion #210501</t>
  </si>
  <si>
    <t>Venta fact #90 Cliente: Telconet S.A.</t>
  </si>
  <si>
    <t>Venta fact #92 Cliente: Telconet S.A.</t>
  </si>
  <si>
    <t>Venta fact #96 Cliente: Telconet S.A.</t>
  </si>
  <si>
    <t>Venta fact #93 Cliente: Telconet S.A.</t>
  </si>
  <si>
    <t>Venta fact #97 Cliente: Ductos Guayaquil</t>
  </si>
  <si>
    <t>Venta fact #106, cliente Ductos de Guayaquil Fideicomiso Mercantil</t>
  </si>
  <si>
    <t>Venta fact #107, cliente Ductos de Guayaquil Fideicomiso Mercantil</t>
  </si>
  <si>
    <t>Venta fact #109, cliente Ductos de Guayaquil Fideicomiso Mercantil</t>
  </si>
  <si>
    <t>Venta fact #110, cliente Ductos de Guayaquil Fideicomiso Mercantil</t>
  </si>
  <si>
    <t>Venta fact #111, cliente Ductos de Guayaquil Fideicomiso Mercantil</t>
  </si>
  <si>
    <t>Venta fact #112, cliente Ductos de Guayaquil Fideicomiso Mercantil</t>
  </si>
  <si>
    <t>Venta fact #113, cliente Ductos de Guayaquil Fideicomiso Mercantil</t>
  </si>
  <si>
    <t>Venta fact #105, cliente Ductos de Guayaquil Fideicomiso Mercantil</t>
  </si>
  <si>
    <t>Venta fact #100, cliente Ductos de Guayaquil Fideicomiso Mercantil</t>
  </si>
  <si>
    <t>Venta fact #101, cliente Ductos de Guayaquil Fideicomiso Mercantil</t>
  </si>
  <si>
    <t>Venta fact #102, cliente Ductos de Guayaquil Fideicomiso Mercantil</t>
  </si>
  <si>
    <t>Venta fact #104, cliente Ductos de Guayaquil Fideicomiso Mercantil</t>
  </si>
  <si>
    <t>Venta fact #108, cliente Ductos de Guayaquil Fideicomiso Mercantil</t>
  </si>
  <si>
    <t>Reclasificacion diario #1347 N/C #2 aplica fact #97</t>
  </si>
  <si>
    <t>Reverso diario #1248  Venta fact #113, cliente Ductos de Guayaquil</t>
  </si>
  <si>
    <t>Nota credito #001-001-000000002 aplica factura #001-001-000000097 Ductos de Guayaquil</t>
  </si>
  <si>
    <t>Venta fact #114, cliente Ductos de Guayaquil Fideicomiso Mercantil</t>
  </si>
  <si>
    <t>Venta fact #124, cliente Telconet</t>
  </si>
  <si>
    <t>Venta fact #122, cliente Ductos de Guayaquil Fideicomiso Mercantil</t>
  </si>
  <si>
    <t>Venta fact #121, cliente Ductos de Guayaquil Fideicomiso Mercantil</t>
  </si>
  <si>
    <t>Venta fact #120, cliente Ductos de Guayaquil Fideicomiso Mercantil</t>
  </si>
  <si>
    <t>Venta fact #119, cliente Ductos de Guayaquil Fideicomiso Mercantil</t>
  </si>
  <si>
    <t>Venta fact #118, cliente Ductos de Guayaquil Fideicomiso Mercantil</t>
  </si>
  <si>
    <t>Venta fact #116, cliente Ductos de Guayaquil Fideicomiso Mercantil</t>
  </si>
  <si>
    <t>Venta fact #115, cliente Ductos de Guayaquil Fideicomiso Mercantil</t>
  </si>
  <si>
    <t>Venta fact #117, cliente Ductos de Guayaquil Fideicomiso Mercantil</t>
  </si>
  <si>
    <t>Venta fact #125, cliente Telconet</t>
  </si>
  <si>
    <t>Venta fact #128, cliente Cableandino</t>
  </si>
  <si>
    <t>Nota credito #001-001-000000008 aplica factura #001-001-000000120 Ductos de Guayaquil</t>
  </si>
  <si>
    <t>Nota credito #001-001-000000007 aplica factura #001-001-000000119 Ductos de Guayaquil</t>
  </si>
  <si>
    <t>Nota credito #001-001-000000006 aplica factura #001-001-000000118 Ductos de Guayaquil</t>
  </si>
  <si>
    <t>Venta fact #126, cliente Telconet</t>
  </si>
  <si>
    <t>Nota credito #001-001-000000003 aplica factura #001-001-000000113 Ductos de Guayaquil</t>
  </si>
  <si>
    <t>Nota credito #001-001-000000004 aplica factura #001-001-000000117 Ductos de G</t>
  </si>
  <si>
    <t>Venta fact #130 Cliente: Ductos Guayaquil</t>
  </si>
  <si>
    <t>Venta fact #131 Cliente: Ductos Guayaquil</t>
  </si>
  <si>
    <t>Venta fact #132 Cliente: Cable Andino Corpandino</t>
  </si>
  <si>
    <t>Saldo Anterior</t>
  </si>
  <si>
    <t>Mov. Débito</t>
  </si>
  <si>
    <t>Mov. Crédito</t>
  </si>
  <si>
    <t>Saldo al 31/12/2019</t>
  </si>
  <si>
    <t>Totales &gt;&gt;&gt;&gt;&gt;&gt;&gt;&gt;&gt;&gt;&gt; :</t>
  </si>
  <si>
    <t>Ventas Guayaquil</t>
  </si>
  <si>
    <t>Débitos</t>
  </si>
  <si>
    <t>Créditos</t>
  </si>
  <si>
    <t>Saldos</t>
  </si>
  <si>
    <t>Comprobante</t>
  </si>
  <si>
    <t>TC</t>
  </si>
  <si>
    <t>Diario</t>
  </si>
  <si>
    <t>No. Docu.</t>
  </si>
  <si>
    <t>Fecha</t>
  </si>
  <si>
    <t xml:space="preserve">Detalle de Línea </t>
  </si>
  <si>
    <t>Notas de Credito</t>
  </si>
  <si>
    <t>Nota de Credito por una factura del 2018</t>
  </si>
  <si>
    <t>Nota de Credito es debido a la anulacion de facturas (revertir asiento de diario)</t>
  </si>
  <si>
    <t>Notas de Credito debido a anulacion de facturas del mes pasado</t>
  </si>
  <si>
    <t>Deposito en bancos</t>
  </si>
  <si>
    <t>Facturas</t>
  </si>
  <si>
    <t>Ventas netas</t>
  </si>
  <si>
    <t>Mayor general</t>
  </si>
  <si>
    <t>Suman</t>
  </si>
  <si>
    <t>Menos n/c</t>
  </si>
  <si>
    <t>Total ventas facturadas</t>
  </si>
  <si>
    <t>Ventas a Telconet</t>
  </si>
  <si>
    <t>Ventas a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</si>
</sst>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* #,##0_ ;_ * \-#,##0_ ;_ * &quot;-&quot;??_ ;_ @_ "/>
    <numFmt numFmtId="165" formatCode="dd\-mm\-yy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.5"/>
      <color indexed="8"/>
      <name val="Calibri"/>
      <family val="2"/>
    </font>
    <font>
      <b/>
      <sz val="10.5"/>
      <color indexed="8"/>
      <name val="Calibri"/>
      <family val="2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34"/>
      </patternFill>
    </fill>
    <fill>
      <patternFill patternType="solid">
        <fgColor rgb="FFFFFF00"/>
        <bgColor indexed="3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8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9" fontId="0" fillId="2" borderId="2" xfId="2" applyFont="1" applyFill="1" applyBorder="1"/>
    <xf numFmtId="0" fontId="0" fillId="2" borderId="2" xfId="0" applyFill="1" applyBorder="1"/>
    <xf numFmtId="0" fontId="0" fillId="0" borderId="3" xfId="0" applyBorder="1"/>
    <xf numFmtId="49" fontId="0" fillId="0" borderId="2" xfId="0" applyNumberFormat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 applyAlignment="1">
      <alignment horizontal="left"/>
    </xf>
    <xf numFmtId="9" fontId="0" fillId="2" borderId="1" xfId="2" applyFont="1" applyFill="1" applyBorder="1"/>
    <xf numFmtId="164" fontId="0" fillId="2" borderId="2" xfId="1" applyNumberFormat="1" applyFont="1" applyFill="1" applyBorder="1"/>
    <xf numFmtId="164" fontId="0" fillId="2" borderId="1" xfId="1" applyNumberFormat="1" applyFont="1" applyFill="1" applyBorder="1"/>
    <xf numFmtId="0" fontId="0" fillId="2" borderId="6" xfId="0" applyFill="1" applyBorder="1"/>
    <xf numFmtId="164" fontId="0" fillId="2" borderId="6" xfId="0" applyNumberFormat="1" applyFill="1" applyBorder="1"/>
    <xf numFmtId="164" fontId="0" fillId="2" borderId="2" xfId="0" applyNumberFormat="1" applyFill="1" applyBorder="1"/>
    <xf numFmtId="164" fontId="0" fillId="2" borderId="4" xfId="0" applyNumberFormat="1" applyFill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165" fontId="4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43" fontId="0" fillId="0" borderId="0" xfId="1" applyFont="1"/>
    <xf numFmtId="0" fontId="7" fillId="0" borderId="8" xfId="0" applyFont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0" borderId="0" xfId="0" applyAlignment="1">
      <alignment horizontal="left"/>
    </xf>
    <xf numFmtId="49" fontId="7" fillId="0" borderId="8" xfId="0" applyNumberFormat="1" applyFont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4" fontId="7" fillId="0" borderId="8" xfId="0" applyNumberFormat="1" applyFont="1" applyBorder="1" applyAlignment="1">
      <alignment horizontal="left" vertical="center"/>
    </xf>
    <xf numFmtId="4" fontId="8" fillId="3" borderId="8" xfId="0" applyNumberFormat="1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7" fillId="4" borderId="8" xfId="0" applyNumberFormat="1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4" fontId="7" fillId="4" borderId="8" xfId="0" applyNumberFormat="1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4" fontId="8" fillId="4" borderId="8" xfId="0" applyNumberFormat="1" applyFont="1" applyFill="1" applyBorder="1" applyAlignment="1">
      <alignment horizontal="left" vertical="center"/>
    </xf>
    <xf numFmtId="49" fontId="7" fillId="5" borderId="8" xfId="0" applyNumberFormat="1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 wrapText="1"/>
    </xf>
    <xf numFmtId="2" fontId="0" fillId="5" borderId="8" xfId="0" applyNumberFormat="1" applyFill="1" applyBorder="1" applyAlignment="1">
      <alignment horizontal="left"/>
    </xf>
    <xf numFmtId="0" fontId="6" fillId="6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0" fillId="4" borderId="0" xfId="0" applyFill="1" applyAlignment="1">
      <alignment horizontal="left"/>
    </xf>
    <xf numFmtId="2" fontId="0" fillId="4" borderId="8" xfId="0" applyNumberFormat="1" applyFill="1" applyBorder="1" applyAlignment="1">
      <alignment horizontal="left"/>
    </xf>
    <xf numFmtId="2" fontId="0" fillId="0" borderId="8" xfId="0" applyNumberFormat="1" applyBorder="1" applyAlignment="1">
      <alignment horizontal="left"/>
    </xf>
    <xf numFmtId="49" fontId="8" fillId="0" borderId="8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 wrapText="1"/>
    </xf>
    <xf numFmtId="2" fontId="6" fillId="0" borderId="8" xfId="0" applyNumberFormat="1" applyFont="1" applyBorder="1" applyAlignment="1">
      <alignment horizontal="left"/>
    </xf>
    <xf numFmtId="1" fontId="0" fillId="0" borderId="8" xfId="0" applyNumberFormat="1" applyBorder="1" applyAlignment="1">
      <alignment horizontal="left"/>
    </xf>
    <xf numFmtId="49" fontId="7" fillId="7" borderId="8" xfId="0" applyNumberFormat="1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 wrapText="1"/>
    </xf>
    <xf numFmtId="2" fontId="0" fillId="7" borderId="8" xfId="0" applyNumberFormat="1" applyFill="1" applyBorder="1" applyAlignment="1">
      <alignment horizontal="left"/>
    </xf>
    <xf numFmtId="0" fontId="6" fillId="7" borderId="8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6" fontId="0" fillId="2" borderId="0" xfId="2" applyNumberFormat="1" applyFont="1" applyFill="1"/>
    <xf numFmtId="44" fontId="0" fillId="0" borderId="0" xfId="3" applyFont="1"/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0" fillId="0" borderId="0" xfId="0" applyNumberFormat="1"/>
    <xf numFmtId="14" fontId="0" fillId="0" borderId="0" xfId="0" applyNumberFormat="1"/>
    <xf numFmtId="0" fontId="9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3" fontId="0" fillId="0" borderId="1" xfId="1" applyFont="1" applyBorder="1" applyAlignment="1">
      <alignment horizontal="center"/>
    </xf>
    <xf numFmtId="164" fontId="0" fillId="0" borderId="11" xfId="1" applyNumberFormat="1" applyFont="1" applyBorder="1"/>
    <xf numFmtId="164" fontId="0" fillId="0" borderId="6" xfId="1" applyNumberFormat="1" applyFont="1" applyBorder="1"/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2" xfId="1" applyNumberFormat="1" applyFont="1" applyBorder="1"/>
    <xf numFmtId="164" fontId="0" fillId="0" borderId="13" xfId="1" applyNumberFormat="1" applyFont="1" applyBorder="1"/>
    <xf numFmtId="164" fontId="0" fillId="0" borderId="4" xfId="1" applyNumberFormat="1" applyFont="1" applyBorder="1"/>
    <xf numFmtId="164" fontId="0" fillId="8" borderId="1" xfId="1" applyNumberFormat="1" applyFont="1" applyFill="1" applyBorder="1"/>
    <xf numFmtId="164" fontId="0" fillId="0" borderId="1" xfId="1" applyNumberFormat="1" applyFont="1" applyBorder="1"/>
    <xf numFmtId="43" fontId="0" fillId="0" borderId="1" xfId="1" applyFont="1" applyBorder="1" applyAlignment="1">
      <alignment horizontal="center" wrapText="1"/>
    </xf>
    <xf numFmtId="43" fontId="0" fillId="0" borderId="14" xfId="1" applyFont="1" applyBorder="1" applyAlignment="1">
      <alignment horizontal="center"/>
    </xf>
    <xf numFmtId="43" fontId="0" fillId="0" borderId="15" xfId="1" applyFont="1" applyBorder="1" applyAlignment="1">
      <alignment horizontal="center"/>
    </xf>
    <xf numFmtId="43" fontId="0" fillId="0" borderId="16" xfId="1" applyFont="1" applyBorder="1" applyAlignment="1">
      <alignment horizontal="center"/>
    </xf>
    <xf numFmtId="0" fontId="6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164" fontId="4" fillId="0" borderId="7" xfId="1" applyNumberFormat="1" applyFont="1" applyBorder="1" applyAlignment="1">
      <alignment horizontal="center" vertical="center"/>
    </xf>
    <xf numFmtId="164" fontId="7" fillId="0" borderId="8" xfId="1" applyNumberFormat="1" applyFont="1" applyBorder="1" applyAlignment="1">
      <alignment horizontal="left" vertical="center"/>
    </xf>
    <xf numFmtId="164" fontId="7" fillId="4" borderId="8" xfId="1" applyNumberFormat="1" applyFont="1" applyFill="1" applyBorder="1" applyAlignment="1">
      <alignment horizontal="left" vertical="center"/>
    </xf>
    <xf numFmtId="164" fontId="0" fillId="5" borderId="8" xfId="1" applyNumberFormat="1" applyFont="1" applyFill="1" applyBorder="1" applyAlignment="1">
      <alignment horizontal="left"/>
    </xf>
    <xf numFmtId="164" fontId="0" fillId="4" borderId="8" xfId="1" applyNumberFormat="1" applyFont="1" applyFill="1" applyBorder="1" applyAlignment="1">
      <alignment horizontal="left"/>
    </xf>
    <xf numFmtId="164" fontId="7" fillId="0" borderId="8" xfId="1" applyNumberFormat="1" applyFont="1" applyBorder="1" applyAlignment="1">
      <alignment horizontal="left"/>
    </xf>
    <xf numFmtId="164" fontId="0" fillId="0" borderId="8" xfId="1" applyNumberFormat="1" applyFont="1" applyBorder="1" applyAlignment="1">
      <alignment horizontal="left"/>
    </xf>
    <xf numFmtId="164" fontId="6" fillId="0" borderId="8" xfId="1" applyNumberFormat="1" applyFont="1" applyBorder="1" applyAlignment="1">
      <alignment horizontal="left"/>
    </xf>
    <xf numFmtId="164" fontId="0" fillId="7" borderId="8" xfId="1" applyNumberFormat="1" applyFont="1" applyFill="1" applyBorder="1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9" xfId="0" applyBorder="1" applyAlignment="1">
      <alignment horizontal="left"/>
    </xf>
    <xf numFmtId="164" fontId="0" fillId="0" borderId="9" xfId="1" applyNumberFormat="1" applyFont="1" applyBorder="1" applyAlignment="1">
      <alignment horizontal="left"/>
    </xf>
    <xf numFmtId="0" fontId="0" fillId="0" borderId="17" xfId="0" applyBorder="1" applyAlignment="1">
      <alignment horizontal="left"/>
    </xf>
    <xf numFmtId="164" fontId="0" fillId="0" borderId="18" xfId="1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164" fontId="0" fillId="0" borderId="5" xfId="1" applyNumberFormat="1" applyFont="1" applyBorder="1" applyAlignment="1">
      <alignment horizontal="left"/>
    </xf>
    <xf numFmtId="0" fontId="0" fillId="0" borderId="14" xfId="0" applyBorder="1" applyAlignment="1">
      <alignment horizontal="left"/>
    </xf>
    <xf numFmtId="164" fontId="0" fillId="0" borderId="16" xfId="1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3" xfId="1" applyNumberFormat="1" applyFont="1" applyBorder="1" applyAlignment="1">
      <alignment horizontal="left"/>
    </xf>
    <xf numFmtId="164" fontId="0" fillId="0" borderId="0" xfId="0" applyNumberFormat="1" applyAlignment="1">
      <alignment horizontal="left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B14" sqref="B14"/>
    </sheetView>
  </sheetViews>
  <sheetFormatPr defaultColWidth="9.140625" defaultRowHeight="15" x14ac:dyDescent="0.25"/>
  <cols>
    <col min="1" max="1" width="15.7109375" style="2" customWidth="1"/>
    <col min="2" max="2" width="42.140625" style="2" bestFit="1" customWidth="1"/>
    <col min="3" max="4" width="10.7109375" style="2" bestFit="1" customWidth="1"/>
    <col min="5" max="5" width="10" style="2" bestFit="1" customWidth="1"/>
    <col min="6" max="6" width="5.5703125" style="2" bestFit="1" customWidth="1"/>
    <col min="7" max="7" width="43.28515625" style="2" customWidth="1"/>
    <col min="8" max="16384" width="9.140625" style="2"/>
  </cols>
  <sheetData>
    <row r="1" spans="1:8" x14ac:dyDescent="0.25">
      <c r="A1" s="1" t="s">
        <v>0</v>
      </c>
    </row>
    <row r="2" spans="1:8" x14ac:dyDescent="0.25">
      <c r="A2" s="3" t="s">
        <v>1</v>
      </c>
    </row>
    <row r="3" spans="1:8" x14ac:dyDescent="0.25">
      <c r="A3" s="3" t="s">
        <v>2</v>
      </c>
    </row>
    <row r="5" spans="1:8" x14ac:dyDescent="0.25">
      <c r="A5" s="4" t="s">
        <v>3</v>
      </c>
      <c r="B5" s="4" t="s">
        <v>4</v>
      </c>
      <c r="C5" s="5">
        <v>43830</v>
      </c>
      <c r="D5" s="5">
        <v>43465</v>
      </c>
      <c r="E5" s="4" t="s">
        <v>5</v>
      </c>
      <c r="F5" s="4" t="s">
        <v>6</v>
      </c>
      <c r="G5" s="4" t="s">
        <v>7</v>
      </c>
    </row>
    <row r="6" spans="1:8" s="3" customFormat="1" x14ac:dyDescent="0.25">
      <c r="A6" s="9" t="s">
        <v>8</v>
      </c>
      <c r="B6" s="8" t="s">
        <v>9</v>
      </c>
      <c r="C6" s="14">
        <v>749764.92</v>
      </c>
      <c r="D6" s="14">
        <v>261368.17</v>
      </c>
      <c r="E6" s="14">
        <f>+C6-D6</f>
        <v>488396.75</v>
      </c>
      <c r="F6" s="6">
        <f>+E6/D6</f>
        <v>1.8686160216066094</v>
      </c>
      <c r="G6" s="7"/>
      <c r="H6" s="2"/>
    </row>
    <row r="7" spans="1:8" s="3" customFormat="1" x14ac:dyDescent="0.25">
      <c r="A7" s="7" t="s">
        <v>10</v>
      </c>
      <c r="B7" s="10" t="s">
        <v>11</v>
      </c>
      <c r="C7" s="14">
        <v>1696400</v>
      </c>
      <c r="D7" s="14">
        <v>0</v>
      </c>
      <c r="E7" s="14">
        <f>+C7-D7</f>
        <v>1696400</v>
      </c>
      <c r="F7" s="6">
        <v>1</v>
      </c>
      <c r="G7" s="7"/>
      <c r="H7" s="2"/>
    </row>
    <row r="8" spans="1:8" x14ac:dyDescent="0.25">
      <c r="A8" s="7"/>
      <c r="B8" s="10"/>
      <c r="C8" s="14"/>
      <c r="D8" s="14"/>
      <c r="E8" s="14"/>
      <c r="F8" s="7"/>
      <c r="G8" s="7"/>
    </row>
    <row r="9" spans="1:8" x14ac:dyDescent="0.25">
      <c r="A9" s="11"/>
      <c r="B9" s="12" t="s">
        <v>12</v>
      </c>
      <c r="C9" s="15">
        <f>SUM(C6:C8)</f>
        <v>2446164.92</v>
      </c>
      <c r="D9" s="15">
        <f>SUM(D6:D8)</f>
        <v>261368.17</v>
      </c>
      <c r="E9" s="15">
        <f>SUM(E6:E8)</f>
        <v>2184796.75</v>
      </c>
      <c r="F9" s="13">
        <f t="shared" ref="F9" si="0">+E9/D9</f>
        <v>8.3590773505434885</v>
      </c>
      <c r="G9" s="11"/>
    </row>
    <row r="11" spans="1:8" x14ac:dyDescent="0.25">
      <c r="B11" s="16" t="s">
        <v>13</v>
      </c>
      <c r="C11" s="17"/>
      <c r="D11" s="17"/>
    </row>
    <row r="12" spans="1:8" x14ac:dyDescent="0.25">
      <c r="B12" s="7" t="s">
        <v>15</v>
      </c>
      <c r="C12" s="18">
        <f>+C6</f>
        <v>749764.92</v>
      </c>
      <c r="D12" s="18">
        <f>+D6</f>
        <v>261368.17</v>
      </c>
    </row>
    <row r="13" spans="1:8" x14ac:dyDescent="0.25">
      <c r="B13" s="7" t="s">
        <v>176</v>
      </c>
      <c r="C13" s="18">
        <f>+C7</f>
        <v>1696400</v>
      </c>
      <c r="D13" s="18">
        <f>+D7</f>
        <v>0</v>
      </c>
    </row>
    <row r="14" spans="1:8" x14ac:dyDescent="0.25">
      <c r="B14" s="7"/>
      <c r="C14" s="19"/>
      <c r="D14" s="19"/>
      <c r="G14" s="72"/>
    </row>
    <row r="15" spans="1:8" x14ac:dyDescent="0.25">
      <c r="B15" s="11" t="s">
        <v>14</v>
      </c>
      <c r="C15" s="19">
        <f>SUM(C12:C14)</f>
        <v>2446164.92</v>
      </c>
      <c r="D15" s="19">
        <f>SUM(D12:D14)</f>
        <v>261368.17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A4" workbookViewId="0">
      <selection activeCell="E4" sqref="E4"/>
    </sheetView>
  </sheetViews>
  <sheetFormatPr defaultColWidth="9.140625" defaultRowHeight="15" x14ac:dyDescent="0.25"/>
  <cols>
    <col min="1" max="1" width="4" customWidth="1"/>
    <col min="2" max="2" width="11.42578125" bestFit="1" customWidth="1"/>
    <col min="3" max="3" width="10.85546875" style="30" customWidth="1"/>
    <col min="4" max="4" width="9.85546875" style="30" customWidth="1"/>
    <col min="5" max="5" width="11" style="30" bestFit="1" customWidth="1"/>
    <col min="6" max="6" width="13.42578125" style="30" customWidth="1"/>
    <col min="7" max="7" width="11" style="30" bestFit="1" customWidth="1"/>
    <col min="8" max="8" width="2.28515625" style="30" customWidth="1"/>
    <col min="9" max="9" width="11" style="30" bestFit="1" customWidth="1"/>
    <col min="10" max="10" width="75.5703125" bestFit="1" customWidth="1"/>
  </cols>
  <sheetData>
    <row r="1" spans="1:10" x14ac:dyDescent="0.25">
      <c r="A1" s="1" t="s">
        <v>0</v>
      </c>
    </row>
    <row r="2" spans="1:10" x14ac:dyDescent="0.25">
      <c r="A2" s="3" t="s">
        <v>16</v>
      </c>
    </row>
    <row r="3" spans="1:10" x14ac:dyDescent="0.25">
      <c r="A3" s="3" t="s">
        <v>2</v>
      </c>
    </row>
    <row r="4" spans="1:10" x14ac:dyDescent="0.25">
      <c r="A4" s="3"/>
    </row>
    <row r="5" spans="1:10" x14ac:dyDescent="0.25">
      <c r="C5" s="92" t="s">
        <v>269</v>
      </c>
      <c r="D5" s="93"/>
      <c r="E5" s="94"/>
    </row>
    <row r="6" spans="1:10" s="70" customFormat="1" ht="33.75" customHeight="1" x14ac:dyDescent="0.25">
      <c r="C6" s="91" t="s">
        <v>267</v>
      </c>
      <c r="D6" s="91" t="s">
        <v>262</v>
      </c>
      <c r="E6" s="91" t="s">
        <v>268</v>
      </c>
      <c r="F6" s="91" t="s">
        <v>17</v>
      </c>
      <c r="G6" s="81" t="s">
        <v>18</v>
      </c>
      <c r="H6" s="71"/>
      <c r="I6" s="91" t="s">
        <v>266</v>
      </c>
      <c r="J6" s="23" t="s">
        <v>7</v>
      </c>
    </row>
    <row r="7" spans="1:10" x14ac:dyDescent="0.25">
      <c r="B7" s="20" t="s">
        <v>19</v>
      </c>
      <c r="C7" s="82">
        <f>SUM('Mayor general'!B8:B10)</f>
        <v>28645.58</v>
      </c>
      <c r="D7" s="82">
        <v>0</v>
      </c>
      <c r="E7" s="82">
        <f>C7-D7</f>
        <v>28645.58</v>
      </c>
      <c r="F7" s="82">
        <v>28645.58</v>
      </c>
      <c r="G7" s="83">
        <f>E7-F7</f>
        <v>0</v>
      </c>
      <c r="H7" s="84"/>
      <c r="I7" s="83">
        <v>54948.92</v>
      </c>
      <c r="J7" s="20"/>
    </row>
    <row r="8" spans="1:10" x14ac:dyDescent="0.25">
      <c r="B8" s="21" t="s">
        <v>20</v>
      </c>
      <c r="C8" s="85">
        <f>SUM('Mayor general'!B12:B14)</f>
        <v>45500</v>
      </c>
      <c r="D8" s="85">
        <f>SUM('Mayor general'!A12:A14)</f>
        <v>4108.05</v>
      </c>
      <c r="E8" s="85">
        <f>C8-D8</f>
        <v>41391.949999999997</v>
      </c>
      <c r="F8" s="85">
        <v>45500</v>
      </c>
      <c r="G8" s="86">
        <f>E8-F8</f>
        <v>-4108.0500000000029</v>
      </c>
      <c r="H8" s="84"/>
      <c r="I8" s="86">
        <v>114667.34</v>
      </c>
      <c r="J8" s="21" t="s">
        <v>263</v>
      </c>
    </row>
    <row r="9" spans="1:10" x14ac:dyDescent="0.25">
      <c r="B9" s="21" t="s">
        <v>21</v>
      </c>
      <c r="C9" s="85">
        <f>SUM('Mayor general'!B16:B17)</f>
        <v>55934.2</v>
      </c>
      <c r="D9" s="85">
        <v>0</v>
      </c>
      <c r="E9" s="85">
        <f t="shared" ref="E9:E18" si="0">C9-D9</f>
        <v>55934.2</v>
      </c>
      <c r="F9" s="85">
        <v>55934.2</v>
      </c>
      <c r="G9" s="86">
        <f t="shared" ref="G9:G18" si="1">E9-F9</f>
        <v>0</v>
      </c>
      <c r="H9" s="84"/>
      <c r="I9" s="86">
        <v>9500</v>
      </c>
      <c r="J9" s="21"/>
    </row>
    <row r="10" spans="1:10" x14ac:dyDescent="0.25">
      <c r="B10" s="21" t="s">
        <v>22</v>
      </c>
      <c r="C10" s="85">
        <f>SUM('Mayor general'!B19)</f>
        <v>21032.37</v>
      </c>
      <c r="D10" s="85"/>
      <c r="E10" s="85">
        <f t="shared" si="0"/>
        <v>21032.37</v>
      </c>
      <c r="F10" s="85">
        <v>21032.37</v>
      </c>
      <c r="G10" s="86">
        <f t="shared" si="1"/>
        <v>0</v>
      </c>
      <c r="H10" s="84"/>
      <c r="I10" s="86">
        <v>76803.31</v>
      </c>
      <c r="J10" s="21"/>
    </row>
    <row r="11" spans="1:10" x14ac:dyDescent="0.25">
      <c r="B11" s="21" t="s">
        <v>23</v>
      </c>
      <c r="C11" s="85">
        <v>0</v>
      </c>
      <c r="D11" s="85">
        <v>0</v>
      </c>
      <c r="E11" s="85">
        <f t="shared" si="0"/>
        <v>0</v>
      </c>
      <c r="F11" s="85">
        <v>0</v>
      </c>
      <c r="G11" s="86">
        <f t="shared" si="1"/>
        <v>0</v>
      </c>
      <c r="H11" s="84"/>
      <c r="I11" s="86">
        <v>133830.81</v>
      </c>
      <c r="J11" s="21"/>
    </row>
    <row r="12" spans="1:10" x14ac:dyDescent="0.25">
      <c r="B12" s="21" t="s">
        <v>24</v>
      </c>
      <c r="C12" s="85">
        <f>SUM('Mayor general'!B21:B39)</f>
        <v>195230.99</v>
      </c>
      <c r="D12" s="85">
        <f>SUM('Mayor general'!A21:A39)</f>
        <v>16108.84</v>
      </c>
      <c r="E12" s="85">
        <f t="shared" si="0"/>
        <v>179122.15</v>
      </c>
      <c r="F12" s="85">
        <v>179122.15</v>
      </c>
      <c r="G12" s="86">
        <f t="shared" si="1"/>
        <v>0</v>
      </c>
      <c r="H12" s="84"/>
      <c r="I12" s="86">
        <v>25107.94</v>
      </c>
      <c r="J12" s="21" t="s">
        <v>264</v>
      </c>
    </row>
    <row r="13" spans="1:10" x14ac:dyDescent="0.25">
      <c r="B13" s="21" t="s">
        <v>25</v>
      </c>
      <c r="C13" s="85">
        <f>SUM('Mayor general'!B41:B42)</f>
        <v>216867.35</v>
      </c>
      <c r="D13" s="85">
        <v>0</v>
      </c>
      <c r="E13" s="85">
        <f t="shared" si="0"/>
        <v>216867.35</v>
      </c>
      <c r="F13" s="85">
        <v>216867.35</v>
      </c>
      <c r="G13" s="86">
        <f t="shared" si="1"/>
        <v>0</v>
      </c>
      <c r="H13" s="84"/>
      <c r="I13" s="86">
        <v>62105.08</v>
      </c>
      <c r="J13" s="21"/>
    </row>
    <row r="14" spans="1:10" x14ac:dyDescent="0.25">
      <c r="B14" s="21" t="s">
        <v>26</v>
      </c>
      <c r="C14" s="85">
        <f>SUM('Mayor general'!B44:B46)</f>
        <v>31319.4</v>
      </c>
      <c r="D14" s="85">
        <v>0</v>
      </c>
      <c r="E14" s="85">
        <f t="shared" si="0"/>
        <v>31319.4</v>
      </c>
      <c r="F14" s="85">
        <v>31319.4</v>
      </c>
      <c r="G14" s="86">
        <f t="shared" si="1"/>
        <v>0</v>
      </c>
      <c r="H14" s="84"/>
      <c r="I14" s="86">
        <v>74683.460000000006</v>
      </c>
      <c r="J14" s="21"/>
    </row>
    <row r="15" spans="1:10" x14ac:dyDescent="0.25">
      <c r="B15" s="21" t="s">
        <v>27</v>
      </c>
      <c r="C15" s="85">
        <f>SUM('Mayor general'!B48:B65)</f>
        <v>62885.510000000009</v>
      </c>
      <c r="D15" s="85">
        <f>SUM('Mayor general'!A48:A65)</f>
        <v>26130.61</v>
      </c>
      <c r="E15" s="85">
        <f t="shared" si="0"/>
        <v>36754.900000000009</v>
      </c>
      <c r="F15" s="85">
        <v>48548.9</v>
      </c>
      <c r="G15" s="86">
        <f t="shared" si="1"/>
        <v>-11793.999999999993</v>
      </c>
      <c r="H15" s="84"/>
      <c r="I15" s="86">
        <v>65000</v>
      </c>
      <c r="J15" s="21"/>
    </row>
    <row r="16" spans="1:10" x14ac:dyDescent="0.25">
      <c r="B16" s="21" t="s">
        <v>28</v>
      </c>
      <c r="C16" s="85">
        <f>SUM('Mayor general'!B67:B77)</f>
        <v>74142.81</v>
      </c>
      <c r="D16" s="85">
        <v>0</v>
      </c>
      <c r="E16" s="85">
        <f t="shared" si="0"/>
        <v>74142.81</v>
      </c>
      <c r="F16" s="85">
        <v>74142.210000000006</v>
      </c>
      <c r="G16" s="86">
        <f t="shared" si="1"/>
        <v>0.59999999999126885</v>
      </c>
      <c r="H16" s="84"/>
      <c r="I16" s="86">
        <v>78328.710000000006</v>
      </c>
      <c r="J16" s="21"/>
    </row>
    <row r="17" spans="2:10" x14ac:dyDescent="0.25">
      <c r="B17" s="21" t="s">
        <v>29</v>
      </c>
      <c r="C17" s="85">
        <f>SUM('Mayor general'!B79:B85)</f>
        <v>55228</v>
      </c>
      <c r="D17" s="85">
        <f>SUM('Mayor general'!A79:A85)</f>
        <v>36557.550000000003</v>
      </c>
      <c r="E17" s="85">
        <f t="shared" si="0"/>
        <v>18670.449999999997</v>
      </c>
      <c r="F17" s="85">
        <v>55228</v>
      </c>
      <c r="G17" s="86">
        <f t="shared" si="1"/>
        <v>-36557.550000000003</v>
      </c>
      <c r="H17" s="84"/>
      <c r="I17" s="86">
        <v>32258.59</v>
      </c>
      <c r="J17" s="21" t="s">
        <v>265</v>
      </c>
    </row>
    <row r="18" spans="2:10" x14ac:dyDescent="0.25">
      <c r="B18" s="21" t="s">
        <v>30</v>
      </c>
      <c r="C18" s="87">
        <f>SUM('Mayor general'!B87:B89)</f>
        <v>45883.76</v>
      </c>
      <c r="D18" s="87">
        <v>0</v>
      </c>
      <c r="E18" s="85">
        <f t="shared" si="0"/>
        <v>45883.76</v>
      </c>
      <c r="F18" s="87">
        <v>45883.76</v>
      </c>
      <c r="G18" s="86">
        <f t="shared" si="1"/>
        <v>0</v>
      </c>
      <c r="H18" s="84"/>
      <c r="I18" s="86">
        <v>24230.23</v>
      </c>
      <c r="J18" s="21"/>
    </row>
    <row r="19" spans="2:10" x14ac:dyDescent="0.25">
      <c r="B19" s="24" t="s">
        <v>31</v>
      </c>
      <c r="C19" s="88">
        <f>SUM(C7:C18)</f>
        <v>832669.97</v>
      </c>
      <c r="D19" s="88">
        <f t="shared" ref="D19:E19" si="2">SUM(D7:D18)</f>
        <v>82905.05</v>
      </c>
      <c r="E19" s="89">
        <f t="shared" si="2"/>
        <v>749764.91999999993</v>
      </c>
      <c r="F19" s="88">
        <f>SUM(F7:F18)</f>
        <v>802223.92</v>
      </c>
      <c r="G19" s="90">
        <f>SUM(G7:G18)</f>
        <v>-52459.000000000007</v>
      </c>
      <c r="H19" s="84"/>
      <c r="I19" s="90">
        <f>SUM(I7:I18)</f>
        <v>751464.3899999999</v>
      </c>
      <c r="J19" s="22"/>
    </row>
  </sheetData>
  <mergeCells count="1">
    <mergeCell ref="C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X89"/>
  <sheetViews>
    <sheetView workbookViewId="0">
      <selection activeCell="A15" sqref="A15"/>
    </sheetView>
  </sheetViews>
  <sheetFormatPr defaultColWidth="11.42578125" defaultRowHeight="15" x14ac:dyDescent="0.25"/>
  <cols>
    <col min="1" max="1" width="16.140625" customWidth="1"/>
    <col min="2" max="2" width="17" customWidth="1"/>
    <col min="3" max="3" width="16" customWidth="1"/>
    <col min="4" max="4" width="14" customWidth="1"/>
    <col min="5" max="5" width="14.42578125" customWidth="1"/>
    <col min="6" max="6" width="16" customWidth="1"/>
    <col min="9" max="9" width="80.140625" bestFit="1" customWidth="1"/>
  </cols>
  <sheetData>
    <row r="2" spans="1:674" x14ac:dyDescent="0.25">
      <c r="C2" s="75" t="s">
        <v>247</v>
      </c>
      <c r="D2" s="75" t="s">
        <v>248</v>
      </c>
      <c r="E2" s="75" t="s">
        <v>249</v>
      </c>
      <c r="F2" s="76" t="s">
        <v>250</v>
      </c>
      <c r="V2" s="77"/>
      <c r="W2" s="77"/>
      <c r="AC2" s="78">
        <v>43809</v>
      </c>
      <c r="AD2" t="s">
        <v>246</v>
      </c>
      <c r="AE2" s="77">
        <v>-744764.92</v>
      </c>
      <c r="AF2" s="77">
        <v>38341.15</v>
      </c>
      <c r="AG2">
        <v>0</v>
      </c>
      <c r="AH2">
        <v>1385</v>
      </c>
      <c r="AI2" t="s">
        <v>177</v>
      </c>
      <c r="AJ2" t="s">
        <v>178</v>
      </c>
      <c r="AL2" s="78">
        <v>43801</v>
      </c>
      <c r="AM2" t="s">
        <v>245</v>
      </c>
      <c r="AN2" s="77">
        <v>-706423.77</v>
      </c>
      <c r="AO2" s="77">
        <v>2542.61</v>
      </c>
      <c r="AP2">
        <v>0</v>
      </c>
      <c r="AQ2">
        <v>1384</v>
      </c>
      <c r="AR2" t="s">
        <v>177</v>
      </c>
      <c r="AS2" t="s">
        <v>178</v>
      </c>
      <c r="AU2" s="78">
        <v>43801</v>
      </c>
      <c r="AV2" t="s">
        <v>244</v>
      </c>
      <c r="AW2" s="77">
        <v>-703881.16</v>
      </c>
      <c r="AX2">
        <v>0</v>
      </c>
      <c r="AY2" s="77">
        <v>7489.59</v>
      </c>
      <c r="AZ2">
        <v>1370</v>
      </c>
      <c r="BA2" t="s">
        <v>177</v>
      </c>
      <c r="BB2" t="s">
        <v>178</v>
      </c>
      <c r="BD2" s="78">
        <v>43799</v>
      </c>
      <c r="BE2" t="s">
        <v>243</v>
      </c>
      <c r="BF2" s="77">
        <v>-711370.75</v>
      </c>
      <c r="BG2">
        <v>0</v>
      </c>
      <c r="BH2" s="77">
        <v>2542.61</v>
      </c>
      <c r="BI2">
        <v>1369</v>
      </c>
      <c r="BJ2" t="s">
        <v>177</v>
      </c>
      <c r="BK2" t="s">
        <v>178</v>
      </c>
      <c r="BM2" s="78">
        <v>43799</v>
      </c>
      <c r="BN2" t="s">
        <v>242</v>
      </c>
      <c r="BO2" s="77">
        <v>-713913.36</v>
      </c>
      <c r="BP2">
        <v>228</v>
      </c>
      <c r="BQ2">
        <v>0</v>
      </c>
      <c r="BR2">
        <v>1297</v>
      </c>
      <c r="BS2" t="s">
        <v>177</v>
      </c>
      <c r="BT2" t="s">
        <v>178</v>
      </c>
      <c r="BV2" s="78">
        <v>43799</v>
      </c>
      <c r="BW2" t="s">
        <v>241</v>
      </c>
      <c r="BX2" s="77">
        <v>-713685.36</v>
      </c>
      <c r="BY2">
        <v>0</v>
      </c>
      <c r="BZ2" s="77">
        <v>3701.46</v>
      </c>
      <c r="CA2">
        <v>1371</v>
      </c>
      <c r="CB2" t="s">
        <v>177</v>
      </c>
      <c r="CC2" t="s">
        <v>178</v>
      </c>
      <c r="CE2" s="78">
        <v>43799</v>
      </c>
      <c r="CF2" t="s">
        <v>240</v>
      </c>
      <c r="CG2" s="77">
        <v>-717386.82</v>
      </c>
      <c r="CH2">
        <v>0</v>
      </c>
      <c r="CI2" s="77">
        <v>21207.919999999998</v>
      </c>
      <c r="CJ2">
        <v>1372</v>
      </c>
      <c r="CK2" t="s">
        <v>177</v>
      </c>
      <c r="CL2" t="s">
        <v>178</v>
      </c>
      <c r="CN2" s="78">
        <v>43799</v>
      </c>
      <c r="CO2" t="s">
        <v>239</v>
      </c>
      <c r="CP2" s="77">
        <v>-738594.74</v>
      </c>
      <c r="CQ2">
        <v>0</v>
      </c>
      <c r="CR2" s="77">
        <v>1615.97</v>
      </c>
      <c r="CS2">
        <v>1373</v>
      </c>
      <c r="CT2" t="s">
        <v>177</v>
      </c>
      <c r="CU2" t="s">
        <v>178</v>
      </c>
      <c r="CW2" s="78">
        <v>43799</v>
      </c>
      <c r="CX2" t="s">
        <v>238</v>
      </c>
      <c r="CY2" s="77">
        <v>-740210.71</v>
      </c>
      <c r="CZ2" s="77">
        <v>55000</v>
      </c>
      <c r="DA2">
        <v>0</v>
      </c>
      <c r="DB2">
        <v>1298</v>
      </c>
      <c r="DC2" t="s">
        <v>177</v>
      </c>
      <c r="DD2" t="s">
        <v>178</v>
      </c>
      <c r="DF2" s="78">
        <v>43799</v>
      </c>
      <c r="DG2" t="s">
        <v>237</v>
      </c>
      <c r="DH2" s="77">
        <v>-685210.71</v>
      </c>
      <c r="DI2">
        <v>56.16</v>
      </c>
      <c r="DJ2">
        <v>0</v>
      </c>
      <c r="DK2">
        <v>1290</v>
      </c>
      <c r="DL2" t="s">
        <v>177</v>
      </c>
      <c r="DM2" t="s">
        <v>178</v>
      </c>
      <c r="DO2" s="78">
        <v>43763</v>
      </c>
      <c r="DP2" t="s">
        <v>236</v>
      </c>
      <c r="DQ2" s="77">
        <v>-685154.55</v>
      </c>
      <c r="DR2" s="77">
        <v>7489.59</v>
      </c>
      <c r="DS2">
        <v>0</v>
      </c>
      <c r="DT2">
        <v>1283</v>
      </c>
      <c r="DU2" t="s">
        <v>177</v>
      </c>
      <c r="DV2" t="s">
        <v>178</v>
      </c>
      <c r="DX2" s="78">
        <v>43756</v>
      </c>
      <c r="DY2" t="s">
        <v>235</v>
      </c>
      <c r="DZ2" s="77">
        <v>-677664.96</v>
      </c>
      <c r="EA2" s="77">
        <v>10255.42</v>
      </c>
      <c r="EB2">
        <v>0</v>
      </c>
      <c r="EC2">
        <v>1281</v>
      </c>
      <c r="ED2" t="s">
        <v>177</v>
      </c>
      <c r="EE2" t="s">
        <v>178</v>
      </c>
      <c r="EG2" s="78">
        <v>43756</v>
      </c>
      <c r="EH2" t="s">
        <v>234</v>
      </c>
      <c r="EI2" s="77">
        <v>-667409.54</v>
      </c>
      <c r="EJ2" s="77">
        <v>2542.61</v>
      </c>
      <c r="EK2">
        <v>0</v>
      </c>
      <c r="EL2">
        <v>1282</v>
      </c>
      <c r="EM2" t="s">
        <v>177</v>
      </c>
      <c r="EN2" t="s">
        <v>178</v>
      </c>
      <c r="EP2" s="78">
        <v>43756</v>
      </c>
      <c r="EQ2" t="s">
        <v>233</v>
      </c>
      <c r="ER2" s="77">
        <v>-664866.93000000005</v>
      </c>
      <c r="ES2" s="77">
        <v>3701.46</v>
      </c>
      <c r="ET2">
        <v>0</v>
      </c>
      <c r="EU2">
        <v>1284</v>
      </c>
      <c r="EV2" t="s">
        <v>177</v>
      </c>
      <c r="EW2" t="s">
        <v>178</v>
      </c>
      <c r="EY2" s="78">
        <v>43756</v>
      </c>
      <c r="EZ2" t="s">
        <v>232</v>
      </c>
      <c r="FA2" s="77">
        <v>-661165.47</v>
      </c>
      <c r="FB2" s="77">
        <v>21207.919999999998</v>
      </c>
      <c r="FC2">
        <v>0</v>
      </c>
      <c r="FD2">
        <v>1285</v>
      </c>
      <c r="FE2" t="s">
        <v>177</v>
      </c>
      <c r="FF2" t="s">
        <v>178</v>
      </c>
      <c r="FH2" s="78">
        <v>43756</v>
      </c>
      <c r="FI2" t="s">
        <v>231</v>
      </c>
      <c r="FJ2" s="77">
        <v>-639957.55000000005</v>
      </c>
      <c r="FK2" s="77">
        <v>1615.97</v>
      </c>
      <c r="FL2">
        <v>0</v>
      </c>
      <c r="FM2">
        <v>1286</v>
      </c>
      <c r="FN2" t="s">
        <v>177</v>
      </c>
      <c r="FO2" t="s">
        <v>178</v>
      </c>
      <c r="FQ2" s="78">
        <v>43756</v>
      </c>
      <c r="FR2" t="s">
        <v>230</v>
      </c>
      <c r="FS2" s="77">
        <v>-638341.57999999996</v>
      </c>
      <c r="FT2" s="77">
        <v>4238.8100000000004</v>
      </c>
      <c r="FU2">
        <v>0</v>
      </c>
      <c r="FV2">
        <v>1287</v>
      </c>
      <c r="FW2" t="s">
        <v>177</v>
      </c>
      <c r="FX2" t="s">
        <v>178</v>
      </c>
      <c r="FZ2" s="78">
        <v>43756</v>
      </c>
      <c r="GA2" t="s">
        <v>229</v>
      </c>
      <c r="GB2" s="77">
        <v>-634102.77</v>
      </c>
      <c r="GC2" s="77">
        <v>22027.48</v>
      </c>
      <c r="GD2">
        <v>0</v>
      </c>
      <c r="GE2">
        <v>1288</v>
      </c>
      <c r="GF2" t="s">
        <v>177</v>
      </c>
      <c r="GG2" t="s">
        <v>178</v>
      </c>
      <c r="GI2" s="78">
        <v>43756</v>
      </c>
      <c r="GJ2" t="s">
        <v>228</v>
      </c>
      <c r="GK2" s="77">
        <v>-612075.29</v>
      </c>
      <c r="GL2">
        <v>71</v>
      </c>
      <c r="GM2">
        <v>0</v>
      </c>
      <c r="GN2">
        <v>1289</v>
      </c>
      <c r="GO2" t="s">
        <v>177</v>
      </c>
      <c r="GP2" t="s">
        <v>178</v>
      </c>
      <c r="GR2" s="78">
        <v>43756</v>
      </c>
      <c r="GS2" t="s">
        <v>227</v>
      </c>
      <c r="GT2" s="77">
        <v>-612004.29</v>
      </c>
      <c r="GU2">
        <v>936.39</v>
      </c>
      <c r="GV2">
        <v>0</v>
      </c>
      <c r="GW2">
        <v>1280</v>
      </c>
      <c r="GX2" t="s">
        <v>177</v>
      </c>
      <c r="GY2" t="s">
        <v>178</v>
      </c>
      <c r="HA2" s="78">
        <v>43755</v>
      </c>
      <c r="HB2" t="s">
        <v>226</v>
      </c>
      <c r="HC2" s="77">
        <v>-611067.9</v>
      </c>
      <c r="HD2" s="77">
        <v>11794</v>
      </c>
      <c r="HE2">
        <v>0</v>
      </c>
      <c r="HF2">
        <v>1347</v>
      </c>
      <c r="HG2" t="s">
        <v>177</v>
      </c>
      <c r="HH2" t="s">
        <v>178</v>
      </c>
      <c r="HJ2" s="78">
        <v>43738</v>
      </c>
      <c r="HK2" t="s">
        <v>225</v>
      </c>
      <c r="HL2" s="77">
        <v>-599273.9</v>
      </c>
      <c r="HM2">
        <v>0</v>
      </c>
      <c r="HN2" s="77">
        <v>11794</v>
      </c>
      <c r="HO2">
        <v>1360</v>
      </c>
      <c r="HP2" t="s">
        <v>177</v>
      </c>
      <c r="HQ2" t="s">
        <v>178</v>
      </c>
      <c r="HS2" s="78">
        <v>43738</v>
      </c>
      <c r="HT2" t="s">
        <v>225</v>
      </c>
      <c r="HU2" s="77">
        <v>-611067.9</v>
      </c>
      <c r="HV2">
        <v>0</v>
      </c>
      <c r="HW2" s="77">
        <v>2542.61</v>
      </c>
      <c r="HX2">
        <v>1363</v>
      </c>
      <c r="HY2" t="s">
        <v>177</v>
      </c>
      <c r="HZ2" t="s">
        <v>178</v>
      </c>
      <c r="IB2" s="78">
        <v>43738</v>
      </c>
      <c r="IC2" t="s">
        <v>224</v>
      </c>
      <c r="ID2" s="77">
        <v>-613610.51</v>
      </c>
      <c r="IE2">
        <v>0</v>
      </c>
      <c r="IF2" s="77">
        <v>11794</v>
      </c>
      <c r="IG2">
        <v>1364</v>
      </c>
      <c r="IH2" t="s">
        <v>177</v>
      </c>
      <c r="II2" t="s">
        <v>178</v>
      </c>
      <c r="IK2" s="78">
        <v>43738</v>
      </c>
      <c r="IL2" t="s">
        <v>223</v>
      </c>
      <c r="IM2" s="77">
        <v>-625404.51</v>
      </c>
      <c r="IN2" s="77">
        <v>7489.59</v>
      </c>
      <c r="IO2">
        <v>0</v>
      </c>
      <c r="IP2">
        <v>1242</v>
      </c>
      <c r="IQ2" t="s">
        <v>177</v>
      </c>
      <c r="IR2" t="s">
        <v>178</v>
      </c>
      <c r="IT2" s="78">
        <v>43735</v>
      </c>
      <c r="IU2" t="s">
        <v>222</v>
      </c>
      <c r="IV2" s="77">
        <v>-617914.92000000004</v>
      </c>
      <c r="IW2" s="77">
        <v>4402.9399999999996</v>
      </c>
      <c r="IX2">
        <v>0</v>
      </c>
      <c r="IY2">
        <v>1234</v>
      </c>
      <c r="IZ2" t="s">
        <v>177</v>
      </c>
      <c r="JA2" t="s">
        <v>178</v>
      </c>
      <c r="JC2" s="78">
        <v>43735</v>
      </c>
      <c r="JD2" t="s">
        <v>221</v>
      </c>
      <c r="JE2" s="77">
        <v>-613511.98</v>
      </c>
      <c r="JF2">
        <v>137.79</v>
      </c>
      <c r="JG2">
        <v>0</v>
      </c>
      <c r="JH2">
        <v>1233</v>
      </c>
      <c r="JI2" t="s">
        <v>177</v>
      </c>
      <c r="JJ2" t="s">
        <v>178</v>
      </c>
      <c r="JL2" s="78">
        <v>43735</v>
      </c>
      <c r="JM2" t="s">
        <v>220</v>
      </c>
      <c r="JN2" s="77">
        <v>-613374.18999999994</v>
      </c>
      <c r="JO2">
        <v>137.79</v>
      </c>
      <c r="JP2">
        <v>0</v>
      </c>
      <c r="JQ2">
        <v>1232</v>
      </c>
      <c r="JR2" t="s">
        <v>177</v>
      </c>
      <c r="JS2" t="s">
        <v>178</v>
      </c>
      <c r="JU2" s="78">
        <v>43735</v>
      </c>
      <c r="JV2" t="s">
        <v>219</v>
      </c>
      <c r="JW2" s="77">
        <v>-613236.4</v>
      </c>
      <c r="JX2" s="77">
        <v>10255.42</v>
      </c>
      <c r="JY2">
        <v>0</v>
      </c>
      <c r="JZ2">
        <v>1231</v>
      </c>
      <c r="KA2" t="s">
        <v>177</v>
      </c>
      <c r="KB2" t="s">
        <v>178</v>
      </c>
      <c r="KD2" s="78">
        <v>43735</v>
      </c>
      <c r="KE2" t="s">
        <v>218</v>
      </c>
      <c r="KF2" s="77">
        <v>-602980.98</v>
      </c>
      <c r="KG2" s="77">
        <v>1615.37</v>
      </c>
      <c r="KH2">
        <v>0</v>
      </c>
      <c r="KI2">
        <v>1235</v>
      </c>
      <c r="KJ2" t="s">
        <v>177</v>
      </c>
      <c r="KK2" t="s">
        <v>178</v>
      </c>
      <c r="KM2" s="78">
        <v>43735</v>
      </c>
      <c r="KN2" t="s">
        <v>217</v>
      </c>
      <c r="KO2" s="77">
        <v>-601365.61</v>
      </c>
      <c r="KP2" s="77">
        <v>2542.61</v>
      </c>
      <c r="KQ2">
        <v>0</v>
      </c>
      <c r="KR2">
        <v>1248</v>
      </c>
      <c r="KS2" t="s">
        <v>177</v>
      </c>
      <c r="KT2" t="s">
        <v>178</v>
      </c>
      <c r="KV2" s="78">
        <v>43735</v>
      </c>
      <c r="KW2" t="s">
        <v>216</v>
      </c>
      <c r="KX2" s="77">
        <v>-598823</v>
      </c>
      <c r="KY2" s="77">
        <v>2542.61</v>
      </c>
      <c r="KZ2">
        <v>0</v>
      </c>
      <c r="LA2">
        <v>1247</v>
      </c>
      <c r="LB2" t="s">
        <v>177</v>
      </c>
      <c r="LC2" t="s">
        <v>178</v>
      </c>
      <c r="LE2" s="78">
        <v>43735</v>
      </c>
      <c r="LF2" t="s">
        <v>216</v>
      </c>
      <c r="LG2" s="77">
        <v>-596280.39</v>
      </c>
      <c r="LH2" s="77">
        <v>2542.61</v>
      </c>
      <c r="LI2">
        <v>0</v>
      </c>
      <c r="LJ2">
        <v>1246</v>
      </c>
      <c r="LK2" t="s">
        <v>177</v>
      </c>
      <c r="LL2" t="s">
        <v>178</v>
      </c>
      <c r="LN2" s="78">
        <v>43735</v>
      </c>
      <c r="LO2" t="s">
        <v>215</v>
      </c>
      <c r="LP2" s="77">
        <v>-593737.78</v>
      </c>
      <c r="LQ2" s="77">
        <v>2542.61</v>
      </c>
      <c r="LR2">
        <v>0</v>
      </c>
      <c r="LS2">
        <v>1245</v>
      </c>
      <c r="LT2" t="s">
        <v>177</v>
      </c>
      <c r="LU2" t="s">
        <v>178</v>
      </c>
      <c r="LW2" s="78">
        <v>43735</v>
      </c>
      <c r="LX2" t="s">
        <v>214</v>
      </c>
      <c r="LY2" s="77">
        <v>-591195.17000000004</v>
      </c>
      <c r="LZ2" s="77">
        <v>3701.46</v>
      </c>
      <c r="MA2">
        <v>0</v>
      </c>
      <c r="MB2">
        <v>1244</v>
      </c>
      <c r="MC2" t="s">
        <v>177</v>
      </c>
      <c r="MD2" t="s">
        <v>178</v>
      </c>
      <c r="MF2" s="78">
        <v>43735</v>
      </c>
      <c r="MG2" t="s">
        <v>213</v>
      </c>
      <c r="MH2" s="77">
        <v>-587493.71</v>
      </c>
      <c r="MI2" s="77">
        <v>3701.46</v>
      </c>
      <c r="MJ2">
        <v>0</v>
      </c>
      <c r="MK2">
        <v>1243</v>
      </c>
      <c r="ML2" t="s">
        <v>177</v>
      </c>
      <c r="MM2" t="s">
        <v>178</v>
      </c>
      <c r="MO2" s="78">
        <v>43735</v>
      </c>
      <c r="MP2" t="s">
        <v>212</v>
      </c>
      <c r="MQ2" s="77">
        <v>-583792.25</v>
      </c>
      <c r="MR2" s="77">
        <v>7489.59</v>
      </c>
      <c r="MS2">
        <v>0</v>
      </c>
      <c r="MT2">
        <v>1241</v>
      </c>
      <c r="MU2" t="s">
        <v>177</v>
      </c>
      <c r="MV2" t="s">
        <v>178</v>
      </c>
      <c r="MX2" s="78">
        <v>43735</v>
      </c>
      <c r="MY2" t="s">
        <v>211</v>
      </c>
      <c r="MZ2" s="77">
        <v>-576302.66</v>
      </c>
      <c r="NA2" s="77">
        <v>1989.66</v>
      </c>
      <c r="NB2">
        <v>0</v>
      </c>
      <c r="NC2">
        <v>1236</v>
      </c>
      <c r="ND2" t="s">
        <v>177</v>
      </c>
      <c r="NE2" t="s">
        <v>178</v>
      </c>
      <c r="NG2" s="78">
        <v>43735</v>
      </c>
      <c r="NH2" t="s">
        <v>210</v>
      </c>
      <c r="NI2" s="77">
        <v>-574313</v>
      </c>
      <c r="NJ2" s="77">
        <v>11794</v>
      </c>
      <c r="NK2">
        <v>0</v>
      </c>
      <c r="NL2">
        <v>1346</v>
      </c>
      <c r="NM2" t="s">
        <v>177</v>
      </c>
      <c r="NN2" t="s">
        <v>178</v>
      </c>
      <c r="NP2" s="78">
        <v>43707</v>
      </c>
      <c r="NQ2" t="s">
        <v>209</v>
      </c>
      <c r="NR2" s="77">
        <v>-562519</v>
      </c>
      <c r="NS2" s="77">
        <v>10658</v>
      </c>
      <c r="NT2">
        <v>0</v>
      </c>
      <c r="NU2">
        <v>1211</v>
      </c>
      <c r="NV2" t="s">
        <v>177</v>
      </c>
      <c r="NW2" t="s">
        <v>178</v>
      </c>
      <c r="NY2" s="78">
        <v>43678</v>
      </c>
      <c r="NZ2" t="s">
        <v>208</v>
      </c>
      <c r="OA2" s="77">
        <v>-551861</v>
      </c>
      <c r="OB2" s="77">
        <v>8867.4</v>
      </c>
      <c r="OC2">
        <v>0</v>
      </c>
      <c r="OD2">
        <v>1212</v>
      </c>
      <c r="OE2" t="s">
        <v>177</v>
      </c>
      <c r="OF2" t="s">
        <v>178</v>
      </c>
      <c r="OH2" s="78">
        <v>43678</v>
      </c>
      <c r="OI2" t="s">
        <v>207</v>
      </c>
      <c r="OJ2" s="77">
        <v>-542993.6</v>
      </c>
      <c r="OK2" s="77">
        <v>40409.53</v>
      </c>
      <c r="OL2">
        <v>0</v>
      </c>
      <c r="OM2">
        <v>1188</v>
      </c>
      <c r="ON2" t="s">
        <v>177</v>
      </c>
      <c r="OO2" t="s">
        <v>178</v>
      </c>
      <c r="OQ2" s="78">
        <v>43663</v>
      </c>
      <c r="OR2" t="s">
        <v>206</v>
      </c>
      <c r="OS2" s="77">
        <v>-502584.07</v>
      </c>
      <c r="OT2" s="77">
        <v>176457.82</v>
      </c>
      <c r="OU2">
        <v>0</v>
      </c>
      <c r="OV2">
        <v>1186</v>
      </c>
      <c r="OW2" t="s">
        <v>177</v>
      </c>
      <c r="OX2" t="s">
        <v>178</v>
      </c>
      <c r="OZ2" s="78">
        <v>43662</v>
      </c>
      <c r="PA2" t="s">
        <v>205</v>
      </c>
      <c r="PB2" s="77">
        <v>-326126.25</v>
      </c>
      <c r="PC2">
        <v>0</v>
      </c>
      <c r="PD2">
        <v>520.19000000000005</v>
      </c>
      <c r="PE2">
        <v>1392</v>
      </c>
      <c r="PF2" t="s">
        <v>177</v>
      </c>
      <c r="PG2" t="s">
        <v>178</v>
      </c>
      <c r="PI2" s="78">
        <v>43646</v>
      </c>
      <c r="PJ2" t="s">
        <v>204</v>
      </c>
      <c r="PK2" s="77">
        <v>-326646.44</v>
      </c>
      <c r="PL2">
        <v>0</v>
      </c>
      <c r="PM2" s="77">
        <v>15588.65</v>
      </c>
      <c r="PN2">
        <v>1391</v>
      </c>
      <c r="PO2" t="s">
        <v>177</v>
      </c>
      <c r="PP2" t="s">
        <v>178</v>
      </c>
      <c r="PR2" s="78">
        <v>43646</v>
      </c>
      <c r="PS2" t="s">
        <v>203</v>
      </c>
      <c r="PT2" s="77">
        <v>-342235.09</v>
      </c>
      <c r="PU2">
        <v>520.19000000000005</v>
      </c>
      <c r="PV2">
        <v>0</v>
      </c>
      <c r="PW2">
        <v>1148</v>
      </c>
      <c r="PX2" t="s">
        <v>177</v>
      </c>
      <c r="PY2" t="s">
        <v>178</v>
      </c>
      <c r="QA2" s="78">
        <v>43642</v>
      </c>
      <c r="QB2" t="s">
        <v>202</v>
      </c>
      <c r="QC2" s="77">
        <v>-341714.9</v>
      </c>
      <c r="QD2">
        <v>520.19000000000005</v>
      </c>
      <c r="QE2">
        <v>0</v>
      </c>
      <c r="QF2">
        <v>1130</v>
      </c>
      <c r="QG2" t="s">
        <v>177</v>
      </c>
      <c r="QH2" t="s">
        <v>178</v>
      </c>
      <c r="QJ2" s="78">
        <v>43642</v>
      </c>
      <c r="QK2" t="s">
        <v>202</v>
      </c>
      <c r="QL2" s="77">
        <v>-341194.71</v>
      </c>
      <c r="QM2" s="77">
        <v>5930.5</v>
      </c>
      <c r="QN2">
        <v>0</v>
      </c>
      <c r="QO2">
        <v>1146</v>
      </c>
      <c r="QP2" t="s">
        <v>177</v>
      </c>
      <c r="QQ2" t="s">
        <v>178</v>
      </c>
      <c r="QS2" s="78">
        <v>43640</v>
      </c>
      <c r="QT2" t="s">
        <v>201</v>
      </c>
      <c r="QU2" s="77">
        <v>-335264.21000000002</v>
      </c>
      <c r="QV2" s="77">
        <v>4060</v>
      </c>
      <c r="QW2">
        <v>0</v>
      </c>
      <c r="QX2">
        <v>1147</v>
      </c>
      <c r="QY2" t="s">
        <v>177</v>
      </c>
      <c r="QZ2" t="s">
        <v>178</v>
      </c>
      <c r="RB2" s="78">
        <v>43640</v>
      </c>
      <c r="RC2" t="s">
        <v>200</v>
      </c>
      <c r="RD2" s="77">
        <v>-331204.21000000002</v>
      </c>
      <c r="RE2" s="77">
        <v>21207.919999999998</v>
      </c>
      <c r="RF2">
        <v>0</v>
      </c>
      <c r="RG2">
        <v>1141</v>
      </c>
      <c r="RH2" t="s">
        <v>177</v>
      </c>
      <c r="RI2" t="s">
        <v>178</v>
      </c>
      <c r="RK2" s="78">
        <v>43640</v>
      </c>
      <c r="RL2" t="s">
        <v>199</v>
      </c>
      <c r="RM2" s="77">
        <v>-309996.28999999998</v>
      </c>
      <c r="RN2" s="77">
        <v>15588.65</v>
      </c>
      <c r="RO2">
        <v>0</v>
      </c>
      <c r="RP2">
        <v>1145</v>
      </c>
      <c r="RQ2" t="s">
        <v>177</v>
      </c>
      <c r="RR2" t="s">
        <v>178</v>
      </c>
      <c r="RT2" s="78">
        <v>43640</v>
      </c>
      <c r="RU2" t="s">
        <v>198</v>
      </c>
      <c r="RV2" s="77">
        <v>-294407.64</v>
      </c>
      <c r="RW2" s="77">
        <v>15588.65</v>
      </c>
      <c r="RX2">
        <v>0</v>
      </c>
      <c r="RY2">
        <v>1144</v>
      </c>
      <c r="RZ2" t="s">
        <v>177</v>
      </c>
      <c r="SA2" t="s">
        <v>178</v>
      </c>
      <c r="SC2" s="78">
        <v>43640</v>
      </c>
      <c r="SD2" t="s">
        <v>198</v>
      </c>
      <c r="SE2" s="77">
        <v>-278818.99</v>
      </c>
      <c r="SF2" s="77">
        <v>5220</v>
      </c>
      <c r="SG2">
        <v>0</v>
      </c>
      <c r="SH2">
        <v>1143</v>
      </c>
      <c r="SI2" t="s">
        <v>177</v>
      </c>
      <c r="SJ2" t="s">
        <v>178</v>
      </c>
      <c r="SL2" s="78">
        <v>43640</v>
      </c>
      <c r="SM2" t="s">
        <v>197</v>
      </c>
      <c r="SN2" s="77">
        <v>-273598.99</v>
      </c>
      <c r="SO2" s="77">
        <v>5655</v>
      </c>
      <c r="SP2">
        <v>0</v>
      </c>
      <c r="SQ2">
        <v>1142</v>
      </c>
      <c r="SR2" t="s">
        <v>177</v>
      </c>
      <c r="SS2" t="s">
        <v>178</v>
      </c>
      <c r="SU2" s="78">
        <v>43640</v>
      </c>
      <c r="SV2" t="s">
        <v>196</v>
      </c>
      <c r="SW2" s="77">
        <v>-267943.99</v>
      </c>
      <c r="SX2" s="77">
        <v>4350</v>
      </c>
      <c r="SY2">
        <v>0</v>
      </c>
      <c r="SZ2">
        <v>1137</v>
      </c>
      <c r="TA2" t="s">
        <v>177</v>
      </c>
      <c r="TB2" t="s">
        <v>178</v>
      </c>
      <c r="TD2" s="78">
        <v>43635</v>
      </c>
      <c r="TE2" t="s">
        <v>195</v>
      </c>
      <c r="TF2" s="77">
        <v>-263593.99</v>
      </c>
      <c r="TG2" s="77">
        <v>4350</v>
      </c>
      <c r="TH2">
        <v>0</v>
      </c>
      <c r="TI2">
        <v>1138</v>
      </c>
      <c r="TJ2" t="s">
        <v>177</v>
      </c>
      <c r="TK2" t="s">
        <v>178</v>
      </c>
      <c r="TM2" s="78">
        <v>43635</v>
      </c>
      <c r="TN2" t="s">
        <v>194</v>
      </c>
      <c r="TO2" s="77">
        <v>-259243.99</v>
      </c>
      <c r="TP2" s="77">
        <v>3915</v>
      </c>
      <c r="TQ2">
        <v>0</v>
      </c>
      <c r="TR2">
        <v>1139</v>
      </c>
      <c r="TS2" t="s">
        <v>177</v>
      </c>
      <c r="TT2" t="s">
        <v>178</v>
      </c>
      <c r="TV2" s="78">
        <v>43635</v>
      </c>
      <c r="TW2" t="s">
        <v>193</v>
      </c>
      <c r="TX2" s="77">
        <v>-255328.99</v>
      </c>
      <c r="TY2" s="77">
        <v>4708.75</v>
      </c>
      <c r="TZ2">
        <v>0</v>
      </c>
      <c r="UA2">
        <v>1140</v>
      </c>
      <c r="UB2" t="s">
        <v>177</v>
      </c>
      <c r="UC2" t="s">
        <v>178</v>
      </c>
      <c r="UE2" s="78">
        <v>43635</v>
      </c>
      <c r="UF2" t="s">
        <v>192</v>
      </c>
      <c r="UG2" s="77">
        <v>-250620.24</v>
      </c>
      <c r="UH2" s="77">
        <v>37509.71</v>
      </c>
      <c r="UI2">
        <v>0</v>
      </c>
      <c r="UJ2">
        <v>1136</v>
      </c>
      <c r="UK2" t="s">
        <v>177</v>
      </c>
      <c r="UL2" t="s">
        <v>178</v>
      </c>
      <c r="UN2" s="78">
        <v>43629</v>
      </c>
      <c r="UO2" t="s">
        <v>191</v>
      </c>
      <c r="UP2" s="77">
        <v>-213110.53</v>
      </c>
      <c r="UQ2" s="77">
        <v>37509.71</v>
      </c>
      <c r="UR2">
        <v>0</v>
      </c>
      <c r="US2">
        <v>1135</v>
      </c>
      <c r="UT2" t="s">
        <v>177</v>
      </c>
      <c r="UU2" t="s">
        <v>178</v>
      </c>
      <c r="UW2" s="78">
        <v>43629</v>
      </c>
      <c r="UX2" t="s">
        <v>190</v>
      </c>
      <c r="UY2" s="77">
        <v>-175600.82</v>
      </c>
      <c r="UZ2" s="77">
        <v>7388.8</v>
      </c>
      <c r="VA2">
        <v>0</v>
      </c>
      <c r="VB2">
        <v>1163</v>
      </c>
      <c r="VC2" t="s">
        <v>177</v>
      </c>
      <c r="VD2" t="s">
        <v>178</v>
      </c>
      <c r="VF2" s="78">
        <v>43627</v>
      </c>
      <c r="VG2" t="s">
        <v>189</v>
      </c>
      <c r="VH2" s="77">
        <v>-168212.02</v>
      </c>
      <c r="VI2" s="77">
        <v>21207.919999999998</v>
      </c>
      <c r="VJ2">
        <v>0</v>
      </c>
      <c r="VK2">
        <v>1162</v>
      </c>
      <c r="VL2" t="s">
        <v>177</v>
      </c>
      <c r="VM2" t="s">
        <v>178</v>
      </c>
      <c r="VO2" s="78">
        <v>43623</v>
      </c>
      <c r="VP2" t="s">
        <v>188</v>
      </c>
      <c r="VQ2" s="77">
        <v>-147004.1</v>
      </c>
      <c r="VR2" s="77">
        <v>21032.37</v>
      </c>
      <c r="VS2">
        <v>0</v>
      </c>
      <c r="VT2">
        <v>1091</v>
      </c>
      <c r="VU2" t="s">
        <v>177</v>
      </c>
      <c r="VV2" t="s">
        <v>178</v>
      </c>
      <c r="VX2" s="78">
        <v>43585</v>
      </c>
      <c r="VY2" t="s">
        <v>187</v>
      </c>
      <c r="VZ2" s="77">
        <v>-125971.73</v>
      </c>
      <c r="WA2" s="77">
        <v>52019.199999999997</v>
      </c>
      <c r="WB2">
        <v>0</v>
      </c>
      <c r="WC2">
        <v>1074</v>
      </c>
      <c r="WD2" t="s">
        <v>177</v>
      </c>
      <c r="WE2" t="s">
        <v>178</v>
      </c>
      <c r="WG2" s="78">
        <v>43555</v>
      </c>
      <c r="WH2" t="s">
        <v>186</v>
      </c>
      <c r="WI2" s="77">
        <v>-73952.53</v>
      </c>
      <c r="WJ2" s="77">
        <v>3915</v>
      </c>
      <c r="WK2">
        <v>0</v>
      </c>
      <c r="WL2">
        <v>1352</v>
      </c>
      <c r="WM2" t="s">
        <v>177</v>
      </c>
      <c r="WN2" t="s">
        <v>178</v>
      </c>
      <c r="WP2" s="78">
        <v>43555</v>
      </c>
      <c r="WQ2" t="s">
        <v>185</v>
      </c>
      <c r="WR2" s="77">
        <v>-70037.53</v>
      </c>
      <c r="WS2">
        <v>0</v>
      </c>
      <c r="WT2" s="77">
        <v>4108.05</v>
      </c>
      <c r="WU2">
        <v>1044</v>
      </c>
      <c r="WV2" t="s">
        <v>177</v>
      </c>
      <c r="WW2" t="s">
        <v>178</v>
      </c>
      <c r="WY2" s="78">
        <v>43510</v>
      </c>
      <c r="WZ2" t="s">
        <v>184</v>
      </c>
      <c r="XA2" s="77">
        <v>-74145.58</v>
      </c>
      <c r="XB2" s="77">
        <v>35000</v>
      </c>
      <c r="XC2">
        <v>0</v>
      </c>
      <c r="XD2">
        <v>1055</v>
      </c>
      <c r="XE2" t="s">
        <v>177</v>
      </c>
      <c r="XF2" t="s">
        <v>178</v>
      </c>
      <c r="XH2" s="78">
        <v>43508</v>
      </c>
      <c r="XI2" t="s">
        <v>183</v>
      </c>
      <c r="XJ2" s="77">
        <v>-39145.58</v>
      </c>
      <c r="XK2" s="77">
        <v>10500</v>
      </c>
      <c r="XL2">
        <v>0</v>
      </c>
      <c r="XM2">
        <v>1054</v>
      </c>
      <c r="XN2" t="s">
        <v>177</v>
      </c>
      <c r="XO2" t="s">
        <v>178</v>
      </c>
      <c r="XQ2" s="78">
        <v>43501</v>
      </c>
      <c r="XR2" t="s">
        <v>182</v>
      </c>
      <c r="XS2" s="77">
        <v>-28645.58</v>
      </c>
      <c r="XT2" s="77">
        <v>11204.31</v>
      </c>
      <c r="XU2">
        <v>0</v>
      </c>
      <c r="XV2">
        <v>1018</v>
      </c>
      <c r="XW2" t="s">
        <v>177</v>
      </c>
      <c r="XX2" t="s">
        <v>178</v>
      </c>
      <c r="XZ2" s="78">
        <v>43473</v>
      </c>
      <c r="YA2" t="s">
        <v>181</v>
      </c>
      <c r="YB2" s="77">
        <v>-17441.27</v>
      </c>
      <c r="YC2" s="77">
        <v>6941.27</v>
      </c>
      <c r="YD2">
        <v>0</v>
      </c>
      <c r="YE2">
        <v>1019</v>
      </c>
      <c r="YF2" t="s">
        <v>177</v>
      </c>
      <c r="YG2" t="s">
        <v>178</v>
      </c>
      <c r="YI2" s="78">
        <v>43473</v>
      </c>
      <c r="YJ2" t="s">
        <v>180</v>
      </c>
      <c r="YK2" s="77">
        <v>-10500</v>
      </c>
      <c r="YL2" s="77">
        <v>10500</v>
      </c>
      <c r="YM2">
        <v>0</v>
      </c>
      <c r="YN2">
        <v>1017</v>
      </c>
      <c r="YO2" t="s">
        <v>177</v>
      </c>
      <c r="YP2" t="s">
        <v>178</v>
      </c>
      <c r="YR2" s="78">
        <v>43469</v>
      </c>
      <c r="YS2" t="s">
        <v>179</v>
      </c>
      <c r="YT2" t="s">
        <v>251</v>
      </c>
      <c r="YU2">
        <v>0</v>
      </c>
      <c r="YV2">
        <v>0</v>
      </c>
      <c r="YW2">
        <v>0</v>
      </c>
      <c r="YX2">
        <v>0</v>
      </c>
    </row>
    <row r="3" spans="1:674" x14ac:dyDescent="0.25">
      <c r="A3" t="s">
        <v>8</v>
      </c>
      <c r="B3" t="s">
        <v>252</v>
      </c>
      <c r="C3" s="73">
        <v>0</v>
      </c>
      <c r="D3" s="73">
        <v>82905.05</v>
      </c>
      <c r="E3" s="73">
        <v>832669.97</v>
      </c>
      <c r="F3" s="73">
        <v>-749764.92</v>
      </c>
      <c r="J3" s="77"/>
      <c r="K3" s="77"/>
      <c r="L3" s="77"/>
      <c r="V3" s="77"/>
      <c r="W3" s="77"/>
      <c r="AC3" s="78"/>
      <c r="AE3" s="77"/>
      <c r="AF3" s="77"/>
      <c r="AL3" s="78"/>
      <c r="AN3" s="77"/>
      <c r="AO3" s="77"/>
      <c r="AU3" s="78"/>
      <c r="AW3" s="77"/>
      <c r="AY3" s="77"/>
      <c r="BD3" s="78"/>
      <c r="BF3" s="77"/>
      <c r="BH3" s="77"/>
      <c r="BM3" s="78"/>
      <c r="BO3" s="77"/>
      <c r="BV3" s="78"/>
      <c r="BX3" s="77"/>
      <c r="BZ3" s="77"/>
      <c r="CE3" s="78"/>
      <c r="CG3" s="77"/>
      <c r="CI3" s="77"/>
      <c r="CN3" s="78"/>
      <c r="CP3" s="77"/>
      <c r="CR3" s="77"/>
      <c r="CW3" s="78"/>
      <c r="CY3" s="77"/>
      <c r="CZ3" s="77"/>
      <c r="DF3" s="78"/>
      <c r="DH3" s="77"/>
      <c r="DO3" s="78"/>
      <c r="DQ3" s="77"/>
      <c r="DR3" s="77"/>
      <c r="DX3" s="78"/>
      <c r="DZ3" s="77"/>
      <c r="EA3" s="77"/>
      <c r="EG3" s="78"/>
      <c r="EI3" s="77"/>
      <c r="EJ3" s="77"/>
      <c r="EP3" s="78"/>
      <c r="ER3" s="77"/>
      <c r="ES3" s="77"/>
      <c r="EY3" s="78"/>
      <c r="FA3" s="77"/>
      <c r="FB3" s="77"/>
      <c r="FH3" s="78"/>
      <c r="FJ3" s="77"/>
      <c r="FK3" s="77"/>
      <c r="FQ3" s="78"/>
      <c r="FS3" s="77"/>
      <c r="FT3" s="77"/>
      <c r="FZ3" s="78"/>
      <c r="GB3" s="77"/>
      <c r="GC3" s="77"/>
      <c r="GI3" s="78"/>
      <c r="GK3" s="77"/>
      <c r="GR3" s="78"/>
      <c r="GT3" s="77"/>
      <c r="HA3" s="78"/>
      <c r="HC3" s="77"/>
      <c r="HD3" s="77"/>
      <c r="HJ3" s="78"/>
      <c r="HL3" s="77"/>
      <c r="HN3" s="77"/>
      <c r="HS3" s="78"/>
      <c r="HU3" s="77"/>
      <c r="HW3" s="77"/>
      <c r="IB3" s="78"/>
      <c r="ID3" s="77"/>
      <c r="IF3" s="77"/>
      <c r="IK3" s="78"/>
      <c r="IM3" s="77"/>
      <c r="IN3" s="77"/>
      <c r="IT3" s="78"/>
      <c r="IV3" s="77"/>
      <c r="IW3" s="77"/>
      <c r="JC3" s="78"/>
      <c r="JE3" s="77"/>
      <c r="JL3" s="78"/>
      <c r="JN3" s="77"/>
      <c r="JU3" s="78"/>
      <c r="JW3" s="77"/>
      <c r="JX3" s="77"/>
      <c r="KD3" s="78"/>
      <c r="KF3" s="77"/>
      <c r="KG3" s="77"/>
      <c r="KM3" s="78"/>
      <c r="KO3" s="77"/>
      <c r="KP3" s="77"/>
      <c r="KV3" s="78"/>
      <c r="KX3" s="77"/>
      <c r="KY3" s="77"/>
      <c r="LE3" s="78"/>
      <c r="LG3" s="77"/>
      <c r="LH3" s="77"/>
      <c r="LN3" s="78"/>
      <c r="LP3" s="77"/>
      <c r="LQ3" s="77"/>
      <c r="LW3" s="78"/>
      <c r="LY3" s="77"/>
      <c r="LZ3" s="77"/>
      <c r="MF3" s="78"/>
      <c r="MH3" s="77"/>
      <c r="MI3" s="77"/>
      <c r="MO3" s="78"/>
      <c r="MQ3" s="77"/>
      <c r="MR3" s="77"/>
      <c r="MX3" s="78"/>
      <c r="MZ3" s="77"/>
      <c r="NA3" s="77"/>
      <c r="NG3" s="78"/>
      <c r="NI3" s="77"/>
      <c r="NJ3" s="77"/>
      <c r="NP3" s="78"/>
      <c r="NR3" s="77"/>
      <c r="NS3" s="77"/>
      <c r="NY3" s="78"/>
      <c r="OA3" s="77"/>
      <c r="OB3" s="77"/>
      <c r="OH3" s="78"/>
      <c r="OJ3" s="77"/>
      <c r="OK3" s="77"/>
      <c r="OQ3" s="78"/>
      <c r="OS3" s="77"/>
      <c r="OT3" s="77"/>
      <c r="OZ3" s="78"/>
      <c r="PB3" s="77"/>
      <c r="PI3" s="78"/>
      <c r="PK3" s="77"/>
      <c r="PM3" s="77"/>
      <c r="PR3" s="78"/>
      <c r="PT3" s="77"/>
      <c r="QA3" s="78"/>
      <c r="QC3" s="77"/>
      <c r="QJ3" s="78"/>
      <c r="QL3" s="77"/>
      <c r="QM3" s="77"/>
      <c r="QS3" s="78"/>
      <c r="QU3" s="77"/>
      <c r="QV3" s="77"/>
      <c r="RB3" s="78"/>
      <c r="RD3" s="77"/>
      <c r="RE3" s="77"/>
      <c r="RK3" s="78"/>
      <c r="RM3" s="77"/>
      <c r="RN3" s="77"/>
      <c r="RT3" s="78"/>
      <c r="RV3" s="77"/>
      <c r="RW3" s="77"/>
      <c r="SC3" s="78"/>
      <c r="SE3" s="77"/>
      <c r="SF3" s="77"/>
      <c r="SL3" s="78"/>
      <c r="SN3" s="77"/>
      <c r="SO3" s="77"/>
      <c r="SU3" s="78"/>
      <c r="SW3" s="77"/>
      <c r="SX3" s="77"/>
      <c r="TD3" s="78"/>
      <c r="TF3" s="77"/>
      <c r="TG3" s="77"/>
      <c r="TM3" s="78"/>
      <c r="TO3" s="77"/>
      <c r="TP3" s="77"/>
      <c r="TV3" s="78"/>
      <c r="TX3" s="77"/>
      <c r="TY3" s="77"/>
      <c r="UE3" s="78"/>
      <c r="UG3" s="77"/>
      <c r="UH3" s="77"/>
      <c r="UN3" s="78"/>
      <c r="UP3" s="77"/>
      <c r="UQ3" s="77"/>
      <c r="UW3" s="78"/>
      <c r="UY3" s="77"/>
      <c r="UZ3" s="77"/>
      <c r="VF3" s="78"/>
      <c r="VH3" s="77"/>
      <c r="VI3" s="77"/>
      <c r="VO3" s="78"/>
      <c r="VQ3" s="77"/>
      <c r="VR3" s="77"/>
      <c r="VX3" s="78"/>
      <c r="VZ3" s="77"/>
      <c r="WA3" s="77"/>
      <c r="WG3" s="78"/>
      <c r="WI3" s="77"/>
      <c r="WJ3" s="77"/>
      <c r="WP3" s="78"/>
      <c r="WR3" s="77"/>
      <c r="WT3" s="77"/>
      <c r="WY3" s="78"/>
      <c r="XA3" s="77"/>
      <c r="XB3" s="77"/>
      <c r="XH3" s="78"/>
      <c r="XJ3" s="77"/>
      <c r="XK3" s="77"/>
      <c r="XQ3" s="78"/>
      <c r="XS3" s="77"/>
      <c r="XT3" s="77"/>
      <c r="XZ3" s="78"/>
      <c r="YB3" s="77"/>
      <c r="YC3" s="77"/>
      <c r="YI3" s="78"/>
      <c r="YK3" s="77"/>
      <c r="YL3" s="77"/>
      <c r="YR3" s="78"/>
    </row>
    <row r="4" spans="1:674" x14ac:dyDescent="0.25">
      <c r="J4" s="77"/>
      <c r="K4" s="77"/>
      <c r="L4" s="77"/>
      <c r="V4" s="77"/>
      <c r="W4" s="77"/>
      <c r="AC4" s="78"/>
      <c r="AE4" s="77"/>
      <c r="AF4" s="77"/>
      <c r="AL4" s="78"/>
      <c r="AN4" s="77"/>
      <c r="AO4" s="77"/>
      <c r="AU4" s="78"/>
      <c r="AW4" s="77"/>
      <c r="AY4" s="77"/>
      <c r="BD4" s="78"/>
      <c r="BF4" s="77"/>
      <c r="BH4" s="77"/>
      <c r="BM4" s="78"/>
      <c r="BO4" s="77"/>
      <c r="BV4" s="78"/>
      <c r="BX4" s="77"/>
      <c r="BZ4" s="77"/>
      <c r="CE4" s="78"/>
      <c r="CG4" s="77"/>
      <c r="CI4" s="77"/>
      <c r="CN4" s="78"/>
      <c r="CP4" s="77"/>
      <c r="CR4" s="77"/>
      <c r="CW4" s="78"/>
      <c r="CY4" s="77"/>
      <c r="CZ4" s="77"/>
      <c r="DF4" s="78"/>
      <c r="DH4" s="77"/>
      <c r="DO4" s="78"/>
      <c r="DQ4" s="77"/>
      <c r="DR4" s="77"/>
      <c r="DX4" s="78"/>
      <c r="DZ4" s="77"/>
      <c r="EA4" s="77"/>
      <c r="EG4" s="78"/>
      <c r="EI4" s="77"/>
      <c r="EJ4" s="77"/>
      <c r="EP4" s="78"/>
      <c r="ER4" s="77"/>
      <c r="ES4" s="77"/>
      <c r="EY4" s="78"/>
      <c r="FA4" s="77"/>
      <c r="FB4" s="77"/>
      <c r="FH4" s="78"/>
      <c r="FJ4" s="77"/>
      <c r="FK4" s="77"/>
      <c r="FQ4" s="78"/>
      <c r="FS4" s="77"/>
      <c r="FT4" s="77"/>
      <c r="FZ4" s="78"/>
      <c r="GB4" s="77"/>
      <c r="GC4" s="77"/>
      <c r="GI4" s="78"/>
      <c r="GK4" s="77"/>
      <c r="GR4" s="78"/>
      <c r="GT4" s="77"/>
      <c r="HA4" s="78"/>
      <c r="HC4" s="77"/>
      <c r="HD4" s="77"/>
      <c r="HJ4" s="78"/>
      <c r="HL4" s="77"/>
      <c r="HN4" s="77"/>
      <c r="HS4" s="78"/>
      <c r="HU4" s="77"/>
      <c r="HW4" s="77"/>
      <c r="IB4" s="78"/>
      <c r="ID4" s="77"/>
      <c r="IF4" s="77"/>
      <c r="IK4" s="78"/>
      <c r="IM4" s="77"/>
      <c r="IN4" s="77"/>
      <c r="IT4" s="78"/>
      <c r="IV4" s="77"/>
      <c r="IW4" s="77"/>
      <c r="JC4" s="78"/>
      <c r="JE4" s="77"/>
      <c r="JL4" s="78"/>
      <c r="JN4" s="77"/>
      <c r="JU4" s="78"/>
      <c r="JW4" s="77"/>
      <c r="JX4" s="77"/>
      <c r="KD4" s="78"/>
      <c r="KF4" s="77"/>
      <c r="KG4" s="77"/>
      <c r="KM4" s="78"/>
      <c r="KO4" s="77"/>
      <c r="KP4" s="77"/>
      <c r="KV4" s="78"/>
      <c r="KX4" s="77"/>
      <c r="KY4" s="77"/>
      <c r="LE4" s="78"/>
      <c r="LG4" s="77"/>
      <c r="LH4" s="77"/>
      <c r="LN4" s="78"/>
      <c r="LP4" s="77"/>
      <c r="LQ4" s="77"/>
      <c r="LW4" s="78"/>
      <c r="LY4" s="77"/>
      <c r="LZ4" s="77"/>
      <c r="MF4" s="78"/>
      <c r="MH4" s="77"/>
      <c r="MI4" s="77"/>
      <c r="MO4" s="78"/>
      <c r="MQ4" s="77"/>
      <c r="MR4" s="77"/>
      <c r="MX4" s="78"/>
      <c r="MZ4" s="77"/>
      <c r="NA4" s="77"/>
      <c r="NG4" s="78"/>
      <c r="NI4" s="77"/>
      <c r="NJ4" s="77"/>
      <c r="NP4" s="78"/>
      <c r="NR4" s="77"/>
      <c r="NS4" s="77"/>
      <c r="NY4" s="78"/>
      <c r="OA4" s="77"/>
      <c r="OB4" s="77"/>
      <c r="OH4" s="78"/>
      <c r="OJ4" s="77"/>
      <c r="OK4" s="77"/>
      <c r="OQ4" s="78"/>
      <c r="OS4" s="77"/>
      <c r="OT4" s="77"/>
      <c r="OZ4" s="78"/>
      <c r="PB4" s="77"/>
      <c r="PI4" s="78"/>
      <c r="PK4" s="77"/>
      <c r="PM4" s="77"/>
      <c r="PR4" s="78"/>
      <c r="PT4" s="77"/>
      <c r="QA4" s="78"/>
      <c r="QC4" s="77"/>
      <c r="QJ4" s="78"/>
      <c r="QL4" s="77"/>
      <c r="QM4" s="77"/>
      <c r="QS4" s="78"/>
      <c r="QU4" s="77"/>
      <c r="QV4" s="77"/>
      <c r="RB4" s="78"/>
      <c r="RD4" s="77"/>
      <c r="RE4" s="77"/>
      <c r="RK4" s="78"/>
      <c r="RM4" s="77"/>
      <c r="RN4" s="77"/>
      <c r="RT4" s="78"/>
      <c r="RV4" s="77"/>
      <c r="RW4" s="77"/>
      <c r="SC4" s="78"/>
      <c r="SE4" s="77"/>
      <c r="SF4" s="77"/>
      <c r="SL4" s="78"/>
      <c r="SN4" s="77"/>
      <c r="SO4" s="77"/>
      <c r="SU4" s="78"/>
      <c r="SW4" s="77"/>
      <c r="SX4" s="77"/>
      <c r="TD4" s="78"/>
      <c r="TF4" s="77"/>
      <c r="TG4" s="77"/>
      <c r="TM4" s="78"/>
      <c r="TO4" s="77"/>
      <c r="TP4" s="77"/>
      <c r="TV4" s="78"/>
      <c r="TX4" s="77"/>
      <c r="TY4" s="77"/>
      <c r="UE4" s="78"/>
      <c r="UG4" s="77"/>
      <c r="UH4" s="77"/>
      <c r="UN4" s="78"/>
      <c r="UP4" s="77"/>
      <c r="UQ4" s="77"/>
      <c r="UW4" s="78"/>
      <c r="UY4" s="77"/>
      <c r="UZ4" s="77"/>
      <c r="VF4" s="78"/>
      <c r="VH4" s="77"/>
      <c r="VI4" s="77"/>
      <c r="VO4" s="78"/>
      <c r="VQ4" s="77"/>
      <c r="VR4" s="77"/>
      <c r="VX4" s="78"/>
      <c r="VZ4" s="77"/>
      <c r="WA4" s="77"/>
      <c r="WG4" s="78"/>
      <c r="WI4" s="77"/>
      <c r="WJ4" s="77"/>
      <c r="WP4" s="78"/>
      <c r="WR4" s="77"/>
      <c r="WT4" s="77"/>
      <c r="WY4" s="78"/>
      <c r="XA4" s="77"/>
      <c r="XB4" s="77"/>
      <c r="XH4" s="78"/>
      <c r="XJ4" s="77"/>
      <c r="XK4" s="77"/>
      <c r="XQ4" s="78"/>
      <c r="XS4" s="77"/>
      <c r="XT4" s="77"/>
      <c r="XZ4" s="78"/>
      <c r="YB4" s="77"/>
      <c r="YC4" s="77"/>
      <c r="YI4" s="78"/>
      <c r="YK4" s="77"/>
      <c r="YL4" s="77"/>
      <c r="YR4" s="78"/>
    </row>
    <row r="5" spans="1:674" x14ac:dyDescent="0.25">
      <c r="J5" s="77"/>
      <c r="K5" s="77"/>
      <c r="L5" s="77"/>
      <c r="V5" s="77"/>
      <c r="W5" s="77"/>
      <c r="AC5" s="78"/>
      <c r="AE5" s="77"/>
      <c r="AF5" s="77"/>
      <c r="AL5" s="78"/>
      <c r="AN5" s="77"/>
      <c r="AO5" s="77"/>
      <c r="AU5" s="78"/>
      <c r="AW5" s="77"/>
      <c r="AY5" s="77"/>
      <c r="BD5" s="78"/>
      <c r="BF5" s="77"/>
      <c r="BH5" s="77"/>
      <c r="BM5" s="78"/>
      <c r="BO5" s="77"/>
      <c r="BV5" s="78"/>
      <c r="BX5" s="77"/>
      <c r="BZ5" s="77"/>
      <c r="CE5" s="78"/>
      <c r="CG5" s="77"/>
      <c r="CI5" s="77"/>
      <c r="CN5" s="78"/>
      <c r="CP5" s="77"/>
      <c r="CR5" s="77"/>
      <c r="CW5" s="78"/>
      <c r="CY5" s="77"/>
      <c r="CZ5" s="77"/>
      <c r="DF5" s="78"/>
      <c r="DH5" s="77"/>
      <c r="DO5" s="78"/>
      <c r="DQ5" s="77"/>
      <c r="DR5" s="77"/>
      <c r="DX5" s="78"/>
      <c r="DZ5" s="77"/>
      <c r="EA5" s="77"/>
      <c r="EG5" s="78"/>
      <c r="EI5" s="77"/>
      <c r="EJ5" s="77"/>
      <c r="EP5" s="78"/>
      <c r="ER5" s="77"/>
      <c r="ES5" s="77"/>
      <c r="EY5" s="78"/>
      <c r="FA5" s="77"/>
      <c r="FB5" s="77"/>
      <c r="FH5" s="78"/>
      <c r="FJ5" s="77"/>
      <c r="FK5" s="77"/>
      <c r="FQ5" s="78"/>
      <c r="FS5" s="77"/>
      <c r="FT5" s="77"/>
      <c r="FZ5" s="78"/>
      <c r="GB5" s="77"/>
      <c r="GC5" s="77"/>
      <c r="GI5" s="78"/>
      <c r="GK5" s="77"/>
      <c r="GR5" s="78"/>
      <c r="GT5" s="77"/>
      <c r="HA5" s="78"/>
      <c r="HC5" s="77"/>
      <c r="HD5" s="77"/>
      <c r="HJ5" s="78"/>
      <c r="HL5" s="77"/>
      <c r="HN5" s="77"/>
      <c r="HS5" s="78"/>
      <c r="HU5" s="77"/>
      <c r="HW5" s="77"/>
      <c r="IB5" s="78"/>
      <c r="ID5" s="77"/>
      <c r="IF5" s="77"/>
      <c r="IK5" s="78"/>
      <c r="IM5" s="77"/>
      <c r="IN5" s="77"/>
      <c r="IT5" s="78"/>
      <c r="IV5" s="77"/>
      <c r="IW5" s="77"/>
      <c r="JC5" s="78"/>
      <c r="JE5" s="77"/>
      <c r="JL5" s="78"/>
      <c r="JN5" s="77"/>
      <c r="JU5" s="78"/>
      <c r="JW5" s="77"/>
      <c r="JX5" s="77"/>
      <c r="KD5" s="78"/>
      <c r="KF5" s="77"/>
      <c r="KG5" s="77"/>
      <c r="KM5" s="78"/>
      <c r="KO5" s="77"/>
      <c r="KP5" s="77"/>
      <c r="KV5" s="78"/>
      <c r="KX5" s="77"/>
      <c r="KY5" s="77"/>
      <c r="LE5" s="78"/>
      <c r="LG5" s="77"/>
      <c r="LH5" s="77"/>
      <c r="LN5" s="78"/>
      <c r="LP5" s="77"/>
      <c r="LQ5" s="77"/>
      <c r="LW5" s="78"/>
      <c r="LY5" s="77"/>
      <c r="LZ5" s="77"/>
      <c r="MF5" s="78"/>
      <c r="MH5" s="77"/>
      <c r="MI5" s="77"/>
      <c r="MO5" s="78"/>
      <c r="MQ5" s="77"/>
      <c r="MR5" s="77"/>
      <c r="MX5" s="78"/>
      <c r="MZ5" s="77"/>
      <c r="NA5" s="77"/>
      <c r="NG5" s="78"/>
      <c r="NI5" s="77"/>
      <c r="NJ5" s="77"/>
      <c r="NP5" s="78"/>
      <c r="NR5" s="77"/>
      <c r="NS5" s="77"/>
      <c r="NY5" s="78"/>
      <c r="OA5" s="77"/>
      <c r="OB5" s="77"/>
      <c r="OH5" s="78"/>
      <c r="OJ5" s="77"/>
      <c r="OK5" s="77"/>
      <c r="OQ5" s="78"/>
      <c r="OS5" s="77"/>
      <c r="OT5" s="77"/>
      <c r="OZ5" s="78"/>
      <c r="PB5" s="77"/>
      <c r="PI5" s="78"/>
      <c r="PK5" s="77"/>
      <c r="PM5" s="77"/>
      <c r="PR5" s="78"/>
      <c r="PT5" s="77"/>
      <c r="QA5" s="78"/>
      <c r="QC5" s="77"/>
      <c r="QJ5" s="78"/>
      <c r="QL5" s="77"/>
      <c r="QM5" s="77"/>
      <c r="QS5" s="78"/>
      <c r="QU5" s="77"/>
      <c r="QV5" s="77"/>
      <c r="RB5" s="78"/>
      <c r="RD5" s="77"/>
      <c r="RE5" s="77"/>
      <c r="RK5" s="78"/>
      <c r="RM5" s="77"/>
      <c r="RN5" s="77"/>
      <c r="RT5" s="78"/>
      <c r="RV5" s="77"/>
      <c r="RW5" s="77"/>
      <c r="SC5" s="78"/>
      <c r="SE5" s="77"/>
      <c r="SF5" s="77"/>
      <c r="SL5" s="78"/>
      <c r="SN5" s="77"/>
      <c r="SO5" s="77"/>
      <c r="SU5" s="78"/>
      <c r="SW5" s="77"/>
      <c r="SX5" s="77"/>
      <c r="TD5" s="78"/>
      <c r="TF5" s="77"/>
      <c r="TG5" s="77"/>
      <c r="TM5" s="78"/>
      <c r="TO5" s="77"/>
      <c r="TP5" s="77"/>
      <c r="TV5" s="78"/>
      <c r="TX5" s="77"/>
      <c r="TY5" s="77"/>
      <c r="UE5" s="78"/>
      <c r="UG5" s="77"/>
      <c r="UH5" s="77"/>
      <c r="UN5" s="78"/>
      <c r="UP5" s="77"/>
      <c r="UQ5" s="77"/>
      <c r="UW5" s="78"/>
      <c r="UY5" s="77"/>
      <c r="UZ5" s="77"/>
      <c r="VF5" s="78"/>
      <c r="VH5" s="77"/>
      <c r="VI5" s="77"/>
      <c r="VO5" s="78"/>
      <c r="VQ5" s="77"/>
      <c r="VR5" s="77"/>
      <c r="VX5" s="78"/>
      <c r="VZ5" s="77"/>
      <c r="WA5" s="77"/>
      <c r="WG5" s="78"/>
      <c r="WI5" s="77"/>
      <c r="WJ5" s="77"/>
      <c r="WP5" s="78"/>
      <c r="WR5" s="77"/>
      <c r="WT5" s="77"/>
      <c r="WY5" s="78"/>
      <c r="XA5" s="77"/>
      <c r="XB5" s="77"/>
      <c r="XH5" s="78"/>
      <c r="XJ5" s="77"/>
      <c r="XK5" s="77"/>
      <c r="XQ5" s="78"/>
      <c r="XS5" s="77"/>
      <c r="XT5" s="77"/>
      <c r="XZ5" s="78"/>
      <c r="YB5" s="77"/>
      <c r="YC5" s="77"/>
      <c r="YI5" s="78"/>
      <c r="YK5" s="77"/>
      <c r="YL5" s="77"/>
      <c r="YR5" s="78"/>
    </row>
    <row r="6" spans="1:674" x14ac:dyDescent="0.25">
      <c r="A6" s="79" t="s">
        <v>253</v>
      </c>
      <c r="B6" s="79" t="s">
        <v>254</v>
      </c>
      <c r="C6" s="79" t="s">
        <v>255</v>
      </c>
      <c r="D6" s="79" t="s">
        <v>256</v>
      </c>
      <c r="E6" s="79" t="s">
        <v>257</v>
      </c>
      <c r="F6" s="79" t="s">
        <v>258</v>
      </c>
      <c r="G6" s="79" t="s">
        <v>259</v>
      </c>
      <c r="H6" s="79" t="s">
        <v>260</v>
      </c>
      <c r="I6" s="79" t="s">
        <v>261</v>
      </c>
      <c r="J6" s="77"/>
      <c r="K6" s="77"/>
      <c r="L6" s="77"/>
      <c r="V6" s="77"/>
      <c r="W6" s="77"/>
      <c r="AC6" s="78"/>
      <c r="AE6" s="77"/>
      <c r="AF6" s="77"/>
      <c r="AL6" s="78"/>
      <c r="AN6" s="77"/>
      <c r="AO6" s="77"/>
      <c r="AU6" s="78"/>
      <c r="AW6" s="77"/>
      <c r="AY6" s="77"/>
      <c r="BD6" s="78"/>
      <c r="BF6" s="77"/>
      <c r="BH6" s="77"/>
      <c r="BM6" s="78"/>
      <c r="BO6" s="77"/>
      <c r="BV6" s="78"/>
      <c r="BX6" s="77"/>
      <c r="BZ6" s="77"/>
      <c r="CE6" s="78"/>
      <c r="CG6" s="77"/>
      <c r="CI6" s="77"/>
      <c r="CN6" s="78"/>
      <c r="CP6" s="77"/>
      <c r="CR6" s="77"/>
      <c r="CW6" s="78"/>
      <c r="CY6" s="77"/>
      <c r="CZ6" s="77"/>
      <c r="DF6" s="78"/>
      <c r="DH6" s="77"/>
      <c r="DO6" s="78"/>
      <c r="DQ6" s="77"/>
      <c r="DR6" s="77"/>
      <c r="DX6" s="78"/>
      <c r="DZ6" s="77"/>
      <c r="EA6" s="77"/>
      <c r="EG6" s="78"/>
      <c r="EI6" s="77"/>
      <c r="EJ6" s="77"/>
      <c r="EP6" s="78"/>
      <c r="ER6" s="77"/>
      <c r="ES6" s="77"/>
      <c r="EY6" s="78"/>
      <c r="FA6" s="77"/>
      <c r="FB6" s="77"/>
      <c r="FH6" s="78"/>
      <c r="FJ6" s="77"/>
      <c r="FK6" s="77"/>
      <c r="FQ6" s="78"/>
      <c r="FS6" s="77"/>
      <c r="FT6" s="77"/>
      <c r="FZ6" s="78"/>
      <c r="GB6" s="77"/>
      <c r="GC6" s="77"/>
      <c r="GI6" s="78"/>
      <c r="GK6" s="77"/>
      <c r="GR6" s="78"/>
      <c r="GT6" s="77"/>
      <c r="HA6" s="78"/>
      <c r="HC6" s="77"/>
      <c r="HD6" s="77"/>
      <c r="HJ6" s="78"/>
      <c r="HL6" s="77"/>
      <c r="HN6" s="77"/>
      <c r="HS6" s="78"/>
      <c r="HU6" s="77"/>
      <c r="HW6" s="77"/>
      <c r="IB6" s="78"/>
      <c r="ID6" s="77"/>
      <c r="IF6" s="77"/>
      <c r="IK6" s="78"/>
      <c r="IM6" s="77"/>
      <c r="IN6" s="77"/>
      <c r="IT6" s="78"/>
      <c r="IV6" s="77"/>
      <c r="IW6" s="77"/>
      <c r="JC6" s="78"/>
      <c r="JE6" s="77"/>
      <c r="JL6" s="78"/>
      <c r="JN6" s="77"/>
      <c r="JU6" s="78"/>
      <c r="JW6" s="77"/>
      <c r="JX6" s="77"/>
      <c r="KD6" s="78"/>
      <c r="KF6" s="77"/>
      <c r="KG6" s="77"/>
      <c r="KM6" s="78"/>
      <c r="KO6" s="77"/>
      <c r="KP6" s="77"/>
      <c r="KV6" s="78"/>
      <c r="KX6" s="77"/>
      <c r="KY6" s="77"/>
      <c r="LE6" s="78"/>
      <c r="LG6" s="77"/>
      <c r="LH6" s="77"/>
      <c r="LN6" s="78"/>
      <c r="LP6" s="77"/>
      <c r="LQ6" s="77"/>
      <c r="LW6" s="78"/>
      <c r="LY6" s="77"/>
      <c r="LZ6" s="77"/>
      <c r="MF6" s="78"/>
      <c r="MH6" s="77"/>
      <c r="MI6" s="77"/>
      <c r="MO6" s="78"/>
      <c r="MQ6" s="77"/>
      <c r="MR6" s="77"/>
      <c r="MX6" s="78"/>
      <c r="MZ6" s="77"/>
      <c r="NA6" s="77"/>
      <c r="NG6" s="78"/>
      <c r="NI6" s="77"/>
      <c r="NJ6" s="77"/>
      <c r="NP6" s="78"/>
      <c r="NR6" s="77"/>
      <c r="NS6" s="77"/>
      <c r="NY6" s="78"/>
      <c r="OA6" s="77"/>
      <c r="OB6" s="77"/>
      <c r="OH6" s="78"/>
      <c r="OJ6" s="77"/>
      <c r="OK6" s="77"/>
      <c r="OQ6" s="78"/>
      <c r="OS6" s="77"/>
      <c r="OT6" s="77"/>
      <c r="OZ6" s="78"/>
      <c r="PB6" s="77"/>
      <c r="PI6" s="78"/>
      <c r="PK6" s="77"/>
      <c r="PM6" s="77"/>
      <c r="PR6" s="78"/>
      <c r="PT6" s="77"/>
      <c r="QA6" s="78"/>
      <c r="QC6" s="77"/>
      <c r="QJ6" s="78"/>
      <c r="QL6" s="77"/>
      <c r="QM6" s="77"/>
      <c r="QS6" s="78"/>
      <c r="QU6" s="77"/>
      <c r="QV6" s="77"/>
      <c r="RB6" s="78"/>
      <c r="RD6" s="77"/>
      <c r="RE6" s="77"/>
      <c r="RK6" s="78"/>
      <c r="RM6" s="77"/>
      <c r="RN6" s="77"/>
      <c r="RT6" s="78"/>
      <c r="RV6" s="77"/>
      <c r="RW6" s="77"/>
      <c r="SC6" s="78"/>
      <c r="SE6" s="77"/>
      <c r="SF6" s="77"/>
      <c r="SL6" s="78"/>
      <c r="SN6" s="77"/>
      <c r="SO6" s="77"/>
      <c r="SU6" s="78"/>
      <c r="SW6" s="77"/>
      <c r="SX6" s="77"/>
      <c r="TD6" s="78"/>
      <c r="TF6" s="77"/>
      <c r="TG6" s="77"/>
      <c r="TM6" s="78"/>
      <c r="TO6" s="77"/>
      <c r="TP6" s="77"/>
      <c r="TV6" s="78"/>
      <c r="TX6" s="77"/>
      <c r="TY6" s="77"/>
      <c r="UE6" s="78"/>
      <c r="UG6" s="77"/>
      <c r="UH6" s="77"/>
      <c r="UN6" s="78"/>
      <c r="UP6" s="77"/>
      <c r="UQ6" s="77"/>
      <c r="UW6" s="78"/>
      <c r="UY6" s="77"/>
      <c r="UZ6" s="77"/>
      <c r="VF6" s="78"/>
      <c r="VH6" s="77"/>
      <c r="VI6" s="77"/>
      <c r="VO6" s="78"/>
      <c r="VQ6" s="77"/>
      <c r="VR6" s="77"/>
      <c r="VX6" s="78"/>
      <c r="VZ6" s="77"/>
      <c r="WA6" s="77"/>
      <c r="WG6" s="78"/>
      <c r="WI6" s="77"/>
      <c r="WJ6" s="77"/>
      <c r="WP6" s="78"/>
      <c r="WR6" s="77"/>
      <c r="WT6" s="77"/>
      <c r="WY6" s="78"/>
      <c r="XA6" s="77"/>
      <c r="XB6" s="77"/>
      <c r="XH6" s="78"/>
      <c r="XJ6" s="77"/>
      <c r="XK6" s="77"/>
      <c r="XQ6" s="78"/>
      <c r="XS6" s="77"/>
      <c r="XT6" s="77"/>
      <c r="XZ6" s="78"/>
      <c r="YB6" s="77"/>
      <c r="YC6" s="77"/>
      <c r="YI6" s="78"/>
      <c r="YK6" s="77"/>
      <c r="YL6" s="77"/>
      <c r="YR6" s="78"/>
    </row>
    <row r="7" spans="1:674" x14ac:dyDescent="0.25">
      <c r="A7" s="79"/>
      <c r="B7" s="79"/>
      <c r="C7" s="79"/>
      <c r="D7" s="79"/>
      <c r="E7" s="79"/>
      <c r="F7" s="79"/>
      <c r="G7" s="79"/>
      <c r="H7" s="79" t="s">
        <v>19</v>
      </c>
      <c r="I7" s="79"/>
      <c r="J7" s="77"/>
      <c r="K7" s="77"/>
      <c r="L7" s="77"/>
      <c r="V7" s="77"/>
      <c r="W7" s="77"/>
      <c r="AC7" s="78"/>
      <c r="AE7" s="77"/>
      <c r="AF7" s="77"/>
      <c r="AL7" s="78"/>
      <c r="AN7" s="77"/>
      <c r="AO7" s="77"/>
      <c r="AU7" s="78"/>
      <c r="AW7" s="77"/>
      <c r="AY7" s="77"/>
      <c r="BD7" s="78"/>
      <c r="BF7" s="77"/>
      <c r="BH7" s="77"/>
      <c r="BM7" s="78"/>
      <c r="BO7" s="77"/>
      <c r="BV7" s="78"/>
      <c r="BX7" s="77"/>
      <c r="BZ7" s="77"/>
      <c r="CE7" s="78"/>
      <c r="CG7" s="77"/>
      <c r="CI7" s="77"/>
      <c r="CN7" s="78"/>
      <c r="CP7" s="77"/>
      <c r="CR7" s="77"/>
      <c r="CW7" s="78"/>
      <c r="CY7" s="77"/>
      <c r="CZ7" s="77"/>
      <c r="DF7" s="78"/>
      <c r="DH7" s="77"/>
      <c r="DO7" s="78"/>
      <c r="DQ7" s="77"/>
      <c r="DR7" s="77"/>
      <c r="DX7" s="78"/>
      <c r="DZ7" s="77"/>
      <c r="EA7" s="77"/>
      <c r="EG7" s="78"/>
      <c r="EI7" s="77"/>
      <c r="EJ7" s="77"/>
      <c r="EP7" s="78"/>
      <c r="ER7" s="77"/>
      <c r="ES7" s="77"/>
      <c r="EY7" s="78"/>
      <c r="FA7" s="77"/>
      <c r="FB7" s="77"/>
      <c r="FH7" s="78"/>
      <c r="FJ7" s="77"/>
      <c r="FK7" s="77"/>
      <c r="FQ7" s="78"/>
      <c r="FS7" s="77"/>
      <c r="FT7" s="77"/>
      <c r="FZ7" s="78"/>
      <c r="GB7" s="77"/>
      <c r="GC7" s="77"/>
      <c r="GI7" s="78"/>
      <c r="GK7" s="77"/>
      <c r="GR7" s="78"/>
      <c r="GT7" s="77"/>
      <c r="HA7" s="78"/>
      <c r="HC7" s="77"/>
      <c r="HD7" s="77"/>
      <c r="HJ7" s="78"/>
      <c r="HL7" s="77"/>
      <c r="HN7" s="77"/>
      <c r="HS7" s="78"/>
      <c r="HU7" s="77"/>
      <c r="HW7" s="77"/>
      <c r="IB7" s="78"/>
      <c r="ID7" s="77"/>
      <c r="IF7" s="77"/>
      <c r="IK7" s="78"/>
      <c r="IM7" s="77"/>
      <c r="IN7" s="77"/>
      <c r="IT7" s="78"/>
      <c r="IV7" s="77"/>
      <c r="IW7" s="77"/>
      <c r="JC7" s="78"/>
      <c r="JE7" s="77"/>
      <c r="JL7" s="78"/>
      <c r="JN7" s="77"/>
      <c r="JU7" s="78"/>
      <c r="JW7" s="77"/>
      <c r="JX7" s="77"/>
      <c r="KD7" s="78"/>
      <c r="KF7" s="77"/>
      <c r="KG7" s="77"/>
      <c r="KM7" s="78"/>
      <c r="KO7" s="77"/>
      <c r="KP7" s="77"/>
      <c r="KV7" s="78"/>
      <c r="KX7" s="77"/>
      <c r="KY7" s="77"/>
      <c r="LE7" s="78"/>
      <c r="LG7" s="77"/>
      <c r="LH7" s="77"/>
      <c r="LN7" s="78"/>
      <c r="LP7" s="77"/>
      <c r="LQ7" s="77"/>
      <c r="LW7" s="78"/>
      <c r="LY7" s="77"/>
      <c r="LZ7" s="77"/>
      <c r="MF7" s="78"/>
      <c r="MH7" s="77"/>
      <c r="MI7" s="77"/>
      <c r="MO7" s="78"/>
      <c r="MQ7" s="77"/>
      <c r="MR7" s="77"/>
      <c r="MX7" s="78"/>
      <c r="MZ7" s="77"/>
      <c r="NA7" s="77"/>
      <c r="NG7" s="78"/>
      <c r="NI7" s="77"/>
      <c r="NJ7" s="77"/>
      <c r="NP7" s="78"/>
      <c r="NR7" s="77"/>
      <c r="NS7" s="77"/>
      <c r="NY7" s="78"/>
      <c r="OA7" s="77"/>
      <c r="OB7" s="77"/>
      <c r="OH7" s="78"/>
      <c r="OJ7" s="77"/>
      <c r="OK7" s="77"/>
      <c r="OQ7" s="78"/>
      <c r="OS7" s="77"/>
      <c r="OT7" s="77"/>
      <c r="OZ7" s="78"/>
      <c r="PB7" s="77"/>
      <c r="PI7" s="78"/>
      <c r="PK7" s="77"/>
      <c r="PM7" s="77"/>
      <c r="PR7" s="78"/>
      <c r="PT7" s="77"/>
      <c r="QA7" s="78"/>
      <c r="QC7" s="77"/>
      <c r="QJ7" s="78"/>
      <c r="QL7" s="77"/>
      <c r="QM7" s="77"/>
      <c r="QS7" s="78"/>
      <c r="QU7" s="77"/>
      <c r="QV7" s="77"/>
      <c r="RB7" s="78"/>
      <c r="RD7" s="77"/>
      <c r="RE7" s="77"/>
      <c r="RK7" s="78"/>
      <c r="RM7" s="77"/>
      <c r="RN7" s="77"/>
      <c r="RT7" s="78"/>
      <c r="RV7" s="77"/>
      <c r="RW7" s="77"/>
      <c r="SC7" s="78"/>
      <c r="SE7" s="77"/>
      <c r="SF7" s="77"/>
      <c r="SL7" s="78"/>
      <c r="SN7" s="77"/>
      <c r="SO7" s="77"/>
      <c r="SU7" s="78"/>
      <c r="SW7" s="77"/>
      <c r="SX7" s="77"/>
      <c r="TD7" s="78"/>
      <c r="TF7" s="77"/>
      <c r="TG7" s="77"/>
      <c r="TM7" s="78"/>
      <c r="TO7" s="77"/>
      <c r="TP7" s="77"/>
      <c r="TV7" s="78"/>
      <c r="TX7" s="77"/>
      <c r="TY7" s="77"/>
      <c r="UE7" s="78"/>
      <c r="UG7" s="77"/>
      <c r="UH7" s="77"/>
      <c r="UN7" s="78"/>
      <c r="UP7" s="77"/>
      <c r="UQ7" s="77"/>
      <c r="UW7" s="78"/>
      <c r="UY7" s="77"/>
      <c r="UZ7" s="77"/>
      <c r="VF7" s="78"/>
      <c r="VH7" s="77"/>
      <c r="VI7" s="77"/>
      <c r="VO7" s="78"/>
      <c r="VQ7" s="77"/>
      <c r="VR7" s="77"/>
      <c r="VX7" s="78"/>
      <c r="VZ7" s="77"/>
      <c r="WA7" s="77"/>
      <c r="WG7" s="78"/>
      <c r="WI7" s="77"/>
      <c r="WJ7" s="77"/>
      <c r="WP7" s="78"/>
      <c r="WR7" s="77"/>
      <c r="WT7" s="77"/>
      <c r="WY7" s="78"/>
      <c r="XA7" s="77"/>
      <c r="XB7" s="77"/>
      <c r="XH7" s="78"/>
      <c r="XJ7" s="77"/>
      <c r="XK7" s="77"/>
      <c r="XQ7" s="78"/>
      <c r="XS7" s="77"/>
      <c r="XT7" s="77"/>
      <c r="XZ7" s="78"/>
      <c r="YB7" s="77"/>
      <c r="YC7" s="77"/>
      <c r="YI7" s="78"/>
      <c r="YK7" s="77"/>
      <c r="YL7" s="77"/>
      <c r="YR7" s="78"/>
    </row>
    <row r="8" spans="1:674" x14ac:dyDescent="0.25">
      <c r="A8" s="73">
        <v>0</v>
      </c>
      <c r="B8" s="73">
        <v>10500</v>
      </c>
      <c r="C8" s="73">
        <v>-10500</v>
      </c>
      <c r="D8" s="70">
        <v>1017</v>
      </c>
      <c r="E8" s="70" t="s">
        <v>177</v>
      </c>
      <c r="F8" s="70" t="s">
        <v>178</v>
      </c>
      <c r="G8" s="70"/>
      <c r="H8" s="74">
        <v>43469</v>
      </c>
      <c r="I8" t="s">
        <v>179</v>
      </c>
    </row>
    <row r="9" spans="1:674" x14ac:dyDescent="0.25">
      <c r="A9" s="73">
        <v>0</v>
      </c>
      <c r="B9" s="73">
        <v>6941.27</v>
      </c>
      <c r="C9" s="73">
        <v>-17441.27</v>
      </c>
      <c r="D9" s="70">
        <v>1019</v>
      </c>
      <c r="E9" s="70" t="s">
        <v>177</v>
      </c>
      <c r="F9" s="70" t="s">
        <v>178</v>
      </c>
      <c r="G9" s="70"/>
      <c r="H9" s="74">
        <v>43473</v>
      </c>
      <c r="I9" t="s">
        <v>180</v>
      </c>
    </row>
    <row r="10" spans="1:674" x14ac:dyDescent="0.25">
      <c r="A10" s="73">
        <v>0</v>
      </c>
      <c r="B10" s="73">
        <v>11204.31</v>
      </c>
      <c r="C10" s="73">
        <v>-28645.58</v>
      </c>
      <c r="D10" s="70">
        <v>1018</v>
      </c>
      <c r="E10" s="70" t="s">
        <v>177</v>
      </c>
      <c r="F10" s="70" t="s">
        <v>178</v>
      </c>
      <c r="G10" s="70"/>
      <c r="H10" s="74">
        <v>43473</v>
      </c>
      <c r="I10" t="s">
        <v>181</v>
      </c>
    </row>
    <row r="11" spans="1:674" x14ac:dyDescent="0.25">
      <c r="A11" s="73"/>
      <c r="B11" s="73"/>
      <c r="C11" s="73"/>
      <c r="D11" s="70"/>
      <c r="E11" s="70"/>
      <c r="F11" s="70"/>
      <c r="G11" s="70"/>
      <c r="H11" s="80" t="s">
        <v>20</v>
      </c>
    </row>
    <row r="12" spans="1:674" x14ac:dyDescent="0.25">
      <c r="A12" s="73">
        <v>0</v>
      </c>
      <c r="B12" s="73">
        <v>10500</v>
      </c>
      <c r="C12" s="73">
        <v>-39145.58</v>
      </c>
      <c r="D12" s="70">
        <v>1054</v>
      </c>
      <c r="E12" s="70" t="s">
        <v>177</v>
      </c>
      <c r="F12" s="70" t="s">
        <v>178</v>
      </c>
      <c r="G12" s="70"/>
      <c r="H12" s="74">
        <v>43501</v>
      </c>
      <c r="I12" t="s">
        <v>182</v>
      </c>
    </row>
    <row r="13" spans="1:674" x14ac:dyDescent="0.25">
      <c r="A13" s="73">
        <v>0</v>
      </c>
      <c r="B13" s="73">
        <v>35000</v>
      </c>
      <c r="C13" s="73">
        <v>-74145.58</v>
      </c>
      <c r="D13" s="70">
        <v>1055</v>
      </c>
      <c r="E13" s="70" t="s">
        <v>177</v>
      </c>
      <c r="F13" s="70" t="s">
        <v>178</v>
      </c>
      <c r="G13" s="70"/>
      <c r="H13" s="74">
        <v>43508</v>
      </c>
      <c r="I13" t="s">
        <v>183</v>
      </c>
    </row>
    <row r="14" spans="1:674" x14ac:dyDescent="0.25">
      <c r="A14" s="73">
        <v>4108.05</v>
      </c>
      <c r="B14" s="73">
        <v>0</v>
      </c>
      <c r="C14" s="73">
        <v>-70037.53</v>
      </c>
      <c r="D14" s="70">
        <v>1044</v>
      </c>
      <c r="E14" s="70" t="s">
        <v>177</v>
      </c>
      <c r="F14" s="70" t="s">
        <v>178</v>
      </c>
      <c r="G14" s="70"/>
      <c r="H14" s="74">
        <v>43510</v>
      </c>
      <c r="I14" t="s">
        <v>184</v>
      </c>
    </row>
    <row r="15" spans="1:674" x14ac:dyDescent="0.25">
      <c r="A15" s="73"/>
      <c r="B15" s="73"/>
      <c r="C15" s="73"/>
      <c r="D15" s="70"/>
      <c r="E15" s="70"/>
      <c r="F15" s="70"/>
      <c r="G15" s="70"/>
      <c r="H15" s="80" t="s">
        <v>21</v>
      </c>
    </row>
    <row r="16" spans="1:674" x14ac:dyDescent="0.25">
      <c r="A16" s="73">
        <v>0</v>
      </c>
      <c r="B16" s="73">
        <v>3915</v>
      </c>
      <c r="C16" s="73">
        <v>-73952.53</v>
      </c>
      <c r="D16" s="70">
        <v>1352</v>
      </c>
      <c r="E16" s="70" t="s">
        <v>177</v>
      </c>
      <c r="F16" s="70" t="s">
        <v>178</v>
      </c>
      <c r="G16" s="70"/>
      <c r="H16" s="74">
        <v>43555</v>
      </c>
      <c r="I16" t="s">
        <v>185</v>
      </c>
    </row>
    <row r="17" spans="1:9" x14ac:dyDescent="0.25">
      <c r="A17" s="73">
        <v>0</v>
      </c>
      <c r="B17" s="73">
        <v>52019.199999999997</v>
      </c>
      <c r="C17" s="73">
        <v>-125971.73</v>
      </c>
      <c r="D17" s="70">
        <v>1074</v>
      </c>
      <c r="E17" s="70" t="s">
        <v>177</v>
      </c>
      <c r="F17" s="70" t="s">
        <v>178</v>
      </c>
      <c r="G17" s="70"/>
      <c r="H17" s="74">
        <v>43555</v>
      </c>
      <c r="I17" t="s">
        <v>186</v>
      </c>
    </row>
    <row r="18" spans="1:9" x14ac:dyDescent="0.25">
      <c r="A18" s="73"/>
      <c r="B18" s="73"/>
      <c r="C18" s="73"/>
      <c r="D18" s="70"/>
      <c r="E18" s="70"/>
      <c r="F18" s="70"/>
      <c r="G18" s="70"/>
      <c r="H18" s="80" t="s">
        <v>22</v>
      </c>
    </row>
    <row r="19" spans="1:9" x14ac:dyDescent="0.25">
      <c r="A19" s="73">
        <v>0</v>
      </c>
      <c r="B19" s="73">
        <v>21032.37</v>
      </c>
      <c r="C19" s="73">
        <v>-147004.1</v>
      </c>
      <c r="D19" s="70">
        <v>1091</v>
      </c>
      <c r="E19" s="70" t="s">
        <v>177</v>
      </c>
      <c r="F19" s="70" t="s">
        <v>178</v>
      </c>
      <c r="G19" s="70"/>
      <c r="H19" s="74">
        <v>43585</v>
      </c>
      <c r="I19" t="s">
        <v>187</v>
      </c>
    </row>
    <row r="20" spans="1:9" x14ac:dyDescent="0.25">
      <c r="A20" s="73"/>
      <c r="B20" s="73"/>
      <c r="C20" s="73"/>
      <c r="D20" s="70"/>
      <c r="E20" s="70"/>
      <c r="F20" s="70"/>
      <c r="G20" s="70"/>
      <c r="H20" s="80" t="s">
        <v>24</v>
      </c>
    </row>
    <row r="21" spans="1:9" x14ac:dyDescent="0.25">
      <c r="A21" s="73">
        <v>0</v>
      </c>
      <c r="B21" s="73">
        <v>21207.919999999998</v>
      </c>
      <c r="C21" s="73">
        <v>-168212.02</v>
      </c>
      <c r="D21" s="70">
        <v>1162</v>
      </c>
      <c r="E21" s="70" t="s">
        <v>177</v>
      </c>
      <c r="F21" s="70" t="s">
        <v>178</v>
      </c>
      <c r="G21" s="70"/>
      <c r="H21" s="74">
        <v>43623</v>
      </c>
      <c r="I21" t="s">
        <v>188</v>
      </c>
    </row>
    <row r="22" spans="1:9" x14ac:dyDescent="0.25">
      <c r="A22" s="73">
        <v>0</v>
      </c>
      <c r="B22" s="73">
        <v>7388.8</v>
      </c>
      <c r="C22" s="73">
        <v>-175600.82</v>
      </c>
      <c r="D22" s="70">
        <v>1163</v>
      </c>
      <c r="E22" s="70" t="s">
        <v>177</v>
      </c>
      <c r="F22" s="70" t="s">
        <v>178</v>
      </c>
      <c r="G22" s="70"/>
      <c r="H22" s="74">
        <v>43627</v>
      </c>
      <c r="I22" t="s">
        <v>189</v>
      </c>
    </row>
    <row r="23" spans="1:9" x14ac:dyDescent="0.25">
      <c r="A23" s="73">
        <v>0</v>
      </c>
      <c r="B23" s="73">
        <v>37509.71</v>
      </c>
      <c r="C23" s="73">
        <v>-213110.53</v>
      </c>
      <c r="D23" s="70">
        <v>1135</v>
      </c>
      <c r="E23" s="70" t="s">
        <v>177</v>
      </c>
      <c r="F23" s="70" t="s">
        <v>178</v>
      </c>
      <c r="G23" s="70"/>
      <c r="H23" s="74">
        <v>43629</v>
      </c>
      <c r="I23" t="s">
        <v>190</v>
      </c>
    </row>
    <row r="24" spans="1:9" x14ac:dyDescent="0.25">
      <c r="A24" s="73">
        <v>0</v>
      </c>
      <c r="B24" s="73">
        <v>37509.71</v>
      </c>
      <c r="C24" s="73">
        <v>-250620.24</v>
      </c>
      <c r="D24" s="70">
        <v>1136</v>
      </c>
      <c r="E24" s="70" t="s">
        <v>177</v>
      </c>
      <c r="F24" s="70" t="s">
        <v>178</v>
      </c>
      <c r="G24" s="70"/>
      <c r="H24" s="74">
        <v>43629</v>
      </c>
      <c r="I24" t="s">
        <v>191</v>
      </c>
    </row>
    <row r="25" spans="1:9" x14ac:dyDescent="0.25">
      <c r="A25" s="73">
        <v>0</v>
      </c>
      <c r="B25" s="73">
        <v>4708.75</v>
      </c>
      <c r="C25" s="73">
        <v>-255328.99</v>
      </c>
      <c r="D25" s="70">
        <v>1140</v>
      </c>
      <c r="E25" s="70" t="s">
        <v>177</v>
      </c>
      <c r="F25" s="70" t="s">
        <v>178</v>
      </c>
      <c r="G25" s="70"/>
      <c r="H25" s="74">
        <v>43635</v>
      </c>
      <c r="I25" t="s">
        <v>192</v>
      </c>
    </row>
    <row r="26" spans="1:9" x14ac:dyDescent="0.25">
      <c r="A26" s="73">
        <v>0</v>
      </c>
      <c r="B26" s="73">
        <v>3915</v>
      </c>
      <c r="C26" s="73">
        <v>-259243.99</v>
      </c>
      <c r="D26" s="70">
        <v>1139</v>
      </c>
      <c r="E26" s="70" t="s">
        <v>177</v>
      </c>
      <c r="F26" s="70" t="s">
        <v>178</v>
      </c>
      <c r="G26" s="70"/>
      <c r="H26" s="74">
        <v>43635</v>
      </c>
      <c r="I26" t="s">
        <v>193</v>
      </c>
    </row>
    <row r="27" spans="1:9" x14ac:dyDescent="0.25">
      <c r="A27" s="73">
        <v>0</v>
      </c>
      <c r="B27" s="73">
        <v>4350</v>
      </c>
      <c r="C27" s="73">
        <v>-263593.99</v>
      </c>
      <c r="D27" s="70">
        <v>1138</v>
      </c>
      <c r="E27" s="70" t="s">
        <v>177</v>
      </c>
      <c r="F27" s="70" t="s">
        <v>178</v>
      </c>
      <c r="G27" s="70"/>
      <c r="H27" s="74">
        <v>43635</v>
      </c>
      <c r="I27" t="s">
        <v>194</v>
      </c>
    </row>
    <row r="28" spans="1:9" x14ac:dyDescent="0.25">
      <c r="A28" s="73">
        <v>0</v>
      </c>
      <c r="B28" s="73">
        <v>4350</v>
      </c>
      <c r="C28" s="73">
        <v>-267943.99</v>
      </c>
      <c r="D28" s="70">
        <v>1137</v>
      </c>
      <c r="E28" s="70" t="s">
        <v>177</v>
      </c>
      <c r="F28" s="70" t="s">
        <v>178</v>
      </c>
      <c r="G28" s="70"/>
      <c r="H28" s="74">
        <v>43635</v>
      </c>
      <c r="I28" t="s">
        <v>195</v>
      </c>
    </row>
    <row r="29" spans="1:9" x14ac:dyDescent="0.25">
      <c r="A29" s="73">
        <v>0</v>
      </c>
      <c r="B29" s="73">
        <v>5655</v>
      </c>
      <c r="C29" s="73">
        <v>-273598.99</v>
      </c>
      <c r="D29" s="70">
        <v>1142</v>
      </c>
      <c r="E29" s="70" t="s">
        <v>177</v>
      </c>
      <c r="F29" s="70" t="s">
        <v>178</v>
      </c>
      <c r="G29" s="70"/>
      <c r="H29" s="74">
        <v>43640</v>
      </c>
      <c r="I29" t="s">
        <v>196</v>
      </c>
    </row>
    <row r="30" spans="1:9" x14ac:dyDescent="0.25">
      <c r="A30" s="73">
        <v>0</v>
      </c>
      <c r="B30" s="73">
        <v>5220</v>
      </c>
      <c r="C30" s="73">
        <v>-278818.99</v>
      </c>
      <c r="D30" s="70">
        <v>1143</v>
      </c>
      <c r="E30" s="70" t="s">
        <v>177</v>
      </c>
      <c r="F30" s="70" t="s">
        <v>178</v>
      </c>
      <c r="G30" s="70"/>
      <c r="H30" s="74">
        <v>43640</v>
      </c>
      <c r="I30" t="s">
        <v>197</v>
      </c>
    </row>
    <row r="31" spans="1:9" x14ac:dyDescent="0.25">
      <c r="A31" s="73">
        <v>0</v>
      </c>
      <c r="B31" s="73">
        <v>15588.65</v>
      </c>
      <c r="C31" s="73">
        <v>-294407.64</v>
      </c>
      <c r="D31" s="70">
        <v>1144</v>
      </c>
      <c r="E31" s="70" t="s">
        <v>177</v>
      </c>
      <c r="F31" s="70" t="s">
        <v>178</v>
      </c>
      <c r="G31" s="70"/>
      <c r="H31" s="74">
        <v>43640</v>
      </c>
      <c r="I31" t="s">
        <v>198</v>
      </c>
    </row>
    <row r="32" spans="1:9" x14ac:dyDescent="0.25">
      <c r="A32" s="73">
        <v>0</v>
      </c>
      <c r="B32" s="73">
        <v>15588.65</v>
      </c>
      <c r="C32" s="73">
        <v>-309996.28999999998</v>
      </c>
      <c r="D32" s="70">
        <v>1145</v>
      </c>
      <c r="E32" s="70" t="s">
        <v>177</v>
      </c>
      <c r="F32" s="70" t="s">
        <v>178</v>
      </c>
      <c r="G32" s="70"/>
      <c r="H32" s="74">
        <v>43640</v>
      </c>
      <c r="I32" t="s">
        <v>198</v>
      </c>
    </row>
    <row r="33" spans="1:9" x14ac:dyDescent="0.25">
      <c r="A33" s="73">
        <v>0</v>
      </c>
      <c r="B33" s="73">
        <v>21207.919999999998</v>
      </c>
      <c r="C33" s="73">
        <v>-331204.21000000002</v>
      </c>
      <c r="D33" s="70">
        <v>1141</v>
      </c>
      <c r="E33" s="70" t="s">
        <v>177</v>
      </c>
      <c r="F33" s="70" t="s">
        <v>178</v>
      </c>
      <c r="G33" s="70"/>
      <c r="H33" s="74">
        <v>43640</v>
      </c>
      <c r="I33" t="s">
        <v>199</v>
      </c>
    </row>
    <row r="34" spans="1:9" x14ac:dyDescent="0.25">
      <c r="A34" s="73">
        <v>0</v>
      </c>
      <c r="B34" s="73">
        <v>4060</v>
      </c>
      <c r="C34" s="73">
        <v>-335264.21000000002</v>
      </c>
      <c r="D34" s="70">
        <v>1147</v>
      </c>
      <c r="E34" s="70" t="s">
        <v>177</v>
      </c>
      <c r="F34" s="70" t="s">
        <v>178</v>
      </c>
      <c r="G34" s="70"/>
      <c r="H34" s="74">
        <v>43640</v>
      </c>
      <c r="I34" t="s">
        <v>200</v>
      </c>
    </row>
    <row r="35" spans="1:9" x14ac:dyDescent="0.25">
      <c r="A35" s="73">
        <v>0</v>
      </c>
      <c r="B35" s="73">
        <v>5930.5</v>
      </c>
      <c r="C35" s="73">
        <v>-341194.71</v>
      </c>
      <c r="D35" s="70">
        <v>1146</v>
      </c>
      <c r="E35" s="70" t="s">
        <v>177</v>
      </c>
      <c r="F35" s="70" t="s">
        <v>178</v>
      </c>
      <c r="G35" s="70"/>
      <c r="H35" s="74">
        <v>43640</v>
      </c>
      <c r="I35" t="s">
        <v>201</v>
      </c>
    </row>
    <row r="36" spans="1:9" x14ac:dyDescent="0.25">
      <c r="A36" s="73">
        <v>0</v>
      </c>
      <c r="B36" s="73">
        <v>520.19000000000005</v>
      </c>
      <c r="C36" s="73">
        <v>-341714.9</v>
      </c>
      <c r="D36" s="70">
        <v>1130</v>
      </c>
      <c r="E36" s="70" t="s">
        <v>177</v>
      </c>
      <c r="F36" s="70" t="s">
        <v>178</v>
      </c>
      <c r="G36" s="70"/>
      <c r="H36" s="74">
        <v>43642</v>
      </c>
      <c r="I36" t="s">
        <v>202</v>
      </c>
    </row>
    <row r="37" spans="1:9" x14ac:dyDescent="0.25">
      <c r="A37" s="73">
        <v>0</v>
      </c>
      <c r="B37" s="73">
        <v>520.19000000000005</v>
      </c>
      <c r="C37" s="73">
        <v>-342235.09</v>
      </c>
      <c r="D37" s="70">
        <v>1148</v>
      </c>
      <c r="E37" s="70" t="s">
        <v>177</v>
      </c>
      <c r="F37" s="70" t="s">
        <v>178</v>
      </c>
      <c r="G37" s="70"/>
      <c r="H37" s="74">
        <v>43642</v>
      </c>
      <c r="I37" t="s">
        <v>202</v>
      </c>
    </row>
    <row r="38" spans="1:9" x14ac:dyDescent="0.25">
      <c r="A38" s="73">
        <v>15588.65</v>
      </c>
      <c r="B38" s="73">
        <v>0</v>
      </c>
      <c r="C38" s="73">
        <v>-326646.44</v>
      </c>
      <c r="D38" s="70">
        <v>1391</v>
      </c>
      <c r="E38" s="70" t="s">
        <v>177</v>
      </c>
      <c r="F38" s="70" t="s">
        <v>178</v>
      </c>
      <c r="G38" s="70"/>
      <c r="H38" s="74">
        <v>43646</v>
      </c>
      <c r="I38" t="s">
        <v>203</v>
      </c>
    </row>
    <row r="39" spans="1:9" x14ac:dyDescent="0.25">
      <c r="A39" s="73">
        <v>520.19000000000005</v>
      </c>
      <c r="B39" s="73">
        <v>0</v>
      </c>
      <c r="C39" s="73">
        <v>-326126.25</v>
      </c>
      <c r="D39" s="70">
        <v>1392</v>
      </c>
      <c r="E39" s="70" t="s">
        <v>177</v>
      </c>
      <c r="F39" s="70" t="s">
        <v>178</v>
      </c>
      <c r="G39" s="70"/>
      <c r="H39" s="74">
        <v>43646</v>
      </c>
      <c r="I39" t="s">
        <v>204</v>
      </c>
    </row>
    <row r="40" spans="1:9" x14ac:dyDescent="0.25">
      <c r="A40" s="73"/>
      <c r="B40" s="73"/>
      <c r="C40" s="73"/>
      <c r="D40" s="70"/>
      <c r="E40" s="70"/>
      <c r="F40" s="70"/>
      <c r="G40" s="70"/>
      <c r="H40" s="80" t="s">
        <v>25</v>
      </c>
    </row>
    <row r="41" spans="1:9" x14ac:dyDescent="0.25">
      <c r="A41" s="73">
        <v>0</v>
      </c>
      <c r="B41" s="73">
        <v>176457.82</v>
      </c>
      <c r="C41" s="73">
        <v>-502584.07</v>
      </c>
      <c r="D41" s="70">
        <v>1186</v>
      </c>
      <c r="E41" s="70" t="s">
        <v>177</v>
      </c>
      <c r="F41" s="70" t="s">
        <v>178</v>
      </c>
      <c r="G41" s="70"/>
      <c r="H41" s="74">
        <v>43662</v>
      </c>
      <c r="I41" t="s">
        <v>205</v>
      </c>
    </row>
    <row r="42" spans="1:9" x14ac:dyDescent="0.25">
      <c r="A42" s="73">
        <v>0</v>
      </c>
      <c r="B42" s="73">
        <v>40409.53</v>
      </c>
      <c r="C42" s="73">
        <v>-542993.6</v>
      </c>
      <c r="D42" s="70">
        <v>1188</v>
      </c>
      <c r="E42" s="70" t="s">
        <v>177</v>
      </c>
      <c r="F42" s="70" t="s">
        <v>178</v>
      </c>
      <c r="G42" s="70"/>
      <c r="H42" s="74">
        <v>43663</v>
      </c>
      <c r="I42" t="s">
        <v>206</v>
      </c>
    </row>
    <row r="43" spans="1:9" x14ac:dyDescent="0.25">
      <c r="A43" s="73"/>
      <c r="B43" s="73"/>
      <c r="C43" s="73"/>
      <c r="D43" s="70"/>
      <c r="E43" s="70"/>
      <c r="F43" s="70"/>
      <c r="G43" s="70"/>
      <c r="H43" s="80" t="s">
        <v>26</v>
      </c>
    </row>
    <row r="44" spans="1:9" x14ac:dyDescent="0.25">
      <c r="A44" s="73">
        <v>0</v>
      </c>
      <c r="B44" s="73">
        <v>8867.4</v>
      </c>
      <c r="C44" s="73">
        <v>-551861</v>
      </c>
      <c r="D44" s="70">
        <v>1212</v>
      </c>
      <c r="E44" s="70" t="s">
        <v>177</v>
      </c>
      <c r="F44" s="70" t="s">
        <v>178</v>
      </c>
      <c r="G44" s="70"/>
      <c r="H44" s="74">
        <v>43678</v>
      </c>
      <c r="I44" t="s">
        <v>207</v>
      </c>
    </row>
    <row r="45" spans="1:9" x14ac:dyDescent="0.25">
      <c r="A45" s="73">
        <v>0</v>
      </c>
      <c r="B45" s="73">
        <v>10658</v>
      </c>
      <c r="C45" s="73">
        <v>-562519</v>
      </c>
      <c r="D45" s="70">
        <v>1211</v>
      </c>
      <c r="E45" s="70" t="s">
        <v>177</v>
      </c>
      <c r="F45" s="70" t="s">
        <v>178</v>
      </c>
      <c r="G45" s="70"/>
      <c r="H45" s="74">
        <v>43678</v>
      </c>
      <c r="I45" t="s">
        <v>208</v>
      </c>
    </row>
    <row r="46" spans="1:9" x14ac:dyDescent="0.25">
      <c r="A46" s="73">
        <v>0</v>
      </c>
      <c r="B46" s="73">
        <v>11794</v>
      </c>
      <c r="C46" s="73">
        <v>-574313</v>
      </c>
      <c r="D46" s="70">
        <v>1346</v>
      </c>
      <c r="E46" s="70" t="s">
        <v>177</v>
      </c>
      <c r="F46" s="70" t="s">
        <v>178</v>
      </c>
      <c r="G46" s="70"/>
      <c r="H46" s="74">
        <v>43707</v>
      </c>
      <c r="I46" t="s">
        <v>209</v>
      </c>
    </row>
    <row r="47" spans="1:9" x14ac:dyDescent="0.25">
      <c r="A47" s="73"/>
      <c r="B47" s="73"/>
      <c r="C47" s="73"/>
      <c r="D47" s="70"/>
      <c r="E47" s="70"/>
      <c r="F47" s="70"/>
      <c r="G47" s="70"/>
      <c r="H47" s="80" t="s">
        <v>27</v>
      </c>
    </row>
    <row r="48" spans="1:9" x14ac:dyDescent="0.25">
      <c r="A48" s="73">
        <v>0</v>
      </c>
      <c r="B48" s="73">
        <v>1989.66</v>
      </c>
      <c r="C48" s="73">
        <v>-576302.66</v>
      </c>
      <c r="D48" s="70">
        <v>1236</v>
      </c>
      <c r="E48" s="70" t="s">
        <v>177</v>
      </c>
      <c r="F48" s="70" t="s">
        <v>178</v>
      </c>
      <c r="G48" s="70"/>
      <c r="H48" s="74">
        <v>43735</v>
      </c>
      <c r="I48" t="s">
        <v>210</v>
      </c>
    </row>
    <row r="49" spans="1:9" x14ac:dyDescent="0.25">
      <c r="A49" s="73">
        <v>0</v>
      </c>
      <c r="B49" s="73">
        <v>7489.59</v>
      </c>
      <c r="C49" s="73">
        <v>-583792.25</v>
      </c>
      <c r="D49" s="70">
        <v>1241</v>
      </c>
      <c r="E49" s="70" t="s">
        <v>177</v>
      </c>
      <c r="F49" s="70" t="s">
        <v>178</v>
      </c>
      <c r="G49" s="70"/>
      <c r="H49" s="74">
        <v>43735</v>
      </c>
      <c r="I49" t="s">
        <v>211</v>
      </c>
    </row>
    <row r="50" spans="1:9" x14ac:dyDescent="0.25">
      <c r="A50" s="73">
        <v>0</v>
      </c>
      <c r="B50" s="73">
        <v>3701.46</v>
      </c>
      <c r="C50" s="73">
        <v>-587493.71</v>
      </c>
      <c r="D50" s="70">
        <v>1243</v>
      </c>
      <c r="E50" s="70" t="s">
        <v>177</v>
      </c>
      <c r="F50" s="70" t="s">
        <v>178</v>
      </c>
      <c r="G50" s="70"/>
      <c r="H50" s="74">
        <v>43735</v>
      </c>
      <c r="I50" t="s">
        <v>212</v>
      </c>
    </row>
    <row r="51" spans="1:9" x14ac:dyDescent="0.25">
      <c r="A51" s="73">
        <v>0</v>
      </c>
      <c r="B51" s="73">
        <v>3701.46</v>
      </c>
      <c r="C51" s="73">
        <v>-591195.17000000004</v>
      </c>
      <c r="D51" s="70">
        <v>1244</v>
      </c>
      <c r="E51" s="70" t="s">
        <v>177</v>
      </c>
      <c r="F51" s="70" t="s">
        <v>178</v>
      </c>
      <c r="G51" s="70"/>
      <c r="H51" s="74">
        <v>43735</v>
      </c>
      <c r="I51" t="s">
        <v>213</v>
      </c>
    </row>
    <row r="52" spans="1:9" x14ac:dyDescent="0.25">
      <c r="A52" s="73">
        <v>0</v>
      </c>
      <c r="B52" s="73">
        <v>2542.61</v>
      </c>
      <c r="C52" s="73">
        <v>-593737.78</v>
      </c>
      <c r="D52" s="70">
        <v>1245</v>
      </c>
      <c r="E52" s="70" t="s">
        <v>177</v>
      </c>
      <c r="F52" s="70" t="s">
        <v>178</v>
      </c>
      <c r="G52" s="70"/>
      <c r="H52" s="74">
        <v>43735</v>
      </c>
      <c r="I52" t="s">
        <v>214</v>
      </c>
    </row>
    <row r="53" spans="1:9" x14ac:dyDescent="0.25">
      <c r="A53" s="73">
        <v>0</v>
      </c>
      <c r="B53" s="73">
        <v>2542.61</v>
      </c>
      <c r="C53" s="73">
        <v>-596280.39</v>
      </c>
      <c r="D53" s="70">
        <v>1246</v>
      </c>
      <c r="E53" s="70" t="s">
        <v>177</v>
      </c>
      <c r="F53" s="70" t="s">
        <v>178</v>
      </c>
      <c r="G53" s="70"/>
      <c r="H53" s="74">
        <v>43735</v>
      </c>
      <c r="I53" t="s">
        <v>215</v>
      </c>
    </row>
    <row r="54" spans="1:9" x14ac:dyDescent="0.25">
      <c r="A54" s="73">
        <v>0</v>
      </c>
      <c r="B54" s="73">
        <v>2542.61</v>
      </c>
      <c r="C54" s="73">
        <v>-598823</v>
      </c>
      <c r="D54" s="70">
        <v>1247</v>
      </c>
      <c r="E54" s="70" t="s">
        <v>177</v>
      </c>
      <c r="F54" s="70" t="s">
        <v>178</v>
      </c>
      <c r="G54" s="70"/>
      <c r="H54" s="74">
        <v>43735</v>
      </c>
      <c r="I54" t="s">
        <v>216</v>
      </c>
    </row>
    <row r="55" spans="1:9" x14ac:dyDescent="0.25">
      <c r="A55" s="73">
        <v>0</v>
      </c>
      <c r="B55" s="73">
        <v>2542.61</v>
      </c>
      <c r="C55" s="73">
        <v>-601365.61</v>
      </c>
      <c r="D55" s="70">
        <v>1248</v>
      </c>
      <c r="E55" s="70" t="s">
        <v>177</v>
      </c>
      <c r="F55" s="70" t="s">
        <v>178</v>
      </c>
      <c r="G55" s="70"/>
      <c r="H55" s="74">
        <v>43735</v>
      </c>
      <c r="I55" t="s">
        <v>216</v>
      </c>
    </row>
    <row r="56" spans="1:9" x14ac:dyDescent="0.25">
      <c r="A56" s="73">
        <v>0</v>
      </c>
      <c r="B56" s="73">
        <v>1615.37</v>
      </c>
      <c r="C56" s="73">
        <v>-602980.98</v>
      </c>
      <c r="D56" s="70">
        <v>1235</v>
      </c>
      <c r="E56" s="70" t="s">
        <v>177</v>
      </c>
      <c r="F56" s="70" t="s">
        <v>178</v>
      </c>
      <c r="G56" s="70"/>
      <c r="H56" s="74">
        <v>43735</v>
      </c>
      <c r="I56" t="s">
        <v>217</v>
      </c>
    </row>
    <row r="57" spans="1:9" x14ac:dyDescent="0.25">
      <c r="A57" s="73">
        <v>0</v>
      </c>
      <c r="B57" s="73">
        <v>10255.42</v>
      </c>
      <c r="C57" s="73">
        <v>-613236.4</v>
      </c>
      <c r="D57" s="70">
        <v>1231</v>
      </c>
      <c r="E57" s="70" t="s">
        <v>177</v>
      </c>
      <c r="F57" s="70" t="s">
        <v>178</v>
      </c>
      <c r="G57" s="70"/>
      <c r="H57" s="74">
        <v>43735</v>
      </c>
      <c r="I57" t="s">
        <v>218</v>
      </c>
    </row>
    <row r="58" spans="1:9" x14ac:dyDescent="0.25">
      <c r="A58" s="73">
        <v>0</v>
      </c>
      <c r="B58" s="73">
        <v>137.79</v>
      </c>
      <c r="C58" s="73">
        <v>-613374.18999999994</v>
      </c>
      <c r="D58" s="70">
        <v>1232</v>
      </c>
      <c r="E58" s="70" t="s">
        <v>177</v>
      </c>
      <c r="F58" s="70" t="s">
        <v>178</v>
      </c>
      <c r="G58" s="70"/>
      <c r="H58" s="74">
        <v>43735</v>
      </c>
      <c r="I58" t="s">
        <v>219</v>
      </c>
    </row>
    <row r="59" spans="1:9" x14ac:dyDescent="0.25">
      <c r="A59" s="73">
        <v>0</v>
      </c>
      <c r="B59" s="73">
        <v>137.79</v>
      </c>
      <c r="C59" s="73">
        <v>-613511.98</v>
      </c>
      <c r="D59" s="70">
        <v>1233</v>
      </c>
      <c r="E59" s="70" t="s">
        <v>177</v>
      </c>
      <c r="F59" s="70" t="s">
        <v>178</v>
      </c>
      <c r="G59" s="70"/>
      <c r="H59" s="74">
        <v>43735</v>
      </c>
      <c r="I59" t="s">
        <v>220</v>
      </c>
    </row>
    <row r="60" spans="1:9" x14ac:dyDescent="0.25">
      <c r="A60" s="73">
        <v>0</v>
      </c>
      <c r="B60" s="73">
        <v>4402.9399999999996</v>
      </c>
      <c r="C60" s="73">
        <v>-617914.92000000004</v>
      </c>
      <c r="D60" s="70">
        <v>1234</v>
      </c>
      <c r="E60" s="70" t="s">
        <v>177</v>
      </c>
      <c r="F60" s="70" t="s">
        <v>178</v>
      </c>
      <c r="G60" s="70"/>
      <c r="H60" s="74">
        <v>43735</v>
      </c>
      <c r="I60" t="s">
        <v>221</v>
      </c>
    </row>
    <row r="61" spans="1:9" x14ac:dyDescent="0.25">
      <c r="A61" s="73">
        <v>0</v>
      </c>
      <c r="B61" s="73">
        <v>7489.59</v>
      </c>
      <c r="C61" s="73">
        <v>-625404.51</v>
      </c>
      <c r="D61" s="70">
        <v>1242</v>
      </c>
      <c r="E61" s="70" t="s">
        <v>177</v>
      </c>
      <c r="F61" s="70" t="s">
        <v>178</v>
      </c>
      <c r="G61" s="70"/>
      <c r="H61" s="74">
        <v>43735</v>
      </c>
      <c r="I61" t="s">
        <v>222</v>
      </c>
    </row>
    <row r="62" spans="1:9" x14ac:dyDescent="0.25">
      <c r="A62" s="73">
        <v>11794</v>
      </c>
      <c r="B62" s="73">
        <v>0</v>
      </c>
      <c r="C62" s="73">
        <v>-613610.51</v>
      </c>
      <c r="D62" s="70">
        <v>1364</v>
      </c>
      <c r="E62" s="70" t="s">
        <v>177</v>
      </c>
      <c r="F62" s="70" t="s">
        <v>178</v>
      </c>
      <c r="G62" s="70"/>
      <c r="H62" s="74">
        <v>43738</v>
      </c>
      <c r="I62" t="s">
        <v>223</v>
      </c>
    </row>
    <row r="63" spans="1:9" x14ac:dyDescent="0.25">
      <c r="A63" s="73">
        <v>2542.61</v>
      </c>
      <c r="B63" s="73">
        <v>0</v>
      </c>
      <c r="C63" s="73">
        <v>-611067.9</v>
      </c>
      <c r="D63" s="70">
        <v>1363</v>
      </c>
      <c r="E63" s="70" t="s">
        <v>177</v>
      </c>
      <c r="F63" s="70" t="s">
        <v>178</v>
      </c>
      <c r="G63" s="70"/>
      <c r="H63" s="74">
        <v>43738</v>
      </c>
      <c r="I63" t="s">
        <v>224</v>
      </c>
    </row>
    <row r="64" spans="1:9" x14ac:dyDescent="0.25">
      <c r="A64" s="73">
        <v>11794</v>
      </c>
      <c r="B64" s="73">
        <v>0</v>
      </c>
      <c r="C64" s="73">
        <v>-599273.9</v>
      </c>
      <c r="D64" s="70">
        <v>1360</v>
      </c>
      <c r="E64" s="70" t="s">
        <v>177</v>
      </c>
      <c r="F64" s="70" t="s">
        <v>178</v>
      </c>
      <c r="G64" s="70"/>
      <c r="H64" s="74">
        <v>43738</v>
      </c>
      <c r="I64" t="s">
        <v>225</v>
      </c>
    </row>
    <row r="65" spans="1:9" x14ac:dyDescent="0.25">
      <c r="A65" s="73">
        <v>0</v>
      </c>
      <c r="B65" s="73">
        <v>11794</v>
      </c>
      <c r="C65" s="73">
        <v>-611067.9</v>
      </c>
      <c r="D65" s="70">
        <v>1347</v>
      </c>
      <c r="E65" s="70" t="s">
        <v>177</v>
      </c>
      <c r="F65" s="70" t="s">
        <v>178</v>
      </c>
      <c r="G65" s="70"/>
      <c r="H65" s="74">
        <v>43738</v>
      </c>
      <c r="I65" t="s">
        <v>225</v>
      </c>
    </row>
    <row r="66" spans="1:9" x14ac:dyDescent="0.25">
      <c r="A66" s="73"/>
      <c r="B66" s="73"/>
      <c r="C66" s="73"/>
      <c r="D66" s="70"/>
      <c r="E66" s="70"/>
      <c r="F66" s="70"/>
      <c r="G66" s="70"/>
      <c r="H66" s="80" t="s">
        <v>28</v>
      </c>
    </row>
    <row r="67" spans="1:9" x14ac:dyDescent="0.25">
      <c r="A67" s="73">
        <v>0</v>
      </c>
      <c r="B67" s="73">
        <v>936.39</v>
      </c>
      <c r="C67" s="73">
        <v>-612004.29</v>
      </c>
      <c r="D67" s="70">
        <v>1280</v>
      </c>
      <c r="E67" s="70" t="s">
        <v>177</v>
      </c>
      <c r="F67" s="70" t="s">
        <v>178</v>
      </c>
      <c r="G67" s="70"/>
      <c r="H67" s="74">
        <v>43755</v>
      </c>
      <c r="I67" t="s">
        <v>226</v>
      </c>
    </row>
    <row r="68" spans="1:9" x14ac:dyDescent="0.25">
      <c r="A68" s="73">
        <v>0</v>
      </c>
      <c r="B68" s="73">
        <v>71</v>
      </c>
      <c r="C68" s="73">
        <v>-612075.29</v>
      </c>
      <c r="D68" s="70">
        <v>1289</v>
      </c>
      <c r="E68" s="70" t="s">
        <v>177</v>
      </c>
      <c r="F68" s="70" t="s">
        <v>178</v>
      </c>
      <c r="G68" s="70"/>
      <c r="H68" s="74">
        <v>43756</v>
      </c>
      <c r="I68" t="s">
        <v>227</v>
      </c>
    </row>
    <row r="69" spans="1:9" x14ac:dyDescent="0.25">
      <c r="A69" s="73">
        <v>0</v>
      </c>
      <c r="B69" s="73">
        <v>22027.48</v>
      </c>
      <c r="C69" s="73">
        <v>-634102.77</v>
      </c>
      <c r="D69" s="70">
        <v>1288</v>
      </c>
      <c r="E69" s="70" t="s">
        <v>177</v>
      </c>
      <c r="F69" s="70" t="s">
        <v>178</v>
      </c>
      <c r="G69" s="70"/>
      <c r="H69" s="74">
        <v>43756</v>
      </c>
      <c r="I69" t="s">
        <v>228</v>
      </c>
    </row>
    <row r="70" spans="1:9" x14ac:dyDescent="0.25">
      <c r="A70" s="73">
        <v>0</v>
      </c>
      <c r="B70" s="73">
        <v>4238.8100000000004</v>
      </c>
      <c r="C70" s="73">
        <v>-638341.57999999996</v>
      </c>
      <c r="D70" s="70">
        <v>1287</v>
      </c>
      <c r="E70" s="70" t="s">
        <v>177</v>
      </c>
      <c r="F70" s="70" t="s">
        <v>178</v>
      </c>
      <c r="G70" s="70"/>
      <c r="H70" s="74">
        <v>43756</v>
      </c>
      <c r="I70" t="s">
        <v>229</v>
      </c>
    </row>
    <row r="71" spans="1:9" x14ac:dyDescent="0.25">
      <c r="A71" s="73">
        <v>0</v>
      </c>
      <c r="B71" s="73">
        <v>1615.97</v>
      </c>
      <c r="C71" s="73">
        <v>-639957.55000000005</v>
      </c>
      <c r="D71" s="70">
        <v>1286</v>
      </c>
      <c r="E71" s="70" t="s">
        <v>177</v>
      </c>
      <c r="F71" s="70" t="s">
        <v>178</v>
      </c>
      <c r="G71" s="70"/>
      <c r="H71" s="74">
        <v>43756</v>
      </c>
      <c r="I71" t="s">
        <v>230</v>
      </c>
    </row>
    <row r="72" spans="1:9" x14ac:dyDescent="0.25">
      <c r="A72" s="73">
        <v>0</v>
      </c>
      <c r="B72" s="73">
        <v>21207.919999999998</v>
      </c>
      <c r="C72" s="73">
        <v>-661165.47</v>
      </c>
      <c r="D72" s="70">
        <v>1285</v>
      </c>
      <c r="E72" s="70" t="s">
        <v>177</v>
      </c>
      <c r="F72" s="70" t="s">
        <v>178</v>
      </c>
      <c r="G72" s="70"/>
      <c r="H72" s="74">
        <v>43756</v>
      </c>
      <c r="I72" t="s">
        <v>231</v>
      </c>
    </row>
    <row r="73" spans="1:9" x14ac:dyDescent="0.25">
      <c r="A73" s="73">
        <v>0</v>
      </c>
      <c r="B73" s="73">
        <v>3701.46</v>
      </c>
      <c r="C73" s="73">
        <v>-664866.93000000005</v>
      </c>
      <c r="D73" s="70">
        <v>1284</v>
      </c>
      <c r="E73" s="70" t="s">
        <v>177</v>
      </c>
      <c r="F73" s="70" t="s">
        <v>178</v>
      </c>
      <c r="G73" s="70"/>
      <c r="H73" s="74">
        <v>43756</v>
      </c>
      <c r="I73" t="s">
        <v>232</v>
      </c>
    </row>
    <row r="74" spans="1:9" x14ac:dyDescent="0.25">
      <c r="A74" s="73">
        <v>0</v>
      </c>
      <c r="B74" s="73">
        <v>2542.61</v>
      </c>
      <c r="C74" s="73">
        <v>-667409.54</v>
      </c>
      <c r="D74" s="70">
        <v>1282</v>
      </c>
      <c r="E74" s="70" t="s">
        <v>177</v>
      </c>
      <c r="F74" s="70" t="s">
        <v>178</v>
      </c>
      <c r="G74" s="70"/>
      <c r="H74" s="74">
        <v>43756</v>
      </c>
      <c r="I74" t="s">
        <v>233</v>
      </c>
    </row>
    <row r="75" spans="1:9" x14ac:dyDescent="0.25">
      <c r="A75" s="73">
        <v>0</v>
      </c>
      <c r="B75" s="73">
        <v>10255.42</v>
      </c>
      <c r="C75" s="73">
        <v>-677664.96</v>
      </c>
      <c r="D75" s="70">
        <v>1281</v>
      </c>
      <c r="E75" s="70" t="s">
        <v>177</v>
      </c>
      <c r="F75" s="70" t="s">
        <v>178</v>
      </c>
      <c r="G75" s="70"/>
      <c r="H75" s="74">
        <v>43756</v>
      </c>
      <c r="I75" t="s">
        <v>234</v>
      </c>
    </row>
    <row r="76" spans="1:9" x14ac:dyDescent="0.25">
      <c r="A76" s="73">
        <v>0</v>
      </c>
      <c r="B76" s="73">
        <v>7489.59</v>
      </c>
      <c r="C76" s="73">
        <v>-685154.55</v>
      </c>
      <c r="D76" s="70">
        <v>1283</v>
      </c>
      <c r="E76" s="70" t="s">
        <v>177</v>
      </c>
      <c r="F76" s="70" t="s">
        <v>178</v>
      </c>
      <c r="G76" s="70"/>
      <c r="H76" s="74">
        <v>43756</v>
      </c>
      <c r="I76" t="s">
        <v>235</v>
      </c>
    </row>
    <row r="77" spans="1:9" x14ac:dyDescent="0.25">
      <c r="A77" s="73">
        <v>0</v>
      </c>
      <c r="B77" s="73">
        <v>56.16</v>
      </c>
      <c r="C77" s="73">
        <v>-685210.71</v>
      </c>
      <c r="D77" s="70">
        <v>1290</v>
      </c>
      <c r="E77" s="70" t="s">
        <v>177</v>
      </c>
      <c r="F77" s="70" t="s">
        <v>178</v>
      </c>
      <c r="G77" s="70"/>
      <c r="H77" s="74">
        <v>43763</v>
      </c>
      <c r="I77" t="s">
        <v>236</v>
      </c>
    </row>
    <row r="78" spans="1:9" x14ac:dyDescent="0.25">
      <c r="A78" s="73"/>
      <c r="B78" s="73"/>
      <c r="C78" s="73"/>
      <c r="D78" s="70"/>
      <c r="E78" s="70"/>
      <c r="F78" s="70"/>
      <c r="G78" s="70"/>
      <c r="H78" s="80" t="s">
        <v>29</v>
      </c>
    </row>
    <row r="79" spans="1:9" x14ac:dyDescent="0.25">
      <c r="A79" s="73">
        <v>0</v>
      </c>
      <c r="B79" s="73">
        <v>55000</v>
      </c>
      <c r="C79" s="73">
        <v>-740210.71</v>
      </c>
      <c r="D79" s="70">
        <v>1298</v>
      </c>
      <c r="E79" s="70" t="s">
        <v>177</v>
      </c>
      <c r="F79" s="70" t="s">
        <v>178</v>
      </c>
      <c r="G79" s="70"/>
      <c r="H79" s="74">
        <v>43799</v>
      </c>
      <c r="I79" t="s">
        <v>237</v>
      </c>
    </row>
    <row r="80" spans="1:9" x14ac:dyDescent="0.25">
      <c r="A80" s="73">
        <v>1615.97</v>
      </c>
      <c r="B80" s="73">
        <v>0</v>
      </c>
      <c r="C80" s="73">
        <v>-738594.74</v>
      </c>
      <c r="D80" s="70">
        <v>1373</v>
      </c>
      <c r="E80" s="70" t="s">
        <v>177</v>
      </c>
      <c r="F80" s="70" t="s">
        <v>178</v>
      </c>
      <c r="G80" s="70"/>
      <c r="H80" s="74">
        <v>43799</v>
      </c>
      <c r="I80" t="s">
        <v>238</v>
      </c>
    </row>
    <row r="81" spans="1:9" x14ac:dyDescent="0.25">
      <c r="A81" s="73">
        <v>21207.919999999998</v>
      </c>
      <c r="B81" s="73">
        <v>0</v>
      </c>
      <c r="C81" s="73">
        <v>-717386.82</v>
      </c>
      <c r="D81" s="70">
        <v>1372</v>
      </c>
      <c r="E81" s="70" t="s">
        <v>177</v>
      </c>
      <c r="F81" s="70" t="s">
        <v>178</v>
      </c>
      <c r="G81" s="70"/>
      <c r="H81" s="74">
        <v>43799</v>
      </c>
      <c r="I81" t="s">
        <v>239</v>
      </c>
    </row>
    <row r="82" spans="1:9" x14ac:dyDescent="0.25">
      <c r="A82" s="73">
        <v>3701.46</v>
      </c>
      <c r="B82" s="73">
        <v>0</v>
      </c>
      <c r="C82" s="73">
        <v>-713685.36</v>
      </c>
      <c r="D82" s="70">
        <v>1371</v>
      </c>
      <c r="E82" s="70" t="s">
        <v>177</v>
      </c>
      <c r="F82" s="70" t="s">
        <v>178</v>
      </c>
      <c r="G82" s="70"/>
      <c r="H82" s="74">
        <v>43799</v>
      </c>
      <c r="I82" t="s">
        <v>240</v>
      </c>
    </row>
    <row r="83" spans="1:9" x14ac:dyDescent="0.25">
      <c r="A83" s="73">
        <v>0</v>
      </c>
      <c r="B83" s="73">
        <v>228</v>
      </c>
      <c r="C83" s="73">
        <v>-713913.36</v>
      </c>
      <c r="D83" s="70">
        <v>1297</v>
      </c>
      <c r="E83" s="70" t="s">
        <v>177</v>
      </c>
      <c r="F83" s="70" t="s">
        <v>178</v>
      </c>
      <c r="G83" s="70"/>
      <c r="H83" s="74">
        <v>43799</v>
      </c>
      <c r="I83" t="s">
        <v>241</v>
      </c>
    </row>
    <row r="84" spans="1:9" x14ac:dyDescent="0.25">
      <c r="A84" s="73">
        <v>2542.61</v>
      </c>
      <c r="B84" s="73">
        <v>0</v>
      </c>
      <c r="C84" s="73">
        <v>-711370.75</v>
      </c>
      <c r="D84" s="70">
        <v>1369</v>
      </c>
      <c r="E84" s="70" t="s">
        <v>177</v>
      </c>
      <c r="F84" s="70" t="s">
        <v>178</v>
      </c>
      <c r="G84" s="70"/>
      <c r="H84" s="74">
        <v>43799</v>
      </c>
      <c r="I84" t="s">
        <v>242</v>
      </c>
    </row>
    <row r="85" spans="1:9" x14ac:dyDescent="0.25">
      <c r="A85" s="73">
        <v>7489.59</v>
      </c>
      <c r="B85" s="73">
        <v>0</v>
      </c>
      <c r="C85" s="73">
        <v>-703881.16</v>
      </c>
      <c r="D85" s="70">
        <v>1370</v>
      </c>
      <c r="E85" s="70" t="s">
        <v>177</v>
      </c>
      <c r="F85" s="70" t="s">
        <v>178</v>
      </c>
      <c r="G85" s="70"/>
      <c r="H85" s="74">
        <v>43799</v>
      </c>
      <c r="I85" t="s">
        <v>243</v>
      </c>
    </row>
    <row r="86" spans="1:9" x14ac:dyDescent="0.25">
      <c r="A86" s="73"/>
      <c r="B86" s="73"/>
      <c r="C86" s="73"/>
      <c r="D86" s="70"/>
      <c r="E86" s="70"/>
      <c r="F86" s="70"/>
      <c r="G86" s="70"/>
      <c r="H86" s="80" t="s">
        <v>30</v>
      </c>
    </row>
    <row r="87" spans="1:9" x14ac:dyDescent="0.25">
      <c r="A87" s="73">
        <v>0</v>
      </c>
      <c r="B87" s="73">
        <v>2542.61</v>
      </c>
      <c r="C87" s="73">
        <v>-706423.77</v>
      </c>
      <c r="D87" s="70">
        <v>1384</v>
      </c>
      <c r="E87" s="70" t="s">
        <v>177</v>
      </c>
      <c r="F87" s="70" t="s">
        <v>178</v>
      </c>
      <c r="G87" s="70"/>
      <c r="H87" s="74">
        <v>43801</v>
      </c>
      <c r="I87" t="s">
        <v>244</v>
      </c>
    </row>
    <row r="88" spans="1:9" x14ac:dyDescent="0.25">
      <c r="A88" s="73">
        <v>0</v>
      </c>
      <c r="B88" s="73">
        <v>38341.15</v>
      </c>
      <c r="C88" s="73">
        <v>-744764.92</v>
      </c>
      <c r="D88" s="70">
        <v>1385</v>
      </c>
      <c r="E88" s="70" t="s">
        <v>177</v>
      </c>
      <c r="F88" s="70" t="s">
        <v>178</v>
      </c>
      <c r="G88" s="70"/>
      <c r="H88" s="74">
        <v>43801</v>
      </c>
      <c r="I88" t="s">
        <v>245</v>
      </c>
    </row>
    <row r="89" spans="1:9" x14ac:dyDescent="0.25">
      <c r="A89" s="73">
        <v>0</v>
      </c>
      <c r="B89" s="73">
        <v>5000</v>
      </c>
      <c r="C89" s="73">
        <v>-749764.92</v>
      </c>
      <c r="D89" s="70">
        <v>1327</v>
      </c>
      <c r="E89" s="70" t="s">
        <v>177</v>
      </c>
      <c r="F89" s="70" t="s">
        <v>178</v>
      </c>
      <c r="G89" s="70"/>
      <c r="H89" s="74">
        <v>43809</v>
      </c>
      <c r="I89" t="s">
        <v>246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22.28515625" defaultRowHeight="15" x14ac:dyDescent="0.25"/>
  <cols>
    <col min="1" max="1" width="10.140625" style="39" bestFit="1" customWidth="1"/>
    <col min="2" max="2" width="20.28515625" style="39" bestFit="1" customWidth="1"/>
    <col min="3" max="3" width="43.5703125" style="39" bestFit="1" customWidth="1"/>
    <col min="4" max="4" width="11" style="106" bestFit="1" customWidth="1"/>
    <col min="5" max="5" width="8.5703125" style="39" bestFit="1" customWidth="1"/>
    <col min="6" max="6" width="10.7109375" style="39" bestFit="1" customWidth="1"/>
    <col min="7" max="7" width="80.5703125" style="39" bestFit="1" customWidth="1"/>
    <col min="8" max="8" width="14" style="39" bestFit="1" customWidth="1"/>
    <col min="9" max="9" width="45.5703125" style="39" customWidth="1"/>
    <col min="10" max="16384" width="22.28515625" style="39"/>
  </cols>
  <sheetData>
    <row r="1" spans="1:9" s="70" customFormat="1" x14ac:dyDescent="0.25">
      <c r="A1" s="25" t="s">
        <v>32</v>
      </c>
      <c r="B1" s="26" t="s">
        <v>33</v>
      </c>
      <c r="C1" s="27" t="s">
        <v>34</v>
      </c>
      <c r="D1" s="97" t="s">
        <v>37</v>
      </c>
      <c r="E1" s="28" t="s">
        <v>38</v>
      </c>
      <c r="F1" s="28" t="s">
        <v>12</v>
      </c>
      <c r="G1" s="27" t="s">
        <v>35</v>
      </c>
      <c r="H1" s="28" t="s">
        <v>36</v>
      </c>
      <c r="I1" s="29" t="s">
        <v>39</v>
      </c>
    </row>
    <row r="2" spans="1:9" x14ac:dyDescent="0.25">
      <c r="A2" s="40" t="s">
        <v>40</v>
      </c>
      <c r="B2" s="41" t="s">
        <v>41</v>
      </c>
      <c r="C2" s="31" t="s">
        <v>42</v>
      </c>
      <c r="D2" s="98">
        <v>10500</v>
      </c>
      <c r="E2" s="42">
        <f t="shared" ref="E2:E71" si="0">+D2*0.12</f>
        <v>1260</v>
      </c>
      <c r="F2" s="43">
        <f t="shared" ref="F2:F13" si="1">+E2+D2</f>
        <v>11760</v>
      </c>
      <c r="G2" s="31" t="s">
        <v>43</v>
      </c>
      <c r="H2" s="40" t="s">
        <v>44</v>
      </c>
      <c r="I2" s="44" t="s">
        <v>45</v>
      </c>
    </row>
    <row r="3" spans="1:9" x14ac:dyDescent="0.25">
      <c r="A3" s="40" t="s">
        <v>46</v>
      </c>
      <c r="B3" s="41" t="s">
        <v>47</v>
      </c>
      <c r="C3" s="31" t="s">
        <v>42</v>
      </c>
      <c r="D3" s="98">
        <v>11204.31</v>
      </c>
      <c r="E3" s="42">
        <f t="shared" si="0"/>
        <v>1344.5172</v>
      </c>
      <c r="F3" s="43">
        <f t="shared" si="1"/>
        <v>12548.8272</v>
      </c>
      <c r="G3" s="31" t="s">
        <v>48</v>
      </c>
      <c r="H3" s="40" t="s">
        <v>44</v>
      </c>
      <c r="I3" s="44" t="s">
        <v>45</v>
      </c>
    </row>
    <row r="4" spans="1:9" x14ac:dyDescent="0.25">
      <c r="A4" s="40" t="s">
        <v>49</v>
      </c>
      <c r="B4" s="41" t="s">
        <v>50</v>
      </c>
      <c r="C4" s="31" t="s">
        <v>42</v>
      </c>
      <c r="D4" s="98">
        <v>6941.27</v>
      </c>
      <c r="E4" s="42">
        <f t="shared" si="0"/>
        <v>832.95240000000001</v>
      </c>
      <c r="F4" s="43">
        <f t="shared" si="1"/>
        <v>7774.2224000000006</v>
      </c>
      <c r="G4" s="31" t="s">
        <v>48</v>
      </c>
      <c r="H4" s="40" t="s">
        <v>44</v>
      </c>
      <c r="I4" s="44" t="s">
        <v>45</v>
      </c>
    </row>
    <row r="5" spans="1:9" x14ac:dyDescent="0.25">
      <c r="A5" s="40" t="s">
        <v>51</v>
      </c>
      <c r="B5" s="41" t="s">
        <v>52</v>
      </c>
      <c r="C5" s="31" t="s">
        <v>42</v>
      </c>
      <c r="D5" s="98">
        <v>10500</v>
      </c>
      <c r="E5" s="42">
        <f t="shared" si="0"/>
        <v>1260</v>
      </c>
      <c r="F5" s="43">
        <f t="shared" si="1"/>
        <v>11760</v>
      </c>
      <c r="G5" s="31" t="s">
        <v>43</v>
      </c>
      <c r="H5" s="40" t="s">
        <v>44</v>
      </c>
      <c r="I5" s="44" t="s">
        <v>45</v>
      </c>
    </row>
    <row r="6" spans="1:9" x14ac:dyDescent="0.25">
      <c r="A6" s="45" t="s">
        <v>53</v>
      </c>
      <c r="B6" s="46" t="s">
        <v>54</v>
      </c>
      <c r="C6" s="32" t="s">
        <v>42</v>
      </c>
      <c r="D6" s="99"/>
      <c r="E6" s="47"/>
      <c r="F6" s="47"/>
      <c r="G6" s="32" t="s">
        <v>55</v>
      </c>
      <c r="H6" s="45" t="s">
        <v>44</v>
      </c>
      <c r="I6" s="48" t="s">
        <v>56</v>
      </c>
    </row>
    <row r="7" spans="1:9" x14ac:dyDescent="0.25">
      <c r="A7" s="40" t="s">
        <v>57</v>
      </c>
      <c r="B7" s="41" t="s">
        <v>58</v>
      </c>
      <c r="C7" s="31" t="s">
        <v>42</v>
      </c>
      <c r="D7" s="98">
        <v>35000</v>
      </c>
      <c r="E7" s="42">
        <f t="shared" si="0"/>
        <v>4200</v>
      </c>
      <c r="F7" s="43">
        <f t="shared" si="1"/>
        <v>39200</v>
      </c>
      <c r="G7" s="31" t="s">
        <v>43</v>
      </c>
      <c r="H7" s="40" t="s">
        <v>44</v>
      </c>
      <c r="I7" s="44" t="s">
        <v>45</v>
      </c>
    </row>
    <row r="8" spans="1:9" x14ac:dyDescent="0.25">
      <c r="A8" s="45" t="s">
        <v>57</v>
      </c>
      <c r="B8" s="46" t="s">
        <v>59</v>
      </c>
      <c r="C8" s="32" t="s">
        <v>42</v>
      </c>
      <c r="D8" s="99"/>
      <c r="E8" s="47"/>
      <c r="F8" s="49"/>
      <c r="G8" s="32" t="s">
        <v>43</v>
      </c>
      <c r="H8" s="45" t="s">
        <v>44</v>
      </c>
      <c r="I8" s="48" t="s">
        <v>56</v>
      </c>
    </row>
    <row r="9" spans="1:9" x14ac:dyDescent="0.25">
      <c r="A9" s="50" t="s">
        <v>60</v>
      </c>
      <c r="B9" s="51" t="s">
        <v>61</v>
      </c>
      <c r="C9" s="52" t="s">
        <v>42</v>
      </c>
      <c r="D9" s="100">
        <v>0</v>
      </c>
      <c r="E9" s="53">
        <f t="shared" ref="E9" si="2">+D9*0.12</f>
        <v>0</v>
      </c>
      <c r="F9" s="53">
        <f t="shared" ref="F9" si="3">+D9+E9</f>
        <v>0</v>
      </c>
      <c r="G9" s="33"/>
      <c r="H9" s="50"/>
      <c r="I9" s="54" t="s">
        <v>62</v>
      </c>
    </row>
    <row r="10" spans="1:9" x14ac:dyDescent="0.25">
      <c r="A10" s="45" t="s">
        <v>63</v>
      </c>
      <c r="B10" s="46" t="s">
        <v>64</v>
      </c>
      <c r="C10" s="32" t="s">
        <v>42</v>
      </c>
      <c r="D10" s="99"/>
      <c r="E10" s="47"/>
      <c r="F10" s="47"/>
      <c r="G10" s="32" t="s">
        <v>43</v>
      </c>
      <c r="H10" s="45" t="s">
        <v>44</v>
      </c>
      <c r="I10" s="48" t="s">
        <v>56</v>
      </c>
    </row>
    <row r="11" spans="1:9" x14ac:dyDescent="0.25">
      <c r="A11" s="40" t="s">
        <v>65</v>
      </c>
      <c r="B11" s="41" t="s">
        <v>66</v>
      </c>
      <c r="C11" s="31" t="s">
        <v>42</v>
      </c>
      <c r="D11" s="98">
        <v>3915</v>
      </c>
      <c r="E11" s="42">
        <f t="shared" si="0"/>
        <v>469.79999999999995</v>
      </c>
      <c r="F11" s="43">
        <f t="shared" si="1"/>
        <v>4384.8</v>
      </c>
      <c r="G11" s="31" t="s">
        <v>55</v>
      </c>
      <c r="H11" s="40" t="s">
        <v>44</v>
      </c>
      <c r="I11" s="55" t="s">
        <v>67</v>
      </c>
    </row>
    <row r="12" spans="1:9" x14ac:dyDescent="0.25">
      <c r="A12" s="40" t="s">
        <v>68</v>
      </c>
      <c r="B12" s="41" t="s">
        <v>69</v>
      </c>
      <c r="C12" s="31" t="s">
        <v>42</v>
      </c>
      <c r="D12" s="98">
        <v>52019.199999999997</v>
      </c>
      <c r="E12" s="42">
        <f t="shared" si="0"/>
        <v>6242.3039999999992</v>
      </c>
      <c r="F12" s="43">
        <f t="shared" si="1"/>
        <v>58261.503999999994</v>
      </c>
      <c r="G12" s="31" t="s">
        <v>70</v>
      </c>
      <c r="H12" s="40" t="s">
        <v>44</v>
      </c>
      <c r="I12" s="44" t="s">
        <v>45</v>
      </c>
    </row>
    <row r="13" spans="1:9" x14ac:dyDescent="0.25">
      <c r="A13" s="40" t="s">
        <v>71</v>
      </c>
      <c r="B13" s="56" t="s">
        <v>72</v>
      </c>
      <c r="C13" s="31" t="s">
        <v>73</v>
      </c>
      <c r="D13" s="98">
        <v>21032.37</v>
      </c>
      <c r="E13" s="42">
        <f t="shared" si="0"/>
        <v>2523.8843999999999</v>
      </c>
      <c r="F13" s="43">
        <f t="shared" si="1"/>
        <v>23556.254399999998</v>
      </c>
      <c r="G13" s="31" t="s">
        <v>74</v>
      </c>
      <c r="H13" s="40" t="s">
        <v>75</v>
      </c>
      <c r="I13" s="44" t="s">
        <v>76</v>
      </c>
    </row>
    <row r="14" spans="1:9" x14ac:dyDescent="0.25">
      <c r="A14" s="57"/>
      <c r="B14" s="46" t="s">
        <v>77</v>
      </c>
      <c r="C14" s="32" t="s">
        <v>42</v>
      </c>
      <c r="D14" s="101"/>
      <c r="E14" s="58"/>
      <c r="F14" s="58"/>
      <c r="G14" s="34"/>
      <c r="H14" s="45" t="s">
        <v>44</v>
      </c>
      <c r="I14" s="34" t="s">
        <v>56</v>
      </c>
    </row>
    <row r="15" spans="1:9" x14ac:dyDescent="0.25">
      <c r="A15" s="57"/>
      <c r="B15" s="46" t="s">
        <v>78</v>
      </c>
      <c r="C15" s="32" t="s">
        <v>42</v>
      </c>
      <c r="D15" s="101"/>
      <c r="E15" s="58"/>
      <c r="F15" s="58"/>
      <c r="G15" s="34"/>
      <c r="H15" s="45" t="s">
        <v>44</v>
      </c>
      <c r="I15" s="34" t="s">
        <v>56</v>
      </c>
    </row>
    <row r="16" spans="1:9" x14ac:dyDescent="0.25">
      <c r="A16" s="40" t="s">
        <v>79</v>
      </c>
      <c r="B16" s="41" t="s">
        <v>80</v>
      </c>
      <c r="C16" s="31" t="s">
        <v>81</v>
      </c>
      <c r="D16" s="102">
        <v>21207.919999999998</v>
      </c>
      <c r="E16" s="59">
        <f t="shared" si="0"/>
        <v>2544.9503999999997</v>
      </c>
      <c r="F16" s="59">
        <f t="shared" ref="F16:F71" si="4">+D16+E16</f>
        <v>23752.8704</v>
      </c>
      <c r="G16" s="35" t="s">
        <v>82</v>
      </c>
      <c r="H16" s="40" t="s">
        <v>83</v>
      </c>
      <c r="I16" s="44" t="s">
        <v>45</v>
      </c>
    </row>
    <row r="17" spans="1:9" x14ac:dyDescent="0.25">
      <c r="A17" s="40" t="s">
        <v>84</v>
      </c>
      <c r="B17" s="41" t="s">
        <v>85</v>
      </c>
      <c r="C17" s="31" t="s">
        <v>42</v>
      </c>
      <c r="D17" s="103">
        <v>7388.8</v>
      </c>
      <c r="E17" s="59">
        <f t="shared" si="0"/>
        <v>886.65599999999995</v>
      </c>
      <c r="F17" s="59">
        <f t="shared" si="4"/>
        <v>8275.4560000000001</v>
      </c>
      <c r="G17" s="35" t="s">
        <v>86</v>
      </c>
      <c r="H17" s="40" t="s">
        <v>44</v>
      </c>
      <c r="I17" s="44" t="s">
        <v>45</v>
      </c>
    </row>
    <row r="18" spans="1:9" x14ac:dyDescent="0.25">
      <c r="A18" s="40" t="s">
        <v>87</v>
      </c>
      <c r="B18" s="41" t="s">
        <v>88</v>
      </c>
      <c r="C18" s="31" t="s">
        <v>42</v>
      </c>
      <c r="D18" s="103">
        <v>37509.71</v>
      </c>
      <c r="E18" s="59">
        <f t="shared" si="0"/>
        <v>4501.1651999999995</v>
      </c>
      <c r="F18" s="59">
        <f t="shared" si="4"/>
        <v>42010.875199999995</v>
      </c>
      <c r="G18" s="35" t="s">
        <v>89</v>
      </c>
      <c r="H18" s="40" t="s">
        <v>44</v>
      </c>
      <c r="I18" s="44" t="s">
        <v>45</v>
      </c>
    </row>
    <row r="19" spans="1:9" x14ac:dyDescent="0.25">
      <c r="A19" s="40" t="s">
        <v>87</v>
      </c>
      <c r="B19" s="41" t="s">
        <v>90</v>
      </c>
      <c r="C19" s="31" t="s">
        <v>42</v>
      </c>
      <c r="D19" s="103">
        <v>37509.71</v>
      </c>
      <c r="E19" s="59">
        <f t="shared" si="0"/>
        <v>4501.1651999999995</v>
      </c>
      <c r="F19" s="59">
        <f t="shared" si="4"/>
        <v>42010.875199999995</v>
      </c>
      <c r="G19" s="35" t="s">
        <v>91</v>
      </c>
      <c r="H19" s="40" t="s">
        <v>44</v>
      </c>
      <c r="I19" s="44" t="s">
        <v>45</v>
      </c>
    </row>
    <row r="20" spans="1:9" x14ac:dyDescent="0.25">
      <c r="A20" s="40" t="s">
        <v>92</v>
      </c>
      <c r="B20" s="41" t="s">
        <v>93</v>
      </c>
      <c r="C20" s="31" t="s">
        <v>42</v>
      </c>
      <c r="D20" s="103">
        <v>4350</v>
      </c>
      <c r="E20" s="35">
        <f t="shared" si="0"/>
        <v>522</v>
      </c>
      <c r="F20" s="35">
        <f t="shared" si="4"/>
        <v>4872</v>
      </c>
      <c r="G20" s="36" t="s">
        <v>94</v>
      </c>
      <c r="H20" s="40" t="s">
        <v>44</v>
      </c>
      <c r="I20" s="44" t="s">
        <v>45</v>
      </c>
    </row>
    <row r="21" spans="1:9" x14ac:dyDescent="0.25">
      <c r="A21" s="40" t="s">
        <v>92</v>
      </c>
      <c r="B21" s="41" t="s">
        <v>95</v>
      </c>
      <c r="C21" s="31" t="s">
        <v>42</v>
      </c>
      <c r="D21" s="103">
        <v>4350</v>
      </c>
      <c r="E21" s="35">
        <f t="shared" si="0"/>
        <v>522</v>
      </c>
      <c r="F21" s="35">
        <f t="shared" si="4"/>
        <v>4872</v>
      </c>
      <c r="G21" s="36" t="s">
        <v>94</v>
      </c>
      <c r="H21" s="40" t="s">
        <v>44</v>
      </c>
      <c r="I21" s="44" t="s">
        <v>45</v>
      </c>
    </row>
    <row r="22" spans="1:9" x14ac:dyDescent="0.25">
      <c r="A22" s="40" t="s">
        <v>92</v>
      </c>
      <c r="B22" s="41" t="s">
        <v>96</v>
      </c>
      <c r="C22" s="31" t="s">
        <v>42</v>
      </c>
      <c r="D22" s="103">
        <v>3915</v>
      </c>
      <c r="E22" s="35">
        <f t="shared" si="0"/>
        <v>469.79999999999995</v>
      </c>
      <c r="F22" s="35">
        <f t="shared" si="4"/>
        <v>4384.8</v>
      </c>
      <c r="G22" s="36" t="s">
        <v>94</v>
      </c>
      <c r="H22" s="40" t="s">
        <v>44</v>
      </c>
      <c r="I22" s="44" t="s">
        <v>45</v>
      </c>
    </row>
    <row r="23" spans="1:9" x14ac:dyDescent="0.25">
      <c r="A23" s="40" t="s">
        <v>92</v>
      </c>
      <c r="B23" s="41" t="s">
        <v>97</v>
      </c>
      <c r="C23" s="31" t="s">
        <v>42</v>
      </c>
      <c r="D23" s="103">
        <v>4708.75</v>
      </c>
      <c r="E23" s="35">
        <f t="shared" si="0"/>
        <v>565.04999999999995</v>
      </c>
      <c r="F23" s="35">
        <f t="shared" si="4"/>
        <v>5273.8</v>
      </c>
      <c r="G23" s="36" t="s">
        <v>98</v>
      </c>
      <c r="H23" s="40" t="s">
        <v>44</v>
      </c>
      <c r="I23" s="44" t="s">
        <v>45</v>
      </c>
    </row>
    <row r="24" spans="1:9" x14ac:dyDescent="0.25">
      <c r="A24" s="40" t="s">
        <v>99</v>
      </c>
      <c r="B24" s="41" t="s">
        <v>100</v>
      </c>
      <c r="C24" s="31" t="s">
        <v>81</v>
      </c>
      <c r="D24" s="103">
        <v>21207.919999999998</v>
      </c>
      <c r="E24" s="59">
        <f t="shared" si="0"/>
        <v>2544.9503999999997</v>
      </c>
      <c r="F24" s="59">
        <f t="shared" si="4"/>
        <v>23752.8704</v>
      </c>
      <c r="G24" s="35" t="s">
        <v>82</v>
      </c>
      <c r="H24" s="40" t="s">
        <v>83</v>
      </c>
      <c r="I24" s="44" t="s">
        <v>45</v>
      </c>
    </row>
    <row r="25" spans="1:9" x14ac:dyDescent="0.25">
      <c r="A25" s="40" t="s">
        <v>99</v>
      </c>
      <c r="B25" s="41" t="s">
        <v>101</v>
      </c>
      <c r="C25" s="31" t="s">
        <v>42</v>
      </c>
      <c r="D25" s="103">
        <v>5655</v>
      </c>
      <c r="E25" s="35">
        <f t="shared" si="0"/>
        <v>678.6</v>
      </c>
      <c r="F25" s="35">
        <f t="shared" si="4"/>
        <v>6333.6</v>
      </c>
      <c r="G25" s="36" t="s">
        <v>94</v>
      </c>
      <c r="H25" s="40" t="s">
        <v>44</v>
      </c>
      <c r="I25" s="44" t="s">
        <v>45</v>
      </c>
    </row>
    <row r="26" spans="1:9" x14ac:dyDescent="0.25">
      <c r="A26" s="40" t="s">
        <v>99</v>
      </c>
      <c r="B26" s="41" t="s">
        <v>102</v>
      </c>
      <c r="C26" s="31" t="s">
        <v>42</v>
      </c>
      <c r="D26" s="103">
        <v>5220</v>
      </c>
      <c r="E26" s="35">
        <f t="shared" si="0"/>
        <v>626.4</v>
      </c>
      <c r="F26" s="35">
        <f t="shared" si="4"/>
        <v>5846.4</v>
      </c>
      <c r="G26" s="36" t="s">
        <v>94</v>
      </c>
      <c r="H26" s="40" t="s">
        <v>44</v>
      </c>
      <c r="I26" s="44" t="s">
        <v>45</v>
      </c>
    </row>
    <row r="27" spans="1:9" x14ac:dyDescent="0.25">
      <c r="A27" s="40" t="s">
        <v>99</v>
      </c>
      <c r="B27" s="41" t="s">
        <v>103</v>
      </c>
      <c r="C27" s="31" t="s">
        <v>42</v>
      </c>
      <c r="D27" s="103">
        <v>15588.65</v>
      </c>
      <c r="E27" s="59">
        <f t="shared" si="0"/>
        <v>1870.6379999999999</v>
      </c>
      <c r="F27" s="59">
        <f t="shared" si="4"/>
        <v>17459.288</v>
      </c>
      <c r="G27" s="36" t="s">
        <v>104</v>
      </c>
      <c r="H27" s="40" t="s">
        <v>44</v>
      </c>
      <c r="I27" s="44" t="s">
        <v>45</v>
      </c>
    </row>
    <row r="28" spans="1:9" x14ac:dyDescent="0.25">
      <c r="A28" s="40" t="s">
        <v>99</v>
      </c>
      <c r="B28" s="41" t="s">
        <v>105</v>
      </c>
      <c r="C28" s="31" t="s">
        <v>42</v>
      </c>
      <c r="D28" s="103">
        <v>5930.5</v>
      </c>
      <c r="E28" s="35">
        <f t="shared" si="0"/>
        <v>711.66</v>
      </c>
      <c r="F28" s="35">
        <f t="shared" si="4"/>
        <v>6642.16</v>
      </c>
      <c r="G28" s="36" t="s">
        <v>98</v>
      </c>
      <c r="H28" s="40" t="s">
        <v>44</v>
      </c>
      <c r="I28" s="44" t="s">
        <v>45</v>
      </c>
    </row>
    <row r="29" spans="1:9" x14ac:dyDescent="0.25">
      <c r="A29" s="40" t="s">
        <v>99</v>
      </c>
      <c r="B29" s="41" t="s">
        <v>106</v>
      </c>
      <c r="C29" s="31" t="s">
        <v>42</v>
      </c>
      <c r="D29" s="103">
        <v>4060</v>
      </c>
      <c r="E29" s="35">
        <f t="shared" si="0"/>
        <v>487.2</v>
      </c>
      <c r="F29" s="35">
        <f t="shared" si="4"/>
        <v>4547.2</v>
      </c>
      <c r="G29" s="36" t="s">
        <v>94</v>
      </c>
      <c r="H29" s="40" t="s">
        <v>44</v>
      </c>
      <c r="I29" s="44" t="s">
        <v>45</v>
      </c>
    </row>
    <row r="30" spans="1:9" ht="30" x14ac:dyDescent="0.25">
      <c r="A30" s="40" t="s">
        <v>107</v>
      </c>
      <c r="B30" s="41" t="s">
        <v>108</v>
      </c>
      <c r="C30" s="31" t="s">
        <v>42</v>
      </c>
      <c r="D30" s="103">
        <v>520.19000000000005</v>
      </c>
      <c r="E30" s="35">
        <f t="shared" si="0"/>
        <v>62.422800000000002</v>
      </c>
      <c r="F30" s="35">
        <f t="shared" si="4"/>
        <v>582.61280000000011</v>
      </c>
      <c r="G30" s="36" t="s">
        <v>109</v>
      </c>
      <c r="H30" s="40" t="s">
        <v>44</v>
      </c>
      <c r="I30" s="44" t="s">
        <v>45</v>
      </c>
    </row>
    <row r="31" spans="1:9" x14ac:dyDescent="0.25">
      <c r="A31" s="40" t="s">
        <v>110</v>
      </c>
      <c r="B31" s="41" t="s">
        <v>111</v>
      </c>
      <c r="C31" s="31" t="s">
        <v>42</v>
      </c>
      <c r="D31" s="103">
        <v>176457.82</v>
      </c>
      <c r="E31" s="59">
        <f t="shared" si="0"/>
        <v>21174.938399999999</v>
      </c>
      <c r="F31" s="59">
        <f t="shared" si="4"/>
        <v>197632.75839999999</v>
      </c>
      <c r="G31" s="35" t="s">
        <v>86</v>
      </c>
      <c r="H31" s="40" t="s">
        <v>44</v>
      </c>
      <c r="I31" s="44" t="s">
        <v>76</v>
      </c>
    </row>
    <row r="32" spans="1:9" x14ac:dyDescent="0.25">
      <c r="A32" s="40" t="s">
        <v>112</v>
      </c>
      <c r="B32" s="41" t="s">
        <v>113</v>
      </c>
      <c r="C32" s="31" t="s">
        <v>42</v>
      </c>
      <c r="D32" s="103">
        <v>40409.53</v>
      </c>
      <c r="E32" s="59">
        <f t="shared" si="0"/>
        <v>4849.1435999999994</v>
      </c>
      <c r="F32" s="59">
        <f t="shared" si="4"/>
        <v>45258.673599999995</v>
      </c>
      <c r="G32" s="35" t="s">
        <v>86</v>
      </c>
      <c r="H32" s="40" t="s">
        <v>44</v>
      </c>
      <c r="I32" s="44" t="s">
        <v>45</v>
      </c>
    </row>
    <row r="33" spans="1:9" x14ac:dyDescent="0.25">
      <c r="A33" s="40" t="s">
        <v>114</v>
      </c>
      <c r="B33" s="41" t="s">
        <v>115</v>
      </c>
      <c r="C33" s="31" t="s">
        <v>42</v>
      </c>
      <c r="D33" s="103">
        <v>10658</v>
      </c>
      <c r="E33" s="59">
        <f t="shared" si="0"/>
        <v>1278.96</v>
      </c>
      <c r="F33" s="59">
        <f t="shared" si="4"/>
        <v>11936.96</v>
      </c>
      <c r="G33" s="35" t="s">
        <v>86</v>
      </c>
      <c r="H33" s="40" t="s">
        <v>44</v>
      </c>
      <c r="I33" s="44" t="s">
        <v>45</v>
      </c>
    </row>
    <row r="34" spans="1:9" x14ac:dyDescent="0.25">
      <c r="A34" s="40" t="s">
        <v>114</v>
      </c>
      <c r="B34" s="41" t="s">
        <v>116</v>
      </c>
      <c r="C34" s="31" t="s">
        <v>42</v>
      </c>
      <c r="D34" s="103">
        <v>8867.4</v>
      </c>
      <c r="E34" s="59">
        <f t="shared" si="0"/>
        <v>1064.088</v>
      </c>
      <c r="F34" s="59">
        <f t="shared" si="4"/>
        <v>9931.4879999999994</v>
      </c>
      <c r="G34" s="35" t="s">
        <v>86</v>
      </c>
      <c r="H34" s="40" t="s">
        <v>44</v>
      </c>
      <c r="I34" s="44" t="s">
        <v>45</v>
      </c>
    </row>
    <row r="35" spans="1:9" x14ac:dyDescent="0.25">
      <c r="A35" s="50" t="s">
        <v>117</v>
      </c>
      <c r="B35" s="51" t="s">
        <v>118</v>
      </c>
      <c r="C35" s="52" t="s">
        <v>81</v>
      </c>
      <c r="D35" s="100">
        <v>11794</v>
      </c>
      <c r="E35" s="53">
        <f t="shared" si="0"/>
        <v>1415.28</v>
      </c>
      <c r="F35" s="53">
        <f t="shared" si="4"/>
        <v>13209.28</v>
      </c>
      <c r="G35" s="33" t="s">
        <v>86</v>
      </c>
      <c r="H35" s="50" t="s">
        <v>44</v>
      </c>
      <c r="I35" s="95" t="s">
        <v>119</v>
      </c>
    </row>
    <row r="36" spans="1:9" x14ac:dyDescent="0.25">
      <c r="A36" s="50" t="s">
        <v>120</v>
      </c>
      <c r="B36" s="51" t="s">
        <v>121</v>
      </c>
      <c r="C36" s="52" t="s">
        <v>81</v>
      </c>
      <c r="D36" s="100">
        <v>-11794</v>
      </c>
      <c r="E36" s="53">
        <f t="shared" si="0"/>
        <v>-1415.28</v>
      </c>
      <c r="F36" s="53">
        <f t="shared" si="4"/>
        <v>-13209.28</v>
      </c>
      <c r="G36" s="33"/>
      <c r="H36" s="50"/>
      <c r="I36" s="96"/>
    </row>
    <row r="37" spans="1:9" x14ac:dyDescent="0.25">
      <c r="A37" s="40" t="s">
        <v>122</v>
      </c>
      <c r="B37" s="56" t="s">
        <v>123</v>
      </c>
      <c r="C37" s="31" t="s">
        <v>81</v>
      </c>
      <c r="D37" s="103">
        <v>10255.42</v>
      </c>
      <c r="E37" s="59">
        <f t="shared" si="0"/>
        <v>1230.6504</v>
      </c>
      <c r="F37" s="59">
        <f t="shared" si="4"/>
        <v>11486.070400000001</v>
      </c>
      <c r="G37" s="35" t="s">
        <v>86</v>
      </c>
      <c r="H37" s="40" t="s">
        <v>83</v>
      </c>
      <c r="I37" s="44" t="s">
        <v>45</v>
      </c>
    </row>
    <row r="38" spans="1:9" x14ac:dyDescent="0.25">
      <c r="A38" s="40" t="s">
        <v>122</v>
      </c>
      <c r="B38" s="41" t="s">
        <v>124</v>
      </c>
      <c r="C38" s="31" t="s">
        <v>81</v>
      </c>
      <c r="D38" s="103">
        <v>137.79</v>
      </c>
      <c r="E38" s="59">
        <f t="shared" si="0"/>
        <v>16.534799999999997</v>
      </c>
      <c r="F38" s="59">
        <f t="shared" si="4"/>
        <v>154.32479999999998</v>
      </c>
      <c r="G38" s="35" t="s">
        <v>86</v>
      </c>
      <c r="H38" s="40" t="s">
        <v>83</v>
      </c>
      <c r="I38" s="44" t="s">
        <v>45</v>
      </c>
    </row>
    <row r="39" spans="1:9" x14ac:dyDescent="0.25">
      <c r="A39" s="40" t="s">
        <v>122</v>
      </c>
      <c r="B39" s="56" t="s">
        <v>125</v>
      </c>
      <c r="C39" s="31" t="s">
        <v>81</v>
      </c>
      <c r="D39" s="103">
        <v>137.79</v>
      </c>
      <c r="E39" s="59">
        <f t="shared" si="0"/>
        <v>16.534799999999997</v>
      </c>
      <c r="F39" s="59">
        <f t="shared" si="4"/>
        <v>154.32479999999998</v>
      </c>
      <c r="G39" s="35" t="s">
        <v>86</v>
      </c>
      <c r="H39" s="40" t="s">
        <v>83</v>
      </c>
      <c r="I39" s="44" t="s">
        <v>45</v>
      </c>
    </row>
    <row r="40" spans="1:9" x14ac:dyDescent="0.25">
      <c r="A40" s="40" t="s">
        <v>122</v>
      </c>
      <c r="B40" s="56" t="s">
        <v>126</v>
      </c>
      <c r="C40" s="31" t="s">
        <v>81</v>
      </c>
      <c r="D40" s="103">
        <v>4402.9399999999996</v>
      </c>
      <c r="E40" s="59">
        <f t="shared" si="0"/>
        <v>528.35279999999989</v>
      </c>
      <c r="F40" s="59">
        <f t="shared" si="4"/>
        <v>4931.2927999999993</v>
      </c>
      <c r="G40" s="35" t="s">
        <v>86</v>
      </c>
      <c r="H40" s="40" t="s">
        <v>83</v>
      </c>
      <c r="I40" s="44" t="s">
        <v>45</v>
      </c>
    </row>
    <row r="41" spans="1:9" x14ac:dyDescent="0.25">
      <c r="A41" s="40" t="s">
        <v>122</v>
      </c>
      <c r="B41" s="56" t="s">
        <v>127</v>
      </c>
      <c r="C41" s="31" t="s">
        <v>81</v>
      </c>
      <c r="D41" s="103">
        <v>1615.37</v>
      </c>
      <c r="E41" s="59">
        <f t="shared" si="0"/>
        <v>193.84439999999998</v>
      </c>
      <c r="F41" s="59">
        <f t="shared" si="4"/>
        <v>1809.2143999999998</v>
      </c>
      <c r="G41" s="35" t="s">
        <v>86</v>
      </c>
      <c r="H41" s="40" t="s">
        <v>83</v>
      </c>
      <c r="I41" s="44" t="s">
        <v>76</v>
      </c>
    </row>
    <row r="42" spans="1:9" x14ac:dyDescent="0.25">
      <c r="A42" s="40" t="s">
        <v>122</v>
      </c>
      <c r="B42" s="56" t="s">
        <v>128</v>
      </c>
      <c r="C42" s="31" t="s">
        <v>81</v>
      </c>
      <c r="D42" s="103">
        <v>1989.66</v>
      </c>
      <c r="E42" s="59">
        <f t="shared" si="0"/>
        <v>238.75919999999999</v>
      </c>
      <c r="F42" s="59">
        <f t="shared" si="4"/>
        <v>2228.4192000000003</v>
      </c>
      <c r="G42" s="35" t="s">
        <v>86</v>
      </c>
      <c r="H42" s="40" t="s">
        <v>83</v>
      </c>
      <c r="I42" s="44" t="s">
        <v>76</v>
      </c>
    </row>
    <row r="43" spans="1:9" x14ac:dyDescent="0.25">
      <c r="A43" s="40" t="s">
        <v>122</v>
      </c>
      <c r="B43" s="56" t="s">
        <v>129</v>
      </c>
      <c r="C43" s="31" t="s">
        <v>81</v>
      </c>
      <c r="D43" s="103">
        <v>7489.59</v>
      </c>
      <c r="E43" s="59">
        <f t="shared" si="0"/>
        <v>898.75080000000003</v>
      </c>
      <c r="F43" s="59">
        <f t="shared" si="4"/>
        <v>8388.3407999999999</v>
      </c>
      <c r="G43" s="35" t="s">
        <v>86</v>
      </c>
      <c r="H43" s="40" t="s">
        <v>83</v>
      </c>
      <c r="I43" s="44" t="s">
        <v>76</v>
      </c>
    </row>
    <row r="44" spans="1:9" x14ac:dyDescent="0.25">
      <c r="A44" s="40" t="s">
        <v>122</v>
      </c>
      <c r="B44" s="41" t="s">
        <v>130</v>
      </c>
      <c r="C44" s="31" t="s">
        <v>81</v>
      </c>
      <c r="D44" s="103">
        <v>7489.59</v>
      </c>
      <c r="E44" s="59">
        <f t="shared" si="0"/>
        <v>898.75080000000003</v>
      </c>
      <c r="F44" s="59">
        <f t="shared" si="4"/>
        <v>8388.3407999999999</v>
      </c>
      <c r="G44" s="35" t="s">
        <v>86</v>
      </c>
      <c r="H44" s="40" t="s">
        <v>83</v>
      </c>
      <c r="I44" s="44" t="s">
        <v>45</v>
      </c>
    </row>
    <row r="45" spans="1:9" x14ac:dyDescent="0.25">
      <c r="A45" s="40" t="s">
        <v>122</v>
      </c>
      <c r="B45" s="41" t="s">
        <v>131</v>
      </c>
      <c r="C45" s="31" t="s">
        <v>81</v>
      </c>
      <c r="D45" s="103">
        <v>3701.46</v>
      </c>
      <c r="E45" s="59">
        <f t="shared" si="0"/>
        <v>444.17519999999996</v>
      </c>
      <c r="F45" s="59">
        <f t="shared" si="4"/>
        <v>4145.6351999999997</v>
      </c>
      <c r="G45" s="35" t="s">
        <v>86</v>
      </c>
      <c r="H45" s="40" t="s">
        <v>83</v>
      </c>
      <c r="I45" s="44" t="s">
        <v>76</v>
      </c>
    </row>
    <row r="46" spans="1:9" x14ac:dyDescent="0.25">
      <c r="A46" s="40" t="s">
        <v>122</v>
      </c>
      <c r="B46" s="41" t="s">
        <v>132</v>
      </c>
      <c r="C46" s="31" t="s">
        <v>81</v>
      </c>
      <c r="D46" s="103">
        <v>3701.46</v>
      </c>
      <c r="E46" s="59">
        <f t="shared" si="0"/>
        <v>444.17519999999996</v>
      </c>
      <c r="F46" s="59">
        <f t="shared" si="4"/>
        <v>4145.6351999999997</v>
      </c>
      <c r="G46" s="35" t="s">
        <v>86</v>
      </c>
      <c r="H46" s="40" t="s">
        <v>83</v>
      </c>
      <c r="I46" s="44" t="s">
        <v>45</v>
      </c>
    </row>
    <row r="47" spans="1:9" x14ac:dyDescent="0.25">
      <c r="A47" s="40" t="s">
        <v>122</v>
      </c>
      <c r="B47" s="41" t="s">
        <v>133</v>
      </c>
      <c r="C47" s="31" t="s">
        <v>81</v>
      </c>
      <c r="D47" s="103">
        <v>2542.61</v>
      </c>
      <c r="E47" s="59">
        <f t="shared" si="0"/>
        <v>305.11320000000001</v>
      </c>
      <c r="F47" s="59">
        <f t="shared" si="4"/>
        <v>2847.7232000000004</v>
      </c>
      <c r="G47" s="35" t="s">
        <v>86</v>
      </c>
      <c r="H47" s="40" t="s">
        <v>83</v>
      </c>
      <c r="I47" s="44" t="s">
        <v>45</v>
      </c>
    </row>
    <row r="48" spans="1:9" x14ac:dyDescent="0.25">
      <c r="A48" s="40" t="s">
        <v>122</v>
      </c>
      <c r="B48" s="56" t="s">
        <v>134</v>
      </c>
      <c r="C48" s="31" t="s">
        <v>81</v>
      </c>
      <c r="D48" s="103">
        <v>2542.61</v>
      </c>
      <c r="E48" s="59">
        <f t="shared" si="0"/>
        <v>305.11320000000001</v>
      </c>
      <c r="F48" s="59">
        <f t="shared" si="4"/>
        <v>2847.7232000000004</v>
      </c>
      <c r="G48" s="35" t="s">
        <v>86</v>
      </c>
      <c r="H48" s="40" t="s">
        <v>83</v>
      </c>
      <c r="I48" s="44" t="s">
        <v>76</v>
      </c>
    </row>
    <row r="49" spans="1:9" x14ac:dyDescent="0.25">
      <c r="A49" s="50" t="s">
        <v>122</v>
      </c>
      <c r="B49" s="51" t="s">
        <v>135</v>
      </c>
      <c r="C49" s="52" t="s">
        <v>81</v>
      </c>
      <c r="D49" s="100">
        <v>2542.61</v>
      </c>
      <c r="E49" s="53">
        <f t="shared" si="0"/>
        <v>305.11320000000001</v>
      </c>
      <c r="F49" s="53">
        <f t="shared" si="4"/>
        <v>2847.7232000000004</v>
      </c>
      <c r="G49" s="33" t="s">
        <v>86</v>
      </c>
      <c r="H49" s="50" t="s">
        <v>83</v>
      </c>
      <c r="I49" s="95" t="s">
        <v>119</v>
      </c>
    </row>
    <row r="50" spans="1:9" x14ac:dyDescent="0.25">
      <c r="A50" s="50" t="s">
        <v>136</v>
      </c>
      <c r="B50" s="51" t="s">
        <v>121</v>
      </c>
      <c r="C50" s="52" t="s">
        <v>81</v>
      </c>
      <c r="D50" s="100">
        <v>-2542.61</v>
      </c>
      <c r="E50" s="53">
        <f t="shared" si="0"/>
        <v>-305.11320000000001</v>
      </c>
      <c r="F50" s="53">
        <f t="shared" si="4"/>
        <v>-2847.7232000000004</v>
      </c>
      <c r="G50" s="33" t="s">
        <v>86</v>
      </c>
      <c r="H50" s="50" t="s">
        <v>83</v>
      </c>
      <c r="I50" s="96"/>
    </row>
    <row r="51" spans="1:9" x14ac:dyDescent="0.25">
      <c r="A51" s="40" t="s">
        <v>137</v>
      </c>
      <c r="B51" s="56" t="s">
        <v>138</v>
      </c>
      <c r="C51" s="31" t="s">
        <v>81</v>
      </c>
      <c r="D51" s="103">
        <v>936.39</v>
      </c>
      <c r="E51" s="59">
        <f t="shared" si="0"/>
        <v>112.3668</v>
      </c>
      <c r="F51" s="59">
        <f t="shared" si="4"/>
        <v>1048.7567999999999</v>
      </c>
      <c r="G51" s="35" t="s">
        <v>86</v>
      </c>
      <c r="H51" s="40" t="s">
        <v>83</v>
      </c>
      <c r="I51" s="44" t="s">
        <v>76</v>
      </c>
    </row>
    <row r="52" spans="1:9" x14ac:dyDescent="0.25">
      <c r="A52" s="40" t="s">
        <v>139</v>
      </c>
      <c r="B52" s="56" t="s">
        <v>140</v>
      </c>
      <c r="C52" s="31" t="s">
        <v>81</v>
      </c>
      <c r="D52" s="103">
        <v>10255.42</v>
      </c>
      <c r="E52" s="59">
        <f t="shared" si="0"/>
        <v>1230.6504</v>
      </c>
      <c r="F52" s="59">
        <f t="shared" si="4"/>
        <v>11486.070400000001</v>
      </c>
      <c r="G52" s="35" t="s">
        <v>86</v>
      </c>
      <c r="H52" s="40" t="s">
        <v>83</v>
      </c>
      <c r="I52" s="44" t="s">
        <v>76</v>
      </c>
    </row>
    <row r="53" spans="1:9" ht="28.5" x14ac:dyDescent="0.25">
      <c r="A53" s="60" t="s">
        <v>139</v>
      </c>
      <c r="B53" s="61" t="s">
        <v>141</v>
      </c>
      <c r="C53" s="62" t="s">
        <v>81</v>
      </c>
      <c r="D53" s="104">
        <v>2542.61</v>
      </c>
      <c r="E53" s="63">
        <f t="shared" si="0"/>
        <v>305.11320000000001</v>
      </c>
      <c r="F53" s="63">
        <f t="shared" si="4"/>
        <v>2847.7232000000004</v>
      </c>
      <c r="G53" s="37" t="s">
        <v>142</v>
      </c>
      <c r="H53" s="60" t="s">
        <v>83</v>
      </c>
      <c r="I53" s="44" t="s">
        <v>76</v>
      </c>
    </row>
    <row r="54" spans="1:9" x14ac:dyDescent="0.25">
      <c r="A54" s="50" t="s">
        <v>139</v>
      </c>
      <c r="B54" s="51" t="s">
        <v>143</v>
      </c>
      <c r="C54" s="52" t="s">
        <v>81</v>
      </c>
      <c r="D54" s="100">
        <v>7489.59</v>
      </c>
      <c r="E54" s="53">
        <f t="shared" si="0"/>
        <v>898.75080000000003</v>
      </c>
      <c r="F54" s="53">
        <f t="shared" si="4"/>
        <v>8388.3407999999999</v>
      </c>
      <c r="G54" s="33" t="s">
        <v>86</v>
      </c>
      <c r="H54" s="50" t="s">
        <v>83</v>
      </c>
      <c r="I54" s="95" t="s">
        <v>119</v>
      </c>
    </row>
    <row r="55" spans="1:9" x14ac:dyDescent="0.25">
      <c r="A55" s="50" t="s">
        <v>136</v>
      </c>
      <c r="B55" s="51" t="s">
        <v>144</v>
      </c>
      <c r="C55" s="52" t="s">
        <v>81</v>
      </c>
      <c r="D55" s="100">
        <v>-7489.59</v>
      </c>
      <c r="E55" s="53">
        <f t="shared" si="0"/>
        <v>-898.75080000000003</v>
      </c>
      <c r="F55" s="53">
        <f t="shared" si="4"/>
        <v>-8388.3407999999999</v>
      </c>
      <c r="G55" s="33" t="s">
        <v>86</v>
      </c>
      <c r="H55" s="50" t="s">
        <v>83</v>
      </c>
      <c r="I55" s="96"/>
    </row>
    <row r="56" spans="1:9" x14ac:dyDescent="0.25">
      <c r="A56" s="50" t="s">
        <v>139</v>
      </c>
      <c r="B56" s="51" t="s">
        <v>145</v>
      </c>
      <c r="C56" s="52" t="s">
        <v>81</v>
      </c>
      <c r="D56" s="100">
        <v>3701.46</v>
      </c>
      <c r="E56" s="53">
        <f t="shared" si="0"/>
        <v>444.17519999999996</v>
      </c>
      <c r="F56" s="53">
        <f t="shared" si="4"/>
        <v>4145.6351999999997</v>
      </c>
      <c r="G56" s="33" t="s">
        <v>86</v>
      </c>
      <c r="H56" s="50" t="s">
        <v>83</v>
      </c>
      <c r="I56" s="95" t="s">
        <v>119</v>
      </c>
    </row>
    <row r="57" spans="1:9" x14ac:dyDescent="0.25">
      <c r="A57" s="50" t="s">
        <v>136</v>
      </c>
      <c r="B57" s="51" t="s">
        <v>146</v>
      </c>
      <c r="C57" s="52" t="s">
        <v>81</v>
      </c>
      <c r="D57" s="100">
        <v>-3701.46</v>
      </c>
      <c r="E57" s="53">
        <f t="shared" si="0"/>
        <v>-444.17519999999996</v>
      </c>
      <c r="F57" s="53">
        <f t="shared" si="4"/>
        <v>-4145.6351999999997</v>
      </c>
      <c r="G57" s="33" t="s">
        <v>86</v>
      </c>
      <c r="H57" s="50" t="s">
        <v>83</v>
      </c>
      <c r="I57" s="96"/>
    </row>
    <row r="58" spans="1:9" x14ac:dyDescent="0.25">
      <c r="A58" s="50" t="s">
        <v>139</v>
      </c>
      <c r="B58" s="51" t="s">
        <v>147</v>
      </c>
      <c r="C58" s="52" t="s">
        <v>81</v>
      </c>
      <c r="D58" s="100">
        <v>21207.919999999998</v>
      </c>
      <c r="E58" s="53">
        <f t="shared" si="0"/>
        <v>2544.9503999999997</v>
      </c>
      <c r="F58" s="53">
        <f t="shared" si="4"/>
        <v>23752.8704</v>
      </c>
      <c r="G58" s="33" t="s">
        <v>86</v>
      </c>
      <c r="H58" s="50" t="s">
        <v>83</v>
      </c>
      <c r="I58" s="95" t="s">
        <v>119</v>
      </c>
    </row>
    <row r="59" spans="1:9" x14ac:dyDescent="0.25">
      <c r="A59" s="50" t="s">
        <v>136</v>
      </c>
      <c r="B59" s="51" t="s">
        <v>148</v>
      </c>
      <c r="C59" s="52" t="s">
        <v>81</v>
      </c>
      <c r="D59" s="100">
        <v>-21207.919999999998</v>
      </c>
      <c r="E59" s="53">
        <f t="shared" si="0"/>
        <v>-2544.9503999999997</v>
      </c>
      <c r="F59" s="53">
        <f t="shared" si="4"/>
        <v>-23752.8704</v>
      </c>
      <c r="G59" s="33" t="s">
        <v>86</v>
      </c>
      <c r="H59" s="50" t="s">
        <v>83</v>
      </c>
      <c r="I59" s="96"/>
    </row>
    <row r="60" spans="1:9" x14ac:dyDescent="0.25">
      <c r="A60" s="50" t="s">
        <v>139</v>
      </c>
      <c r="B60" s="51" t="s">
        <v>149</v>
      </c>
      <c r="C60" s="52" t="s">
        <v>81</v>
      </c>
      <c r="D60" s="100">
        <v>1615.17</v>
      </c>
      <c r="E60" s="53">
        <f t="shared" si="0"/>
        <v>193.82040000000001</v>
      </c>
      <c r="F60" s="53">
        <f t="shared" si="4"/>
        <v>1808.9904000000001</v>
      </c>
      <c r="G60" s="33" t="s">
        <v>86</v>
      </c>
      <c r="H60" s="50" t="s">
        <v>83</v>
      </c>
      <c r="I60" s="95" t="s">
        <v>119</v>
      </c>
    </row>
    <row r="61" spans="1:9" x14ac:dyDescent="0.25">
      <c r="A61" s="50" t="s">
        <v>136</v>
      </c>
      <c r="B61" s="51" t="s">
        <v>150</v>
      </c>
      <c r="C61" s="52" t="s">
        <v>81</v>
      </c>
      <c r="D61" s="100">
        <v>-1615.17</v>
      </c>
      <c r="E61" s="53">
        <f t="shared" si="0"/>
        <v>-193.82040000000001</v>
      </c>
      <c r="F61" s="53">
        <f t="shared" si="4"/>
        <v>-1808.9904000000001</v>
      </c>
      <c r="G61" s="33" t="s">
        <v>86</v>
      </c>
      <c r="H61" s="50" t="s">
        <v>83</v>
      </c>
      <c r="I61" s="96"/>
    </row>
    <row r="62" spans="1:9" ht="28.5" x14ac:dyDescent="0.25">
      <c r="A62" s="60" t="s">
        <v>139</v>
      </c>
      <c r="B62" s="61" t="s">
        <v>151</v>
      </c>
      <c r="C62" s="62" t="s">
        <v>81</v>
      </c>
      <c r="D62" s="104">
        <v>4238.8100000000004</v>
      </c>
      <c r="E62" s="63">
        <f t="shared" si="0"/>
        <v>508.65720000000005</v>
      </c>
      <c r="F62" s="63">
        <f t="shared" si="4"/>
        <v>4747.4672</v>
      </c>
      <c r="G62" s="37" t="s">
        <v>86</v>
      </c>
      <c r="H62" s="60" t="s">
        <v>83</v>
      </c>
      <c r="I62" s="44" t="s">
        <v>76</v>
      </c>
    </row>
    <row r="63" spans="1:9" x14ac:dyDescent="0.25">
      <c r="A63" s="40" t="s">
        <v>139</v>
      </c>
      <c r="B63" s="41" t="s">
        <v>152</v>
      </c>
      <c r="C63" s="31" t="s">
        <v>81</v>
      </c>
      <c r="D63" s="103">
        <v>22027.48</v>
      </c>
      <c r="E63" s="59">
        <f t="shared" si="0"/>
        <v>2643.2975999999999</v>
      </c>
      <c r="F63" s="59">
        <f t="shared" si="4"/>
        <v>24670.777600000001</v>
      </c>
      <c r="G63" s="35" t="s">
        <v>86</v>
      </c>
      <c r="H63" s="40" t="s">
        <v>83</v>
      </c>
      <c r="I63" s="44" t="s">
        <v>76</v>
      </c>
    </row>
    <row r="64" spans="1:9" x14ac:dyDescent="0.25">
      <c r="A64" s="40" t="s">
        <v>153</v>
      </c>
      <c r="B64" s="56" t="s">
        <v>154</v>
      </c>
      <c r="C64" s="35" t="s">
        <v>42</v>
      </c>
      <c r="D64" s="103">
        <v>71</v>
      </c>
      <c r="E64" s="59">
        <f t="shared" si="0"/>
        <v>8.52</v>
      </c>
      <c r="F64" s="59">
        <f t="shared" si="4"/>
        <v>79.52</v>
      </c>
      <c r="G64" s="35" t="s">
        <v>155</v>
      </c>
      <c r="H64" s="40" t="s">
        <v>44</v>
      </c>
      <c r="I64" s="44" t="s">
        <v>76</v>
      </c>
    </row>
    <row r="65" spans="1:9" x14ac:dyDescent="0.25">
      <c r="A65" s="40" t="s">
        <v>153</v>
      </c>
      <c r="B65" s="56" t="s">
        <v>156</v>
      </c>
      <c r="C65" s="35" t="s">
        <v>42</v>
      </c>
      <c r="D65" s="103">
        <v>56.16</v>
      </c>
      <c r="E65" s="59">
        <f t="shared" si="0"/>
        <v>6.7391999999999994</v>
      </c>
      <c r="F65" s="59">
        <f t="shared" si="4"/>
        <v>62.899199999999993</v>
      </c>
      <c r="G65" s="35" t="s">
        <v>157</v>
      </c>
      <c r="H65" s="40" t="s">
        <v>44</v>
      </c>
      <c r="I65" s="44" t="s">
        <v>76</v>
      </c>
    </row>
    <row r="66" spans="1:9" x14ac:dyDescent="0.25">
      <c r="A66" s="40" t="s">
        <v>158</v>
      </c>
      <c r="B66" s="56" t="s">
        <v>159</v>
      </c>
      <c r="C66" s="35" t="s">
        <v>42</v>
      </c>
      <c r="D66" s="103">
        <v>228</v>
      </c>
      <c r="E66" s="59">
        <f t="shared" si="0"/>
        <v>27.36</v>
      </c>
      <c r="F66" s="59">
        <f t="shared" si="4"/>
        <v>255.36</v>
      </c>
      <c r="G66" s="35" t="s">
        <v>160</v>
      </c>
      <c r="H66" s="40" t="s">
        <v>44</v>
      </c>
      <c r="I66" s="44" t="s">
        <v>76</v>
      </c>
    </row>
    <row r="67" spans="1:9" x14ac:dyDescent="0.25">
      <c r="A67" s="40" t="s">
        <v>161</v>
      </c>
      <c r="B67" s="56" t="s">
        <v>162</v>
      </c>
      <c r="C67" s="35" t="s">
        <v>163</v>
      </c>
      <c r="D67" s="103">
        <v>55000</v>
      </c>
      <c r="E67" s="64">
        <f t="shared" si="0"/>
        <v>6600</v>
      </c>
      <c r="F67" s="59">
        <f t="shared" si="4"/>
        <v>61600</v>
      </c>
      <c r="G67" s="35" t="s">
        <v>164</v>
      </c>
      <c r="H67" s="40" t="s">
        <v>165</v>
      </c>
      <c r="I67" s="44" t="s">
        <v>76</v>
      </c>
    </row>
    <row r="68" spans="1:9" x14ac:dyDescent="0.25">
      <c r="A68" s="65" t="s">
        <v>166</v>
      </c>
      <c r="B68" s="66" t="s">
        <v>167</v>
      </c>
      <c r="C68" s="67" t="s">
        <v>81</v>
      </c>
      <c r="D68" s="105"/>
      <c r="E68" s="68"/>
      <c r="F68" s="68"/>
      <c r="G68" s="38" t="s">
        <v>168</v>
      </c>
      <c r="H68" s="65" t="s">
        <v>83</v>
      </c>
      <c r="I68" s="69" t="s">
        <v>56</v>
      </c>
    </row>
    <row r="69" spans="1:9" x14ac:dyDescent="0.25">
      <c r="A69" s="40" t="s">
        <v>169</v>
      </c>
      <c r="B69" s="56" t="s">
        <v>170</v>
      </c>
      <c r="C69" s="31" t="s">
        <v>81</v>
      </c>
      <c r="D69" s="103">
        <v>2542.61</v>
      </c>
      <c r="E69" s="59">
        <f t="shared" si="0"/>
        <v>305.11320000000001</v>
      </c>
      <c r="F69" s="59">
        <f t="shared" si="4"/>
        <v>2847.7232000000004</v>
      </c>
      <c r="G69" s="35" t="s">
        <v>171</v>
      </c>
      <c r="H69" s="40" t="s">
        <v>83</v>
      </c>
      <c r="I69" s="44" t="s">
        <v>76</v>
      </c>
    </row>
    <row r="70" spans="1:9" x14ac:dyDescent="0.25">
      <c r="A70" s="40" t="s">
        <v>169</v>
      </c>
      <c r="B70" s="56" t="s">
        <v>172</v>
      </c>
      <c r="C70" s="31" t="s">
        <v>81</v>
      </c>
      <c r="D70" s="103">
        <v>38341.15</v>
      </c>
      <c r="E70" s="59">
        <f t="shared" si="0"/>
        <v>4600.9380000000001</v>
      </c>
      <c r="F70" s="59">
        <f t="shared" si="4"/>
        <v>42942.088000000003</v>
      </c>
      <c r="G70" s="35" t="s">
        <v>173</v>
      </c>
      <c r="H70" s="40" t="s">
        <v>83</v>
      </c>
      <c r="I70" s="44" t="s">
        <v>76</v>
      </c>
    </row>
    <row r="71" spans="1:9" x14ac:dyDescent="0.25">
      <c r="A71" s="40" t="s">
        <v>174</v>
      </c>
      <c r="B71" s="56" t="s">
        <v>175</v>
      </c>
      <c r="C71" s="107" t="s">
        <v>163</v>
      </c>
      <c r="D71" s="108">
        <v>5000</v>
      </c>
      <c r="E71" s="59">
        <f t="shared" si="0"/>
        <v>600</v>
      </c>
      <c r="F71" s="59">
        <f t="shared" si="4"/>
        <v>5600</v>
      </c>
      <c r="G71" s="35" t="s">
        <v>164</v>
      </c>
      <c r="H71" s="40" t="s">
        <v>165</v>
      </c>
      <c r="I71" s="44" t="s">
        <v>76</v>
      </c>
    </row>
    <row r="72" spans="1:9" x14ac:dyDescent="0.25">
      <c r="C72" s="109" t="s">
        <v>270</v>
      </c>
      <c r="D72" s="110">
        <f>SUBTOTAL(9,D2:D71)</f>
        <v>753872.97000000009</v>
      </c>
    </row>
    <row r="73" spans="1:9" x14ac:dyDescent="0.25">
      <c r="C73" s="111" t="s">
        <v>271</v>
      </c>
      <c r="D73" s="112">
        <f>-'Mayor general'!A14</f>
        <v>-4108.05</v>
      </c>
    </row>
    <row r="74" spans="1:9" x14ac:dyDescent="0.25">
      <c r="C74" s="113" t="s">
        <v>272</v>
      </c>
      <c r="D74" s="114">
        <f>+D72+D73</f>
        <v>749764.92</v>
      </c>
    </row>
    <row r="76" spans="1:9" x14ac:dyDescent="0.25">
      <c r="C76" s="109" t="s">
        <v>273</v>
      </c>
      <c r="D76" s="110">
        <v>503534</v>
      </c>
    </row>
    <row r="77" spans="1:9" x14ac:dyDescent="0.25">
      <c r="C77" s="115" t="s">
        <v>274</v>
      </c>
      <c r="D77" s="116">
        <f>+D74-D76</f>
        <v>246230.92000000004</v>
      </c>
      <c r="F77" s="117"/>
    </row>
    <row r="78" spans="1:9" x14ac:dyDescent="0.25">
      <c r="C78" s="113" t="s">
        <v>14</v>
      </c>
      <c r="D78" s="114">
        <f>+D76+D77</f>
        <v>749764.92</v>
      </c>
    </row>
  </sheetData>
  <autoFilter ref="A1:I74" xr:uid="{00000000-0009-0000-0000-000003000000}"/>
  <mergeCells count="6">
    <mergeCell ref="I60:I61"/>
    <mergeCell ref="I35:I36"/>
    <mergeCell ref="I49:I50"/>
    <mergeCell ref="I54:I55"/>
    <mergeCell ref="I56:I57"/>
    <mergeCell ref="I58:I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Cedula resumen</vt:lpstr>
      <vt:lpstr>Prueba de ventas</vt:lpstr>
      <vt:lpstr>Mayor general</vt:lpstr>
      <vt:lpstr>Detalle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Carlos Almeida</cp:lastModifiedBy>
  <dcterms:created xsi:type="dcterms:W3CDTF">2020-03-21T16:13:41Z</dcterms:created>
  <dcterms:modified xsi:type="dcterms:W3CDTF">2020-05-26T17:26:52Z</dcterms:modified>
</cp:coreProperties>
</file>