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8000 Pruebas de Estado de Resultado\"/>
    </mc:Choice>
  </mc:AlternateContent>
  <bookViews>
    <workbookView xWindow="0" yWindow="0" windowWidth="16380" windowHeight="8190" tabRatio="500"/>
  </bookViews>
  <sheets>
    <sheet name="General" sheetId="1" r:id="rId1"/>
    <sheet name="Sample Size &amp; Threshold Calc" sheetId="2" state="hidden" r:id="rId2"/>
    <sheet name="Sample Size - Gastos" sheetId="3" r:id="rId3"/>
    <sheet name="Muestreo Gastos" sheetId="4" r:id="rId4"/>
  </sheets>
  <externalReferences>
    <externalReference r:id="rId5"/>
    <externalReference r:id="rId6"/>
  </externalReferences>
  <definedNames>
    <definedName name="__RSE1">#REF!</definedName>
    <definedName name="__RSE2">'[1]p.2 mma calculations'!$I$34</definedName>
    <definedName name="_RSE1">#REF!</definedName>
    <definedName name="_RSE2">#REF!</definedName>
    <definedName name="_RSE3">#REF!</definedName>
    <definedName name="aq">#REF!</definedName>
    <definedName name="AS2DocOpenMode">"AS2DocumentEdit"</definedName>
    <definedName name="AS2NamedRange">12</definedName>
    <definedName name="AS2ReportLS">1</definedName>
    <definedName name="AS2SyncStepLS">0</definedName>
    <definedName name="AS2TickmarkLS">#REF!</definedName>
    <definedName name="AS2VersionLS">300</definedName>
    <definedName name="BG_Del">15</definedName>
    <definedName name="BG_Ins">4</definedName>
    <definedName name="BG_Mod">6</definedName>
    <definedName name="Depósitos_Tránsito">#REF!</definedName>
    <definedName name="Number_of_Selections">#REF!</definedName>
    <definedName name="Numof_Selections2">#REF!</definedName>
    <definedName name="Ref_1">#REF!</definedName>
    <definedName name="Ref_10">#REF!</definedName>
    <definedName name="Ref_11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TextRefCopy10">#REF!</definedName>
    <definedName name="TextRefCopy11">#REF!</definedName>
    <definedName name="TextRefCopy12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>6</definedName>
    <definedName name="Total_Amount">#REF!</definedName>
    <definedName name="Total_Population2">#REF!</definedName>
    <definedName name="wrn.Aging._.and._.Trend._.Analysis.">{#N/A,#N/A,FALSE,"Aging Summary";#N/A,#N/A,FALSE,"Ratio Analysis";#N/A,#N/A,FALSE,"Test 120 Day Accts";#N/A,#N/A,FALSE,"Tickmarks"}</definedName>
    <definedName name="XREF_COLUMN_1">'[1]p.2 mma calculations'!#REF!</definedName>
    <definedName name="XREF_COLUMN_12">[2]muestreo!#REF!</definedName>
    <definedName name="XREF_COLUMN_4">#REF!</definedName>
    <definedName name="XREF_COLUMN_5">#REF!</definedName>
    <definedName name="XRefActiveRow">#REF!</definedName>
    <definedName name="XRefColumnsCount">3</definedName>
    <definedName name="XRefCopy27">#REF!</definedName>
    <definedName name="XRefCopy27Row">#REF!</definedName>
    <definedName name="XRefCopy28">#REF!</definedName>
    <definedName name="XRefCopy28Row">#REF!</definedName>
    <definedName name="XRefCopy6">#REF!</definedName>
    <definedName name="XRefCopy6Row">#REF!</definedName>
    <definedName name="XRefCopy7">#REF!</definedName>
    <definedName name="XRefCopyRangeCount">5</definedName>
    <definedName name="XRefPaste1">#REF!</definedName>
    <definedName name="XRefPaste10">#REF!</definedName>
    <definedName name="XRefPaste11">#REF!</definedName>
    <definedName name="XRefPaste12">#REF!</definedName>
    <definedName name="XRefPaste13">#REF!</definedName>
    <definedName name="XRefPaste1Row">[1]xref!#REF!</definedName>
    <definedName name="XRefPaste47">#REF!</definedName>
    <definedName name="XRefPaste47Row">#REF!</definedName>
    <definedName name="XRefPaste5Row">[1]xref!#REF!</definedName>
    <definedName name="XRefPaste6Row">[1]xref!#REF!</definedName>
    <definedName name="XRefPaste7">#REF!</definedName>
    <definedName name="XRefPaste8">#REF!</definedName>
    <definedName name="XRefPaste9">#REF!</definedName>
    <definedName name="XRefPasteRangeCount">4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8" i="4" l="1"/>
  <c r="I486" i="4"/>
  <c r="F479" i="4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C10" i="4"/>
  <c r="I303" i="4" s="1"/>
  <c r="A1" i="4"/>
  <c r="D16" i="3"/>
  <c r="D12" i="3"/>
  <c r="F29" i="2"/>
  <c r="E29" i="2"/>
  <c r="D29" i="2"/>
  <c r="C29" i="2"/>
  <c r="E26" i="2"/>
  <c r="C26" i="2"/>
  <c r="F25" i="2"/>
  <c r="E23" i="2"/>
  <c r="C23" i="2"/>
  <c r="F22" i="2"/>
  <c r="D22" i="2"/>
  <c r="D21" i="2"/>
  <c r="C21" i="2"/>
  <c r="F20" i="2"/>
  <c r="E20" i="2"/>
  <c r="E19" i="2"/>
  <c r="D19" i="2"/>
  <c r="C19" i="2"/>
  <c r="D16" i="2"/>
  <c r="D12" i="2"/>
  <c r="I95" i="4" l="1"/>
  <c r="I23" i="4"/>
  <c r="I65" i="4"/>
  <c r="I137" i="4"/>
  <c r="I34" i="4"/>
  <c r="I77" i="4"/>
  <c r="I177" i="4"/>
  <c r="I35" i="4"/>
  <c r="I17" i="4"/>
  <c r="I41" i="4"/>
  <c r="I113" i="4"/>
  <c r="I189" i="4"/>
  <c r="I16" i="4"/>
  <c r="I40" i="4"/>
  <c r="I101" i="4"/>
  <c r="I22" i="4"/>
  <c r="I59" i="4"/>
  <c r="I131" i="4"/>
  <c r="I71" i="4"/>
  <c r="I107" i="4"/>
  <c r="I143" i="4"/>
  <c r="I207" i="4"/>
  <c r="I149" i="4"/>
  <c r="I243" i="4"/>
  <c r="I28" i="4"/>
  <c r="I47" i="4"/>
  <c r="I83" i="4"/>
  <c r="I119" i="4"/>
  <c r="I155" i="4"/>
  <c r="I279" i="4"/>
  <c r="I29" i="4"/>
  <c r="I53" i="4"/>
  <c r="I89" i="4"/>
  <c r="I125" i="4"/>
  <c r="I165" i="4"/>
  <c r="I315" i="4"/>
  <c r="F27" i="2"/>
  <c r="D26" i="2"/>
  <c r="F24" i="2"/>
  <c r="D23" i="2"/>
  <c r="F21" i="2"/>
  <c r="D20" i="2"/>
  <c r="D14" i="2" s="1"/>
  <c r="C27" i="2"/>
  <c r="E25" i="2"/>
  <c r="C24" i="2"/>
  <c r="E22" i="2"/>
  <c r="F26" i="2"/>
  <c r="D25" i="2"/>
  <c r="F23" i="2"/>
  <c r="F19" i="2"/>
  <c r="E21" i="2"/>
  <c r="D24" i="2"/>
  <c r="D27" i="2"/>
  <c r="D14" i="3"/>
  <c r="C20" i="2"/>
  <c r="C22" i="2"/>
  <c r="E24" i="2"/>
  <c r="E27" i="2"/>
  <c r="E19" i="3"/>
  <c r="C25" i="2"/>
  <c r="F19" i="3"/>
  <c r="E10" i="4"/>
  <c r="C11" i="4" s="1"/>
  <c r="I19" i="4"/>
  <c r="I25" i="4"/>
  <c r="I31" i="4"/>
  <c r="I37" i="4"/>
  <c r="I43" i="4"/>
  <c r="I49" i="4"/>
  <c r="I55" i="4"/>
  <c r="I61" i="4"/>
  <c r="I67" i="4"/>
  <c r="I73" i="4"/>
  <c r="I79" i="4"/>
  <c r="I85" i="4"/>
  <c r="I91" i="4"/>
  <c r="I97" i="4"/>
  <c r="I103" i="4"/>
  <c r="I109" i="4"/>
  <c r="I115" i="4"/>
  <c r="I121" i="4"/>
  <c r="I127" i="4"/>
  <c r="I133" i="4"/>
  <c r="I139" i="4"/>
  <c r="I145" i="4"/>
  <c r="I151" i="4"/>
  <c r="I157" i="4"/>
  <c r="I164" i="4"/>
  <c r="I176" i="4"/>
  <c r="I195" i="4"/>
  <c r="I219" i="4"/>
  <c r="I255" i="4"/>
  <c r="I291" i="4"/>
  <c r="I327" i="4"/>
  <c r="I18" i="4"/>
  <c r="I24" i="4"/>
  <c r="I30" i="4"/>
  <c r="I36" i="4"/>
  <c r="I42" i="4"/>
  <c r="I48" i="4"/>
  <c r="I54" i="4"/>
  <c r="I60" i="4"/>
  <c r="I66" i="4"/>
  <c r="I72" i="4"/>
  <c r="I78" i="4"/>
  <c r="I84" i="4"/>
  <c r="I90" i="4"/>
  <c r="I96" i="4"/>
  <c r="I102" i="4"/>
  <c r="I108" i="4"/>
  <c r="I114" i="4"/>
  <c r="I120" i="4"/>
  <c r="I126" i="4"/>
  <c r="I132" i="4"/>
  <c r="I138" i="4"/>
  <c r="I144" i="4"/>
  <c r="I150" i="4"/>
  <c r="I156" i="4"/>
  <c r="I161" i="4"/>
  <c r="I174" i="4"/>
  <c r="I188" i="4"/>
  <c r="I213" i="4"/>
  <c r="I249" i="4"/>
  <c r="I285" i="4"/>
  <c r="I321" i="4"/>
  <c r="I46" i="4"/>
  <c r="I52" i="4"/>
  <c r="I58" i="4"/>
  <c r="I64" i="4"/>
  <c r="I70" i="4"/>
  <c r="I76" i="4"/>
  <c r="I82" i="4"/>
  <c r="I88" i="4"/>
  <c r="I94" i="4"/>
  <c r="I100" i="4"/>
  <c r="I106" i="4"/>
  <c r="I112" i="4"/>
  <c r="I118" i="4"/>
  <c r="I124" i="4"/>
  <c r="I130" i="4"/>
  <c r="I136" i="4"/>
  <c r="I142" i="4"/>
  <c r="I148" i="4"/>
  <c r="I154" i="4"/>
  <c r="I160" i="4"/>
  <c r="I170" i="4"/>
  <c r="I182" i="4"/>
  <c r="I201" i="4"/>
  <c r="I237" i="4"/>
  <c r="I273" i="4"/>
  <c r="I309" i="4"/>
  <c r="I338" i="4"/>
  <c r="I15" i="4"/>
  <c r="I21" i="4"/>
  <c r="I27" i="4"/>
  <c r="I33" i="4"/>
  <c r="I39" i="4"/>
  <c r="I45" i="4"/>
  <c r="I51" i="4"/>
  <c r="I57" i="4"/>
  <c r="I63" i="4"/>
  <c r="I69" i="4"/>
  <c r="I75" i="4"/>
  <c r="I81" i="4"/>
  <c r="I87" i="4"/>
  <c r="I93" i="4"/>
  <c r="I99" i="4"/>
  <c r="I105" i="4"/>
  <c r="I111" i="4"/>
  <c r="I117" i="4"/>
  <c r="I123" i="4"/>
  <c r="I129" i="4"/>
  <c r="I135" i="4"/>
  <c r="I141" i="4"/>
  <c r="I147" i="4"/>
  <c r="I153" i="4"/>
  <c r="I159" i="4"/>
  <c r="I168" i="4"/>
  <c r="I180" i="4"/>
  <c r="I183" i="4"/>
  <c r="I231" i="4"/>
  <c r="I267" i="4"/>
  <c r="I477" i="4"/>
  <c r="I471" i="4"/>
  <c r="I465" i="4"/>
  <c r="I459" i="4"/>
  <c r="I453" i="4"/>
  <c r="I447" i="4"/>
  <c r="I472" i="4"/>
  <c r="I466" i="4"/>
  <c r="I460" i="4"/>
  <c r="I454" i="4"/>
  <c r="I448" i="4"/>
  <c r="I442" i="4"/>
  <c r="I436" i="4"/>
  <c r="I430" i="4"/>
  <c r="I424" i="4"/>
  <c r="I473" i="4"/>
  <c r="I467" i="4"/>
  <c r="I461" i="4"/>
  <c r="I455" i="4"/>
  <c r="I449" i="4"/>
  <c r="I443" i="4"/>
  <c r="I437" i="4"/>
  <c r="I431" i="4"/>
  <c r="I425" i="4"/>
  <c r="I419" i="4"/>
  <c r="I475" i="4"/>
  <c r="I469" i="4"/>
  <c r="I463" i="4"/>
  <c r="I457" i="4"/>
  <c r="I451" i="4"/>
  <c r="I445" i="4"/>
  <c r="I439" i="4"/>
  <c r="I433" i="4"/>
  <c r="I427" i="4"/>
  <c r="I421" i="4"/>
  <c r="I476" i="4"/>
  <c r="I470" i="4"/>
  <c r="I464" i="4"/>
  <c r="I458" i="4"/>
  <c r="I452" i="4"/>
  <c r="I446" i="4"/>
  <c r="I440" i="4"/>
  <c r="I434" i="4"/>
  <c r="I450" i="4"/>
  <c r="I441" i="4"/>
  <c r="I423" i="4"/>
  <c r="I414" i="4"/>
  <c r="I408" i="4"/>
  <c r="I402" i="4"/>
  <c r="I396" i="4"/>
  <c r="I390" i="4"/>
  <c r="I384" i="4"/>
  <c r="I378" i="4"/>
  <c r="I372" i="4"/>
  <c r="I366" i="4"/>
  <c r="I360" i="4"/>
  <c r="I354" i="4"/>
  <c r="I348" i="4"/>
  <c r="I342" i="4"/>
  <c r="I456" i="4"/>
  <c r="I444" i="4"/>
  <c r="I415" i="4"/>
  <c r="I409" i="4"/>
  <c r="I403" i="4"/>
  <c r="I397" i="4"/>
  <c r="I391" i="4"/>
  <c r="I385" i="4"/>
  <c r="I379" i="4"/>
  <c r="I373" i="4"/>
  <c r="I367" i="4"/>
  <c r="I361" i="4"/>
  <c r="I355" i="4"/>
  <c r="I349" i="4"/>
  <c r="I343" i="4"/>
  <c r="I337" i="4"/>
  <c r="I462" i="4"/>
  <c r="I422" i="4"/>
  <c r="I416" i="4"/>
  <c r="I410" i="4"/>
  <c r="I404" i="4"/>
  <c r="I398" i="4"/>
  <c r="I392" i="4"/>
  <c r="I386" i="4"/>
  <c r="I380" i="4"/>
  <c r="I374" i="4"/>
  <c r="I368" i="4"/>
  <c r="I362" i="4"/>
  <c r="I474" i="4"/>
  <c r="I435" i="4"/>
  <c r="I426" i="4"/>
  <c r="I418" i="4"/>
  <c r="I412" i="4"/>
  <c r="I406" i="4"/>
  <c r="I400" i="4"/>
  <c r="I394" i="4"/>
  <c r="I388" i="4"/>
  <c r="I382" i="4"/>
  <c r="I376" i="4"/>
  <c r="I370" i="4"/>
  <c r="I364" i="4"/>
  <c r="I358" i="4"/>
  <c r="I352" i="4"/>
  <c r="I438" i="4"/>
  <c r="I428" i="4"/>
  <c r="I413" i="4"/>
  <c r="I407" i="4"/>
  <c r="I401" i="4"/>
  <c r="I395" i="4"/>
  <c r="I389" i="4"/>
  <c r="I383" i="4"/>
  <c r="I377" i="4"/>
  <c r="I371" i="4"/>
  <c r="I365" i="4"/>
  <c r="I359" i="4"/>
  <c r="I353" i="4"/>
  <c r="I468" i="4"/>
  <c r="I420" i="4"/>
  <c r="I405" i="4"/>
  <c r="I369" i="4"/>
  <c r="I336" i="4"/>
  <c r="I330" i="4"/>
  <c r="I324" i="4"/>
  <c r="I318" i="4"/>
  <c r="I312" i="4"/>
  <c r="I306" i="4"/>
  <c r="I300" i="4"/>
  <c r="I294" i="4"/>
  <c r="I288" i="4"/>
  <c r="I282" i="4"/>
  <c r="I276" i="4"/>
  <c r="I270" i="4"/>
  <c r="I264" i="4"/>
  <c r="I258" i="4"/>
  <c r="I252" i="4"/>
  <c r="I246" i="4"/>
  <c r="I240" i="4"/>
  <c r="I234" i="4"/>
  <c r="I228" i="4"/>
  <c r="I222" i="4"/>
  <c r="I216" i="4"/>
  <c r="I210" i="4"/>
  <c r="I204" i="4"/>
  <c r="I198" i="4"/>
  <c r="I192" i="4"/>
  <c r="I186" i="4"/>
  <c r="I432" i="4"/>
  <c r="I411" i="4"/>
  <c r="I375" i="4"/>
  <c r="I357" i="4"/>
  <c r="I347" i="4"/>
  <c r="I345" i="4"/>
  <c r="I340" i="4"/>
  <c r="I331" i="4"/>
  <c r="I325" i="4"/>
  <c r="I319" i="4"/>
  <c r="I313" i="4"/>
  <c r="I307" i="4"/>
  <c r="I301" i="4"/>
  <c r="I295" i="4"/>
  <c r="I289" i="4"/>
  <c r="I283" i="4"/>
  <c r="I277" i="4"/>
  <c r="I271" i="4"/>
  <c r="I265" i="4"/>
  <c r="I259" i="4"/>
  <c r="I253" i="4"/>
  <c r="I247" i="4"/>
  <c r="I241" i="4"/>
  <c r="I235" i="4"/>
  <c r="I229" i="4"/>
  <c r="I223" i="4"/>
  <c r="I217" i="4"/>
  <c r="I211" i="4"/>
  <c r="I205" i="4"/>
  <c r="I199" i="4"/>
  <c r="I193" i="4"/>
  <c r="I187" i="4"/>
  <c r="I181" i="4"/>
  <c r="I175" i="4"/>
  <c r="I169" i="4"/>
  <c r="I163" i="4"/>
  <c r="I429" i="4"/>
  <c r="I417" i="4"/>
  <c r="I381" i="4"/>
  <c r="I356" i="4"/>
  <c r="I350" i="4"/>
  <c r="I332" i="4"/>
  <c r="I326" i="4"/>
  <c r="I320" i="4"/>
  <c r="I314" i="4"/>
  <c r="I308" i="4"/>
  <c r="I302" i="4"/>
  <c r="I296" i="4"/>
  <c r="I290" i="4"/>
  <c r="I284" i="4"/>
  <c r="I278" i="4"/>
  <c r="I272" i="4"/>
  <c r="I266" i="4"/>
  <c r="I260" i="4"/>
  <c r="I254" i="4"/>
  <c r="I248" i="4"/>
  <c r="I242" i="4"/>
  <c r="I236" i="4"/>
  <c r="I230" i="4"/>
  <c r="I224" i="4"/>
  <c r="I218" i="4"/>
  <c r="I212" i="4"/>
  <c r="I206" i="4"/>
  <c r="I200" i="4"/>
  <c r="I393" i="4"/>
  <c r="I346" i="4"/>
  <c r="I344" i="4"/>
  <c r="I334" i="4"/>
  <c r="I328" i="4"/>
  <c r="I322" i="4"/>
  <c r="I316" i="4"/>
  <c r="I310" i="4"/>
  <c r="I304" i="4"/>
  <c r="I298" i="4"/>
  <c r="I292" i="4"/>
  <c r="I286" i="4"/>
  <c r="I280" i="4"/>
  <c r="I274" i="4"/>
  <c r="I268" i="4"/>
  <c r="I262" i="4"/>
  <c r="I256" i="4"/>
  <c r="I250" i="4"/>
  <c r="I244" i="4"/>
  <c r="I238" i="4"/>
  <c r="I232" i="4"/>
  <c r="I226" i="4"/>
  <c r="I220" i="4"/>
  <c r="I214" i="4"/>
  <c r="I208" i="4"/>
  <c r="I202" i="4"/>
  <c r="I196" i="4"/>
  <c r="I190" i="4"/>
  <c r="I184" i="4"/>
  <c r="I178" i="4"/>
  <c r="I172" i="4"/>
  <c r="I166" i="4"/>
  <c r="I399" i="4"/>
  <c r="I363" i="4"/>
  <c r="I351" i="4"/>
  <c r="I339" i="4"/>
  <c r="I335" i="4"/>
  <c r="I329" i="4"/>
  <c r="I323" i="4"/>
  <c r="I317" i="4"/>
  <c r="I311" i="4"/>
  <c r="I305" i="4"/>
  <c r="I299" i="4"/>
  <c r="I293" i="4"/>
  <c r="I287" i="4"/>
  <c r="I281" i="4"/>
  <c r="I275" i="4"/>
  <c r="I269" i="4"/>
  <c r="I263" i="4"/>
  <c r="I257" i="4"/>
  <c r="I251" i="4"/>
  <c r="I245" i="4"/>
  <c r="I239" i="4"/>
  <c r="I233" i="4"/>
  <c r="I227" i="4"/>
  <c r="I221" i="4"/>
  <c r="I215" i="4"/>
  <c r="I209" i="4"/>
  <c r="I203" i="4"/>
  <c r="I197" i="4"/>
  <c r="I191" i="4"/>
  <c r="I185" i="4"/>
  <c r="I179" i="4"/>
  <c r="I173" i="4"/>
  <c r="I167" i="4"/>
  <c r="I14" i="4"/>
  <c r="I20" i="4"/>
  <c r="I26" i="4"/>
  <c r="I32" i="4"/>
  <c r="I38" i="4"/>
  <c r="I44" i="4"/>
  <c r="I50" i="4"/>
  <c r="I56" i="4"/>
  <c r="I62" i="4"/>
  <c r="I68" i="4"/>
  <c r="I74" i="4"/>
  <c r="I80" i="4"/>
  <c r="I86" i="4"/>
  <c r="I92" i="4"/>
  <c r="I98" i="4"/>
  <c r="I104" i="4"/>
  <c r="I110" i="4"/>
  <c r="I116" i="4"/>
  <c r="I122" i="4"/>
  <c r="I128" i="4"/>
  <c r="I134" i="4"/>
  <c r="I140" i="4"/>
  <c r="I146" i="4"/>
  <c r="I152" i="4"/>
  <c r="I158" i="4"/>
  <c r="I162" i="4"/>
  <c r="I171" i="4"/>
  <c r="I194" i="4"/>
  <c r="I225" i="4"/>
  <c r="I261" i="4"/>
  <c r="I297" i="4"/>
  <c r="I333" i="4"/>
  <c r="I341" i="4"/>
  <c r="I387" i="4"/>
  <c r="C484" i="4" l="1"/>
  <c r="J13" i="4"/>
  <c r="G14" i="4" s="1"/>
  <c r="H14" i="4" l="1"/>
  <c r="J14" i="4" s="1"/>
  <c r="G15" i="4" s="1"/>
  <c r="H15" i="4" l="1"/>
  <c r="J15" i="4" l="1"/>
  <c r="G16" i="4" s="1"/>
  <c r="H16" i="4" l="1"/>
  <c r="J16" i="4" l="1"/>
  <c r="G17" i="4" s="1"/>
  <c r="H17" i="4" l="1"/>
  <c r="J17" i="4" s="1"/>
  <c r="G18" i="4" s="1"/>
  <c r="H18" i="4" l="1"/>
  <c r="J18" i="4"/>
  <c r="G19" i="4" s="1"/>
  <c r="H19" i="4" l="1"/>
  <c r="J19" i="4" s="1"/>
  <c r="G20" i="4" s="1"/>
  <c r="H20" i="4" l="1"/>
  <c r="J20" i="4"/>
  <c r="G21" i="4" s="1"/>
  <c r="H21" i="4" l="1"/>
  <c r="J21" i="4" s="1"/>
  <c r="G22" i="4" s="1"/>
  <c r="H22" i="4" l="1"/>
  <c r="J22" i="4" s="1"/>
  <c r="G23" i="4" s="1"/>
  <c r="H23" i="4" l="1"/>
  <c r="J23" i="4" s="1"/>
  <c r="G24" i="4" s="1"/>
  <c r="H24" i="4" l="1"/>
  <c r="J24" i="4"/>
  <c r="G25" i="4" s="1"/>
  <c r="H25" i="4" l="1"/>
  <c r="J25" i="4" s="1"/>
  <c r="G26" i="4" s="1"/>
  <c r="H26" i="4" l="1"/>
  <c r="J26" i="4" s="1"/>
  <c r="G27" i="4" s="1"/>
  <c r="H27" i="4" l="1"/>
  <c r="J27" i="4" s="1"/>
  <c r="G28" i="4" s="1"/>
  <c r="H28" i="4" l="1"/>
  <c r="J28" i="4" s="1"/>
  <c r="G29" i="4" s="1"/>
  <c r="H29" i="4" l="1"/>
  <c r="J29" i="4" s="1"/>
  <c r="G30" i="4" s="1"/>
  <c r="H30" i="4" l="1"/>
  <c r="J30" i="4" s="1"/>
  <c r="G31" i="4" s="1"/>
  <c r="H31" i="4" l="1"/>
  <c r="J31" i="4" s="1"/>
  <c r="G32" i="4" s="1"/>
  <c r="J479" i="4" l="1"/>
  <c r="H32" i="4" l="1"/>
  <c r="J32" i="4" s="1"/>
  <c r="G33" i="4" s="1"/>
  <c r="H33" i="4" l="1"/>
  <c r="J33" i="4" s="1"/>
  <c r="G34" i="4" s="1"/>
  <c r="H34" i="4" l="1"/>
  <c r="J34" i="4" s="1"/>
  <c r="G35" i="4" s="1"/>
  <c r="H35" i="4" l="1"/>
  <c r="J35" i="4" s="1"/>
  <c r="G36" i="4" s="1"/>
  <c r="H36" i="4" l="1"/>
  <c r="J36" i="4" s="1"/>
  <c r="G37" i="4" s="1"/>
  <c r="H37" i="4" l="1"/>
  <c r="J37" i="4"/>
  <c r="G38" i="4" s="1"/>
  <c r="H38" i="4" l="1"/>
  <c r="J38" i="4"/>
  <c r="G39" i="4" s="1"/>
  <c r="H39" i="4" l="1"/>
  <c r="J39" i="4" s="1"/>
  <c r="G40" i="4" s="1"/>
  <c r="H40" i="4" l="1"/>
  <c r="J40" i="4" s="1"/>
  <c r="G41" i="4" s="1"/>
  <c r="H41" i="4" l="1"/>
  <c r="J41" i="4" s="1"/>
  <c r="G42" i="4" s="1"/>
  <c r="H42" i="4" l="1"/>
  <c r="J42" i="4" s="1"/>
  <c r="G43" i="4" s="1"/>
  <c r="H43" i="4" l="1"/>
  <c r="J43" i="4"/>
  <c r="G44" i="4" s="1"/>
  <c r="H44" i="4" l="1"/>
  <c r="J44" i="4" s="1"/>
  <c r="G45" i="4" s="1"/>
  <c r="H45" i="4" l="1"/>
  <c r="J45" i="4" s="1"/>
  <c r="G46" i="4" s="1"/>
  <c r="H46" i="4" l="1"/>
  <c r="J46" i="4" s="1"/>
  <c r="G47" i="4" s="1"/>
  <c r="H47" i="4" l="1"/>
  <c r="J47" i="4" s="1"/>
  <c r="G48" i="4" s="1"/>
  <c r="H48" i="4" l="1"/>
  <c r="J48" i="4"/>
  <c r="G49" i="4" s="1"/>
  <c r="H49" i="4" l="1"/>
  <c r="J49" i="4"/>
  <c r="G50" i="4" s="1"/>
  <c r="H50" i="4" l="1"/>
  <c r="J50" i="4"/>
  <c r="G51" i="4" s="1"/>
  <c r="H51" i="4" l="1"/>
  <c r="J51" i="4" s="1"/>
  <c r="G52" i="4" s="1"/>
  <c r="H52" i="4" l="1"/>
  <c r="J52" i="4" s="1"/>
  <c r="G53" i="4" s="1"/>
  <c r="H53" i="4" l="1"/>
  <c r="J53" i="4" s="1"/>
  <c r="G54" i="4" s="1"/>
  <c r="H54" i="4" l="1"/>
  <c r="J54" i="4"/>
  <c r="G55" i="4" s="1"/>
  <c r="H55" i="4" l="1"/>
  <c r="J55" i="4"/>
  <c r="G56" i="4" s="1"/>
  <c r="H56" i="4" l="1"/>
  <c r="J56" i="4" s="1"/>
  <c r="G57" i="4" s="1"/>
  <c r="H57" i="4" l="1"/>
  <c r="J57" i="4" s="1"/>
  <c r="G58" i="4" s="1"/>
  <c r="H58" i="4" l="1"/>
  <c r="J58" i="4" s="1"/>
  <c r="G59" i="4" s="1"/>
  <c r="H59" i="4" l="1"/>
  <c r="J59" i="4" s="1"/>
  <c r="G60" i="4" s="1"/>
  <c r="H60" i="4" l="1"/>
  <c r="J60" i="4" s="1"/>
  <c r="G61" i="4" s="1"/>
  <c r="H61" i="4" l="1"/>
  <c r="J61" i="4" s="1"/>
  <c r="G62" i="4" s="1"/>
  <c r="H62" i="4" l="1"/>
  <c r="J62" i="4"/>
  <c r="G63" i="4" s="1"/>
  <c r="H63" i="4" l="1"/>
  <c r="J63" i="4" s="1"/>
  <c r="G64" i="4" s="1"/>
  <c r="H64" i="4" l="1"/>
  <c r="J64" i="4" s="1"/>
  <c r="G65" i="4" s="1"/>
  <c r="H65" i="4" l="1"/>
  <c r="J65" i="4" s="1"/>
  <c r="G66" i="4" s="1"/>
  <c r="H66" i="4" l="1"/>
  <c r="J66" i="4"/>
  <c r="G67" i="4" s="1"/>
  <c r="H67" i="4" l="1"/>
  <c r="J67" i="4"/>
  <c r="G68" i="4" s="1"/>
  <c r="H68" i="4" l="1"/>
  <c r="J68" i="4" s="1"/>
  <c r="G69" i="4" s="1"/>
  <c r="H69" i="4" l="1"/>
  <c r="J69" i="4" s="1"/>
  <c r="G70" i="4" s="1"/>
  <c r="H70" i="4" l="1"/>
  <c r="J70" i="4" s="1"/>
  <c r="G71" i="4" s="1"/>
  <c r="H71" i="4" l="1"/>
  <c r="J71" i="4" s="1"/>
  <c r="G72" i="4" s="1"/>
  <c r="H72" i="4" l="1"/>
  <c r="J72" i="4" s="1"/>
  <c r="G73" i="4" s="1"/>
  <c r="H73" i="4" l="1"/>
  <c r="J73" i="4" s="1"/>
  <c r="G74" i="4" s="1"/>
  <c r="H74" i="4" l="1"/>
  <c r="J74" i="4"/>
  <c r="G75" i="4" s="1"/>
  <c r="H75" i="4" l="1"/>
  <c r="J75" i="4" s="1"/>
  <c r="G76" i="4" s="1"/>
  <c r="H76" i="4" l="1"/>
  <c r="J76" i="4" s="1"/>
  <c r="G77" i="4" s="1"/>
  <c r="H77" i="4" l="1"/>
  <c r="J77" i="4" s="1"/>
  <c r="G78" i="4" s="1"/>
  <c r="H78" i="4" l="1"/>
  <c r="J78" i="4"/>
  <c r="G79" i="4" s="1"/>
  <c r="H79" i="4" l="1"/>
  <c r="J79" i="4"/>
  <c r="G80" i="4" s="1"/>
  <c r="H80" i="4" l="1"/>
  <c r="J80" i="4"/>
  <c r="G81" i="4" s="1"/>
  <c r="H81" i="4" l="1"/>
  <c r="J81" i="4" s="1"/>
  <c r="G82" i="4" s="1"/>
  <c r="H82" i="4" l="1"/>
  <c r="J82" i="4" s="1"/>
  <c r="G83" i="4" s="1"/>
  <c r="H83" i="4" l="1"/>
  <c r="J83" i="4" s="1"/>
  <c r="G84" i="4" s="1"/>
  <c r="H84" i="4" l="1"/>
  <c r="J84" i="4"/>
  <c r="G85" i="4" s="1"/>
  <c r="H85" i="4" l="1"/>
  <c r="J85" i="4"/>
  <c r="G86" i="4" s="1"/>
  <c r="H86" i="4" l="1"/>
  <c r="J86" i="4"/>
  <c r="G87" i="4" s="1"/>
  <c r="H87" i="4" l="1"/>
  <c r="J87" i="4" s="1"/>
  <c r="G88" i="4" s="1"/>
  <c r="H88" i="4" l="1"/>
  <c r="J88" i="4" s="1"/>
  <c r="G89" i="4" s="1"/>
  <c r="H89" i="4" l="1"/>
  <c r="J89" i="4" s="1"/>
  <c r="G90" i="4" s="1"/>
  <c r="H90" i="4" l="1"/>
  <c r="J90" i="4"/>
  <c r="G91" i="4" s="1"/>
  <c r="H91" i="4" l="1"/>
  <c r="J91" i="4" s="1"/>
  <c r="G92" i="4" s="1"/>
  <c r="H92" i="4" l="1"/>
  <c r="J92" i="4"/>
  <c r="G93" i="4" s="1"/>
  <c r="H93" i="4" l="1"/>
  <c r="J93" i="4" s="1"/>
  <c r="G94" i="4" s="1"/>
  <c r="H94" i="4" l="1"/>
  <c r="J94" i="4" s="1"/>
  <c r="G95" i="4" s="1"/>
  <c r="H95" i="4" l="1"/>
  <c r="J95" i="4" s="1"/>
  <c r="G96" i="4" s="1"/>
  <c r="H96" i="4" l="1"/>
  <c r="J96" i="4" s="1"/>
  <c r="G97" i="4" s="1"/>
  <c r="H97" i="4" l="1"/>
  <c r="J97" i="4"/>
  <c r="G98" i="4" s="1"/>
  <c r="H98" i="4" l="1"/>
  <c r="J98" i="4" s="1"/>
  <c r="G99" i="4" s="1"/>
  <c r="H99" i="4" l="1"/>
  <c r="J99" i="4" s="1"/>
  <c r="G100" i="4" s="1"/>
  <c r="H100" i="4" l="1"/>
  <c r="J100" i="4" s="1"/>
  <c r="G101" i="4" s="1"/>
  <c r="H101" i="4" l="1"/>
  <c r="J101" i="4" s="1"/>
  <c r="G102" i="4" s="1"/>
  <c r="H102" i="4" l="1"/>
  <c r="J102" i="4"/>
  <c r="G103" i="4" s="1"/>
  <c r="H103" i="4" l="1"/>
  <c r="J103" i="4"/>
  <c r="G104" i="4" s="1"/>
  <c r="H104" i="4" l="1"/>
  <c r="J104" i="4"/>
  <c r="G105" i="4" s="1"/>
  <c r="H105" i="4" l="1"/>
  <c r="J105" i="4" s="1"/>
  <c r="G106" i="4" s="1"/>
  <c r="H106" i="4" l="1"/>
  <c r="J106" i="4" s="1"/>
  <c r="G107" i="4" s="1"/>
  <c r="H107" i="4" l="1"/>
  <c r="J107" i="4" s="1"/>
  <c r="G108" i="4" s="1"/>
  <c r="H108" i="4" l="1"/>
  <c r="J108" i="4"/>
  <c r="G109" i="4" s="1"/>
  <c r="H109" i="4" l="1"/>
  <c r="J109" i="4"/>
  <c r="G110" i="4" s="1"/>
  <c r="H110" i="4" l="1"/>
  <c r="J110" i="4"/>
  <c r="G111" i="4" s="1"/>
  <c r="H111" i="4" l="1"/>
  <c r="J111" i="4" s="1"/>
  <c r="G112" i="4" s="1"/>
  <c r="H112" i="4" l="1"/>
  <c r="J112" i="4" s="1"/>
  <c r="G113" i="4" s="1"/>
  <c r="H113" i="4" l="1"/>
  <c r="J113" i="4" s="1"/>
  <c r="G114" i="4" s="1"/>
  <c r="H114" i="4" l="1"/>
  <c r="J114" i="4"/>
  <c r="G115" i="4" s="1"/>
  <c r="H115" i="4" l="1"/>
  <c r="J115" i="4"/>
  <c r="G116" i="4" s="1"/>
  <c r="H116" i="4" l="1"/>
  <c r="J116" i="4"/>
  <c r="G117" i="4" s="1"/>
  <c r="H117" i="4" l="1"/>
  <c r="J117" i="4" s="1"/>
  <c r="G118" i="4" s="1"/>
  <c r="H118" i="4" l="1"/>
  <c r="J118" i="4" s="1"/>
  <c r="G119" i="4" s="1"/>
  <c r="H119" i="4" l="1"/>
  <c r="J119" i="4" s="1"/>
  <c r="G120" i="4" s="1"/>
  <c r="H120" i="4" l="1"/>
  <c r="J120" i="4"/>
  <c r="G121" i="4" s="1"/>
  <c r="H121" i="4" l="1"/>
  <c r="J121" i="4"/>
  <c r="G122" i="4" s="1"/>
  <c r="H122" i="4" l="1"/>
  <c r="J122" i="4"/>
  <c r="G123" i="4" s="1"/>
  <c r="H123" i="4" l="1"/>
  <c r="J123" i="4" s="1"/>
  <c r="G124" i="4" s="1"/>
  <c r="H124" i="4" l="1"/>
  <c r="J124" i="4" s="1"/>
  <c r="G125" i="4" s="1"/>
  <c r="H125" i="4" l="1"/>
  <c r="J125" i="4" s="1"/>
  <c r="G126" i="4" s="1"/>
  <c r="H126" i="4" l="1"/>
  <c r="J126" i="4"/>
  <c r="G127" i="4" s="1"/>
  <c r="H127" i="4" l="1"/>
  <c r="J127" i="4"/>
  <c r="G128" i="4" s="1"/>
  <c r="H128" i="4" l="1"/>
  <c r="J128" i="4"/>
  <c r="G129" i="4" s="1"/>
  <c r="H129" i="4" l="1"/>
  <c r="J129" i="4" s="1"/>
  <c r="G130" i="4" s="1"/>
  <c r="H130" i="4" l="1"/>
  <c r="J130" i="4" s="1"/>
  <c r="G131" i="4" s="1"/>
  <c r="H131" i="4" l="1"/>
  <c r="J131" i="4" s="1"/>
  <c r="G132" i="4" s="1"/>
  <c r="H132" i="4" l="1"/>
  <c r="J132" i="4" s="1"/>
  <c r="G133" i="4" s="1"/>
  <c r="H133" i="4" l="1"/>
  <c r="J133" i="4"/>
  <c r="G134" i="4" s="1"/>
  <c r="H134" i="4" l="1"/>
  <c r="J134" i="4"/>
  <c r="G135" i="4" s="1"/>
  <c r="H135" i="4" l="1"/>
  <c r="J135" i="4" s="1"/>
  <c r="G136" i="4" s="1"/>
  <c r="H136" i="4" l="1"/>
  <c r="J136" i="4" s="1"/>
  <c r="G137" i="4" s="1"/>
  <c r="H137" i="4" l="1"/>
  <c r="J137" i="4" s="1"/>
  <c r="G138" i="4" s="1"/>
  <c r="H138" i="4" l="1"/>
  <c r="J138" i="4" s="1"/>
  <c r="G139" i="4" s="1"/>
  <c r="H139" i="4" l="1"/>
  <c r="J139" i="4" s="1"/>
  <c r="G140" i="4" s="1"/>
  <c r="H140" i="4" l="1"/>
  <c r="J140" i="4" s="1"/>
  <c r="G141" i="4" s="1"/>
  <c r="H141" i="4" l="1"/>
  <c r="J141" i="4" s="1"/>
  <c r="G142" i="4" s="1"/>
  <c r="H142" i="4" l="1"/>
  <c r="J142" i="4" s="1"/>
  <c r="G143" i="4" s="1"/>
  <c r="H143" i="4" l="1"/>
  <c r="J143" i="4" s="1"/>
  <c r="G144" i="4" s="1"/>
  <c r="H144" i="4" l="1"/>
  <c r="J144" i="4"/>
  <c r="G145" i="4" s="1"/>
  <c r="H145" i="4" l="1"/>
  <c r="J145" i="4" s="1"/>
  <c r="G146" i="4" s="1"/>
  <c r="H146" i="4" l="1"/>
  <c r="J146" i="4"/>
  <c r="G147" i="4" s="1"/>
  <c r="H147" i="4" l="1"/>
  <c r="J147" i="4" s="1"/>
  <c r="G148" i="4" s="1"/>
  <c r="H148" i="4" l="1"/>
  <c r="J148" i="4" s="1"/>
  <c r="G149" i="4" s="1"/>
  <c r="H149" i="4" l="1"/>
  <c r="J149" i="4" s="1"/>
  <c r="G150" i="4" s="1"/>
  <c r="H150" i="4" l="1"/>
  <c r="J150" i="4"/>
  <c r="G151" i="4" s="1"/>
  <c r="H151" i="4" l="1"/>
  <c r="J151" i="4"/>
  <c r="G152" i="4" s="1"/>
  <c r="H152" i="4" l="1"/>
  <c r="J152" i="4"/>
  <c r="G153" i="4" s="1"/>
  <c r="H153" i="4" l="1"/>
  <c r="J153" i="4" s="1"/>
  <c r="G154" i="4" s="1"/>
  <c r="H154" i="4" l="1"/>
  <c r="J154" i="4" s="1"/>
  <c r="G155" i="4" s="1"/>
  <c r="H155" i="4" l="1"/>
  <c r="J155" i="4" s="1"/>
  <c r="G156" i="4" s="1"/>
  <c r="H156" i="4" l="1"/>
  <c r="J156" i="4" s="1"/>
  <c r="G157" i="4" s="1"/>
  <c r="H157" i="4" l="1"/>
  <c r="J157" i="4"/>
  <c r="G158" i="4" s="1"/>
  <c r="H158" i="4" l="1"/>
  <c r="J158" i="4"/>
  <c r="G159" i="4" s="1"/>
  <c r="H159" i="4" l="1"/>
  <c r="J159" i="4" s="1"/>
  <c r="G160" i="4" s="1"/>
  <c r="H160" i="4" l="1"/>
  <c r="J160" i="4" s="1"/>
  <c r="G161" i="4" s="1"/>
  <c r="H161" i="4" l="1"/>
  <c r="J161" i="4" s="1"/>
  <c r="G162" i="4" s="1"/>
  <c r="H162" i="4" l="1"/>
  <c r="J162" i="4" s="1"/>
  <c r="G163" i="4" s="1"/>
  <c r="H163" i="4" l="1"/>
  <c r="J163" i="4" s="1"/>
  <c r="G164" i="4" s="1"/>
  <c r="H164" i="4" l="1"/>
  <c r="J164" i="4" s="1"/>
  <c r="G165" i="4" s="1"/>
  <c r="H165" i="4" l="1"/>
  <c r="J165" i="4" s="1"/>
  <c r="G166" i="4" s="1"/>
  <c r="H166" i="4" l="1"/>
  <c r="J166" i="4"/>
  <c r="G167" i="4" s="1"/>
  <c r="H167" i="4" l="1"/>
  <c r="J167" i="4" s="1"/>
  <c r="G168" i="4" s="1"/>
  <c r="H168" i="4" l="1"/>
  <c r="J168" i="4"/>
  <c r="G169" i="4" s="1"/>
  <c r="H169" i="4" l="1"/>
  <c r="J169" i="4" s="1"/>
  <c r="G170" i="4" s="1"/>
  <c r="H170" i="4" l="1"/>
  <c r="J170" i="4" s="1"/>
  <c r="G171" i="4" s="1"/>
  <c r="H171" i="4" l="1"/>
  <c r="J171" i="4"/>
  <c r="G172" i="4" s="1"/>
  <c r="H172" i="4" l="1"/>
  <c r="J172" i="4" s="1"/>
  <c r="G173" i="4" s="1"/>
  <c r="H173" i="4" l="1"/>
  <c r="J173" i="4" s="1"/>
  <c r="G174" i="4" s="1"/>
  <c r="H174" i="4" l="1"/>
  <c r="J174" i="4"/>
  <c r="G175" i="4" s="1"/>
  <c r="H175" i="4" l="1"/>
  <c r="J175" i="4" s="1"/>
  <c r="G176" i="4" s="1"/>
  <c r="H176" i="4" l="1"/>
  <c r="J176" i="4" s="1"/>
  <c r="G177" i="4" s="1"/>
  <c r="H177" i="4" l="1"/>
  <c r="J177" i="4"/>
  <c r="G178" i="4" s="1"/>
  <c r="H178" i="4" l="1"/>
  <c r="J178" i="4"/>
  <c r="G179" i="4" s="1"/>
  <c r="H179" i="4" l="1"/>
  <c r="J179" i="4" s="1"/>
  <c r="G180" i="4" s="1"/>
  <c r="H180" i="4" l="1"/>
  <c r="J180" i="4"/>
  <c r="G181" i="4" s="1"/>
  <c r="H181" i="4" l="1"/>
  <c r="J181" i="4" s="1"/>
  <c r="G182" i="4" s="1"/>
  <c r="H182" i="4" l="1"/>
  <c r="J182" i="4" s="1"/>
  <c r="G183" i="4" s="1"/>
  <c r="H183" i="4" l="1"/>
  <c r="J183" i="4" s="1"/>
  <c r="G184" i="4" s="1"/>
  <c r="H184" i="4" l="1"/>
  <c r="J184" i="4"/>
  <c r="G185" i="4" s="1"/>
  <c r="H185" i="4" l="1"/>
  <c r="J185" i="4"/>
  <c r="G186" i="4" s="1"/>
  <c r="H186" i="4" l="1"/>
  <c r="J186" i="4"/>
  <c r="G187" i="4" s="1"/>
  <c r="H187" i="4" l="1"/>
  <c r="J187" i="4" s="1"/>
  <c r="G188" i="4" s="1"/>
  <c r="H188" i="4" l="1"/>
  <c r="J188" i="4" s="1"/>
  <c r="G189" i="4" s="1"/>
  <c r="H189" i="4" l="1"/>
  <c r="J189" i="4"/>
  <c r="G190" i="4" s="1"/>
  <c r="H190" i="4" l="1"/>
  <c r="J190" i="4"/>
  <c r="G191" i="4" s="1"/>
  <c r="H191" i="4" l="1"/>
  <c r="J191" i="4" s="1"/>
  <c r="G192" i="4" s="1"/>
  <c r="H192" i="4" l="1"/>
  <c r="J192" i="4"/>
  <c r="G193" i="4" s="1"/>
  <c r="H193" i="4" l="1"/>
  <c r="J193" i="4" s="1"/>
  <c r="G194" i="4" s="1"/>
  <c r="H194" i="4" l="1"/>
  <c r="J194" i="4" s="1"/>
  <c r="G195" i="4" s="1"/>
  <c r="H195" i="4" l="1"/>
  <c r="J195" i="4"/>
  <c r="G196" i="4" s="1"/>
  <c r="H196" i="4" l="1"/>
  <c r="J196" i="4"/>
  <c r="G197" i="4" s="1"/>
  <c r="H197" i="4" l="1"/>
  <c r="J197" i="4" s="1"/>
  <c r="G198" i="4" s="1"/>
  <c r="H198" i="4" l="1"/>
  <c r="J198" i="4"/>
  <c r="G199" i="4" s="1"/>
  <c r="H199" i="4" l="1"/>
  <c r="J199" i="4" s="1"/>
  <c r="G200" i="4" s="1"/>
  <c r="H200" i="4" l="1"/>
  <c r="J200" i="4" s="1"/>
  <c r="G201" i="4" s="1"/>
  <c r="H201" i="4" l="1"/>
  <c r="J201" i="4" s="1"/>
  <c r="G202" i="4" s="1"/>
  <c r="H202" i="4" l="1"/>
  <c r="J202" i="4"/>
  <c r="G203" i="4" s="1"/>
  <c r="H203" i="4" l="1"/>
  <c r="J203" i="4"/>
  <c r="G204" i="4" s="1"/>
  <c r="H204" i="4" l="1"/>
  <c r="J204" i="4"/>
  <c r="G205" i="4" s="1"/>
  <c r="H205" i="4" l="1"/>
  <c r="J205" i="4" s="1"/>
  <c r="G206" i="4" s="1"/>
  <c r="H206" i="4" l="1"/>
  <c r="J206" i="4" s="1"/>
  <c r="G207" i="4" s="1"/>
  <c r="H207" i="4" l="1"/>
  <c r="J207" i="4" s="1"/>
  <c r="G208" i="4" s="1"/>
  <c r="H208" i="4" l="1"/>
  <c r="J208" i="4" s="1"/>
  <c r="G209" i="4" s="1"/>
  <c r="H209" i="4" l="1"/>
  <c r="J209" i="4"/>
  <c r="G210" i="4" s="1"/>
  <c r="H210" i="4" l="1"/>
  <c r="J210" i="4"/>
  <c r="G211" i="4" s="1"/>
  <c r="H211" i="4" l="1"/>
  <c r="J211" i="4" s="1"/>
  <c r="G212" i="4" s="1"/>
  <c r="H212" i="4" l="1"/>
  <c r="J212" i="4" s="1"/>
  <c r="G213" i="4" s="1"/>
  <c r="H213" i="4" l="1"/>
  <c r="J213" i="4" s="1"/>
  <c r="G214" i="4" s="1"/>
  <c r="H214" i="4" l="1"/>
  <c r="J214" i="4" s="1"/>
  <c r="G215" i="4" s="1"/>
  <c r="H215" i="4" l="1"/>
  <c r="J215" i="4" s="1"/>
  <c r="G216" i="4" s="1"/>
  <c r="H216" i="4" l="1"/>
  <c r="J216" i="4"/>
  <c r="G217" i="4" s="1"/>
  <c r="H217" i="4" l="1"/>
  <c r="J217" i="4" s="1"/>
  <c r="G218" i="4" s="1"/>
  <c r="H218" i="4" l="1"/>
  <c r="J218" i="4" s="1"/>
  <c r="G219" i="4" s="1"/>
  <c r="H219" i="4" l="1"/>
  <c r="J219" i="4" s="1"/>
  <c r="G220" i="4" s="1"/>
  <c r="H220" i="4" l="1"/>
  <c r="J220" i="4"/>
  <c r="G221" i="4" s="1"/>
  <c r="H221" i="4" l="1"/>
  <c r="J221" i="4"/>
  <c r="G222" i="4" s="1"/>
  <c r="H222" i="4" l="1"/>
  <c r="J222" i="4" s="1"/>
  <c r="G223" i="4" s="1"/>
  <c r="H223" i="4" l="1"/>
  <c r="J223" i="4" s="1"/>
  <c r="G224" i="4" s="1"/>
  <c r="H224" i="4" l="1"/>
  <c r="J224" i="4" s="1"/>
  <c r="G225" i="4" s="1"/>
  <c r="H225" i="4" l="1"/>
  <c r="J225" i="4" s="1"/>
  <c r="G226" i="4" s="1"/>
  <c r="H226" i="4" l="1"/>
  <c r="J226" i="4"/>
  <c r="G227" i="4" s="1"/>
  <c r="H227" i="4" l="1"/>
  <c r="J227" i="4" s="1"/>
  <c r="G228" i="4" s="1"/>
  <c r="H228" i="4" l="1"/>
  <c r="J228" i="4" s="1"/>
  <c r="G229" i="4" s="1"/>
  <c r="H229" i="4" l="1"/>
  <c r="J229" i="4" s="1"/>
  <c r="G230" i="4" s="1"/>
  <c r="H230" i="4" l="1"/>
  <c r="J230" i="4" s="1"/>
  <c r="G231" i="4" s="1"/>
  <c r="H231" i="4" l="1"/>
  <c r="J231" i="4" s="1"/>
  <c r="G232" i="4" s="1"/>
  <c r="H232" i="4" l="1"/>
  <c r="J232" i="4" s="1"/>
  <c r="G233" i="4" s="1"/>
  <c r="H233" i="4" l="1"/>
  <c r="J233" i="4"/>
  <c r="G234" i="4" s="1"/>
  <c r="H234" i="4" l="1"/>
  <c r="J234" i="4" s="1"/>
  <c r="G235" i="4" s="1"/>
  <c r="H235" i="4" l="1"/>
  <c r="J235" i="4" s="1"/>
  <c r="G236" i="4" s="1"/>
  <c r="H236" i="4" l="1"/>
  <c r="J236" i="4" s="1"/>
  <c r="G237" i="4" s="1"/>
  <c r="H237" i="4" l="1"/>
  <c r="J237" i="4" s="1"/>
  <c r="G238" i="4" s="1"/>
  <c r="H238" i="4" l="1"/>
  <c r="J238" i="4" s="1"/>
  <c r="G239" i="4" s="1"/>
  <c r="H239" i="4" l="1"/>
  <c r="J239" i="4"/>
  <c r="G240" i="4" s="1"/>
  <c r="H240" i="4" l="1"/>
  <c r="J240" i="4" s="1"/>
  <c r="G241" i="4" s="1"/>
  <c r="H241" i="4" l="1"/>
  <c r="J241" i="4" s="1"/>
  <c r="G242" i="4" s="1"/>
  <c r="H242" i="4" l="1"/>
  <c r="J242" i="4" s="1"/>
  <c r="G243" i="4" s="1"/>
  <c r="H243" i="4" l="1"/>
  <c r="J243" i="4" s="1"/>
  <c r="G244" i="4" s="1"/>
  <c r="H244" i="4" l="1"/>
  <c r="J244" i="4" s="1"/>
  <c r="G245" i="4" s="1"/>
  <c r="H245" i="4" l="1"/>
  <c r="J245" i="4" s="1"/>
  <c r="G246" i="4" s="1"/>
  <c r="H246" i="4" l="1"/>
  <c r="J246" i="4"/>
  <c r="G247" i="4" s="1"/>
  <c r="H247" i="4" l="1"/>
  <c r="J247" i="4" s="1"/>
  <c r="G248" i="4" s="1"/>
  <c r="H248" i="4" l="1"/>
  <c r="J248" i="4" s="1"/>
  <c r="G249" i="4" s="1"/>
  <c r="H249" i="4" l="1"/>
  <c r="J249" i="4" s="1"/>
  <c r="G250" i="4" s="1"/>
  <c r="H250" i="4" l="1"/>
  <c r="J250" i="4"/>
  <c r="G251" i="4" s="1"/>
  <c r="H251" i="4" l="1"/>
  <c r="J251" i="4" s="1"/>
  <c r="G252" i="4" s="1"/>
  <c r="H252" i="4" l="1"/>
  <c r="J252" i="4" s="1"/>
  <c r="G253" i="4" s="1"/>
  <c r="H253" i="4" l="1"/>
  <c r="J253" i="4" s="1"/>
  <c r="G254" i="4" s="1"/>
  <c r="H254" i="4" l="1"/>
  <c r="J254" i="4" s="1"/>
  <c r="G255" i="4" s="1"/>
  <c r="H255" i="4" l="1"/>
  <c r="J255" i="4" s="1"/>
  <c r="G256" i="4" s="1"/>
  <c r="H256" i="4" l="1"/>
  <c r="J256" i="4"/>
  <c r="G257" i="4" s="1"/>
  <c r="H257" i="4" l="1"/>
  <c r="J257" i="4"/>
  <c r="G258" i="4" s="1"/>
  <c r="H258" i="4" l="1"/>
  <c r="J258" i="4"/>
  <c r="G259" i="4" s="1"/>
  <c r="H259" i="4" l="1"/>
  <c r="J259" i="4" s="1"/>
  <c r="G260" i="4" s="1"/>
  <c r="H260" i="4" l="1"/>
  <c r="J260" i="4" s="1"/>
  <c r="G261" i="4" s="1"/>
  <c r="H261" i="4" l="1"/>
  <c r="J261" i="4" s="1"/>
  <c r="G262" i="4" s="1"/>
  <c r="H262" i="4" l="1"/>
  <c r="J262" i="4"/>
  <c r="G263" i="4" s="1"/>
  <c r="H263" i="4" l="1"/>
  <c r="J263" i="4"/>
  <c r="G264" i="4" s="1"/>
  <c r="H264" i="4" l="1"/>
  <c r="J264" i="4"/>
  <c r="G265" i="4" s="1"/>
  <c r="H265" i="4" l="1"/>
  <c r="J265" i="4" s="1"/>
  <c r="G266" i="4" s="1"/>
  <c r="H266" i="4" l="1"/>
  <c r="J266" i="4" s="1"/>
  <c r="G267" i="4" s="1"/>
  <c r="H267" i="4" l="1"/>
  <c r="J267" i="4" s="1"/>
  <c r="G268" i="4" s="1"/>
  <c r="H268" i="4" l="1"/>
  <c r="J268" i="4"/>
  <c r="G269" i="4" s="1"/>
  <c r="H269" i="4" l="1"/>
  <c r="J269" i="4"/>
  <c r="G270" i="4" s="1"/>
  <c r="H270" i="4" l="1"/>
  <c r="J270" i="4"/>
  <c r="G271" i="4" s="1"/>
  <c r="H271" i="4" l="1"/>
  <c r="J271" i="4" s="1"/>
  <c r="G272" i="4" s="1"/>
  <c r="H272" i="4" l="1"/>
  <c r="J272" i="4" s="1"/>
  <c r="G273" i="4" s="1"/>
  <c r="H273" i="4" l="1"/>
  <c r="J273" i="4" s="1"/>
  <c r="G274" i="4" s="1"/>
  <c r="H274" i="4" l="1"/>
  <c r="J274" i="4" s="1"/>
  <c r="G275" i="4" s="1"/>
  <c r="H275" i="4" l="1"/>
  <c r="J275" i="4"/>
  <c r="G276" i="4" s="1"/>
  <c r="H276" i="4" l="1"/>
  <c r="J276" i="4" s="1"/>
  <c r="G277" i="4" s="1"/>
  <c r="H277" i="4" l="1"/>
  <c r="J277" i="4" s="1"/>
  <c r="G278" i="4" s="1"/>
  <c r="H278" i="4" l="1"/>
  <c r="J278" i="4" s="1"/>
  <c r="G279" i="4" s="1"/>
  <c r="H279" i="4" l="1"/>
  <c r="J279" i="4" s="1"/>
  <c r="G280" i="4" s="1"/>
  <c r="H280" i="4" l="1"/>
  <c r="J280" i="4" s="1"/>
  <c r="G281" i="4" s="1"/>
  <c r="H281" i="4" l="1"/>
  <c r="J281" i="4"/>
  <c r="G282" i="4" s="1"/>
  <c r="H282" i="4" l="1"/>
  <c r="J282" i="4" s="1"/>
  <c r="G283" i="4" s="1"/>
  <c r="H283" i="4" l="1"/>
  <c r="J283" i="4" s="1"/>
  <c r="G284" i="4" s="1"/>
  <c r="H284" i="4" l="1"/>
  <c r="J284" i="4" s="1"/>
  <c r="G285" i="4" s="1"/>
  <c r="H285" i="4" l="1"/>
  <c r="J285" i="4" s="1"/>
  <c r="G286" i="4" s="1"/>
  <c r="H286" i="4" l="1"/>
  <c r="J286" i="4"/>
  <c r="G287" i="4" s="1"/>
  <c r="H287" i="4" l="1"/>
  <c r="J287" i="4"/>
  <c r="G288" i="4" s="1"/>
  <c r="H288" i="4" l="1"/>
  <c r="J288" i="4" s="1"/>
  <c r="G289" i="4" s="1"/>
  <c r="H289" i="4" l="1"/>
  <c r="J289" i="4" s="1"/>
  <c r="G290" i="4" s="1"/>
  <c r="H290" i="4" l="1"/>
  <c r="J290" i="4" s="1"/>
  <c r="G291" i="4" s="1"/>
  <c r="H291" i="4" l="1"/>
  <c r="J291" i="4" s="1"/>
  <c r="G292" i="4" s="1"/>
  <c r="H292" i="4" l="1"/>
  <c r="J292" i="4"/>
  <c r="G293" i="4" s="1"/>
  <c r="H293" i="4" l="1"/>
  <c r="J293" i="4" s="1"/>
  <c r="G294" i="4" s="1"/>
  <c r="H294" i="4" l="1"/>
  <c r="J294" i="4"/>
  <c r="G295" i="4" s="1"/>
  <c r="H295" i="4" l="1"/>
  <c r="J295" i="4" s="1"/>
  <c r="G296" i="4" s="1"/>
  <c r="H296" i="4" l="1"/>
  <c r="J296" i="4" s="1"/>
  <c r="G297" i="4" s="1"/>
  <c r="H297" i="4" l="1"/>
  <c r="J297" i="4" s="1"/>
  <c r="G298" i="4" s="1"/>
  <c r="H298" i="4" l="1"/>
  <c r="J298" i="4" s="1"/>
  <c r="G299" i="4" s="1"/>
  <c r="H299" i="4" l="1"/>
  <c r="J299" i="4"/>
  <c r="G300" i="4" s="1"/>
  <c r="H300" i="4" l="1"/>
  <c r="J300" i="4"/>
  <c r="G301" i="4" s="1"/>
  <c r="H301" i="4" l="1"/>
  <c r="J301" i="4" s="1"/>
  <c r="G302" i="4" s="1"/>
  <c r="H302" i="4" l="1"/>
  <c r="J302" i="4" s="1"/>
  <c r="G303" i="4" s="1"/>
  <c r="H303" i="4" l="1"/>
  <c r="J303" i="4" s="1"/>
  <c r="G304" i="4" s="1"/>
  <c r="H304" i="4" l="1"/>
  <c r="J304" i="4"/>
  <c r="G305" i="4" s="1"/>
  <c r="H305" i="4" l="1"/>
  <c r="J305" i="4"/>
  <c r="G306" i="4" s="1"/>
  <c r="H306" i="4" l="1"/>
  <c r="J306" i="4"/>
  <c r="G307" i="4" s="1"/>
  <c r="H307" i="4" l="1"/>
  <c r="J307" i="4" s="1"/>
  <c r="G308" i="4" s="1"/>
  <c r="H308" i="4" l="1"/>
  <c r="J308" i="4" s="1"/>
  <c r="G309" i="4" s="1"/>
  <c r="H309" i="4" l="1"/>
  <c r="J309" i="4" s="1"/>
  <c r="G310" i="4" s="1"/>
  <c r="H310" i="4" l="1"/>
  <c r="J310" i="4"/>
  <c r="G311" i="4" s="1"/>
  <c r="H311" i="4" l="1"/>
  <c r="J311" i="4" s="1"/>
  <c r="G312" i="4" s="1"/>
  <c r="H312" i="4" l="1"/>
  <c r="J312" i="4"/>
  <c r="G313" i="4" s="1"/>
  <c r="H313" i="4" l="1"/>
  <c r="J313" i="4" s="1"/>
  <c r="G314" i="4" s="1"/>
  <c r="H314" i="4" l="1"/>
  <c r="J314" i="4" s="1"/>
  <c r="G315" i="4" s="1"/>
  <c r="H315" i="4" l="1"/>
  <c r="J315" i="4" s="1"/>
  <c r="G316" i="4" s="1"/>
  <c r="H316" i="4" l="1"/>
  <c r="J316" i="4"/>
  <c r="G317" i="4" s="1"/>
  <c r="H317" i="4" l="1"/>
  <c r="J317" i="4" s="1"/>
  <c r="G318" i="4" s="1"/>
  <c r="H318" i="4" l="1"/>
  <c r="J318" i="4"/>
  <c r="G319" i="4" s="1"/>
  <c r="H319" i="4" l="1"/>
  <c r="J319" i="4" s="1"/>
  <c r="G320" i="4" s="1"/>
  <c r="H320" i="4" l="1"/>
  <c r="J320" i="4" s="1"/>
  <c r="G321" i="4" s="1"/>
  <c r="H321" i="4" l="1"/>
  <c r="J321" i="4" s="1"/>
  <c r="G322" i="4" s="1"/>
  <c r="H322" i="4" l="1"/>
  <c r="J322" i="4"/>
  <c r="G323" i="4" s="1"/>
  <c r="H323" i="4" l="1"/>
  <c r="J323" i="4" s="1"/>
  <c r="G324" i="4" s="1"/>
  <c r="H324" i="4" l="1"/>
  <c r="J324" i="4" s="1"/>
  <c r="G325" i="4" s="1"/>
  <c r="H325" i="4" l="1"/>
  <c r="J325" i="4" s="1"/>
  <c r="G326" i="4" s="1"/>
  <c r="H326" i="4" l="1"/>
  <c r="J326" i="4" s="1"/>
  <c r="G327" i="4" s="1"/>
  <c r="H327" i="4" l="1"/>
  <c r="J327" i="4" s="1"/>
  <c r="G328" i="4" s="1"/>
  <c r="H328" i="4" l="1"/>
  <c r="J328" i="4"/>
  <c r="G329" i="4" s="1"/>
  <c r="H329" i="4" l="1"/>
  <c r="J329" i="4" s="1"/>
  <c r="G330" i="4" s="1"/>
  <c r="H330" i="4" l="1"/>
  <c r="J330" i="4"/>
  <c r="G331" i="4" s="1"/>
  <c r="H331" i="4" l="1"/>
  <c r="J331" i="4" s="1"/>
  <c r="G332" i="4" s="1"/>
  <c r="H332" i="4" l="1"/>
  <c r="J332" i="4" s="1"/>
  <c r="G333" i="4" s="1"/>
  <c r="H333" i="4" l="1"/>
  <c r="J333" i="4" s="1"/>
  <c r="G334" i="4" s="1"/>
  <c r="H334" i="4" l="1"/>
  <c r="J334" i="4"/>
  <c r="G335" i="4" s="1"/>
  <c r="H335" i="4" l="1"/>
  <c r="J335" i="4"/>
  <c r="G336" i="4" s="1"/>
  <c r="H336" i="4" l="1"/>
  <c r="J336" i="4"/>
  <c r="G337" i="4" s="1"/>
  <c r="H337" i="4" l="1"/>
  <c r="J337" i="4" s="1"/>
  <c r="G338" i="4" s="1"/>
  <c r="H338" i="4" l="1"/>
  <c r="J338" i="4" s="1"/>
  <c r="G339" i="4" s="1"/>
  <c r="H339" i="4" l="1"/>
  <c r="J339" i="4"/>
  <c r="G340" i="4" s="1"/>
  <c r="H340" i="4" l="1"/>
  <c r="J340" i="4" s="1"/>
  <c r="G341" i="4" s="1"/>
  <c r="H341" i="4" l="1"/>
  <c r="J341" i="4" s="1"/>
  <c r="G342" i="4" s="1"/>
  <c r="H342" i="4" l="1"/>
  <c r="J342" i="4"/>
  <c r="G343" i="4" s="1"/>
  <c r="H343" i="4" l="1"/>
  <c r="J343" i="4" s="1"/>
  <c r="G344" i="4" s="1"/>
  <c r="H344" i="4" l="1"/>
  <c r="J344" i="4" s="1"/>
  <c r="G345" i="4" s="1"/>
  <c r="H345" i="4" l="1"/>
  <c r="J345" i="4" s="1"/>
  <c r="G346" i="4" s="1"/>
  <c r="H346" i="4" l="1"/>
  <c r="J346" i="4"/>
  <c r="G347" i="4" s="1"/>
  <c r="H347" i="4" l="1"/>
  <c r="J347" i="4"/>
  <c r="G348" i="4" s="1"/>
  <c r="H348" i="4" l="1"/>
  <c r="J348" i="4" s="1"/>
  <c r="G349" i="4" s="1"/>
  <c r="H349" i="4" l="1"/>
  <c r="J349" i="4" s="1"/>
  <c r="G350" i="4" s="1"/>
  <c r="H350" i="4" l="1"/>
  <c r="J350" i="4" s="1"/>
  <c r="G351" i="4" s="1"/>
  <c r="H351" i="4" l="1"/>
  <c r="J351" i="4"/>
  <c r="G352" i="4" s="1"/>
  <c r="H352" i="4" l="1"/>
  <c r="J352" i="4" s="1"/>
  <c r="G353" i="4" s="1"/>
  <c r="H353" i="4" l="1"/>
  <c r="J353" i="4"/>
  <c r="G354" i="4" s="1"/>
  <c r="H354" i="4" l="1"/>
  <c r="J354" i="4"/>
  <c r="G355" i="4" s="1"/>
  <c r="H355" i="4" l="1"/>
  <c r="J355" i="4" s="1"/>
  <c r="G356" i="4" s="1"/>
  <c r="H356" i="4" l="1"/>
  <c r="J356" i="4" s="1"/>
  <c r="G357" i="4" s="1"/>
  <c r="H357" i="4" l="1"/>
  <c r="J357" i="4" s="1"/>
  <c r="G358" i="4" s="1"/>
  <c r="H358" i="4" l="1"/>
  <c r="J358" i="4" s="1"/>
  <c r="G359" i="4" s="1"/>
  <c r="H359" i="4" l="1"/>
  <c r="J359" i="4"/>
  <c r="G360" i="4" s="1"/>
  <c r="H360" i="4" l="1"/>
  <c r="J360" i="4" s="1"/>
  <c r="G361" i="4" s="1"/>
  <c r="H361" i="4" l="1"/>
  <c r="J361" i="4" s="1"/>
  <c r="G362" i="4" s="1"/>
  <c r="H362" i="4" l="1"/>
  <c r="J362" i="4" s="1"/>
  <c r="G363" i="4" s="1"/>
  <c r="H363" i="4" l="1"/>
  <c r="J363" i="4" s="1"/>
  <c r="G364" i="4" s="1"/>
  <c r="H364" i="4" l="1"/>
  <c r="J364" i="4"/>
  <c r="G365" i="4" s="1"/>
  <c r="H365" i="4" l="1"/>
  <c r="J365" i="4"/>
  <c r="G366" i="4" s="1"/>
  <c r="H366" i="4" l="1"/>
  <c r="J366" i="4"/>
  <c r="G367" i="4" s="1"/>
  <c r="H367" i="4" l="1"/>
  <c r="J367" i="4" s="1"/>
  <c r="G368" i="4" s="1"/>
  <c r="H368" i="4" l="1"/>
  <c r="J368" i="4" s="1"/>
  <c r="G369" i="4" s="1"/>
  <c r="H369" i="4" l="1"/>
  <c r="J369" i="4" s="1"/>
  <c r="G370" i="4" s="1"/>
  <c r="H370" i="4" l="1"/>
  <c r="J370" i="4" s="1"/>
  <c r="G371" i="4" s="1"/>
  <c r="H371" i="4" l="1"/>
  <c r="J371" i="4" s="1"/>
  <c r="G372" i="4" s="1"/>
  <c r="H372" i="4" l="1"/>
  <c r="J372" i="4"/>
  <c r="G373" i="4" s="1"/>
  <c r="H373" i="4" l="1"/>
  <c r="J373" i="4" s="1"/>
  <c r="G374" i="4" s="1"/>
  <c r="H374" i="4" l="1"/>
  <c r="J374" i="4" s="1"/>
  <c r="G375" i="4" s="1"/>
  <c r="H375" i="4" l="1"/>
  <c r="J375" i="4" s="1"/>
  <c r="G376" i="4" s="1"/>
  <c r="H376" i="4" l="1"/>
  <c r="J376" i="4"/>
  <c r="G377" i="4" s="1"/>
  <c r="H377" i="4" l="1"/>
  <c r="J377" i="4"/>
  <c r="G378" i="4" s="1"/>
  <c r="H378" i="4" l="1"/>
  <c r="J378" i="4" s="1"/>
  <c r="G379" i="4" s="1"/>
  <c r="H379" i="4" l="1"/>
  <c r="J379" i="4" s="1"/>
  <c r="G380" i="4" s="1"/>
  <c r="H380" i="4" l="1"/>
  <c r="J380" i="4" s="1"/>
  <c r="G381" i="4" s="1"/>
  <c r="H381" i="4" l="1"/>
  <c r="J381" i="4" s="1"/>
  <c r="G382" i="4" s="1"/>
  <c r="H382" i="4" l="1"/>
  <c r="J382" i="4"/>
  <c r="G383" i="4" s="1"/>
  <c r="H383" i="4" l="1"/>
  <c r="J383" i="4"/>
  <c r="G384" i="4" s="1"/>
  <c r="H384" i="4" l="1"/>
  <c r="J384" i="4"/>
  <c r="G385" i="4" s="1"/>
  <c r="H385" i="4" l="1"/>
  <c r="J385" i="4" s="1"/>
  <c r="G386" i="4" s="1"/>
  <c r="H386" i="4" l="1"/>
  <c r="J386" i="4" s="1"/>
  <c r="G387" i="4" s="1"/>
  <c r="H387" i="4" l="1"/>
  <c r="J387" i="4" s="1"/>
  <c r="G388" i="4" s="1"/>
  <c r="H388" i="4" l="1"/>
  <c r="J388" i="4"/>
  <c r="G389" i="4" s="1"/>
  <c r="H389" i="4" l="1"/>
  <c r="J389" i="4" s="1"/>
  <c r="G390" i="4" s="1"/>
  <c r="H390" i="4" l="1"/>
  <c r="J390" i="4" s="1"/>
  <c r="G391" i="4" s="1"/>
  <c r="H391" i="4" l="1"/>
  <c r="J391" i="4" s="1"/>
  <c r="G392" i="4" s="1"/>
  <c r="H392" i="4" l="1"/>
  <c r="J392" i="4" s="1"/>
  <c r="G393" i="4" s="1"/>
  <c r="H393" i="4" l="1"/>
  <c r="J393" i="4" s="1"/>
  <c r="G394" i="4" s="1"/>
  <c r="H394" i="4" l="1"/>
  <c r="J394" i="4" s="1"/>
  <c r="G395" i="4" s="1"/>
  <c r="H395" i="4" l="1"/>
  <c r="J395" i="4"/>
  <c r="G396" i="4" s="1"/>
  <c r="H396" i="4" l="1"/>
  <c r="J396" i="4"/>
  <c r="G397" i="4" s="1"/>
  <c r="H397" i="4" l="1"/>
  <c r="J397" i="4" s="1"/>
  <c r="G398" i="4" s="1"/>
  <c r="H398" i="4" l="1"/>
  <c r="J398" i="4" s="1"/>
  <c r="G399" i="4" s="1"/>
  <c r="H399" i="4" l="1"/>
  <c r="J399" i="4" s="1"/>
  <c r="G400" i="4" s="1"/>
  <c r="H400" i="4" l="1"/>
  <c r="J400" i="4" s="1"/>
  <c r="G401" i="4" s="1"/>
  <c r="H401" i="4" l="1"/>
  <c r="J401" i="4"/>
  <c r="G402" i="4" s="1"/>
  <c r="H402" i="4" l="1"/>
  <c r="J402" i="4" s="1"/>
  <c r="G403" i="4" s="1"/>
  <c r="H403" i="4" l="1"/>
  <c r="J403" i="4" s="1"/>
  <c r="G404" i="4" s="1"/>
  <c r="H404" i="4" l="1"/>
  <c r="J404" i="4" s="1"/>
  <c r="G405" i="4" s="1"/>
  <c r="H405" i="4" l="1"/>
  <c r="J405" i="4" s="1"/>
  <c r="G406" i="4" s="1"/>
  <c r="H406" i="4" l="1"/>
  <c r="J406" i="4" s="1"/>
  <c r="G407" i="4" s="1"/>
  <c r="H407" i="4" l="1"/>
  <c r="J407" i="4" s="1"/>
  <c r="G408" i="4" s="1"/>
  <c r="H408" i="4" l="1"/>
  <c r="J408" i="4"/>
  <c r="G409" i="4" s="1"/>
  <c r="H409" i="4" l="1"/>
  <c r="J409" i="4" s="1"/>
  <c r="G410" i="4" s="1"/>
  <c r="H410" i="4" l="1"/>
  <c r="J410" i="4" s="1"/>
  <c r="G411" i="4" s="1"/>
  <c r="H411" i="4" l="1"/>
  <c r="J411" i="4" s="1"/>
  <c r="G412" i="4" s="1"/>
  <c r="H412" i="4" l="1"/>
  <c r="J412" i="4" s="1"/>
  <c r="G413" i="4" s="1"/>
  <c r="H413" i="4" l="1"/>
  <c r="J413" i="4"/>
  <c r="G414" i="4" s="1"/>
  <c r="H414" i="4" l="1"/>
  <c r="J414" i="4"/>
  <c r="G415" i="4" s="1"/>
  <c r="H415" i="4" l="1"/>
  <c r="J415" i="4" s="1"/>
  <c r="G416" i="4" s="1"/>
  <c r="H416" i="4" l="1"/>
  <c r="J416" i="4" s="1"/>
  <c r="G417" i="4" s="1"/>
  <c r="H417" i="4" l="1"/>
  <c r="J417" i="4" s="1"/>
  <c r="G418" i="4" s="1"/>
  <c r="H418" i="4" l="1"/>
  <c r="J418" i="4" s="1"/>
  <c r="G419" i="4" s="1"/>
  <c r="H419" i="4" l="1"/>
  <c r="J419" i="4" s="1"/>
  <c r="G420" i="4" s="1"/>
  <c r="H420" i="4" l="1"/>
  <c r="J420" i="4" s="1"/>
  <c r="G421" i="4" s="1"/>
  <c r="H421" i="4" l="1"/>
  <c r="J421" i="4"/>
  <c r="G422" i="4" s="1"/>
  <c r="H422" i="4" l="1"/>
  <c r="J422" i="4" s="1"/>
  <c r="G423" i="4" s="1"/>
  <c r="H423" i="4" l="1"/>
  <c r="J423" i="4"/>
  <c r="G424" i="4" s="1"/>
  <c r="H424" i="4" l="1"/>
  <c r="J424" i="4"/>
  <c r="G425" i="4" s="1"/>
  <c r="H425" i="4" l="1"/>
  <c r="J425" i="4" s="1"/>
  <c r="G426" i="4" s="1"/>
  <c r="H426" i="4" l="1"/>
  <c r="J426" i="4" s="1"/>
  <c r="G427" i="4" s="1"/>
  <c r="H427" i="4" l="1"/>
  <c r="J427" i="4" s="1"/>
  <c r="G428" i="4" s="1"/>
  <c r="H428" i="4" l="1"/>
  <c r="J428" i="4" s="1"/>
  <c r="G429" i="4" s="1"/>
  <c r="H429" i="4" l="1"/>
  <c r="J429" i="4"/>
  <c r="G430" i="4" s="1"/>
  <c r="H430" i="4" l="1"/>
  <c r="J430" i="4"/>
  <c r="G431" i="4" s="1"/>
  <c r="H431" i="4" l="1"/>
  <c r="J431" i="4" s="1"/>
  <c r="G432" i="4" s="1"/>
  <c r="H432" i="4" l="1"/>
  <c r="J432" i="4" s="1"/>
  <c r="G433" i="4" s="1"/>
  <c r="H433" i="4" l="1"/>
  <c r="J433" i="4" s="1"/>
  <c r="G434" i="4" s="1"/>
  <c r="H434" i="4" l="1"/>
  <c r="J434" i="4" s="1"/>
  <c r="G435" i="4" s="1"/>
  <c r="H435" i="4" l="1"/>
  <c r="J435" i="4" s="1"/>
  <c r="G436" i="4" s="1"/>
  <c r="H436" i="4" l="1"/>
  <c r="J436" i="4"/>
  <c r="G437" i="4" s="1"/>
  <c r="H437" i="4" l="1"/>
  <c r="J437" i="4" s="1"/>
  <c r="G438" i="4" s="1"/>
  <c r="H438" i="4" l="1"/>
  <c r="J438" i="4" s="1"/>
  <c r="G439" i="4" s="1"/>
  <c r="H439" i="4" l="1"/>
  <c r="J439" i="4" s="1"/>
  <c r="G440" i="4" s="1"/>
  <c r="H440" i="4" l="1"/>
  <c r="J440" i="4" s="1"/>
  <c r="G441" i="4" s="1"/>
  <c r="H441" i="4" l="1"/>
  <c r="J441" i="4" s="1"/>
  <c r="G442" i="4" s="1"/>
  <c r="H442" i="4" l="1"/>
  <c r="J442" i="4"/>
  <c r="G443" i="4" s="1"/>
  <c r="H443" i="4" l="1"/>
  <c r="J443" i="4" s="1"/>
  <c r="G444" i="4" s="1"/>
  <c r="H444" i="4" l="1"/>
  <c r="J444" i="4" s="1"/>
  <c r="G445" i="4" s="1"/>
  <c r="H445" i="4" l="1"/>
  <c r="J445" i="4" s="1"/>
  <c r="G446" i="4" s="1"/>
  <c r="H446" i="4" l="1"/>
  <c r="J446" i="4" s="1"/>
  <c r="G447" i="4" s="1"/>
  <c r="H447" i="4" l="1"/>
  <c r="J447" i="4" s="1"/>
  <c r="G448" i="4" s="1"/>
  <c r="H448" i="4" l="1"/>
  <c r="J448" i="4" s="1"/>
  <c r="G449" i="4" s="1"/>
  <c r="H449" i="4" l="1"/>
  <c r="J449" i="4" s="1"/>
  <c r="G450" i="4" s="1"/>
  <c r="H450" i="4" l="1"/>
  <c r="J450" i="4" s="1"/>
  <c r="G451" i="4" s="1"/>
  <c r="H451" i="4" l="1"/>
  <c r="J451" i="4" s="1"/>
  <c r="G452" i="4" s="1"/>
  <c r="H452" i="4" l="1"/>
  <c r="J452" i="4" s="1"/>
  <c r="G453" i="4" s="1"/>
  <c r="H453" i="4" l="1"/>
  <c r="J453" i="4"/>
  <c r="G454" i="4" s="1"/>
  <c r="H454" i="4" l="1"/>
  <c r="J454" i="4" s="1"/>
  <c r="G455" i="4" s="1"/>
  <c r="H455" i="4" l="1"/>
  <c r="J455" i="4" s="1"/>
  <c r="G456" i="4" s="1"/>
  <c r="H456" i="4" l="1"/>
  <c r="J456" i="4" s="1"/>
  <c r="G457" i="4" s="1"/>
  <c r="H457" i="4" l="1"/>
  <c r="J457" i="4"/>
  <c r="G458" i="4" s="1"/>
  <c r="H458" i="4" l="1"/>
  <c r="J458" i="4"/>
  <c r="G459" i="4" s="1"/>
  <c r="H459" i="4" l="1"/>
  <c r="J459" i="4"/>
  <c r="G460" i="4" s="1"/>
  <c r="H460" i="4" l="1"/>
  <c r="J460" i="4" s="1"/>
  <c r="G461" i="4" s="1"/>
  <c r="H461" i="4" l="1"/>
  <c r="J461" i="4" s="1"/>
  <c r="G462" i="4" s="1"/>
  <c r="H462" i="4" l="1"/>
  <c r="J462" i="4" s="1"/>
  <c r="G463" i="4" s="1"/>
  <c r="H463" i="4" l="1"/>
  <c r="J463" i="4"/>
  <c r="G464" i="4" s="1"/>
  <c r="H464" i="4" l="1"/>
  <c r="J464" i="4"/>
  <c r="G465" i="4" s="1"/>
  <c r="H465" i="4" l="1"/>
  <c r="J465" i="4" s="1"/>
  <c r="G466" i="4" s="1"/>
  <c r="H466" i="4" l="1"/>
  <c r="J466" i="4" s="1"/>
  <c r="G467" i="4" s="1"/>
  <c r="H467" i="4" l="1"/>
  <c r="J467" i="4" s="1"/>
  <c r="G468" i="4" s="1"/>
  <c r="H468" i="4" l="1"/>
  <c r="J468" i="4" s="1"/>
  <c r="G469" i="4" s="1"/>
  <c r="H469" i="4" l="1"/>
  <c r="J469" i="4"/>
  <c r="G470" i="4" s="1"/>
  <c r="H470" i="4" l="1"/>
  <c r="J470" i="4" s="1"/>
  <c r="G471" i="4" s="1"/>
  <c r="H471" i="4" l="1"/>
  <c r="J471" i="4"/>
  <c r="G472" i="4" s="1"/>
  <c r="H472" i="4" l="1"/>
  <c r="J472" i="4" s="1"/>
  <c r="G473" i="4" s="1"/>
  <c r="H473" i="4" l="1"/>
  <c r="J473" i="4" s="1"/>
  <c r="G474" i="4" s="1"/>
  <c r="H474" i="4" l="1"/>
  <c r="J474" i="4" s="1"/>
  <c r="G475" i="4" s="1"/>
  <c r="H475" i="4" l="1"/>
  <c r="J475" i="4"/>
  <c r="G476" i="4" s="1"/>
  <c r="H476" i="4" l="1"/>
  <c r="J476" i="4" s="1"/>
  <c r="G477" i="4" s="1"/>
  <c r="H477" i="4" l="1"/>
  <c r="J477" i="4" s="1"/>
  <c r="H479" i="4" l="1"/>
  <c r="C485" i="4" s="1"/>
  <c r="C487" i="4" s="1"/>
  <c r="C489" i="4" s="1"/>
</calcChain>
</file>

<file path=xl/sharedStrings.xml><?xml version="1.0" encoding="utf-8"?>
<sst xmlns="http://schemas.openxmlformats.org/spreadsheetml/2006/main" count="637" uniqueCount="538">
  <si>
    <t>Al 31 de Diciembre de 2019</t>
  </si>
  <si>
    <t>Expresado en dólares completos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</si>
  <si>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</si>
  <si>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 Balance: Ingresos seleccionados para ser probadas a traves de procedimientos sustantivos de detalle</t>
  </si>
  <si>
    <t>Objetivo:</t>
  </si>
  <si>
    <t xml:space="preserve">Obtener saldos de clientes a ser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</si>
  <si>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</si>
  <si>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</si>
  <si>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</si>
  <si>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</si>
  <si>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</si>
  <si>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>Conclusion:</t>
  </si>
  <si>
    <t xml:space="preserve"> Las conclusiones sobre los errores potenciales identificados anteriormente serán documentados en PT. 8340</t>
  </si>
  <si>
    <t>New Audit Methodology Sample Size &amp; Threshold Calculator</t>
  </si>
  <si>
    <t>[09-10]</t>
  </si>
  <si>
    <t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</si>
  <si>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>Population Name (</t>
    </r>
    <r>
      <rPr>
        <i/>
        <sz val="8"/>
        <color rgb="FF000000"/>
        <rFont val="Arial"/>
        <family val="2"/>
        <charset val="1"/>
      </rPr>
      <t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</si>
  <si>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</si>
  <si>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</si>
  <si>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>Risk/Controls Strategy:</t>
  </si>
  <si>
    <t>Risk (not significant) &amp; Relying on Controls — Normal Extent of Testing</t>
  </si>
  <si>
    <t>Multiples of PM:</t>
  </si>
  <si>
    <t>Minimum required selections if performing Tests of Details:</t>
  </si>
  <si>
    <t>Threshold if performing Substantive Analytical Procedures:</t>
  </si>
  <si>
    <t xml:space="preserve">Minimum # of 
Selections Required: </t>
  </si>
  <si>
    <t>Risk (not significant) &amp; Relying on Controls — Low Extent of Testing</t>
  </si>
  <si>
    <t>Significant Risk &amp; Relying on Controls, or Risk (not significant) &amp; Not Relying on Controls</t>
  </si>
  <si>
    <t>Significant Risk &amp; Not Relying on Controls</t>
  </si>
  <si>
    <t>PM 1x - 10x</t>
  </si>
  <si>
    <t>PM 10x - 15x</t>
  </si>
  <si>
    <t>PM 15x - 20x</t>
  </si>
  <si>
    <t>PM 20x - 25x</t>
  </si>
  <si>
    <t>PM 25x - 30x</t>
  </si>
  <si>
    <t>PM 30x - 40x</t>
  </si>
  <si>
    <t>PM 40x - 50x</t>
  </si>
  <si>
    <t>PM 50x - 100x</t>
  </si>
  <si>
    <t>PM 100x - 200x</t>
  </si>
  <si>
    <t>Threshold</t>
  </si>
  <si>
    <t>Prueba
N.-</t>
  </si>
  <si>
    <t>Asiento</t>
  </si>
  <si>
    <t>Fecha</t>
  </si>
  <si>
    <t>Descripccion</t>
  </si>
  <si>
    <t>Monto</t>
  </si>
  <si>
    <t xml:space="preserve">Selección Pruebas de Detalle - Cuentas de Balance: Gastos </t>
  </si>
  <si>
    <t>Al 31 de Diciembre del 2019</t>
  </si>
  <si>
    <t>Hoja de Trabajo de Muestreo Monetario Acumulativo</t>
  </si>
  <si>
    <t>Nombre de la cuenta</t>
  </si>
  <si>
    <t>Gastos</t>
  </si>
  <si>
    <t>Población</t>
  </si>
  <si>
    <t>Ver PT</t>
  </si>
  <si>
    <t xml:space="preserve">Tamaño de Muestra </t>
  </si>
  <si>
    <t xml:space="preserve">Intervalo de Muestreo </t>
  </si>
  <si>
    <t>Inicio Aleatorio</t>
  </si>
  <si>
    <t>Partida #</t>
  </si>
  <si>
    <t>Descripción Cuenta</t>
  </si>
  <si>
    <t>Sub-Total</t>
  </si>
  <si>
    <t>Número de Selecciones</t>
  </si>
  <si>
    <t>Intervalo de Muestreo</t>
  </si>
  <si>
    <t>Resto de Selección</t>
  </si>
  <si>
    <t>NO USAR ESTA LÍNEA</t>
  </si>
  <si>
    <t>DEJAR EN BLANCO</t>
  </si>
  <si>
    <t>Fin de partidas</t>
  </si>
  <si>
    <t>Total Población:</t>
  </si>
  <si>
    <t># de Selecciones:</t>
  </si>
  <si>
    <t>MMA</t>
  </si>
  <si>
    <t>Calculo de Tamano Muestra</t>
  </si>
  <si>
    <t>Intervalo de Muestra * # de Selecciones</t>
  </si>
  <si>
    <t>Materialidad</t>
  </si>
  <si>
    <t>Resto de la Selección</t>
  </si>
  <si>
    <t>Tamano de Muestra</t>
  </si>
  <si>
    <t>Población Por Detalle</t>
  </si>
  <si>
    <t>Diferencia</t>
  </si>
  <si>
    <t>DC 100605-0</t>
  </si>
  <si>
    <t>D1 926-0</t>
  </si>
  <si>
    <t>D1 934-0</t>
  </si>
  <si>
    <t>D1 928-0</t>
  </si>
  <si>
    <t>DC 101205-0</t>
  </si>
  <si>
    <t>D1 924-0</t>
  </si>
  <si>
    <t>D1 932-0</t>
  </si>
  <si>
    <t>D1 930-0</t>
  </si>
  <si>
    <t>D1 936-0</t>
  </si>
  <si>
    <t>D1 942-0</t>
  </si>
  <si>
    <t>D1 940-0</t>
  </si>
  <si>
    <t>D1 946-0</t>
  </si>
  <si>
    <t>D1 938-0</t>
  </si>
  <si>
    <t>D1 944-0</t>
  </si>
  <si>
    <t>D1 954-0</t>
  </si>
  <si>
    <t>D1 960-0</t>
  </si>
  <si>
    <t>D1 952-0</t>
  </si>
  <si>
    <t>D1 958-0</t>
  </si>
  <si>
    <t>D1 950-0</t>
  </si>
  <si>
    <t>D1 956-0</t>
  </si>
  <si>
    <t>D1 948-0</t>
  </si>
  <si>
    <t>D1 962-0</t>
  </si>
  <si>
    <t>DC 103705-0</t>
  </si>
  <si>
    <t>D1 968-0</t>
  </si>
  <si>
    <t>D1 970-0</t>
  </si>
  <si>
    <t>D1 972-0</t>
  </si>
  <si>
    <t>D1 974-0</t>
  </si>
  <si>
    <t>D1 976-0</t>
  </si>
  <si>
    <t>D1 978-0</t>
  </si>
  <si>
    <t>D1 980-0</t>
  </si>
  <si>
    <t>D1 982-0</t>
  </si>
  <si>
    <t>D1 984-0</t>
  </si>
  <si>
    <t>D1 986-0</t>
  </si>
  <si>
    <t>D1 988-0</t>
  </si>
  <si>
    <t>D1 990-0</t>
  </si>
  <si>
    <t>D1 992-0</t>
  </si>
  <si>
    <t>D1 994-0</t>
  </si>
  <si>
    <t>D1 996-0</t>
  </si>
  <si>
    <t>D1 998-0</t>
  </si>
  <si>
    <t>D1 1000-0</t>
  </si>
  <si>
    <t>D1 1002-0</t>
  </si>
  <si>
    <t>D1 1004-0</t>
  </si>
  <si>
    <t>D1 1006-0</t>
  </si>
  <si>
    <t>D1 1008-0</t>
  </si>
  <si>
    <t>D1 1010-0</t>
  </si>
  <si>
    <t>D1 1012-0</t>
  </si>
  <si>
    <t>D1 1014-0</t>
  </si>
  <si>
    <t>D1 1016-0</t>
  </si>
  <si>
    <t>D1 1018-0</t>
  </si>
  <si>
    <t>D1 1020-0</t>
  </si>
  <si>
    <t>D1 1038-0</t>
  </si>
  <si>
    <t>D1 964-0</t>
  </si>
  <si>
    <t>D1 1022-0</t>
  </si>
  <si>
    <t>D1 966-0</t>
  </si>
  <si>
    <t>D1 1036-0</t>
  </si>
  <si>
    <t>D1 1034-0</t>
  </si>
  <si>
    <t>D1 1032-0</t>
  </si>
  <si>
    <t>D1 1030-0</t>
  </si>
  <si>
    <t>D1 1028-0</t>
  </si>
  <si>
    <t>D1 1026-0</t>
  </si>
  <si>
    <t>D1 1024-0</t>
  </si>
  <si>
    <t>D1 1060-0</t>
  </si>
  <si>
    <t>D1 1058-0</t>
  </si>
  <si>
    <t>D1 1065-0</t>
  </si>
  <si>
    <t>D1 1062-0</t>
  </si>
  <si>
    <t>D1 1040-0</t>
  </si>
  <si>
    <t>D1 1042-0</t>
  </si>
  <si>
    <t>D1 1044-0</t>
  </si>
  <si>
    <t>D1 1046-0</t>
  </si>
  <si>
    <t>D1 1048-0</t>
  </si>
  <si>
    <t>D1 1050-0</t>
  </si>
  <si>
    <t>D1 1052-0</t>
  </si>
  <si>
    <t>D1 1054-0</t>
  </si>
  <si>
    <t>D1 1056-0</t>
  </si>
  <si>
    <t>D1 1071-0</t>
  </si>
  <si>
    <t>D1 1069-0</t>
  </si>
  <si>
    <t>D1 1067-0</t>
  </si>
  <si>
    <t>D1 1077-0</t>
  </si>
  <si>
    <t>D1 1075-0</t>
  </si>
  <si>
    <t>D1 1073-0</t>
  </si>
  <si>
    <t>D1 1081-0</t>
  </si>
  <si>
    <t>D1 1079-0</t>
  </si>
  <si>
    <t>D1 1083-0</t>
  </si>
  <si>
    <t>D1 1085-0</t>
  </si>
  <si>
    <t>D1 1087-0</t>
  </si>
  <si>
    <t>D1 1097-0</t>
  </si>
  <si>
    <t>DC 116205-0</t>
  </si>
  <si>
    <t>DC 117005-0</t>
  </si>
  <si>
    <t>DC 116805-0</t>
  </si>
  <si>
    <t>DC 118505-0</t>
  </si>
  <si>
    <t>DC 118305-0</t>
  </si>
  <si>
    <t>D1 1103-0</t>
  </si>
  <si>
    <t>D1 1093-0</t>
  </si>
  <si>
    <t>D1 1095-0</t>
  </si>
  <si>
    <t>D1 1091-0</t>
  </si>
  <si>
    <t>D1 1101-0</t>
  </si>
  <si>
    <t>D1 1105-0</t>
  </si>
  <si>
    <t>D1 1099-0</t>
  </si>
  <si>
    <t>DC 116605-0</t>
  </si>
  <si>
    <t>D1 1111-0</t>
  </si>
  <si>
    <t>D1 1117-0</t>
  </si>
  <si>
    <t>D1 1107-0</t>
  </si>
  <si>
    <t>D1 1125-0</t>
  </si>
  <si>
    <t>D1 1109-0</t>
  </si>
  <si>
    <t>D1 1119-0</t>
  </si>
  <si>
    <t>DC 119005-0</t>
  </si>
  <si>
    <t>D1 1121-0</t>
  </si>
  <si>
    <t>D1 1113-0</t>
  </si>
  <si>
    <t>D1 1127-0</t>
  </si>
  <si>
    <t>D1 1123-0</t>
  </si>
  <si>
    <t>D1 1115-0</t>
  </si>
  <si>
    <t>D1 1137-0</t>
  </si>
  <si>
    <t>D1 1143-0</t>
  </si>
  <si>
    <t>D1 1135-0</t>
  </si>
  <si>
    <t>D1 1141-0</t>
  </si>
  <si>
    <t>D1 1133-0</t>
  </si>
  <si>
    <t>D1 1139-0</t>
  </si>
  <si>
    <t>D1 1131-0</t>
  </si>
  <si>
    <t>D1 1129-0</t>
  </si>
  <si>
    <t>DC 121705-0</t>
  </si>
  <si>
    <t>D1 1145-0</t>
  </si>
  <si>
    <t>D1 1147-0</t>
  </si>
  <si>
    <t>D1 1153-0</t>
  </si>
  <si>
    <t>D1 1149-0</t>
  </si>
  <si>
    <t>D1 1151-0</t>
  </si>
  <si>
    <t>D1 1155-0</t>
  </si>
  <si>
    <t>D1 1159-0</t>
  </si>
  <si>
    <t>D1 1157-0</t>
  </si>
  <si>
    <t>D1 1185-0</t>
  </si>
  <si>
    <t>D1 1183-0</t>
  </si>
  <si>
    <t>D1 1181-0</t>
  </si>
  <si>
    <t>D1 1163-0</t>
  </si>
  <si>
    <t>D1 1161-0</t>
  </si>
  <si>
    <t>D1 1179-0</t>
  </si>
  <si>
    <t>D1 1173-0</t>
  </si>
  <si>
    <t>D1 1177-0</t>
  </si>
  <si>
    <t>D1 1165-0</t>
  </si>
  <si>
    <t>D1 1171-0</t>
  </si>
  <si>
    <t>D1 1175-0</t>
  </si>
  <si>
    <t>D1 1169-0</t>
  </si>
  <si>
    <t>D1 1167-0</t>
  </si>
  <si>
    <t>D1 1197-0</t>
  </si>
  <si>
    <t>D1 1195-0</t>
  </si>
  <si>
    <t>D1 1191-0</t>
  </si>
  <si>
    <t>D1 1199-0</t>
  </si>
  <si>
    <t>D1 1187-0</t>
  </si>
  <si>
    <t>D1 1189-0</t>
  </si>
  <si>
    <t>D1 1193-0</t>
  </si>
  <si>
    <t>D1 1201-0</t>
  </si>
  <si>
    <t>D1 1203-0</t>
  </si>
  <si>
    <t>D1 1205-0</t>
  </si>
  <si>
    <t>D1 1209-0</t>
  </si>
  <si>
    <t>D1 1211-0</t>
  </si>
  <si>
    <t>D1 1207-0</t>
  </si>
  <si>
    <t>D1 1223-0</t>
  </si>
  <si>
    <t>D1 1219-0</t>
  </si>
  <si>
    <t>D1 1217-0</t>
  </si>
  <si>
    <t>D1 1221-0</t>
  </si>
  <si>
    <t>D1 1215-0</t>
  </si>
  <si>
    <t>D1 1213-0</t>
  </si>
  <si>
    <t>DC 129205-0</t>
  </si>
  <si>
    <t>D1 1227-0</t>
  </si>
  <si>
    <t>D1 1229-0</t>
  </si>
  <si>
    <t>D1 1225-0</t>
  </si>
  <si>
    <t>D1 1231-0</t>
  </si>
  <si>
    <t>DC 130305-0</t>
  </si>
  <si>
    <t>D1 1233-0</t>
  </si>
  <si>
    <t>D1 1235-0</t>
  </si>
  <si>
    <t>D1 1237-0</t>
  </si>
  <si>
    <t>DC 131505-0</t>
  </si>
  <si>
    <t>D1 1239-0</t>
  </si>
  <si>
    <t>D1 1243-0</t>
  </si>
  <si>
    <t>D1 1241-0</t>
  </si>
  <si>
    <t>D1 1245-0</t>
  </si>
  <si>
    <t>D1 1251-0</t>
  </si>
  <si>
    <t>D1 1253-0</t>
  </si>
  <si>
    <t>D1 1249-0</t>
  </si>
  <si>
    <t>D1 1247-0</t>
  </si>
  <si>
    <t>D1 1255-0</t>
  </si>
  <si>
    <t>DC 133705-0</t>
  </si>
  <si>
    <t>D1 1257-0</t>
  </si>
  <si>
    <t>D1 1259-0</t>
  </si>
  <si>
    <t>DC 134105-0</t>
  </si>
  <si>
    <t>D1 1263-0</t>
  </si>
  <si>
    <t>D1 1261-0</t>
  </si>
  <si>
    <t>D1 1265-0</t>
  </si>
  <si>
    <t>D1 1267-0</t>
  </si>
  <si>
    <t>D1 1269-0</t>
  </si>
  <si>
    <t>DC 136305-0</t>
  </si>
  <si>
    <t>D1 1273-0</t>
  </si>
  <si>
    <t>D1 1275-0</t>
  </si>
  <si>
    <t>D1 1271-0</t>
  </si>
  <si>
    <t>DC 136105-0</t>
  </si>
  <si>
    <t>DC 136505-0</t>
  </si>
  <si>
    <t>D1 1277-0</t>
  </si>
  <si>
    <t>DC 138005-0</t>
  </si>
  <si>
    <t>DC 137805-0</t>
  </si>
  <si>
    <t>DC 137905-0</t>
  </si>
  <si>
    <t>D1 1279-0</t>
  </si>
  <si>
    <t>D1 1281-0</t>
  </si>
  <si>
    <t>D1 1287-0</t>
  </si>
  <si>
    <t>D1 1283-0</t>
  </si>
  <si>
    <t>D1 1285-0</t>
  </si>
  <si>
    <t>D1 1289-0</t>
  </si>
  <si>
    <t>D1 1293-0</t>
  </si>
  <si>
    <t>D1 1291-0</t>
  </si>
  <si>
    <t>D1 1295-0</t>
  </si>
  <si>
    <t>DC 141705-0</t>
  </si>
  <si>
    <t>D1 1297-0</t>
  </si>
  <si>
    <t>DC 142005-0</t>
  </si>
  <si>
    <t>D1 1299-0</t>
  </si>
  <si>
    <t>D1 1301-0</t>
  </si>
  <si>
    <t>DC 142505-0</t>
  </si>
  <si>
    <t>DC 142405-0</t>
  </si>
  <si>
    <t>DC 142305-0</t>
  </si>
  <si>
    <t>DC 142205-0</t>
  </si>
  <si>
    <t>D1 1315-0</t>
  </si>
  <si>
    <t>D1 1339-0</t>
  </si>
  <si>
    <t>D1 1317-0</t>
  </si>
  <si>
    <t>D1 1331-0</t>
  </si>
  <si>
    <t>D1 1319-0</t>
  </si>
  <si>
    <t>D1 1337-0</t>
  </si>
  <si>
    <t>D1 1321-0</t>
  </si>
  <si>
    <t>D1 1303-0</t>
  </si>
  <si>
    <t>D1 1323-0</t>
  </si>
  <si>
    <t>D1 1329-0</t>
  </si>
  <si>
    <t>D1 1343-0</t>
  </si>
  <si>
    <t>D1 1333-0</t>
  </si>
  <si>
    <t>D1 1305-0</t>
  </si>
  <si>
    <t>D1 1325-0</t>
  </si>
  <si>
    <t>D1 1307-0</t>
  </si>
  <si>
    <t>D1 1341-0</t>
  </si>
  <si>
    <t>D1 1309-0</t>
  </si>
  <si>
    <t>D1 1327-0</t>
  </si>
  <si>
    <t>D1 1311-0</t>
  </si>
  <si>
    <t>D1 1313-0</t>
  </si>
  <si>
    <t>D1 1335-0</t>
  </si>
  <si>
    <t>D1 1361-0</t>
  </si>
  <si>
    <t>D1 1363-0</t>
  </si>
  <si>
    <t>D1 1345-0</t>
  </si>
  <si>
    <t>D1 1347-0</t>
  </si>
  <si>
    <t>D1 1357-0</t>
  </si>
  <si>
    <t>D1 1351-0</t>
  </si>
  <si>
    <t>D1 1353-0</t>
  </si>
  <si>
    <t>D1 1355-0</t>
  </si>
  <si>
    <t>D1 1359-0</t>
  </si>
  <si>
    <t>D1 1349-0</t>
  </si>
  <si>
    <t>D1 1389-0</t>
  </si>
  <si>
    <t>D1 1383-0</t>
  </si>
  <si>
    <t>D1 1385-0</t>
  </si>
  <si>
    <t>D1 1387-0</t>
  </si>
  <si>
    <t>D1 1411-0</t>
  </si>
  <si>
    <t>D1 1413-0</t>
  </si>
  <si>
    <t>D1 1415-0</t>
  </si>
  <si>
    <t>D1 1417-0</t>
  </si>
  <si>
    <t>D1 1419-0</t>
  </si>
  <si>
    <t>D1 1421-0</t>
  </si>
  <si>
    <t>D1 1423-0</t>
  </si>
  <si>
    <t>D1 1425-0</t>
  </si>
  <si>
    <t>D1 1427-0</t>
  </si>
  <si>
    <t>D1 1429-0</t>
  </si>
  <si>
    <t>D1 1431-0</t>
  </si>
  <si>
    <t>D1 1433-0</t>
  </si>
  <si>
    <t>D1 1435-0</t>
  </si>
  <si>
    <t>D1 1437-0</t>
  </si>
  <si>
    <t>D1 1439-0</t>
  </si>
  <si>
    <t>D1 1441-0</t>
  </si>
  <si>
    <t>D1 1443-0</t>
  </si>
  <si>
    <t>D1 1445-0</t>
  </si>
  <si>
    <t>DC 149305-0</t>
  </si>
  <si>
    <t>DC 147105-0</t>
  </si>
  <si>
    <t>D1 1407-0</t>
  </si>
  <si>
    <t>D1 1409-0</t>
  </si>
  <si>
    <t>D1 1365-0</t>
  </si>
  <si>
    <t>D1 1367-0</t>
  </si>
  <si>
    <t>D1 1369-0</t>
  </si>
  <si>
    <t>D1 1371-0</t>
  </si>
  <si>
    <t>D1 1373-0</t>
  </si>
  <si>
    <t>D1 1375-0</t>
  </si>
  <si>
    <t>D1 1377-0</t>
  </si>
  <si>
    <t>D1 1379-0</t>
  </si>
  <si>
    <t>D1 1381-0</t>
  </si>
  <si>
    <t>D1 1391-0</t>
  </si>
  <si>
    <t>D1 1393-0</t>
  </si>
  <si>
    <t>D1 1395-0</t>
  </si>
  <si>
    <t>D1 1397-0</t>
  </si>
  <si>
    <t>D1 1399-0</t>
  </si>
  <si>
    <t>D1 1401-0</t>
  </si>
  <si>
    <t>D1 1403-0</t>
  </si>
  <si>
    <t>D1 1405-0</t>
  </si>
  <si>
    <t>D1 1447-0</t>
  </si>
  <si>
    <t>DC 151505-0</t>
  </si>
  <si>
    <t>DC 151605-0</t>
  </si>
  <si>
    <t>D1 1449-0</t>
  </si>
  <si>
    <t>DC 153805-0</t>
  </si>
  <si>
    <t>DC 153705-0</t>
  </si>
  <si>
    <t>D1 1451-0</t>
  </si>
  <si>
    <t>D1 1453-0</t>
  </si>
  <si>
    <t>EV 1455-0</t>
  </si>
  <si>
    <t>EV 1457-0</t>
  </si>
  <si>
    <t>D1 1469-0</t>
  </si>
  <si>
    <t>D1 1487-0</t>
  </si>
  <si>
    <t>D1 1485-0</t>
  </si>
  <si>
    <t>D1 1483-0</t>
  </si>
  <si>
    <t>D1 1467-0</t>
  </si>
  <si>
    <t>D1 1465-0</t>
  </si>
  <si>
    <t>D1 1463-0</t>
  </si>
  <si>
    <t>D1 1461-0</t>
  </si>
  <si>
    <t>D1 1459-0</t>
  </si>
  <si>
    <t>D1 1481-0</t>
  </si>
  <si>
    <t>D1 1479-0</t>
  </si>
  <si>
    <t>D1 1477-0</t>
  </si>
  <si>
    <t>D1 1475-0</t>
  </si>
  <si>
    <t>D1 1473-0</t>
  </si>
  <si>
    <t>D1 1471-0</t>
  </si>
  <si>
    <t>D1 1493-0</t>
  </si>
  <si>
    <t>D1 1489-0</t>
  </si>
  <si>
    <t>D1 1491-0</t>
  </si>
  <si>
    <t>D1 1523-0</t>
  </si>
  <si>
    <t>D1 1525-0</t>
  </si>
  <si>
    <t>D1 1527-0</t>
  </si>
  <si>
    <t>D1 1521-0</t>
  </si>
  <si>
    <t>D1 1495-0</t>
  </si>
  <si>
    <t>D1 1529-0</t>
  </si>
  <si>
    <t>D1 1497-0</t>
  </si>
  <si>
    <t>D1 1499-0</t>
  </si>
  <si>
    <t>D1 1501-0</t>
  </si>
  <si>
    <t>D1 1503-0</t>
  </si>
  <si>
    <t>D1 1505-0</t>
  </si>
  <si>
    <t>D1 1507-0</t>
  </si>
  <si>
    <t>D1 1519-0</t>
  </si>
  <si>
    <t>D1 1517-0</t>
  </si>
  <si>
    <t>D1 1515-0</t>
  </si>
  <si>
    <t>D1 1513-0</t>
  </si>
  <si>
    <t>D1 1511-0</t>
  </si>
  <si>
    <t>D1 1509-0</t>
  </si>
  <si>
    <t>DC 158205-0</t>
  </si>
  <si>
    <t>EV 1531-0</t>
  </si>
  <si>
    <t>D1 1533-0</t>
  </si>
  <si>
    <t>DC 158605-0</t>
  </si>
  <si>
    <t>DC 158505-0</t>
  </si>
  <si>
    <t>EV 1536-0</t>
  </si>
  <si>
    <t>D1 1542-0</t>
  </si>
  <si>
    <t>D1 1538-0</t>
  </si>
  <si>
    <t>D1 1540-0</t>
  </si>
  <si>
    <t>D1 1544-0</t>
  </si>
  <si>
    <t>D1 1546-0</t>
  </si>
  <si>
    <t>D1 1548-0</t>
  </si>
  <si>
    <t>D1 1550-0</t>
  </si>
  <si>
    <t>D1 1554-0</t>
  </si>
  <si>
    <t>D1 1556-0</t>
  </si>
  <si>
    <t>D1 1552-0</t>
  </si>
  <si>
    <t>D1 1558-0</t>
  </si>
  <si>
    <t>D1 1560-0</t>
  </si>
  <si>
    <t>D1 1562-0</t>
  </si>
  <si>
    <t>DC 161905-0</t>
  </si>
  <si>
    <t>DC 162405-0</t>
  </si>
  <si>
    <t>D1 1564-0</t>
  </si>
  <si>
    <t>DC 162705-0</t>
  </si>
  <si>
    <t>DC 162605-0</t>
  </si>
  <si>
    <t>DC 162505-0</t>
  </si>
  <si>
    <t>DC 162805-0</t>
  </si>
  <si>
    <t>DC 163905-0</t>
  </si>
  <si>
    <t>DC 163405-0</t>
  </si>
  <si>
    <t>D1 1578-0</t>
  </si>
  <si>
    <t>D1 1570-0</t>
  </si>
  <si>
    <t>D1 1566-0</t>
  </si>
  <si>
    <t>D1 1568-0</t>
  </si>
  <si>
    <t>D1 1576-0</t>
  </si>
  <si>
    <t>D1 1574-0</t>
  </si>
  <si>
    <t>D1 1572-0</t>
  </si>
  <si>
    <t>FV 000000723-001001-CANALIZACION DE 2/4 DERECHO DE</t>
  </si>
  <si>
    <t>FV 000000724-001001-TRABAJOS DE OBRA CIVIL PERFILA</t>
  </si>
  <si>
    <t>FV 000000487-001002-RELLENO COMPACTADO CON MATERIA</t>
  </si>
  <si>
    <t>FV 000022333-001001-FABRICACION DE 24 PERNOS</t>
  </si>
  <si>
    <t>FV 000022371-001001-FABRICACION DE PERNOS</t>
  </si>
  <si>
    <t>FV 000000726-001001-CONSTRUCCION DE CAJAS DE HORMI</t>
  </si>
  <si>
    <t>FV 000000722-001001-CANALIZACION 2/4 DERECHO ENTUB</t>
  </si>
  <si>
    <t>FV 000004299-001001-FABRICACION DE PERNOS</t>
  </si>
  <si>
    <t>FV 000000725-001001-CONSTRUCCION DE CAJAS DE HORMI</t>
  </si>
  <si>
    <t>FV 000000729-001001-CANALIZACION DE 2/4 CONSTRUCCI</t>
  </si>
  <si>
    <t>FV 000000728-001001-CANALIZACION DE 2/4 PROYECTO P</t>
  </si>
  <si>
    <t>FV 000003753-001001-MANO DE OBRA POR MANTENIMIENTO</t>
  </si>
  <si>
    <t>FV 000003754-001001-MANO DE OBRA POR MANTENIMIENTO</t>
  </si>
  <si>
    <t>FV 000003740-001001-FILTRO DE AIRE PRIMARIO, SECUN</t>
  </si>
  <si>
    <t>FV 000002060-001001-INSTALACION DE TUBERIA EN PUEN</t>
  </si>
  <si>
    <t>FV 000000727-001001-TRABAJO DE CORTE CON MAQUINARI</t>
  </si>
  <si>
    <t>FV 000000730-001001-CANALIZACION DE 1/4, CONSTRUCC</t>
  </si>
  <si>
    <t>FV 000000733-001001-TRABAJO DE OBRA CIVIL, CANALIZ</t>
  </si>
  <si>
    <t>FV 000000731-001001-TRABAJOS DE OBRA CIVIL, INSTAL</t>
  </si>
  <si>
    <t>FV 000000734-001001-TRABAJO DE OBRA CIVIL, CANALIZ</t>
  </si>
  <si>
    <t>FV 000002078-001001-CONSTRUCCION DE CERCO Y TAPA F</t>
  </si>
  <si>
    <t>FV 000000737-001001-TRABAJO DE OBRA CIVIL, CANALIZ</t>
  </si>
  <si>
    <t>FV 000002117-001001-CONSTRUCCION DE POZOS (80X80X8</t>
  </si>
  <si>
    <t xml:space="preserve">FB 000009802-001001-2 POSTES METALICOS TELESCOPIO </t>
  </si>
  <si>
    <t>FV 000000740-001001-CANALIZACION PLANILLA # 6 SEMA</t>
  </si>
  <si>
    <t xml:space="preserve">FV 000000741-001001-SEGUN PLANILLA # 7 SEMANA DEL </t>
  </si>
  <si>
    <t>FV 000000738-001001-CANALIZACION PLANILLA # 5 SEMA</t>
  </si>
  <si>
    <t xml:space="preserve">FV 000000745-001001-INSTALACION DE PORCELANATO EN </t>
  </si>
  <si>
    <t>FV 000000744-001001-TRABAJOS DE OBRA CIVIL, CONSTR</t>
  </si>
  <si>
    <t>FV 000000743-001001-CONSTRUCCION DE CAJAS DE HORMI</t>
  </si>
  <si>
    <t>FV 000000134-002001-MATERIALES DE CONSTRUCCION ( D</t>
  </si>
  <si>
    <t>FV 000002118-001001-CONSTRUCCION DE POZOS (80X80X8</t>
  </si>
  <si>
    <t>FV 000002119-001001-CONSTRUCCION DE POZOS (80X80X8</t>
  </si>
  <si>
    <t>FV 000002120-001001-CONSTRUCCION DE POZOS (80X80X8</t>
  </si>
  <si>
    <t>FV 000000750-001001-CONSTRUCCION DE CAJA DE HORMIG</t>
  </si>
  <si>
    <t>FV 000000580-001001-RECONSTRUCCIÓN DE UNA PUNTA DE</t>
  </si>
  <si>
    <t>FV 000002128-001001-REPOSICION DE ASFALTO EN CALLE</t>
  </si>
  <si>
    <t>FV 000000751-001001-INST. DE ADOQUINES, TUBERIAS 3</t>
  </si>
  <si>
    <t>FV 000002431-001001-SUMINISTRO E INSTALACION DE EL</t>
  </si>
  <si>
    <t>FV 000000752-001001-INST. DE PORCELANATO DE REGENE</t>
  </si>
  <si>
    <t>FV 000001847-001001-SERVICIOS PROF. PERSONA NATURA</t>
  </si>
  <si>
    <t xml:space="preserve">FV 000000801-001001-INSTALACION DE PORCELANATO DE </t>
  </si>
  <si>
    <t>FV 000002189-001001-CONSTRUCCION DE CERCO Y TAPA T</t>
  </si>
  <si>
    <t>FV 000002229-001001-REPARACION DE MINICARGADORES M</t>
  </si>
  <si>
    <t>Liquidacion #2 por provisional entregado a Wilmington Pincay con cheque #906</t>
  </si>
  <si>
    <t>FV 000003739-001001-MANO DE OBRA POR MANTENIMIENTO</t>
  </si>
  <si>
    <t>FV 000002232-001001-MANTENIMIENTO FILTRO DE ACEITE</t>
  </si>
  <si>
    <t>FV 000003766-001001-BUJIA, FILTRO DE AIRE, MANO DE</t>
  </si>
  <si>
    <t xml:space="preserve">FV 000003790-001001-CHEQUEO- INSPECCION Y PRUEBAS </t>
  </si>
  <si>
    <t>CK 561-0 LINO TUBAY TEODORO :CK-1070987682: REPOSI</t>
  </si>
  <si>
    <t>CK 514-0 FRANCISCO LUVER QU :CK-1070987682: REPOSI</t>
  </si>
  <si>
    <t>FV 000001575-001001-CONSTRUCCION DE PERNOS, RECTIF</t>
  </si>
  <si>
    <t>FV 000056330-001012-TARIFA FIJA DE PLAN COMPLETO P</t>
  </si>
  <si>
    <t>FV 000000601-001001-MANTENIMIENTO DEL MINICARGADOR</t>
  </si>
  <si>
    <t>FV 000056335-001012-PRESUPUESTO DE REPARACION DE T</t>
  </si>
  <si>
    <t>FB 000003828-001001-FILTRO AIRE, FILTRO COMBUSTIBL</t>
  </si>
  <si>
    <t>CK 564-0 LINO TUBAY TEODORO :CK-1070987682: REPOSI</t>
  </si>
  <si>
    <t>FV 000003862-001001-FILTRO AIRE, BUJIA YMANO DE OB</t>
  </si>
  <si>
    <t>FV 000056999-001012-TARIFA FIJA FT PRIMERA VISITA</t>
  </si>
  <si>
    <t>FV 000056772-001012-SERVICIO DE REPARACION # TCAG-</t>
  </si>
  <si>
    <t>FV 000056927-001012-SEGUN SERVICIO DE MANTENIMIENT</t>
  </si>
  <si>
    <t>CK 561-0 LINO TUBAY TEODORO :</t>
  </si>
  <si>
    <t xml:space="preserve">FV 000005796-007001-SERVICIO DE MANTENIMIENTO DEL </t>
  </si>
  <si>
    <t>FV 000000569-001001-MANTENIMIENTO DE UNA BOMBA MAR</t>
  </si>
  <si>
    <t>FV 000000578-001001-MANTENIMIENTO DE BRAZO DE UN M</t>
  </si>
  <si>
    <t>CK 564-0 LINO TUBAY TEODORO :</t>
  </si>
  <si>
    <t>CK 681-0 LINO TUBAY TEODORO :DB -1070987682: REPOS</t>
  </si>
  <si>
    <t>FV 000000584-001001-SERVICIO DE MANTENIMIENTO Y RE</t>
  </si>
  <si>
    <t>FV 000000586-001001-MANTENIMIENTO DE MINICARGADORE</t>
  </si>
  <si>
    <t xml:space="preserve">FV 000000587-001001-FABRICACIÓN DE UNA PIEZA PARA </t>
  </si>
  <si>
    <t>FV 000000609-001001-SERVICIO DE MANTENIMIENTO MART</t>
  </si>
  <si>
    <t>FV 000000067-002001-ALQUILER DE EQUIPOS DE CONSTRU</t>
  </si>
  <si>
    <t>FV 000000001-001001-ALQUILER DE ROTOMARTILLO DEMOL</t>
  </si>
  <si>
    <t>FV 000000071-002001-ALQUILER DE EQUIPOS DE CONSTRU</t>
  </si>
  <si>
    <t>FV 000000738-001001-ALQUILER DE MAQUINARIA</t>
  </si>
  <si>
    <t>FV 000000073-002001-ALQUILER DE EQUIPOS DE CONSTRU</t>
  </si>
  <si>
    <t>FV 000000733-001001-ALQUILER DE MAQUINARIA</t>
  </si>
  <si>
    <t>FV 000000307-001001-ALQUILER DE EQUIPOS DE CONSTRU</t>
  </si>
  <si>
    <t>FV 000000306-001001-ALQUILER DE EQUIPOS DE CONSTRU</t>
  </si>
  <si>
    <t>FV 000000558-001001-SERVICIO DE ALQUILER DE CAMION</t>
  </si>
  <si>
    <t>FV 000000135-002001-ALQUILER DE EQUIPOS DECONSTRUC</t>
  </si>
  <si>
    <t>FV 000000133-002001-ALQUILER DE EQUIPOS DE CONSTRU</t>
  </si>
  <si>
    <t>FV 000000577-001001-ALQUILER DE RETROEXCAVADORA CA</t>
  </si>
  <si>
    <t>FV 000000571-001001-ALQUILER MARTILLO PARA EL MINI</t>
  </si>
  <si>
    <t>FV 000000130-002001-ALQUILER DE EQUIPOS DE CONSTRU</t>
  </si>
  <si>
    <t>FV 000000010-001001-ALQUILER DE ROTOMARTILLO</t>
  </si>
  <si>
    <t>FV 000000011-001001-ALQUILER DE CORTADORA</t>
  </si>
  <si>
    <t>FV 000000016-001001-SERVICIO DE ALQUILER DE HERRAM</t>
  </si>
  <si>
    <t>FV 000000015-001001-SERVICIO DE ALQUILER DE HERRAM</t>
  </si>
  <si>
    <t>FV 000000009-001001-ALQUILER ROTOMARTILLO (8 DIAS)</t>
  </si>
  <si>
    <t>FV 000000008-001001-ALQUILER DE ROTOMARTILLO (5 DI</t>
  </si>
  <si>
    <t>Liquidación #2 CK#648 BM Wilminton Pincay Cruce topo chasqui boliche</t>
  </si>
  <si>
    <t>DANIEL OLIVARES: ARRENDAMIENTO MÁQUINAS ZANJADORA AÑO 2019</t>
  </si>
  <si>
    <t>TELSOTERRA S.A.</t>
  </si>
  <si>
    <t>Muestreo - Pruebas de Auditoria de costo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</si>
</sst>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$&quot;* #,##0.00_ ;_ &quot;$&quot;* \-#,##0.00_ ;_ &quot;$&quot;* &quot;-&quot;??_ ;_ @_ "/>
    <numFmt numFmtId="164" formatCode="#,##0_);\(#,##0\)"/>
    <numFmt numFmtId="165" formatCode="_(* #,##0_);_(* \(#,##0\);_(* \-??_);_(@_)"/>
    <numFmt numFmtId="166" formatCode="#,##0.00_);\(#,##0.00\)"/>
    <numFmt numFmtId="167" formatCode="_(* #,##0_);_(* \(#,##0\);_(* \-_);_(@_)"/>
    <numFmt numFmtId="168" formatCode="_(* #,##0.00_);_(* \(#,##0.00\);_(* \-??_);_(@_)"/>
  </numFmts>
  <fonts count="29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b/>
      <u/>
      <sz val="16"/>
      <name val="Arial"/>
      <family val="2"/>
      <charset val="1"/>
    </font>
    <font>
      <sz val="11"/>
      <name val="Arial"/>
      <family val="2"/>
      <charset val="1"/>
    </font>
    <font>
      <b/>
      <sz val="10"/>
      <color rgb="FF4472C4"/>
      <name val="Arial"/>
      <family val="2"/>
      <charset val="1"/>
    </font>
    <font>
      <b/>
      <sz val="10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4472C4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  <charset val="1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DAE3F3"/>
        <bgColor rgb="FFF2F2F2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168" fontId="27" fillId="0" borderId="0" applyBorder="0" applyProtection="0"/>
    <xf numFmtId="44" fontId="1" fillId="0" borderId="0" applyBorder="0" applyAlignment="0" applyProtection="0"/>
  </cellStyleXfs>
  <cellXfs count="150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Font="1" applyBorder="1"/>
    <xf numFmtId="0" fontId="2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 applyProtection="1">
      <alignment horizontal="center" vertical="center"/>
    </xf>
    <xf numFmtId="0" fontId="3" fillId="0" borderId="0" xfId="0" applyFont="1" applyAlignment="1" applyProtection="1">
      <alignment vertical="top"/>
    </xf>
    <xf numFmtId="166" fontId="9" fillId="2" borderId="9" xfId="0" applyNumberFormat="1" applyFont="1" applyFill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vertical="top"/>
    </xf>
    <xf numFmtId="164" fontId="10" fillId="2" borderId="9" xfId="0" applyNumberFormat="1" applyFont="1" applyFill="1" applyBorder="1" applyAlignment="1" applyProtection="1">
      <alignment horizontal="center"/>
    </xf>
    <xf numFmtId="164" fontId="10" fillId="0" borderId="0" xfId="0" applyNumberFormat="1" applyFont="1" applyBorder="1" applyAlignment="1" applyProtection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indent="1"/>
    </xf>
    <xf numFmtId="1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3" fillId="0" borderId="0" xfId="0" applyFont="1"/>
    <xf numFmtId="0" fontId="13" fillId="0" borderId="0" xfId="0" applyFont="1" applyBorder="1"/>
    <xf numFmtId="0" fontId="2" fillId="5" borderId="7" xfId="0" applyFont="1" applyFill="1" applyBorder="1" applyAlignment="1" applyProtection="1">
      <alignment horizontal="right"/>
    </xf>
    <xf numFmtId="0" fontId="2" fillId="0" borderId="9" xfId="0" applyFont="1" applyBorder="1" applyAlignment="1">
      <alignment horizontal="center" wrapText="1"/>
    </xf>
    <xf numFmtId="0" fontId="15" fillId="5" borderId="0" xfId="0" applyFont="1" applyFill="1" applyBorder="1"/>
    <xf numFmtId="0" fontId="0" fillId="5" borderId="0" xfId="0" applyFont="1" applyFill="1" applyBorder="1"/>
    <xf numFmtId="0" fontId="0" fillId="5" borderId="6" xfId="0" applyFont="1" applyFill="1" applyBorder="1"/>
    <xf numFmtId="0" fontId="16" fillId="0" borderId="9" xfId="0" applyFont="1" applyBorder="1" applyProtection="1"/>
    <xf numFmtId="0" fontId="0" fillId="5" borderId="0" xfId="0" applyFont="1" applyFill="1" applyBorder="1" applyAlignment="1" applyProtection="1">
      <alignment horizontal="right"/>
    </xf>
    <xf numFmtId="0" fontId="0" fillId="5" borderId="6" xfId="0" applyFont="1" applyFill="1" applyBorder="1" applyProtection="1"/>
    <xf numFmtId="0" fontId="2" fillId="0" borderId="9" xfId="0" applyFont="1" applyBorder="1" applyProtection="1"/>
    <xf numFmtId="0" fontId="15" fillId="5" borderId="0" xfId="0" applyFont="1" applyFill="1" applyBorder="1" applyAlignment="1">
      <alignment horizontal="left"/>
    </xf>
    <xf numFmtId="0" fontId="2" fillId="5" borderId="8" xfId="0" applyFont="1" applyFill="1" applyBorder="1" applyAlignment="1" applyProtection="1">
      <alignment horizontal="right"/>
    </xf>
    <xf numFmtId="167" fontId="0" fillId="0" borderId="0" xfId="0" applyNumberFormat="1"/>
    <xf numFmtId="0" fontId="15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 applyProtection="1">
      <alignment horizontal="right"/>
    </xf>
    <xf numFmtId="0" fontId="0" fillId="5" borderId="12" xfId="0" applyFont="1" applyFill="1" applyBorder="1" applyProtection="1"/>
    <xf numFmtId="0" fontId="17" fillId="0" borderId="0" xfId="0" applyFont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2" xfId="0" applyFont="1" applyBorder="1" applyAlignment="1" applyProtection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0" xfId="0" applyAlignment="1"/>
    <xf numFmtId="0" fontId="2" fillId="0" borderId="11" xfId="0" applyFont="1" applyBorder="1" applyAlignment="1" applyProtection="1">
      <alignment horizontal="center"/>
    </xf>
    <xf numFmtId="164" fontId="16" fillId="0" borderId="11" xfId="0" applyNumberFormat="1" applyFont="1" applyBorder="1" applyAlignment="1" applyProtection="1">
      <alignment horizontal="center"/>
    </xf>
    <xf numFmtId="164" fontId="16" fillId="0" borderId="11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/>
    <xf numFmtId="0" fontId="2" fillId="0" borderId="7" xfId="0" applyFont="1" applyBorder="1" applyAlignment="1" applyProtection="1">
      <alignment horizontal="center"/>
    </xf>
    <xf numFmtId="164" fontId="16" fillId="0" borderId="7" xfId="0" applyNumberFormat="1" applyFont="1" applyBorder="1" applyAlignment="1" applyProtection="1">
      <alignment horizontal="center"/>
    </xf>
    <xf numFmtId="164" fontId="16" fillId="0" borderId="7" xfId="0" applyNumberFormat="1" applyFont="1" applyBorder="1" applyAlignment="1">
      <alignment horizontal="center"/>
    </xf>
    <xf numFmtId="164" fontId="16" fillId="0" borderId="7" xfId="0" applyNumberFormat="1" applyFont="1" applyBorder="1" applyAlignment="1" applyProtection="1"/>
    <xf numFmtId="164" fontId="0" fillId="0" borderId="8" xfId="0" applyNumberFormat="1" applyFont="1" applyBorder="1" applyProtection="1"/>
    <xf numFmtId="164" fontId="0" fillId="0" borderId="8" xfId="0" applyNumberFormat="1" applyFont="1" applyBorder="1" applyAlignment="1" applyProtection="1">
      <alignment horizontal="center"/>
    </xf>
    <xf numFmtId="167" fontId="0" fillId="0" borderId="8" xfId="0" applyNumberFormat="1" applyFont="1" applyBorder="1" applyProtection="1"/>
    <xf numFmtId="164" fontId="22" fillId="5" borderId="9" xfId="0" applyNumberFormat="1" applyFont="1" applyFill="1" applyBorder="1" applyAlignment="1">
      <alignment wrapText="1"/>
    </xf>
    <xf numFmtId="164" fontId="22" fillId="5" borderId="9" xfId="0" applyNumberFormat="1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right"/>
    </xf>
    <xf numFmtId="164" fontId="16" fillId="5" borderId="9" xfId="0" applyNumberFormat="1" applyFont="1" applyFill="1" applyBorder="1"/>
    <xf numFmtId="164" fontId="2" fillId="5" borderId="9" xfId="0" applyNumberFormat="1" applyFont="1" applyFill="1" applyBorder="1" applyAlignment="1" applyProtection="1">
      <alignment horizontal="right"/>
    </xf>
    <xf numFmtId="164" fontId="16" fillId="5" borderId="9" xfId="0" applyNumberFormat="1" applyFont="1" applyFill="1" applyBorder="1" applyAlignment="1">
      <alignment horizontal="center"/>
    </xf>
    <xf numFmtId="164" fontId="0" fillId="5" borderId="9" xfId="0" applyNumberFormat="1" applyFont="1" applyFill="1" applyBorder="1"/>
    <xf numFmtId="0" fontId="0" fillId="0" borderId="0" xfId="0" applyFont="1" applyBorder="1"/>
    <xf numFmtId="164" fontId="0" fillId="0" borderId="0" xfId="0" applyNumberFormat="1" applyFont="1"/>
    <xf numFmtId="167" fontId="0" fillId="0" borderId="0" xfId="0" applyNumberFormat="1" applyFont="1"/>
    <xf numFmtId="164" fontId="23" fillId="5" borderId="14" xfId="0" applyNumberFormat="1" applyFont="1" applyFill="1" applyBorder="1" applyAlignment="1" applyProtection="1">
      <alignment horizontal="left"/>
    </xf>
    <xf numFmtId="0" fontId="24" fillId="5" borderId="4" xfId="0" applyFont="1" applyFill="1" applyBorder="1"/>
    <xf numFmtId="0" fontId="24" fillId="5" borderId="0" xfId="0" applyFont="1" applyFill="1" applyBorder="1"/>
    <xf numFmtId="0" fontId="16" fillId="5" borderId="5" xfId="0" applyFont="1" applyFill="1" applyBorder="1"/>
    <xf numFmtId="0" fontId="24" fillId="5" borderId="6" xfId="0" applyFont="1" applyFill="1" applyBorder="1"/>
    <xf numFmtId="165" fontId="0" fillId="0" borderId="0" xfId="1" applyNumberFormat="1" applyFont="1" applyBorder="1" applyAlignment="1" applyProtection="1"/>
    <xf numFmtId="164" fontId="16" fillId="5" borderId="5" xfId="0" applyNumberFormat="1" applyFont="1" applyFill="1" applyBorder="1" applyAlignment="1" applyProtection="1">
      <alignment horizontal="left"/>
    </xf>
    <xf numFmtId="164" fontId="16" fillId="5" borderId="6" xfId="0" applyNumberFormat="1" applyFont="1" applyFill="1" applyBorder="1" applyProtection="1"/>
    <xf numFmtId="164" fontId="16" fillId="5" borderId="0" xfId="0" applyNumberFormat="1" applyFont="1" applyFill="1" applyBorder="1" applyProtection="1"/>
    <xf numFmtId="165" fontId="26" fillId="0" borderId="0" xfId="1" applyNumberFormat="1" applyFont="1" applyBorder="1" applyAlignment="1" applyProtection="1">
      <alignment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 applyProtection="1"/>
    <xf numFmtId="164" fontId="16" fillId="5" borderId="5" xfId="0" applyNumberFormat="1" applyFont="1" applyFill="1" applyBorder="1" applyAlignment="1" applyProtection="1">
      <alignment horizontal="left" wrapText="1"/>
    </xf>
    <xf numFmtId="168" fontId="0" fillId="0" borderId="0" xfId="1" applyFont="1" applyBorder="1" applyAlignment="1" applyProtection="1"/>
    <xf numFmtId="0" fontId="0" fillId="0" borderId="0" xfId="0" applyFont="1" applyAlignment="1">
      <alignment horizontal="right" vertical="center"/>
    </xf>
    <xf numFmtId="165" fontId="26" fillId="0" borderId="0" xfId="0" applyNumberFormat="1" applyFont="1" applyBorder="1" applyAlignment="1" applyProtection="1">
      <alignment vertical="center"/>
    </xf>
    <xf numFmtId="164" fontId="16" fillId="5" borderId="12" xfId="0" applyNumberFormat="1" applyFont="1" applyFill="1" applyBorder="1" applyProtection="1"/>
    <xf numFmtId="165" fontId="2" fillId="0" borderId="0" xfId="1" applyNumberFormat="1" applyFont="1" applyBorder="1" applyAlignment="1" applyProtection="1"/>
    <xf numFmtId="0" fontId="2" fillId="0" borderId="0" xfId="0" applyFont="1" applyAlignment="1">
      <alignment horizontal="right"/>
    </xf>
    <xf numFmtId="165" fontId="2" fillId="0" borderId="0" xfId="0" applyNumberFormat="1" applyFont="1" applyBorder="1" applyAlignment="1" applyProtection="1"/>
    <xf numFmtId="164" fontId="16" fillId="5" borderId="15" xfId="0" applyNumberFormat="1" applyFont="1" applyFill="1" applyBorder="1" applyAlignment="1" applyProtection="1">
      <alignment horizontal="left"/>
    </xf>
    <xf numFmtId="164" fontId="16" fillId="5" borderId="13" xfId="0" applyNumberFormat="1" applyFont="1" applyFill="1" applyBorder="1" applyProtection="1"/>
    <xf numFmtId="164" fontId="2" fillId="0" borderId="0" xfId="0" applyNumberFormat="1" applyFont="1" applyAlignment="1" applyProtection="1">
      <alignment horizontal="left"/>
    </xf>
    <xf numFmtId="0" fontId="20" fillId="0" borderId="2" xfId="0" applyFont="1" applyBorder="1" applyAlignment="1" applyProtection="1">
      <alignment wrapText="1"/>
    </xf>
    <xf numFmtId="0" fontId="20" fillId="0" borderId="3" xfId="0" applyFont="1" applyBorder="1" applyAlignment="1" applyProtection="1">
      <alignment wrapText="1"/>
    </xf>
    <xf numFmtId="0" fontId="20" fillId="0" borderId="4" xfId="0" applyFont="1" applyBorder="1" applyAlignment="1" applyProtection="1">
      <alignment wrapText="1"/>
    </xf>
    <xf numFmtId="167" fontId="16" fillId="0" borderId="4" xfId="0" applyNumberFormat="1" applyFont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164" fontId="0" fillId="0" borderId="8" xfId="0" applyNumberFormat="1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164" fontId="0" fillId="0" borderId="8" xfId="0" applyNumberFormat="1" applyFont="1" applyBorder="1" applyProtection="1">
      <protection locked="0"/>
    </xf>
    <xf numFmtId="0" fontId="28" fillId="0" borderId="11" xfId="0" applyFont="1" applyBorder="1" applyAlignment="1">
      <alignment horizontal="center"/>
    </xf>
    <xf numFmtId="14" fontId="28" fillId="0" borderId="11" xfId="0" applyNumberFormat="1" applyFont="1" applyBorder="1" applyAlignment="1">
      <alignment horizontal="center"/>
    </xf>
    <xf numFmtId="0" fontId="28" fillId="0" borderId="11" xfId="0" applyFont="1" applyBorder="1"/>
    <xf numFmtId="44" fontId="28" fillId="0" borderId="11" xfId="2" applyFont="1" applyBorder="1"/>
    <xf numFmtId="167" fontId="16" fillId="0" borderId="11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14" fontId="28" fillId="0" borderId="7" xfId="0" applyNumberFormat="1" applyFont="1" applyBorder="1" applyAlignment="1">
      <alignment horizontal="center"/>
    </xf>
    <xf numFmtId="0" fontId="28" fillId="0" borderId="7" xfId="0" applyFont="1" applyBorder="1"/>
    <xf numFmtId="44" fontId="28" fillId="0" borderId="7" xfId="2" applyFont="1" applyBorder="1"/>
    <xf numFmtId="167" fontId="16" fillId="0" borderId="7" xfId="0" applyNumberFormat="1" applyFont="1" applyBorder="1" applyAlignment="1">
      <alignment horizontal="center"/>
    </xf>
    <xf numFmtId="0" fontId="2" fillId="0" borderId="8" xfId="0" applyFont="1" applyBorder="1" applyAlignment="1" applyProtection="1">
      <alignment horizontal="center"/>
    </xf>
    <xf numFmtId="0" fontId="28" fillId="0" borderId="8" xfId="0" applyFont="1" applyBorder="1" applyAlignment="1">
      <alignment horizontal="center"/>
    </xf>
    <xf numFmtId="14" fontId="28" fillId="0" borderId="8" xfId="0" applyNumberFormat="1" applyFont="1" applyBorder="1" applyAlignment="1">
      <alignment horizontal="center"/>
    </xf>
    <xf numFmtId="0" fontId="28" fillId="0" borderId="8" xfId="0" applyFont="1" applyBorder="1"/>
    <xf numFmtId="44" fontId="28" fillId="0" borderId="8" xfId="2" applyFont="1" applyBorder="1"/>
    <xf numFmtId="167" fontId="16" fillId="0" borderId="8" xfId="0" applyNumberFormat="1" applyFont="1" applyBorder="1" applyAlignment="1">
      <alignment horizontal="center"/>
    </xf>
    <xf numFmtId="164" fontId="16" fillId="0" borderId="8" xfId="0" applyNumberFormat="1" applyFont="1" applyBorder="1" applyAlignment="1" applyProtection="1">
      <alignment horizontal="center"/>
    </xf>
    <xf numFmtId="164" fontId="16" fillId="0" borderId="8" xfId="0" applyNumberFormat="1" applyFont="1" applyBorder="1" applyAlignment="1">
      <alignment horizontal="center"/>
    </xf>
    <xf numFmtId="164" fontId="16" fillId="0" borderId="8" xfId="0" applyNumberFormat="1" applyFont="1" applyBorder="1" applyAlignment="1" applyProtection="1"/>
    <xf numFmtId="0" fontId="12" fillId="0" borderId="16" xfId="0" applyFont="1" applyBorder="1" applyAlignment="1">
      <alignment horizontal="center"/>
    </xf>
    <xf numFmtId="0" fontId="11" fillId="3" borderId="11" xfId="0" applyFont="1" applyFill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wrapText="1"/>
    </xf>
    <xf numFmtId="0" fontId="3" fillId="0" borderId="9" xfId="0" applyFont="1" applyBorder="1" applyAlignment="1" applyProtection="1">
      <alignment horizontal="center"/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14" fillId="5" borderId="11" xfId="0" applyFont="1" applyFill="1" applyBorder="1" applyAlignment="1" applyProtection="1">
      <alignment horizontal="center"/>
    </xf>
    <xf numFmtId="0" fontId="25" fillId="0" borderId="0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2">
    <dxf>
      <font>
        <name val="Arial"/>
      </font>
    </dxf>
    <dxf>
      <font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estre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  <cell r="D6">
            <v>1</v>
          </cell>
          <cell r="H6">
            <v>1</v>
          </cell>
        </row>
        <row r="7">
          <cell r="B7">
            <v>2</v>
          </cell>
          <cell r="D7">
            <v>1</v>
          </cell>
          <cell r="H7">
            <v>2</v>
          </cell>
        </row>
        <row r="8">
          <cell r="B8">
            <v>3</v>
          </cell>
          <cell r="D8">
            <v>1</v>
          </cell>
          <cell r="H8">
            <v>3</v>
          </cell>
        </row>
        <row r="9">
          <cell r="B9">
            <v>4</v>
          </cell>
          <cell r="D9">
            <v>1</v>
          </cell>
          <cell r="H9">
            <v>3</v>
          </cell>
        </row>
        <row r="10">
          <cell r="B10">
            <v>5</v>
          </cell>
          <cell r="D10">
            <v>1</v>
          </cell>
          <cell r="H10">
            <v>4</v>
          </cell>
        </row>
        <row r="11">
          <cell r="B11">
            <v>6</v>
          </cell>
          <cell r="D11">
            <v>2</v>
          </cell>
          <cell r="H11">
            <v>5</v>
          </cell>
        </row>
        <row r="12">
          <cell r="B12">
            <v>7</v>
          </cell>
          <cell r="D12">
            <v>2</v>
          </cell>
          <cell r="H12">
            <v>5</v>
          </cell>
        </row>
        <row r="13">
          <cell r="B13">
            <v>8</v>
          </cell>
          <cell r="D13">
            <v>2</v>
          </cell>
          <cell r="H13">
            <v>6</v>
          </cell>
        </row>
        <row r="14">
          <cell r="B14">
            <v>9</v>
          </cell>
          <cell r="D14">
            <v>2</v>
          </cell>
          <cell r="H14">
            <v>7</v>
          </cell>
        </row>
        <row r="15">
          <cell r="B15">
            <v>10</v>
          </cell>
          <cell r="D15">
            <v>2</v>
          </cell>
          <cell r="H15">
            <v>7</v>
          </cell>
          <cell r="L15">
            <v>15</v>
          </cell>
          <cell r="P15">
            <v>30</v>
          </cell>
        </row>
        <row r="16">
          <cell r="B16">
            <v>15</v>
          </cell>
          <cell r="D16">
            <v>3</v>
          </cell>
          <cell r="F16">
            <v>0.2</v>
          </cell>
          <cell r="H16">
            <v>11</v>
          </cell>
          <cell r="J16">
            <v>0.8</v>
          </cell>
          <cell r="L16">
            <v>23</v>
          </cell>
          <cell r="N16">
            <v>1.6</v>
          </cell>
          <cell r="P16">
            <v>45</v>
          </cell>
          <cell r="R16">
            <v>3</v>
          </cell>
        </row>
        <row r="17">
          <cell r="B17">
            <v>20</v>
          </cell>
          <cell r="D17">
            <v>4</v>
          </cell>
          <cell r="F17">
            <v>0.2</v>
          </cell>
          <cell r="H17">
            <v>14</v>
          </cell>
          <cell r="J17">
            <v>0.6</v>
          </cell>
          <cell r="L17">
            <v>30</v>
          </cell>
          <cell r="N17">
            <v>1.4</v>
          </cell>
          <cell r="P17">
            <v>60</v>
          </cell>
          <cell r="R17">
            <v>3</v>
          </cell>
        </row>
        <row r="18">
          <cell r="B18">
            <v>25</v>
          </cell>
          <cell r="D18">
            <v>5</v>
          </cell>
          <cell r="F18">
            <v>0.2</v>
          </cell>
          <cell r="H18">
            <v>18</v>
          </cell>
          <cell r="J18">
            <v>0.8</v>
          </cell>
          <cell r="L18">
            <v>38</v>
          </cell>
          <cell r="N18">
            <v>1.6</v>
          </cell>
          <cell r="P18">
            <v>75</v>
          </cell>
          <cell r="R18">
            <v>3</v>
          </cell>
        </row>
        <row r="19">
          <cell r="B19">
            <v>30</v>
          </cell>
          <cell r="D19">
            <v>6</v>
          </cell>
          <cell r="F19">
            <v>0.2</v>
          </cell>
          <cell r="H19">
            <v>21</v>
          </cell>
          <cell r="J19">
            <v>0.6</v>
          </cell>
          <cell r="L19">
            <v>45</v>
          </cell>
          <cell r="N19">
            <v>1.4</v>
          </cell>
          <cell r="P19">
            <v>75</v>
          </cell>
          <cell r="R19">
            <v>0</v>
          </cell>
        </row>
        <row r="20">
          <cell r="B20">
            <v>40</v>
          </cell>
          <cell r="D20">
            <v>8</v>
          </cell>
          <cell r="F20">
            <v>0.2</v>
          </cell>
          <cell r="H20">
            <v>28</v>
          </cell>
          <cell r="J20">
            <v>0.7</v>
          </cell>
          <cell r="L20">
            <v>60</v>
          </cell>
          <cell r="N20">
            <v>1.5</v>
          </cell>
          <cell r="P20">
            <v>75</v>
          </cell>
          <cell r="R20">
            <v>0</v>
          </cell>
        </row>
        <row r="21">
          <cell r="B21">
            <v>50</v>
          </cell>
          <cell r="D21">
            <v>10</v>
          </cell>
          <cell r="F21">
            <v>0.2</v>
          </cell>
          <cell r="H21">
            <v>35</v>
          </cell>
          <cell r="J21">
            <v>0.7</v>
          </cell>
          <cell r="L21">
            <v>75</v>
          </cell>
          <cell r="N21">
            <v>1.5</v>
          </cell>
          <cell r="P21">
            <v>75</v>
          </cell>
          <cell r="R21">
            <v>0</v>
          </cell>
        </row>
        <row r="22">
          <cell r="B22">
            <v>100</v>
          </cell>
          <cell r="D22">
            <v>20</v>
          </cell>
          <cell r="F22">
            <v>0.2</v>
          </cell>
          <cell r="H22">
            <v>70</v>
          </cell>
          <cell r="J22">
            <v>0.7</v>
          </cell>
          <cell r="L22">
            <v>75</v>
          </cell>
          <cell r="N22">
            <v>0</v>
          </cell>
          <cell r="P22">
            <v>75</v>
          </cell>
          <cell r="R22">
            <v>0</v>
          </cell>
        </row>
        <row r="23">
          <cell r="B23">
            <v>200</v>
          </cell>
          <cell r="D23">
            <v>40</v>
          </cell>
          <cell r="E23" t="str">
            <v>(*)</v>
          </cell>
          <cell r="F23">
            <v>0.2</v>
          </cell>
          <cell r="H23">
            <v>75</v>
          </cell>
          <cell r="J23">
            <v>0.05</v>
          </cell>
          <cell r="N23">
            <v>0</v>
          </cell>
          <cell r="R23">
            <v>0</v>
          </cell>
        </row>
        <row r="36">
          <cell r="D36">
            <v>0.25</v>
          </cell>
          <cell r="H36">
            <v>0.2</v>
          </cell>
          <cell r="L36">
            <v>0.15</v>
          </cell>
          <cell r="P36">
            <v>0.15</v>
          </cell>
        </row>
        <row r="37">
          <cell r="D37">
            <v>0.9</v>
          </cell>
          <cell r="H37">
            <v>0.9</v>
          </cell>
          <cell r="L37">
            <v>0.45</v>
          </cell>
          <cell r="P37">
            <v>0.45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e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2"/>
  <sheetViews>
    <sheetView showGridLines="0" tabSelected="1" zoomScale="80" zoomScaleNormal="80" workbookViewId="0">
      <selection activeCell="E35" sqref="E35"/>
    </sheetView>
  </sheetViews>
  <sheetFormatPr baseColWidth="10" defaultColWidth="9.140625" defaultRowHeight="12.75" x14ac:dyDescent="0.2"/>
  <cols>
    <col min="1" max="1" width="2.85546875" style="1" customWidth="1"/>
    <col min="2" max="2" width="16" style="1" customWidth="1"/>
    <col min="3" max="3" width="15.5703125" style="1" customWidth="1"/>
    <col min="4" max="4" width="15" style="1" customWidth="1"/>
    <col min="5" max="5" width="14.5703125" style="1" customWidth="1"/>
    <col min="6" max="6" width="13.85546875" style="1" customWidth="1"/>
    <col min="7" max="7" width="15.7109375" style="1" customWidth="1"/>
    <col min="8" max="8" width="15.140625" style="1" customWidth="1"/>
    <col min="9" max="10" width="14.42578125" style="1" customWidth="1"/>
    <col min="11" max="11" width="13.7109375" style="1" customWidth="1"/>
    <col min="12" max="1025" width="9.140625" style="1" customWidth="1"/>
  </cols>
  <sheetData>
    <row r="2" spans="1:10" x14ac:dyDescent="0.2">
      <c r="A2" s="2" t="s">
        <v>536</v>
      </c>
    </row>
    <row r="3" spans="1:10" x14ac:dyDescent="0.2">
      <c r="A3" s="2" t="s">
        <v>537</v>
      </c>
    </row>
    <row r="4" spans="1:10" x14ac:dyDescent="0.2">
      <c r="A4" s="2" t="s">
        <v>0</v>
      </c>
    </row>
    <row r="5" spans="1:10" x14ac:dyDescent="0.2">
      <c r="A5" s="3" t="s">
        <v>1</v>
      </c>
      <c r="B5" s="4"/>
      <c r="C5" s="4"/>
      <c r="D5" s="4"/>
      <c r="E5" s="4"/>
      <c r="F5" s="4"/>
    </row>
    <row r="8" spans="1:10" x14ac:dyDescent="0.2">
      <c r="B8" s="5" t="s">
        <v>2</v>
      </c>
      <c r="C8" s="6"/>
      <c r="D8" s="6"/>
      <c r="E8" s="6"/>
      <c r="F8" s="6"/>
      <c r="G8" s="6"/>
      <c r="H8" s="6"/>
      <c r="I8" s="6"/>
      <c r="J8" s="7"/>
    </row>
    <row r="9" spans="1:10" x14ac:dyDescent="0.2">
      <c r="B9" s="8" t="s">
        <v>3</v>
      </c>
      <c r="C9" s="9"/>
      <c r="D9" s="9"/>
      <c r="E9" s="9"/>
      <c r="F9" s="9"/>
      <c r="G9" s="9"/>
      <c r="H9" s="9"/>
      <c r="I9" s="9"/>
      <c r="J9" s="10"/>
    </row>
    <row r="10" spans="1:10" ht="4.5" customHeight="1" x14ac:dyDescent="0.2">
      <c r="B10" s="11"/>
      <c r="C10" s="9"/>
      <c r="D10" s="9"/>
      <c r="E10" s="9"/>
      <c r="F10" s="9"/>
      <c r="G10" s="9"/>
      <c r="H10" s="9"/>
      <c r="I10" s="9"/>
      <c r="J10" s="10"/>
    </row>
    <row r="11" spans="1:10" x14ac:dyDescent="0.2">
      <c r="B11" s="12" t="s">
        <v>4</v>
      </c>
      <c r="C11" s="13"/>
      <c r="D11" s="13"/>
      <c r="E11" s="13"/>
      <c r="F11" s="13"/>
      <c r="G11" s="13"/>
      <c r="H11" s="13"/>
      <c r="I11" s="13"/>
      <c r="J11" s="14"/>
    </row>
    <row r="12" spans="1:10" x14ac:dyDescent="0.2">
      <c r="B12" s="8" t="s">
        <v>5</v>
      </c>
      <c r="C12" s="9"/>
      <c r="D12" s="9"/>
      <c r="E12" s="9"/>
      <c r="F12" s="9"/>
      <c r="G12" s="9"/>
      <c r="H12" s="9"/>
      <c r="I12" s="9"/>
      <c r="J12" s="10"/>
    </row>
    <row r="13" spans="1:10" ht="4.5" customHeight="1" x14ac:dyDescent="0.2">
      <c r="B13" s="11"/>
      <c r="C13" s="9"/>
      <c r="D13" s="9"/>
      <c r="E13" s="9"/>
      <c r="F13" s="9"/>
      <c r="G13" s="9"/>
      <c r="H13" s="9"/>
      <c r="I13" s="9"/>
      <c r="J13" s="10"/>
    </row>
    <row r="14" spans="1:10" ht="12.75" customHeight="1" x14ac:dyDescent="0.2">
      <c r="B14" s="15" t="s">
        <v>6</v>
      </c>
      <c r="C14" s="13"/>
      <c r="D14" s="13"/>
      <c r="E14" s="13"/>
      <c r="F14" s="13"/>
      <c r="G14" s="13"/>
      <c r="H14" s="13"/>
      <c r="I14" s="13"/>
      <c r="J14" s="14"/>
    </row>
    <row r="15" spans="1:10" ht="14.25" customHeight="1" x14ac:dyDescent="0.2">
      <c r="B15" s="8" t="s">
        <v>7</v>
      </c>
      <c r="C15" s="9"/>
      <c r="D15" s="9"/>
      <c r="E15" s="9"/>
      <c r="F15" s="9"/>
      <c r="G15" s="9"/>
      <c r="H15" s="9"/>
      <c r="I15" s="9"/>
      <c r="J15" s="10"/>
    </row>
    <row r="16" spans="1:10" ht="14.25" customHeight="1" x14ac:dyDescent="0.2">
      <c r="B16" s="8" t="s">
        <v>8</v>
      </c>
      <c r="C16" s="9"/>
      <c r="D16" s="9"/>
      <c r="E16" s="9"/>
      <c r="F16" s="9"/>
      <c r="G16" s="9"/>
      <c r="H16" s="9"/>
      <c r="I16" s="9"/>
      <c r="J16" s="10"/>
    </row>
    <row r="17" spans="2:10" ht="14.25" customHeight="1" x14ac:dyDescent="0.2">
      <c r="B17" s="8" t="s">
        <v>9</v>
      </c>
      <c r="C17" s="9"/>
      <c r="D17" s="9"/>
      <c r="E17" s="9"/>
      <c r="F17" s="9"/>
      <c r="G17" s="9"/>
      <c r="H17" s="9"/>
      <c r="I17" s="9"/>
      <c r="J17" s="10"/>
    </row>
    <row r="18" spans="2:10" ht="14.25" customHeight="1" x14ac:dyDescent="0.2">
      <c r="B18" s="8" t="s">
        <v>10</v>
      </c>
      <c r="C18" s="9"/>
      <c r="D18" s="9"/>
      <c r="E18" s="9"/>
      <c r="F18" s="9"/>
      <c r="G18" s="9"/>
      <c r="H18" s="9"/>
      <c r="I18" s="9"/>
      <c r="J18" s="10"/>
    </row>
    <row r="19" spans="2:10" ht="4.5" customHeight="1" x14ac:dyDescent="0.2">
      <c r="B19" s="16"/>
      <c r="C19" s="13"/>
      <c r="D19" s="13"/>
      <c r="E19" s="13"/>
      <c r="F19" s="13"/>
      <c r="G19" s="13"/>
      <c r="H19" s="13"/>
      <c r="I19" s="13"/>
      <c r="J19" s="14"/>
    </row>
    <row r="20" spans="2:10" ht="12.75" customHeight="1" x14ac:dyDescent="0.2">
      <c r="B20" s="143" t="s">
        <v>11</v>
      </c>
      <c r="C20" s="143"/>
      <c r="D20" s="143"/>
      <c r="E20" s="143"/>
      <c r="F20" s="143"/>
      <c r="G20" s="143"/>
      <c r="H20" s="143"/>
      <c r="I20" s="143"/>
      <c r="J20" s="143"/>
    </row>
    <row r="21" spans="2:10" x14ac:dyDescent="0.2">
      <c r="B21" s="8" t="s">
        <v>12</v>
      </c>
      <c r="C21" s="9"/>
      <c r="D21" s="9"/>
      <c r="E21" s="9"/>
      <c r="F21" s="9"/>
      <c r="G21" s="9"/>
      <c r="H21" s="9"/>
      <c r="I21" s="9"/>
      <c r="J21" s="10"/>
    </row>
    <row r="22" spans="2:10" ht="10.5" customHeight="1" x14ac:dyDescent="0.2">
      <c r="B22" s="144"/>
      <c r="C22" s="144"/>
      <c r="D22" s="144"/>
      <c r="E22" s="144"/>
      <c r="F22" s="144"/>
      <c r="G22" s="144"/>
      <c r="H22" s="144"/>
      <c r="I22" s="144"/>
      <c r="J22" s="144"/>
    </row>
  </sheetData>
  <mergeCells count="2">
    <mergeCell ref="B20:J20"/>
    <mergeCell ref="B22:J22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showGridLines="0" zoomScaleNormal="100" workbookViewId="0">
      <selection activeCell="D8" sqref="D8"/>
    </sheetView>
  </sheetViews>
  <sheetFormatPr baseColWidth="10" defaultColWidth="9.140625" defaultRowHeight="12.75" x14ac:dyDescent="0.2"/>
  <cols>
    <col min="1" max="1" width="2.7109375" style="17" customWidth="1"/>
    <col min="2" max="2" width="24.42578125" style="17" customWidth="1"/>
    <col min="3" max="6" width="30.28515625" style="17" customWidth="1"/>
    <col min="7" max="1025" width="9.140625" style="17" customWidth="1"/>
  </cols>
  <sheetData>
    <row r="1" spans="1:6" x14ac:dyDescent="0.2">
      <c r="A1" s="18" t="s">
        <v>13</v>
      </c>
      <c r="F1" s="19" t="s">
        <v>14</v>
      </c>
    </row>
    <row r="2" spans="1:6" ht="15" customHeight="1" x14ac:dyDescent="0.2">
      <c r="A2" s="20" t="s">
        <v>15</v>
      </c>
      <c r="F2" s="21"/>
    </row>
    <row r="3" spans="1:6" x14ac:dyDescent="0.2">
      <c r="E3" s="22"/>
      <c r="F3" s="22"/>
    </row>
    <row r="4" spans="1:6" x14ac:dyDescent="0.2">
      <c r="B4" s="23" t="s">
        <v>16</v>
      </c>
      <c r="D4" s="145"/>
      <c r="E4" s="145"/>
      <c r="F4" s="24"/>
    </row>
    <row r="5" spans="1:6" ht="8.1" customHeight="1" x14ac:dyDescent="0.2">
      <c r="B5" s="23"/>
      <c r="D5" s="25"/>
      <c r="E5" s="26"/>
      <c r="F5" s="26"/>
    </row>
    <row r="6" spans="1:6" x14ac:dyDescent="0.2">
      <c r="B6" s="23" t="s">
        <v>17</v>
      </c>
      <c r="D6" s="146">
        <v>43478</v>
      </c>
      <c r="E6" s="146"/>
      <c r="F6" s="26"/>
    </row>
    <row r="7" spans="1:6" ht="8.1" customHeight="1" x14ac:dyDescent="0.2">
      <c r="B7" s="23"/>
      <c r="D7" s="27"/>
      <c r="E7" s="26"/>
      <c r="F7" s="26"/>
    </row>
    <row r="8" spans="1:6" x14ac:dyDescent="0.2">
      <c r="B8" s="23" t="s">
        <v>18</v>
      </c>
      <c r="D8" s="146">
        <v>3465</v>
      </c>
      <c r="E8" s="146"/>
      <c r="F8" s="26"/>
    </row>
    <row r="9" spans="1:6" ht="8.1" customHeight="1" x14ac:dyDescent="0.2">
      <c r="B9" s="23"/>
      <c r="D9" s="28"/>
      <c r="E9" s="26"/>
      <c r="F9" s="26"/>
    </row>
    <row r="10" spans="1:6" ht="12.75" customHeight="1" x14ac:dyDescent="0.2">
      <c r="B10" s="23" t="s">
        <v>19</v>
      </c>
      <c r="D10" s="147" t="s">
        <v>20</v>
      </c>
      <c r="E10" s="147"/>
      <c r="F10" s="26"/>
    </row>
    <row r="11" spans="1:6" ht="8.1" customHeight="1" x14ac:dyDescent="0.2">
      <c r="B11" s="23"/>
      <c r="D11" s="25"/>
      <c r="E11" s="26"/>
      <c r="F11" s="26"/>
    </row>
    <row r="12" spans="1:6" x14ac:dyDescent="0.2">
      <c r="B12" s="29" t="s">
        <v>21</v>
      </c>
      <c r="D12" s="30">
        <f>ABS(D6)/ABS(D8)</f>
        <v>12.547763347763349</v>
      </c>
      <c r="E12" s="26"/>
      <c r="F12" s="26"/>
    </row>
    <row r="13" spans="1:6" ht="9" customHeight="1" x14ac:dyDescent="0.2">
      <c r="B13" s="29"/>
      <c r="D13" s="31"/>
    </row>
    <row r="14" spans="1:6" x14ac:dyDescent="0.2">
      <c r="B14" s="32" t="s">
        <v>22</v>
      </c>
      <c r="D14" s="33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spans="1:6" ht="9" customHeight="1" x14ac:dyDescent="0.2">
      <c r="B15" s="32"/>
      <c r="D15" s="34"/>
    </row>
    <row r="16" spans="1:6" x14ac:dyDescent="0.2">
      <c r="B16" s="32" t="s">
        <v>23</v>
      </c>
      <c r="D16" s="33">
        <f>HLOOKUP(D10,C18:F29,12,0)</f>
        <v>3118.5</v>
      </c>
    </row>
    <row r="18" spans="2:6" ht="33.75" x14ac:dyDescent="0.2">
      <c r="B18" s="35" t="s">
        <v>24</v>
      </c>
      <c r="C18" s="36" t="s">
        <v>25</v>
      </c>
      <c r="D18" s="36" t="s">
        <v>20</v>
      </c>
      <c r="E18" s="36" t="s">
        <v>26</v>
      </c>
      <c r="F18" s="36" t="s">
        <v>27</v>
      </c>
    </row>
    <row r="19" spans="2:6" x14ac:dyDescent="0.2">
      <c r="B19" s="37" t="s">
        <v>28</v>
      </c>
      <c r="C19" s="38">
        <f>ROUNDUP(IF(ROUNDUP($D$12,2)&lt;1,1,IF(ROUNDUP($D$12,2)&lt;=10,VLOOKUP(ROUNDUP($D$12,0),'[1]New Audit Methodology Guidance'!$B$6:$D$23,3,0),0)),0)</f>
        <v>0</v>
      </c>
      <c r="D19" s="38">
        <f>ROUNDUP(IF(ROUNDUP($D$12,2)&lt;1,1,IF(ROUNDUP($D$12,2)&lt;=10,VLOOKUP(ROUNDUP($D$12,0),'[1]New Audit Methodology Guidance'!B6:H23,7,0),0)),0)</f>
        <v>0</v>
      </c>
      <c r="E19" s="38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38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37" t="s">
        <v>29</v>
      </c>
      <c r="C20" s="38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38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38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38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spans="2:6" x14ac:dyDescent="0.2">
      <c r="B21" s="37" t="s">
        <v>30</v>
      </c>
      <c r="C21" s="38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38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38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38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37" t="s">
        <v>31</v>
      </c>
      <c r="C22" s="38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38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38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38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37" t="s">
        <v>32</v>
      </c>
      <c r="C23" s="38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38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38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38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37" t="s">
        <v>33</v>
      </c>
      <c r="C24" s="38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38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38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38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37" t="s">
        <v>34</v>
      </c>
      <c r="C25" s="38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38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38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38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37" t="s">
        <v>35</v>
      </c>
      <c r="C26" s="38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38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38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38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37" t="s">
        <v>36</v>
      </c>
      <c r="C27" s="38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38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38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38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37" t="s">
        <v>37</v>
      </c>
      <c r="C29" s="39">
        <f>ABS(IF((ABS($D$6)*'[1]New Audit Methodology Guidance'!D36)&lt;('[1]New Audit Methodology Guidance'!D37*ABS($D$8)),ABS($D$6)*'[1]New Audit Methodology Guidance'!D36,'[1]New Audit Methodology Guidance'!D37*ABS($D$8)))</f>
        <v>3118.5</v>
      </c>
      <c r="D29" s="39">
        <f>ABS(IF((ABS($D$6)*'[1]New Audit Methodology Guidance'!H36)&lt;('[1]New Audit Methodology Guidance'!H37*ABS($D$8)),ABS($D$6)*'[1]New Audit Methodology Guidance'!H36,'[1]New Audit Methodology Guidance'!H37*ABS($D$8)))</f>
        <v>3118.5</v>
      </c>
      <c r="E29" s="39">
        <f>ABS(IF((ABS($D$6)*'[1]New Audit Methodology Guidance'!L36)&lt;('[1]New Audit Methodology Guidance'!L37*ABS($D$8)),ABS($D$6)*'[1]New Audit Methodology Guidance'!L36,'[1]New Audit Methodology Guidance'!L37*ABS($D$8)))</f>
        <v>1559.25</v>
      </c>
      <c r="F29" s="39">
        <f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password="81DA" sheet="1" objects="1" scenarios="1" selectLockedCells="1"/>
  <mergeCells count="4">
    <mergeCell ref="D4:E4"/>
    <mergeCell ref="D6:E6"/>
    <mergeCell ref="D8:E8"/>
    <mergeCell ref="D10:E10"/>
  </mergeCells>
  <conditionalFormatting sqref="C19:F27 C29:F29">
    <cfRule type="cellIs" dxfId="1" priority="2" operator="greaterThan">
      <formula>0</formula>
    </cfRule>
  </conditionalFormatting>
  <dataValidations count="2">
    <dataValidation operator="notEqual" allowBlank="1" showInputMessage="1" errorTitle="Warning" error="You must enter a number." sqref="D6">
      <formula1>0</formula1>
      <formula2>0</formula2>
    </dataValidation>
    <dataValidation type="list" allowBlank="1" showInputMessage="1" showErrorMessage="1" sqref="D10">
      <formula1>#REF!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showGridLines="0" topLeftCell="A72" zoomScale="95" zoomScaleNormal="95" workbookViewId="0">
      <selection activeCell="I88" sqref="I88"/>
    </sheetView>
  </sheetViews>
  <sheetFormatPr baseColWidth="10" defaultColWidth="9.140625" defaultRowHeight="12.75" x14ac:dyDescent="0.2"/>
  <cols>
    <col min="1" max="1" width="2.7109375" style="17" customWidth="1"/>
    <col min="2" max="2" width="24.42578125" style="17" customWidth="1"/>
    <col min="3" max="6" width="30.28515625" style="17" customWidth="1"/>
    <col min="7" max="1025" width="9.140625" style="17" customWidth="1"/>
  </cols>
  <sheetData>
    <row r="1" spans="1:6" x14ac:dyDescent="0.2">
      <c r="A1" s="18" t="s">
        <v>13</v>
      </c>
      <c r="F1" s="19" t="s">
        <v>14</v>
      </c>
    </row>
    <row r="2" spans="1:6" ht="15" customHeight="1" x14ac:dyDescent="0.2">
      <c r="A2" s="20" t="s">
        <v>15</v>
      </c>
      <c r="F2" s="21"/>
    </row>
    <row r="3" spans="1:6" x14ac:dyDescent="0.2">
      <c r="E3" s="22"/>
      <c r="F3" s="22"/>
    </row>
    <row r="4" spans="1:6" x14ac:dyDescent="0.2">
      <c r="B4" s="23" t="s">
        <v>16</v>
      </c>
      <c r="D4" s="145"/>
      <c r="E4" s="145"/>
      <c r="F4" s="24"/>
    </row>
    <row r="5" spans="1:6" ht="8.1" customHeight="1" x14ac:dyDescent="0.2">
      <c r="B5" s="23"/>
      <c r="D5" s="25"/>
      <c r="E5" s="26"/>
      <c r="F5" s="26"/>
    </row>
    <row r="6" spans="1:6" x14ac:dyDescent="0.2">
      <c r="B6" s="23" t="s">
        <v>17</v>
      </c>
      <c r="D6" s="146">
        <v>427184</v>
      </c>
      <c r="E6" s="146"/>
      <c r="F6" s="26"/>
    </row>
    <row r="7" spans="1:6" ht="8.1" customHeight="1" x14ac:dyDescent="0.2">
      <c r="B7" s="23"/>
      <c r="D7" s="27"/>
      <c r="E7" s="26"/>
      <c r="F7" s="26"/>
    </row>
    <row r="8" spans="1:6" x14ac:dyDescent="0.2">
      <c r="B8" s="23" t="s">
        <v>18</v>
      </c>
      <c r="D8" s="146">
        <v>13500</v>
      </c>
      <c r="E8" s="146"/>
      <c r="F8" s="26"/>
    </row>
    <row r="9" spans="1:6" ht="8.1" customHeight="1" x14ac:dyDescent="0.2">
      <c r="B9" s="23"/>
      <c r="D9" s="28"/>
      <c r="E9" s="26"/>
      <c r="F9" s="26"/>
    </row>
    <row r="10" spans="1:6" ht="12.75" customHeight="1" x14ac:dyDescent="0.2">
      <c r="B10" s="23" t="s">
        <v>19</v>
      </c>
      <c r="D10" s="147" t="s">
        <v>20</v>
      </c>
      <c r="E10" s="147"/>
      <c r="F10" s="26"/>
    </row>
    <row r="11" spans="1:6" ht="8.1" customHeight="1" x14ac:dyDescent="0.2">
      <c r="B11" s="23"/>
      <c r="D11" s="25"/>
      <c r="E11" s="26"/>
      <c r="F11" s="26"/>
    </row>
    <row r="12" spans="1:6" x14ac:dyDescent="0.2">
      <c r="B12" s="29" t="s">
        <v>21</v>
      </c>
      <c r="D12" s="30">
        <f>ABS(D6)/ABS(D8)</f>
        <v>31.64325925925926</v>
      </c>
      <c r="E12" s="26"/>
      <c r="F12" s="26"/>
    </row>
    <row r="13" spans="1:6" ht="9" customHeight="1" x14ac:dyDescent="0.2">
      <c r="B13" s="29"/>
      <c r="D13" s="31"/>
    </row>
    <row r="14" spans="1:6" x14ac:dyDescent="0.2">
      <c r="B14" s="32" t="s">
        <v>22</v>
      </c>
      <c r="D14" s="33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0</v>
      </c>
    </row>
    <row r="15" spans="1:6" ht="9" customHeight="1" x14ac:dyDescent="0.2">
      <c r="B15" s="32"/>
      <c r="D15" s="34"/>
    </row>
    <row r="16" spans="1:6" x14ac:dyDescent="0.2">
      <c r="B16" s="32" t="s">
        <v>23</v>
      </c>
      <c r="D16" s="33">
        <f>HLOOKUP(D10,C18:F29,12,0)</f>
        <v>12150</v>
      </c>
    </row>
    <row r="18" spans="2:6" ht="33.75" x14ac:dyDescent="0.2">
      <c r="B18" s="35" t="s">
        <v>24</v>
      </c>
      <c r="C18" s="36" t="s">
        <v>25</v>
      </c>
      <c r="D18" s="36" t="s">
        <v>20</v>
      </c>
      <c r="E18" s="36" t="s">
        <v>26</v>
      </c>
      <c r="F18" s="36" t="s">
        <v>27</v>
      </c>
    </row>
    <row r="19" spans="2:6" x14ac:dyDescent="0.2">
      <c r="B19" s="37" t="s">
        <v>28</v>
      </c>
      <c r="C19" s="38">
        <v>0</v>
      </c>
      <c r="D19" s="38">
        <v>0</v>
      </c>
      <c r="E19" s="38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38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37" t="s">
        <v>29</v>
      </c>
      <c r="C20" s="38">
        <v>0</v>
      </c>
      <c r="D20" s="38">
        <v>0</v>
      </c>
      <c r="E20" s="38">
        <v>0</v>
      </c>
      <c r="F20" s="38">
        <v>0</v>
      </c>
    </row>
    <row r="21" spans="2:6" x14ac:dyDescent="0.2">
      <c r="B21" s="37" t="s">
        <v>30</v>
      </c>
      <c r="C21" s="38">
        <v>0</v>
      </c>
      <c r="D21" s="38">
        <v>0</v>
      </c>
      <c r="E21" s="38">
        <v>0</v>
      </c>
      <c r="F21" s="38">
        <v>0</v>
      </c>
    </row>
    <row r="22" spans="2:6" x14ac:dyDescent="0.2">
      <c r="B22" s="37" t="s">
        <v>31</v>
      </c>
      <c r="C22" s="38">
        <v>0</v>
      </c>
      <c r="D22" s="38">
        <v>0</v>
      </c>
      <c r="E22" s="38">
        <v>0</v>
      </c>
      <c r="F22" s="38">
        <v>0</v>
      </c>
    </row>
    <row r="23" spans="2:6" x14ac:dyDescent="0.2">
      <c r="B23" s="37" t="s">
        <v>32</v>
      </c>
      <c r="C23" s="38">
        <v>0</v>
      </c>
      <c r="D23" s="38">
        <v>0</v>
      </c>
      <c r="E23" s="38">
        <v>0</v>
      </c>
      <c r="F23" s="38">
        <v>0</v>
      </c>
    </row>
    <row r="24" spans="2:6" x14ac:dyDescent="0.2">
      <c r="B24" s="37" t="s">
        <v>33</v>
      </c>
      <c r="C24" s="38">
        <v>0</v>
      </c>
      <c r="D24" s="38">
        <v>0</v>
      </c>
      <c r="E24" s="38">
        <v>0</v>
      </c>
      <c r="F24" s="38">
        <v>0</v>
      </c>
    </row>
    <row r="25" spans="2:6" x14ac:dyDescent="0.2">
      <c r="B25" s="37" t="s">
        <v>34</v>
      </c>
      <c r="C25" s="38">
        <v>0</v>
      </c>
      <c r="D25" s="38">
        <v>0</v>
      </c>
      <c r="E25" s="38">
        <v>0</v>
      </c>
      <c r="F25" s="38">
        <v>0</v>
      </c>
    </row>
    <row r="26" spans="2:6" x14ac:dyDescent="0.2">
      <c r="B26" s="37" t="s">
        <v>35</v>
      </c>
      <c r="C26" s="38">
        <v>0</v>
      </c>
      <c r="D26" s="38">
        <v>0</v>
      </c>
      <c r="E26" s="38">
        <v>0</v>
      </c>
      <c r="F26" s="38">
        <v>0</v>
      </c>
    </row>
    <row r="27" spans="2:6" x14ac:dyDescent="0.2">
      <c r="B27" s="37" t="s">
        <v>36</v>
      </c>
      <c r="C27" s="38">
        <v>0</v>
      </c>
      <c r="D27" s="38">
        <v>0</v>
      </c>
      <c r="E27" s="38">
        <v>0</v>
      </c>
      <c r="F27" s="38">
        <v>0</v>
      </c>
    </row>
    <row r="29" spans="2:6" x14ac:dyDescent="0.2">
      <c r="B29" s="37" t="s">
        <v>37</v>
      </c>
      <c r="C29" s="39">
        <v>12150</v>
      </c>
      <c r="D29" s="39">
        <v>12150</v>
      </c>
      <c r="E29" s="39">
        <v>6075</v>
      </c>
      <c r="F29" s="39">
        <v>6075</v>
      </c>
    </row>
    <row r="33" spans="2:6" ht="22.5" x14ac:dyDescent="0.2">
      <c r="B33" s="140" t="s">
        <v>38</v>
      </c>
      <c r="C33" s="140" t="s">
        <v>39</v>
      </c>
      <c r="D33" s="140" t="s">
        <v>40</v>
      </c>
      <c r="E33" s="140" t="s">
        <v>41</v>
      </c>
      <c r="F33" s="140" t="s">
        <v>42</v>
      </c>
    </row>
    <row r="34" spans="2:6" ht="15" x14ac:dyDescent="0.25">
      <c r="B34" s="141">
        <v>1</v>
      </c>
      <c r="C34" s="125">
        <v>100605</v>
      </c>
      <c r="D34" s="126">
        <v>43475</v>
      </c>
      <c r="E34" s="127" t="s">
        <v>72</v>
      </c>
      <c r="F34" s="128">
        <v>4544.5</v>
      </c>
    </row>
    <row r="35" spans="2:6" ht="15" x14ac:dyDescent="0.25">
      <c r="B35" s="141">
        <v>2</v>
      </c>
      <c r="C35" s="125">
        <v>101205</v>
      </c>
      <c r="D35" s="126">
        <v>43475</v>
      </c>
      <c r="E35" s="127" t="s">
        <v>76</v>
      </c>
      <c r="F35" s="128">
        <v>6250</v>
      </c>
    </row>
    <row r="36" spans="2:6" ht="15" x14ac:dyDescent="0.25">
      <c r="B36" s="141">
        <v>3</v>
      </c>
      <c r="C36" s="125">
        <v>99805</v>
      </c>
      <c r="D36" s="126">
        <v>43475</v>
      </c>
      <c r="E36" s="127" t="s">
        <v>77</v>
      </c>
      <c r="F36" s="128">
        <v>528</v>
      </c>
    </row>
    <row r="37" spans="2:6" ht="15" x14ac:dyDescent="0.25">
      <c r="B37" s="141">
        <v>4</v>
      </c>
      <c r="C37" s="125">
        <v>102705</v>
      </c>
      <c r="D37" s="126">
        <v>43496</v>
      </c>
      <c r="E37" s="127" t="s">
        <v>90</v>
      </c>
      <c r="F37" s="128">
        <v>2939.5</v>
      </c>
    </row>
    <row r="38" spans="2:6" ht="15" x14ac:dyDescent="0.25">
      <c r="B38" s="141">
        <v>5</v>
      </c>
      <c r="C38" s="125">
        <v>110905</v>
      </c>
      <c r="D38" s="126">
        <v>43504</v>
      </c>
      <c r="E38" s="127" t="s">
        <v>121</v>
      </c>
      <c r="F38" s="128">
        <v>107.76</v>
      </c>
    </row>
    <row r="39" spans="2:6" ht="15" x14ac:dyDescent="0.25">
      <c r="B39" s="141">
        <v>6</v>
      </c>
      <c r="C39" s="125">
        <v>113705</v>
      </c>
      <c r="D39" s="126">
        <v>43510</v>
      </c>
      <c r="E39" s="127" t="s">
        <v>146</v>
      </c>
      <c r="F39" s="128">
        <v>6932.19</v>
      </c>
    </row>
    <row r="40" spans="2:6" ht="15" x14ac:dyDescent="0.25">
      <c r="B40" s="141">
        <v>7</v>
      </c>
      <c r="C40" s="125">
        <v>114005</v>
      </c>
      <c r="D40" s="126">
        <v>43510</v>
      </c>
      <c r="E40" s="127" t="s">
        <v>149</v>
      </c>
      <c r="F40" s="128">
        <v>692.5</v>
      </c>
    </row>
    <row r="41" spans="2:6" ht="15" x14ac:dyDescent="0.25">
      <c r="B41" s="141">
        <v>8</v>
      </c>
      <c r="C41" s="125">
        <v>115405</v>
      </c>
      <c r="D41" s="126">
        <v>43519</v>
      </c>
      <c r="E41" s="127" t="s">
        <v>156</v>
      </c>
      <c r="F41" s="128">
        <v>4745.53</v>
      </c>
    </row>
    <row r="42" spans="2:6" ht="15" x14ac:dyDescent="0.25">
      <c r="B42" s="141">
        <v>9</v>
      </c>
      <c r="C42" s="125">
        <v>116705</v>
      </c>
      <c r="D42" s="126">
        <v>43535</v>
      </c>
      <c r="E42" s="127" t="s">
        <v>157</v>
      </c>
      <c r="F42" s="128">
        <v>3418.59</v>
      </c>
    </row>
    <row r="43" spans="2:6" ht="15" x14ac:dyDescent="0.25">
      <c r="B43" s="141">
        <v>10</v>
      </c>
      <c r="C43" s="125">
        <v>116205</v>
      </c>
      <c r="D43" s="126">
        <v>43535</v>
      </c>
      <c r="E43" s="127" t="s">
        <v>158</v>
      </c>
      <c r="F43" s="128">
        <v>1893.65</v>
      </c>
    </row>
    <row r="44" spans="2:6" ht="15" x14ac:dyDescent="0.25">
      <c r="B44" s="141">
        <v>11</v>
      </c>
      <c r="C44" s="125">
        <v>116805</v>
      </c>
      <c r="D44" s="126">
        <v>43535</v>
      </c>
      <c r="E44" s="127" t="s">
        <v>160</v>
      </c>
      <c r="F44" s="128">
        <v>6591.88</v>
      </c>
    </row>
    <row r="45" spans="2:6" ht="15" x14ac:dyDescent="0.25">
      <c r="B45" s="141">
        <v>12</v>
      </c>
      <c r="C45" s="125">
        <v>118305</v>
      </c>
      <c r="D45" s="126">
        <v>43535</v>
      </c>
      <c r="E45" s="127" t="s">
        <v>162</v>
      </c>
      <c r="F45" s="128">
        <v>12532.66</v>
      </c>
    </row>
    <row r="46" spans="2:6" ht="15" x14ac:dyDescent="0.25">
      <c r="B46" s="141">
        <v>13</v>
      </c>
      <c r="C46" s="125">
        <v>118405</v>
      </c>
      <c r="D46" s="126">
        <v>43535</v>
      </c>
      <c r="E46" s="127" t="s">
        <v>163</v>
      </c>
      <c r="F46" s="128">
        <v>8727.1200000000008</v>
      </c>
    </row>
    <row r="47" spans="2:6" ht="15" x14ac:dyDescent="0.25">
      <c r="B47" s="141">
        <v>14</v>
      </c>
      <c r="C47" s="125">
        <v>116505</v>
      </c>
      <c r="D47" s="126">
        <v>43535</v>
      </c>
      <c r="E47" s="127" t="s">
        <v>165</v>
      </c>
      <c r="F47" s="128">
        <v>3188.64</v>
      </c>
    </row>
    <row r="48" spans="2:6" ht="15" x14ac:dyDescent="0.25">
      <c r="B48" s="141">
        <v>15</v>
      </c>
      <c r="C48" s="125">
        <v>116305</v>
      </c>
      <c r="D48" s="126">
        <v>43535</v>
      </c>
      <c r="E48" s="127" t="s">
        <v>166</v>
      </c>
      <c r="F48" s="128">
        <v>1681.29</v>
      </c>
    </row>
    <row r="49" spans="2:6" ht="15" x14ac:dyDescent="0.25">
      <c r="B49" s="141">
        <v>16</v>
      </c>
      <c r="C49" s="125">
        <v>117705</v>
      </c>
      <c r="D49" s="126">
        <v>43535</v>
      </c>
      <c r="E49" s="127" t="s">
        <v>167</v>
      </c>
      <c r="F49" s="128">
        <v>4670.28</v>
      </c>
    </row>
    <row r="50" spans="2:6" ht="15" x14ac:dyDescent="0.25">
      <c r="B50" s="141">
        <v>17</v>
      </c>
      <c r="C50" s="125">
        <v>117205</v>
      </c>
      <c r="D50" s="126">
        <v>43535</v>
      </c>
      <c r="E50" s="127" t="s">
        <v>169</v>
      </c>
      <c r="F50" s="128">
        <v>12532.69</v>
      </c>
    </row>
    <row r="51" spans="2:6" ht="15" x14ac:dyDescent="0.25">
      <c r="B51" s="141">
        <v>18</v>
      </c>
      <c r="C51" s="125">
        <v>116605</v>
      </c>
      <c r="D51" s="126">
        <v>43535</v>
      </c>
      <c r="E51" s="127" t="s">
        <v>170</v>
      </c>
      <c r="F51" s="128">
        <v>3418.59</v>
      </c>
    </row>
    <row r="52" spans="2:6" ht="15" x14ac:dyDescent="0.25">
      <c r="B52" s="141">
        <v>19</v>
      </c>
      <c r="C52" s="125">
        <v>119005</v>
      </c>
      <c r="D52" s="126">
        <v>43537</v>
      </c>
      <c r="E52" s="127" t="s">
        <v>177</v>
      </c>
      <c r="F52" s="128">
        <v>810</v>
      </c>
    </row>
    <row r="53" spans="2:6" ht="15" x14ac:dyDescent="0.25">
      <c r="B53" s="141">
        <v>20</v>
      </c>
      <c r="C53" s="125">
        <v>121505</v>
      </c>
      <c r="D53" s="126">
        <v>43548</v>
      </c>
      <c r="E53" s="127" t="s">
        <v>192</v>
      </c>
      <c r="F53" s="128">
        <v>280.24</v>
      </c>
    </row>
    <row r="54" spans="2:6" ht="15" x14ac:dyDescent="0.25">
      <c r="B54" s="141">
        <v>21</v>
      </c>
      <c r="C54" s="125">
        <v>122205</v>
      </c>
      <c r="D54" s="126">
        <v>43551</v>
      </c>
      <c r="E54" s="127" t="s">
        <v>199</v>
      </c>
      <c r="F54" s="128">
        <v>15833</v>
      </c>
    </row>
    <row r="55" spans="2:6" ht="15" x14ac:dyDescent="0.25">
      <c r="B55" s="141">
        <v>22</v>
      </c>
      <c r="C55" s="125">
        <v>125105</v>
      </c>
      <c r="D55" s="126">
        <v>43556</v>
      </c>
      <c r="E55" s="127" t="s">
        <v>201</v>
      </c>
      <c r="F55" s="128">
        <v>5219.68</v>
      </c>
    </row>
    <row r="56" spans="2:6" ht="15" x14ac:dyDescent="0.25">
      <c r="B56" s="141">
        <v>23</v>
      </c>
      <c r="C56" s="125">
        <v>123305</v>
      </c>
      <c r="D56" s="126">
        <v>43556</v>
      </c>
      <c r="E56" s="127" t="s">
        <v>209</v>
      </c>
      <c r="F56" s="128">
        <v>284.48</v>
      </c>
    </row>
    <row r="57" spans="2:6" ht="15" x14ac:dyDescent="0.25">
      <c r="B57" s="141">
        <v>24</v>
      </c>
      <c r="C57" s="125">
        <v>126005</v>
      </c>
      <c r="D57" s="126">
        <v>43578</v>
      </c>
      <c r="E57" s="127" t="s">
        <v>214</v>
      </c>
      <c r="F57" s="128">
        <v>7549.89</v>
      </c>
    </row>
    <row r="58" spans="2:6" ht="15" x14ac:dyDescent="0.25">
      <c r="B58" s="141">
        <v>25</v>
      </c>
      <c r="C58" s="125">
        <v>125805</v>
      </c>
      <c r="D58" s="126">
        <v>43578</v>
      </c>
      <c r="E58" s="127" t="s">
        <v>215</v>
      </c>
      <c r="F58" s="128">
        <v>1430</v>
      </c>
    </row>
    <row r="59" spans="2:6" ht="15" x14ac:dyDescent="0.25">
      <c r="B59" s="141">
        <v>26</v>
      </c>
      <c r="C59" s="125">
        <v>128305</v>
      </c>
      <c r="D59" s="126">
        <v>43594</v>
      </c>
      <c r="E59" s="127" t="s">
        <v>227</v>
      </c>
      <c r="F59" s="128">
        <v>769.85</v>
      </c>
    </row>
    <row r="60" spans="2:6" ht="15" x14ac:dyDescent="0.25">
      <c r="B60" s="141">
        <v>27</v>
      </c>
      <c r="C60" s="125">
        <v>130305</v>
      </c>
      <c r="D60" s="126">
        <v>43613</v>
      </c>
      <c r="E60" s="127" t="s">
        <v>237</v>
      </c>
      <c r="F60" s="128">
        <v>9490.33</v>
      </c>
    </row>
    <row r="61" spans="2:6" ht="15" x14ac:dyDescent="0.25">
      <c r="B61" s="141">
        <v>28</v>
      </c>
      <c r="C61" s="125">
        <v>129505</v>
      </c>
      <c r="D61" s="126">
        <v>43613</v>
      </c>
      <c r="E61" s="127" t="s">
        <v>238</v>
      </c>
      <c r="F61" s="128">
        <v>782.85</v>
      </c>
    </row>
    <row r="62" spans="2:6" ht="15" x14ac:dyDescent="0.25">
      <c r="B62" s="141">
        <v>29</v>
      </c>
      <c r="C62" s="125">
        <v>129605</v>
      </c>
      <c r="D62" s="126">
        <v>43613</v>
      </c>
      <c r="E62" s="127" t="s">
        <v>239</v>
      </c>
      <c r="F62" s="128">
        <v>7431.57</v>
      </c>
    </row>
    <row r="63" spans="2:6" ht="15" x14ac:dyDescent="0.25">
      <c r="B63" s="141">
        <v>30</v>
      </c>
      <c r="C63" s="125">
        <v>130705</v>
      </c>
      <c r="D63" s="126">
        <v>43615</v>
      </c>
      <c r="E63" s="127" t="s">
        <v>240</v>
      </c>
      <c r="F63" s="128">
        <v>1688.22</v>
      </c>
    </row>
    <row r="64" spans="2:6" ht="15" x14ac:dyDescent="0.25">
      <c r="B64" s="141">
        <v>31</v>
      </c>
      <c r="C64" s="125">
        <v>133305</v>
      </c>
      <c r="D64" s="126">
        <v>43621</v>
      </c>
      <c r="E64" s="127" t="s">
        <v>247</v>
      </c>
      <c r="F64" s="128">
        <v>235.1</v>
      </c>
    </row>
    <row r="65" spans="2:6" ht="15" x14ac:dyDescent="0.25">
      <c r="B65" s="141">
        <v>32</v>
      </c>
      <c r="C65" s="125">
        <v>132205</v>
      </c>
      <c r="D65" s="126">
        <v>43621</v>
      </c>
      <c r="E65" s="127" t="s">
        <v>249</v>
      </c>
      <c r="F65" s="128">
        <v>3479.28</v>
      </c>
    </row>
    <row r="66" spans="2:6" ht="15" x14ac:dyDescent="0.25">
      <c r="B66" s="141">
        <v>33</v>
      </c>
      <c r="C66" s="125">
        <v>133905</v>
      </c>
      <c r="D66" s="126">
        <v>43634</v>
      </c>
      <c r="E66" s="127" t="s">
        <v>252</v>
      </c>
      <c r="F66" s="128">
        <v>1550</v>
      </c>
    </row>
    <row r="67" spans="2:6" ht="15" x14ac:dyDescent="0.25">
      <c r="B67" s="141">
        <v>34</v>
      </c>
      <c r="C67" s="125">
        <v>137605</v>
      </c>
      <c r="D67" s="126">
        <v>43662</v>
      </c>
      <c r="E67" s="127" t="s">
        <v>270</v>
      </c>
      <c r="F67" s="128">
        <v>3445.18</v>
      </c>
    </row>
    <row r="68" spans="2:6" ht="15" x14ac:dyDescent="0.25">
      <c r="B68" s="141">
        <v>35</v>
      </c>
      <c r="C68" s="125">
        <v>141805</v>
      </c>
      <c r="D68" s="126">
        <v>43691</v>
      </c>
      <c r="E68" s="127" t="s">
        <v>280</v>
      </c>
      <c r="F68" s="128">
        <v>158.91</v>
      </c>
    </row>
    <row r="69" spans="2:6" ht="15" x14ac:dyDescent="0.25">
      <c r="B69" s="141">
        <v>36</v>
      </c>
      <c r="C69" s="125">
        <v>143005</v>
      </c>
      <c r="D69" s="126">
        <v>43698</v>
      </c>
      <c r="E69" s="127" t="s">
        <v>306</v>
      </c>
      <c r="F69" s="128">
        <v>1761.73</v>
      </c>
    </row>
    <row r="70" spans="2:6" ht="15" x14ac:dyDescent="0.25">
      <c r="B70" s="141">
        <v>37</v>
      </c>
      <c r="C70" s="125">
        <v>147605</v>
      </c>
      <c r="D70" s="126">
        <v>43700</v>
      </c>
      <c r="E70" s="127" t="s">
        <v>322</v>
      </c>
      <c r="F70" s="128">
        <v>238.69</v>
      </c>
    </row>
    <row r="71" spans="2:6" ht="15" x14ac:dyDescent="0.25">
      <c r="B71" s="141">
        <v>38</v>
      </c>
      <c r="C71" s="125">
        <v>150305</v>
      </c>
      <c r="D71" s="126">
        <v>43700</v>
      </c>
      <c r="E71" s="127" t="s">
        <v>330</v>
      </c>
      <c r="F71" s="128">
        <v>6867.64</v>
      </c>
    </row>
    <row r="72" spans="2:6" ht="15" x14ac:dyDescent="0.25">
      <c r="B72" s="141">
        <v>39</v>
      </c>
      <c r="C72" s="125">
        <v>150605</v>
      </c>
      <c r="D72" s="126">
        <v>43700</v>
      </c>
      <c r="E72" s="127" t="s">
        <v>333</v>
      </c>
      <c r="F72" s="128">
        <v>5785.58</v>
      </c>
    </row>
    <row r="73" spans="2:6" ht="15" x14ac:dyDescent="0.25">
      <c r="B73" s="141">
        <v>40</v>
      </c>
      <c r="C73" s="125">
        <v>149505</v>
      </c>
      <c r="D73" s="126">
        <v>43700</v>
      </c>
      <c r="E73" s="127" t="s">
        <v>344</v>
      </c>
      <c r="F73" s="128">
        <v>166.15</v>
      </c>
    </row>
    <row r="74" spans="2:6" ht="15" x14ac:dyDescent="0.25">
      <c r="B74" s="141">
        <v>41</v>
      </c>
      <c r="C74" s="125">
        <v>146305</v>
      </c>
      <c r="D74" s="126">
        <v>43700</v>
      </c>
      <c r="E74" s="127" t="s">
        <v>350</v>
      </c>
      <c r="F74" s="128">
        <v>3434.29</v>
      </c>
    </row>
    <row r="75" spans="2:6" ht="15" x14ac:dyDescent="0.25">
      <c r="B75" s="141">
        <v>42</v>
      </c>
      <c r="C75" s="125">
        <v>148205</v>
      </c>
      <c r="D75" s="126">
        <v>43700</v>
      </c>
      <c r="E75" s="127" t="s">
        <v>356</v>
      </c>
      <c r="F75" s="128">
        <v>2822.71</v>
      </c>
    </row>
    <row r="76" spans="2:6" ht="15" x14ac:dyDescent="0.25">
      <c r="B76" s="141">
        <v>43</v>
      </c>
      <c r="C76" s="125">
        <v>155205</v>
      </c>
      <c r="D76" s="126">
        <v>43745</v>
      </c>
      <c r="E76" s="127" t="s">
        <v>386</v>
      </c>
      <c r="F76" s="128">
        <v>246.78</v>
      </c>
    </row>
    <row r="77" spans="2:6" ht="15" x14ac:dyDescent="0.25">
      <c r="B77" s="141">
        <v>44</v>
      </c>
      <c r="C77" s="125">
        <v>159205</v>
      </c>
      <c r="D77" s="126">
        <v>43767</v>
      </c>
      <c r="E77" s="127" t="s">
        <v>415</v>
      </c>
      <c r="F77" s="128">
        <v>2400.9</v>
      </c>
    </row>
    <row r="78" spans="2:6" ht="15" x14ac:dyDescent="0.25">
      <c r="B78" s="141">
        <v>45</v>
      </c>
      <c r="C78" s="125">
        <v>160905</v>
      </c>
      <c r="D78" s="126">
        <v>43783</v>
      </c>
      <c r="E78" s="127" t="s">
        <v>424</v>
      </c>
      <c r="F78" s="128">
        <v>2503.6</v>
      </c>
    </row>
    <row r="79" spans="2:6" ht="15" x14ac:dyDescent="0.25">
      <c r="B79" s="141">
        <v>46</v>
      </c>
      <c r="C79" s="125">
        <v>137403</v>
      </c>
      <c r="D79" s="126">
        <v>43496</v>
      </c>
      <c r="E79" s="127" t="s">
        <v>444</v>
      </c>
      <c r="F79" s="128">
        <v>1139.9000000000001</v>
      </c>
    </row>
    <row r="80" spans="2:6" ht="15" x14ac:dyDescent="0.25">
      <c r="B80" s="141">
        <v>47</v>
      </c>
      <c r="C80" s="125">
        <v>137003</v>
      </c>
      <c r="D80" s="126">
        <v>43496</v>
      </c>
      <c r="E80" s="127" t="s">
        <v>448</v>
      </c>
      <c r="F80" s="128">
        <v>3000</v>
      </c>
    </row>
    <row r="81" spans="2:6" ht="15" x14ac:dyDescent="0.25">
      <c r="B81" s="141">
        <v>48</v>
      </c>
      <c r="C81" s="125">
        <v>137603</v>
      </c>
      <c r="D81" s="126">
        <v>43496</v>
      </c>
      <c r="E81" s="127" t="s">
        <v>449</v>
      </c>
      <c r="F81" s="128">
        <v>3000</v>
      </c>
    </row>
    <row r="82" spans="2:6" ht="15" x14ac:dyDescent="0.25">
      <c r="B82" s="141">
        <v>49</v>
      </c>
      <c r="C82" s="125">
        <v>152103</v>
      </c>
      <c r="D82" s="126">
        <v>43524</v>
      </c>
      <c r="E82" s="127" t="s">
        <v>452</v>
      </c>
      <c r="F82" s="128">
        <v>2369.6</v>
      </c>
    </row>
    <row r="83" spans="2:6" ht="15" x14ac:dyDescent="0.25">
      <c r="B83" s="141">
        <v>50</v>
      </c>
      <c r="C83" s="125">
        <v>150103</v>
      </c>
      <c r="D83" s="126">
        <v>43524</v>
      </c>
      <c r="E83" s="127" t="s">
        <v>458</v>
      </c>
      <c r="F83" s="128">
        <v>805</v>
      </c>
    </row>
    <row r="84" spans="2:6" ht="15" x14ac:dyDescent="0.25">
      <c r="B84" s="141">
        <v>51</v>
      </c>
      <c r="C84" s="125">
        <v>168603</v>
      </c>
      <c r="D84" s="126">
        <v>43585</v>
      </c>
      <c r="E84" s="127" t="s">
        <v>461</v>
      </c>
      <c r="F84" s="128">
        <v>2723.62</v>
      </c>
    </row>
    <row r="85" spans="2:6" ht="15" x14ac:dyDescent="0.25">
      <c r="B85" s="141">
        <v>52</v>
      </c>
      <c r="C85" s="125">
        <v>192503</v>
      </c>
      <c r="D85" s="126">
        <v>43646</v>
      </c>
      <c r="E85" s="127" t="s">
        <v>466</v>
      </c>
      <c r="F85" s="128">
        <v>1164.71</v>
      </c>
    </row>
    <row r="86" spans="2:6" ht="15" x14ac:dyDescent="0.25">
      <c r="B86" s="141">
        <v>53</v>
      </c>
      <c r="C86" s="125">
        <v>180503</v>
      </c>
      <c r="D86" s="126">
        <v>43646</v>
      </c>
      <c r="E86" s="127" t="s">
        <v>468</v>
      </c>
      <c r="F86" s="128">
        <v>2568.9899999999998</v>
      </c>
    </row>
    <row r="87" spans="2:6" ht="15" x14ac:dyDescent="0.25">
      <c r="B87" s="141">
        <v>54</v>
      </c>
      <c r="C87" s="125">
        <v>187903</v>
      </c>
      <c r="D87" s="126">
        <v>43646</v>
      </c>
      <c r="E87" s="127" t="s">
        <v>470</v>
      </c>
      <c r="F87" s="128">
        <v>994.56</v>
      </c>
    </row>
    <row r="88" spans="2:6" ht="15" x14ac:dyDescent="0.25">
      <c r="B88" s="141">
        <v>55</v>
      </c>
      <c r="C88" s="125">
        <v>192003</v>
      </c>
      <c r="D88" s="126">
        <v>43646</v>
      </c>
      <c r="E88" s="127" t="s">
        <v>476</v>
      </c>
      <c r="F88" s="128">
        <v>1928.25</v>
      </c>
    </row>
    <row r="89" spans="2:6" ht="15" x14ac:dyDescent="0.25">
      <c r="B89" s="141">
        <v>56</v>
      </c>
      <c r="C89" s="125">
        <v>195803</v>
      </c>
      <c r="D89" s="126">
        <v>43677</v>
      </c>
      <c r="E89" s="127" t="s">
        <v>478</v>
      </c>
      <c r="F89" s="128">
        <v>320</v>
      </c>
    </row>
    <row r="90" spans="2:6" ht="15" x14ac:dyDescent="0.25">
      <c r="B90" s="141">
        <v>57</v>
      </c>
      <c r="C90" s="125">
        <v>135403</v>
      </c>
      <c r="D90" s="126">
        <v>43496</v>
      </c>
      <c r="E90" s="127" t="s">
        <v>486</v>
      </c>
      <c r="F90" s="128">
        <v>792</v>
      </c>
    </row>
    <row r="91" spans="2:6" ht="15" x14ac:dyDescent="0.25">
      <c r="B91" s="141">
        <v>58</v>
      </c>
      <c r="C91" s="125">
        <v>166703</v>
      </c>
      <c r="D91" s="126">
        <v>43585</v>
      </c>
      <c r="E91" s="127" t="s">
        <v>496</v>
      </c>
      <c r="F91" s="128">
        <v>2780</v>
      </c>
    </row>
    <row r="92" spans="2:6" ht="15" x14ac:dyDescent="0.25">
      <c r="B92" s="141">
        <v>59</v>
      </c>
      <c r="C92" s="125">
        <v>186103</v>
      </c>
      <c r="D92" s="126">
        <v>43646</v>
      </c>
      <c r="E92" s="127" t="s">
        <v>506</v>
      </c>
      <c r="F92" s="128">
        <v>615</v>
      </c>
    </row>
    <row r="93" spans="2:6" ht="15" x14ac:dyDescent="0.25">
      <c r="B93" s="141">
        <v>60</v>
      </c>
      <c r="C93" s="125">
        <v>204803</v>
      </c>
      <c r="D93" s="126">
        <v>43708</v>
      </c>
      <c r="E93" s="127" t="s">
        <v>510</v>
      </c>
      <c r="F93" s="128">
        <v>3000</v>
      </c>
    </row>
    <row r="94" spans="2:6" ht="15" x14ac:dyDescent="0.25">
      <c r="B94" s="141">
        <v>61</v>
      </c>
      <c r="C94" s="125">
        <v>211703</v>
      </c>
      <c r="D94" s="126">
        <v>43738</v>
      </c>
      <c r="E94" s="127" t="s">
        <v>512</v>
      </c>
      <c r="F94" s="128">
        <v>900</v>
      </c>
    </row>
    <row r="95" spans="2:6" ht="15" x14ac:dyDescent="0.25">
      <c r="B95" s="141">
        <v>62</v>
      </c>
      <c r="C95" s="125">
        <v>151903</v>
      </c>
      <c r="D95" s="126">
        <v>43524</v>
      </c>
      <c r="E95" s="127" t="s">
        <v>515</v>
      </c>
      <c r="F95" s="128">
        <v>4910</v>
      </c>
    </row>
    <row r="96" spans="2:6" ht="15" x14ac:dyDescent="0.25">
      <c r="B96" s="141">
        <v>63</v>
      </c>
      <c r="C96" s="125">
        <v>160703</v>
      </c>
      <c r="D96" s="126">
        <v>43555</v>
      </c>
      <c r="E96" s="127" t="s">
        <v>520</v>
      </c>
      <c r="F96" s="128">
        <v>330</v>
      </c>
    </row>
    <row r="97" spans="2:6" ht="15" x14ac:dyDescent="0.25">
      <c r="B97" s="141">
        <v>64</v>
      </c>
      <c r="C97" s="125">
        <v>188403</v>
      </c>
      <c r="D97" s="126">
        <v>43646</v>
      </c>
      <c r="E97" s="127" t="s">
        <v>527</v>
      </c>
      <c r="F97" s="128">
        <v>160</v>
      </c>
    </row>
    <row r="98" spans="2:6" ht="15" x14ac:dyDescent="0.25">
      <c r="B98" s="141">
        <v>65</v>
      </c>
      <c r="C98" s="125">
        <v>205103</v>
      </c>
      <c r="D98" s="126">
        <v>43708</v>
      </c>
      <c r="E98" s="127" t="s">
        <v>531</v>
      </c>
      <c r="F98" s="128">
        <v>3890</v>
      </c>
    </row>
    <row r="99" spans="2:6" ht="15" x14ac:dyDescent="0.25">
      <c r="B99" s="142">
        <v>66</v>
      </c>
      <c r="C99" s="131"/>
      <c r="D99" s="132">
        <v>43830</v>
      </c>
      <c r="E99" s="133" t="s">
        <v>535</v>
      </c>
      <c r="F99" s="134">
        <v>87516.36</v>
      </c>
    </row>
    <row r="100" spans="2:6" ht="15" x14ac:dyDescent="0.25">
      <c r="B100" s="139"/>
    </row>
    <row r="101" spans="2:6" ht="15" x14ac:dyDescent="0.25">
      <c r="B101" s="40"/>
    </row>
    <row r="102" spans="2:6" ht="15" x14ac:dyDescent="0.25">
      <c r="B102" s="40"/>
    </row>
    <row r="103" spans="2:6" ht="15" x14ac:dyDescent="0.25">
      <c r="B103" s="40"/>
    </row>
    <row r="104" spans="2:6" ht="15" x14ac:dyDescent="0.25">
      <c r="B104" s="40"/>
    </row>
    <row r="105" spans="2:6" ht="15" x14ac:dyDescent="0.25">
      <c r="B105" s="40"/>
    </row>
    <row r="106" spans="2:6" ht="15" x14ac:dyDescent="0.25">
      <c r="B106" s="40"/>
    </row>
    <row r="107" spans="2:6" ht="15" x14ac:dyDescent="0.25">
      <c r="B107" s="40"/>
    </row>
    <row r="108" spans="2:6" ht="15" x14ac:dyDescent="0.25">
      <c r="B108" s="40"/>
    </row>
    <row r="109" spans="2:6" ht="15" x14ac:dyDescent="0.25">
      <c r="B109" s="40"/>
    </row>
    <row r="110" spans="2:6" ht="15" x14ac:dyDescent="0.25">
      <c r="B110" s="40"/>
    </row>
    <row r="111" spans="2:6" ht="15" x14ac:dyDescent="0.25">
      <c r="B111" s="40"/>
    </row>
    <row r="112" spans="2:6" ht="15" x14ac:dyDescent="0.25">
      <c r="B112" s="40"/>
    </row>
    <row r="113" spans="2:2" ht="15" x14ac:dyDescent="0.25">
      <c r="B113" s="40"/>
    </row>
    <row r="114" spans="2:2" ht="15" x14ac:dyDescent="0.25">
      <c r="B114" s="40"/>
    </row>
    <row r="115" spans="2:2" ht="15" x14ac:dyDescent="0.25">
      <c r="B115" s="40"/>
    </row>
    <row r="116" spans="2:2" ht="15" x14ac:dyDescent="0.25">
      <c r="B116" s="40"/>
    </row>
    <row r="117" spans="2:2" ht="15" x14ac:dyDescent="0.25">
      <c r="B117" s="40"/>
    </row>
    <row r="118" spans="2:2" ht="15" x14ac:dyDescent="0.25">
      <c r="B118" s="40"/>
    </row>
    <row r="119" spans="2:2" ht="15" x14ac:dyDescent="0.25">
      <c r="B119" s="40"/>
    </row>
    <row r="120" spans="2:2" ht="15" x14ac:dyDescent="0.25">
      <c r="B120" s="40"/>
    </row>
    <row r="121" spans="2:2" ht="15" x14ac:dyDescent="0.25">
      <c r="B121" s="40"/>
    </row>
    <row r="122" spans="2:2" ht="15" x14ac:dyDescent="0.25">
      <c r="B122" s="40"/>
    </row>
    <row r="123" spans="2:2" ht="15" x14ac:dyDescent="0.25">
      <c r="B123" s="40"/>
    </row>
    <row r="124" spans="2:2" ht="15" x14ac:dyDescent="0.25">
      <c r="B124" s="40"/>
    </row>
    <row r="125" spans="2:2" ht="15" x14ac:dyDescent="0.25">
      <c r="B125" s="40"/>
    </row>
    <row r="126" spans="2:2" ht="15" x14ac:dyDescent="0.25">
      <c r="B126" s="40"/>
    </row>
  </sheetData>
  <mergeCells count="4">
    <mergeCell ref="D4:E4"/>
    <mergeCell ref="D6:E6"/>
    <mergeCell ref="D8:E8"/>
    <mergeCell ref="D10:E10"/>
  </mergeCells>
  <conditionalFormatting sqref="C19:F27 C29:F29">
    <cfRule type="cellIs" dxfId="0" priority="2" operator="greaterThan">
      <formula>0</formula>
    </cfRule>
  </conditionalFormatting>
  <dataValidations count="2">
    <dataValidation operator="notEqual" allowBlank="1" showInputMessage="1" errorTitle="Warning" error="You must enter a number." sqref="D6">
      <formula1>0</formula1>
      <formula2>0</formula2>
    </dataValidation>
    <dataValidation type="list" allowBlank="1" showInputMessage="1" showErrorMessage="1" sqref="D10">
      <formula1>$C$18:$F$18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489"/>
  <sheetViews>
    <sheetView showGridLines="0" topLeftCell="A452" zoomScale="95" zoomScaleNormal="95" workbookViewId="0">
      <selection activeCell="E483" sqref="E483"/>
    </sheetView>
  </sheetViews>
  <sheetFormatPr baseColWidth="10" defaultColWidth="9.140625" defaultRowHeight="12.75" x14ac:dyDescent="0.2"/>
  <cols>
    <col min="1" max="1" width="2.42578125" customWidth="1"/>
    <col min="2" max="2" width="22.85546875" customWidth="1"/>
    <col min="3" max="3" width="20.5703125" customWidth="1"/>
    <col min="4" max="4" width="12.140625" customWidth="1"/>
    <col min="5" max="5" width="63.140625" customWidth="1"/>
    <col min="6" max="6" width="13.140625" customWidth="1"/>
    <col min="7" max="7" width="18.5703125" customWidth="1"/>
    <col min="8" max="8" width="15" customWidth="1"/>
    <col min="9" max="9" width="14.140625" customWidth="1"/>
    <col min="10" max="10" width="12.7109375" customWidth="1"/>
    <col min="11" max="1025" width="9.140625" customWidth="1"/>
  </cols>
  <sheetData>
    <row r="1" spans="1:226" x14ac:dyDescent="0.2">
      <c r="A1" s="2" t="str">
        <f>+General!A2</f>
        <v>TELSOTERRA S.A.</v>
      </c>
    </row>
    <row r="2" spans="1:226" x14ac:dyDescent="0.2">
      <c r="A2" s="2" t="s">
        <v>43</v>
      </c>
    </row>
    <row r="3" spans="1:226" x14ac:dyDescent="0.2">
      <c r="A3" s="3" t="s">
        <v>44</v>
      </c>
      <c r="B3" s="41"/>
      <c r="C3" s="41"/>
      <c r="D3" s="42"/>
    </row>
    <row r="5" spans="1:226" x14ac:dyDescent="0.2">
      <c r="B5" s="1"/>
      <c r="C5" s="1"/>
      <c r="D5" s="1"/>
      <c r="E5" s="1"/>
      <c r="F5" s="1"/>
      <c r="G5" s="1"/>
      <c r="H5" s="1"/>
      <c r="I5" s="1"/>
      <c r="J5" s="1"/>
    </row>
    <row r="6" spans="1:226" s="43" customFormat="1" ht="27" customHeight="1" x14ac:dyDescent="0.3">
      <c r="B6" s="148" t="s">
        <v>45</v>
      </c>
      <c r="C6" s="148"/>
      <c r="D6" s="148"/>
      <c r="E6" s="148"/>
      <c r="F6" s="148"/>
      <c r="G6" s="148"/>
      <c r="H6" s="148"/>
      <c r="I6" s="148"/>
      <c r="J6" s="14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</row>
    <row r="7" spans="1:226" s="44" customFormat="1" ht="14.25" x14ac:dyDescent="0.2">
      <c r="B7" s="45" t="s">
        <v>46</v>
      </c>
      <c r="C7" s="46" t="s">
        <v>47</v>
      </c>
      <c r="D7" s="47"/>
      <c r="E7" s="47"/>
      <c r="F7" s="47"/>
      <c r="G7" s="47"/>
      <c r="H7" s="47"/>
      <c r="I7" s="48"/>
      <c r="J7" s="49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</row>
    <row r="8" spans="1:226" s="43" customFormat="1" ht="14.25" x14ac:dyDescent="0.2">
      <c r="B8" s="45" t="s">
        <v>48</v>
      </c>
      <c r="C8" s="50">
        <v>427184</v>
      </c>
      <c r="D8" s="47"/>
      <c r="E8" s="47" t="s">
        <v>49</v>
      </c>
      <c r="F8" s="47"/>
      <c r="G8" s="47"/>
      <c r="H8" s="48"/>
      <c r="I8" s="51"/>
      <c r="J8" s="5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</row>
    <row r="9" spans="1:226" s="43" customFormat="1" ht="14.25" x14ac:dyDescent="0.2">
      <c r="B9" s="45" t="s">
        <v>50</v>
      </c>
      <c r="C9" s="53">
        <v>93</v>
      </c>
      <c r="D9" s="47"/>
      <c r="E9" s="47"/>
      <c r="F9" s="47"/>
      <c r="G9" s="47"/>
      <c r="H9" s="48"/>
      <c r="I9" s="51"/>
      <c r="J9" s="5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</row>
    <row r="10" spans="1:226" s="43" customFormat="1" ht="14.25" x14ac:dyDescent="0.2">
      <c r="B10" s="45" t="s">
        <v>51</v>
      </c>
      <c r="C10" s="50">
        <f>C8/C9</f>
        <v>4593.3763440860212</v>
      </c>
      <c r="D10" s="47"/>
      <c r="E10" s="54">
        <f>+C10/2</f>
        <v>2296.6881720430106</v>
      </c>
      <c r="F10" s="47"/>
      <c r="G10" s="47"/>
      <c r="H10" s="48"/>
      <c r="I10" s="51"/>
      <c r="J10" s="5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</row>
    <row r="11" spans="1:226" s="43" customFormat="1" ht="14.25" x14ac:dyDescent="0.2">
      <c r="B11" s="55" t="s">
        <v>52</v>
      </c>
      <c r="C11" s="56">
        <f>E10</f>
        <v>2296.6881720430106</v>
      </c>
      <c r="D11" s="47"/>
      <c r="E11" s="57"/>
      <c r="F11" s="57"/>
      <c r="G11" s="57"/>
      <c r="H11" s="58"/>
      <c r="I11" s="59"/>
      <c r="J11" s="60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</row>
    <row r="12" spans="1:226" s="61" customFormat="1" ht="25.5" x14ac:dyDescent="0.2">
      <c r="B12" s="62" t="s">
        <v>53</v>
      </c>
      <c r="C12" s="63" t="s">
        <v>39</v>
      </c>
      <c r="D12" s="63" t="s">
        <v>40</v>
      </c>
      <c r="E12" s="63" t="s">
        <v>54</v>
      </c>
      <c r="F12" s="62" t="s">
        <v>42</v>
      </c>
      <c r="G12" s="62" t="s">
        <v>55</v>
      </c>
      <c r="H12" s="62" t="s">
        <v>56</v>
      </c>
      <c r="I12" s="62" t="s">
        <v>57</v>
      </c>
      <c r="J12" s="62" t="s">
        <v>58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</row>
    <row r="13" spans="1:226" ht="15" customHeight="1" x14ac:dyDescent="0.25">
      <c r="B13" s="65"/>
      <c r="C13" s="112"/>
      <c r="D13" s="113"/>
      <c r="E13" s="113"/>
      <c r="F13" s="114"/>
      <c r="G13" s="66"/>
      <c r="H13" s="66"/>
      <c r="I13" s="66"/>
      <c r="J13" s="115">
        <f>-$C$11</f>
        <v>-2296.6881720430106</v>
      </c>
    </row>
    <row r="14" spans="1:226" s="67" customFormat="1" ht="12.75" customHeight="1" x14ac:dyDescent="0.2">
      <c r="B14" s="68">
        <v>1</v>
      </c>
      <c r="C14" s="120">
        <v>100605</v>
      </c>
      <c r="D14" s="121">
        <v>43475</v>
      </c>
      <c r="E14" s="122" t="s">
        <v>72</v>
      </c>
      <c r="F14" s="123">
        <v>4544.5</v>
      </c>
      <c r="G14" s="124">
        <f t="shared" ref="G14:G77" si="0">F14+J13</f>
        <v>2247.8118279569894</v>
      </c>
      <c r="H14" s="69">
        <f t="shared" ref="H14:H77" si="1">IF(G14&gt;0,ROUND(G14/I14+0.5,0),0)</f>
        <v>1</v>
      </c>
      <c r="I14" s="70">
        <f t="shared" ref="I14:I77" si="2">$C$10</f>
        <v>4593.3763440860212</v>
      </c>
      <c r="J14" s="71">
        <f t="shared" ref="J14:J77" si="3">G14-(H14*I14)</f>
        <v>-2345.5645161290317</v>
      </c>
    </row>
    <row r="15" spans="1:226" s="67" customFormat="1" ht="12.75" customHeight="1" x14ac:dyDescent="0.2">
      <c r="B15" s="72">
        <f t="shared" ref="B15:B78" si="4">+B14+1</f>
        <v>2</v>
      </c>
      <c r="C15" s="125">
        <v>100205</v>
      </c>
      <c r="D15" s="126">
        <v>43475</v>
      </c>
      <c r="E15" s="127" t="s">
        <v>73</v>
      </c>
      <c r="F15" s="128">
        <v>75.319999999999993</v>
      </c>
      <c r="G15" s="129">
        <f t="shared" si="0"/>
        <v>-2270.2445161290316</v>
      </c>
      <c r="H15" s="73">
        <f t="shared" si="1"/>
        <v>0</v>
      </c>
      <c r="I15" s="74">
        <f t="shared" si="2"/>
        <v>4593.3763440860212</v>
      </c>
      <c r="J15" s="75">
        <f t="shared" si="3"/>
        <v>-2270.2445161290316</v>
      </c>
    </row>
    <row r="16" spans="1:226" s="67" customFormat="1" ht="12.75" customHeight="1" x14ac:dyDescent="0.2">
      <c r="B16" s="72">
        <f t="shared" si="4"/>
        <v>3</v>
      </c>
      <c r="C16" s="125">
        <v>100805</v>
      </c>
      <c r="D16" s="126">
        <v>43475</v>
      </c>
      <c r="E16" s="127" t="s">
        <v>74</v>
      </c>
      <c r="F16" s="128">
        <v>243.95</v>
      </c>
      <c r="G16" s="129">
        <f t="shared" si="0"/>
        <v>-2026.2945161290315</v>
      </c>
      <c r="H16" s="73">
        <f t="shared" si="1"/>
        <v>0</v>
      </c>
      <c r="I16" s="74">
        <f t="shared" si="2"/>
        <v>4593.3763440860212</v>
      </c>
      <c r="J16" s="75">
        <f t="shared" si="3"/>
        <v>-2026.2945161290315</v>
      </c>
    </row>
    <row r="17" spans="2:10" s="67" customFormat="1" ht="12.75" customHeight="1" x14ac:dyDescent="0.2">
      <c r="B17" s="72">
        <f t="shared" si="4"/>
        <v>4</v>
      </c>
      <c r="C17" s="125">
        <v>100405</v>
      </c>
      <c r="D17" s="126">
        <v>43475</v>
      </c>
      <c r="E17" s="127" t="s">
        <v>75</v>
      </c>
      <c r="F17" s="128">
        <v>269.68</v>
      </c>
      <c r="G17" s="129">
        <f t="shared" si="0"/>
        <v>-1756.6145161290315</v>
      </c>
      <c r="H17" s="73">
        <f t="shared" si="1"/>
        <v>0</v>
      </c>
      <c r="I17" s="74">
        <f t="shared" si="2"/>
        <v>4593.3763440860212</v>
      </c>
      <c r="J17" s="75">
        <f t="shared" si="3"/>
        <v>-1756.6145161290315</v>
      </c>
    </row>
    <row r="18" spans="2:10" s="67" customFormat="1" ht="12.75" customHeight="1" x14ac:dyDescent="0.2">
      <c r="B18" s="72">
        <f t="shared" si="4"/>
        <v>5</v>
      </c>
      <c r="C18" s="125">
        <v>101205</v>
      </c>
      <c r="D18" s="126">
        <v>43475</v>
      </c>
      <c r="E18" s="127" t="s">
        <v>76</v>
      </c>
      <c r="F18" s="128">
        <v>6250</v>
      </c>
      <c r="G18" s="129">
        <f t="shared" si="0"/>
        <v>4493.3854838709685</v>
      </c>
      <c r="H18" s="73">
        <f t="shared" si="1"/>
        <v>1</v>
      </c>
      <c r="I18" s="74">
        <f t="shared" si="2"/>
        <v>4593.3763440860212</v>
      </c>
      <c r="J18" s="75">
        <f t="shared" si="3"/>
        <v>-99.990860215052635</v>
      </c>
    </row>
    <row r="19" spans="2:10" s="67" customFormat="1" ht="12.75" customHeight="1" x14ac:dyDescent="0.2">
      <c r="B19" s="72">
        <f t="shared" si="4"/>
        <v>6</v>
      </c>
      <c r="C19" s="125">
        <v>99805</v>
      </c>
      <c r="D19" s="126">
        <v>43475</v>
      </c>
      <c r="E19" s="127" t="s">
        <v>77</v>
      </c>
      <c r="F19" s="128">
        <v>528</v>
      </c>
      <c r="G19" s="129">
        <f t="shared" si="0"/>
        <v>428.00913978494737</v>
      </c>
      <c r="H19" s="73">
        <f t="shared" si="1"/>
        <v>1</v>
      </c>
      <c r="I19" s="74">
        <f t="shared" si="2"/>
        <v>4593.3763440860212</v>
      </c>
      <c r="J19" s="75">
        <f t="shared" si="3"/>
        <v>-4165.3672043010738</v>
      </c>
    </row>
    <row r="20" spans="2:10" s="67" customFormat="1" ht="12.75" customHeight="1" x14ac:dyDescent="0.2">
      <c r="B20" s="72">
        <f t="shared" si="4"/>
        <v>7</v>
      </c>
      <c r="C20" s="125">
        <v>100705</v>
      </c>
      <c r="D20" s="126">
        <v>43475</v>
      </c>
      <c r="E20" s="127" t="s">
        <v>78</v>
      </c>
      <c r="F20" s="128">
        <v>43.29</v>
      </c>
      <c r="G20" s="129">
        <f t="shared" si="0"/>
        <v>-4122.0772043010738</v>
      </c>
      <c r="H20" s="73">
        <f t="shared" si="1"/>
        <v>0</v>
      </c>
      <c r="I20" s="74">
        <f t="shared" si="2"/>
        <v>4593.3763440860212</v>
      </c>
      <c r="J20" s="75">
        <f t="shared" si="3"/>
        <v>-4122.0772043010738</v>
      </c>
    </row>
    <row r="21" spans="2:10" s="67" customFormat="1" ht="12.75" customHeight="1" x14ac:dyDescent="0.2">
      <c r="B21" s="72">
        <f t="shared" si="4"/>
        <v>8</v>
      </c>
      <c r="C21" s="125">
        <v>100505</v>
      </c>
      <c r="D21" s="126">
        <v>43475</v>
      </c>
      <c r="E21" s="127" t="s">
        <v>79</v>
      </c>
      <c r="F21" s="128">
        <v>109.29</v>
      </c>
      <c r="G21" s="129">
        <f t="shared" si="0"/>
        <v>-4012.7872043010739</v>
      </c>
      <c r="H21" s="73">
        <f t="shared" si="1"/>
        <v>0</v>
      </c>
      <c r="I21" s="74">
        <f t="shared" si="2"/>
        <v>4593.3763440860212</v>
      </c>
      <c r="J21" s="75">
        <f t="shared" si="3"/>
        <v>-4012.7872043010739</v>
      </c>
    </row>
    <row r="22" spans="2:10" s="67" customFormat="1" ht="12.75" customHeight="1" x14ac:dyDescent="0.2">
      <c r="B22" s="72">
        <f t="shared" si="4"/>
        <v>9</v>
      </c>
      <c r="C22" s="125">
        <v>100905</v>
      </c>
      <c r="D22" s="126">
        <v>43475</v>
      </c>
      <c r="E22" s="127" t="s">
        <v>80</v>
      </c>
      <c r="F22" s="128">
        <v>42.56</v>
      </c>
      <c r="G22" s="129">
        <f t="shared" si="0"/>
        <v>-3970.2272043010739</v>
      </c>
      <c r="H22" s="73">
        <f t="shared" si="1"/>
        <v>0</v>
      </c>
      <c r="I22" s="74">
        <f t="shared" si="2"/>
        <v>4593.3763440860212</v>
      </c>
      <c r="J22" s="75">
        <f t="shared" si="3"/>
        <v>-3970.2272043010739</v>
      </c>
    </row>
    <row r="23" spans="2:10" s="67" customFormat="1" ht="12.75" customHeight="1" x14ac:dyDescent="0.2">
      <c r="B23" s="72">
        <f t="shared" si="4"/>
        <v>10</v>
      </c>
      <c r="C23" s="125">
        <v>101505</v>
      </c>
      <c r="D23" s="126">
        <v>43488</v>
      </c>
      <c r="E23" s="127" t="s">
        <v>81</v>
      </c>
      <c r="F23" s="128">
        <v>112.49</v>
      </c>
      <c r="G23" s="129">
        <f t="shared" si="0"/>
        <v>-3857.7372043010741</v>
      </c>
      <c r="H23" s="73">
        <f t="shared" si="1"/>
        <v>0</v>
      </c>
      <c r="I23" s="74">
        <f t="shared" si="2"/>
        <v>4593.3763440860212</v>
      </c>
      <c r="J23" s="75">
        <f t="shared" si="3"/>
        <v>-3857.7372043010741</v>
      </c>
    </row>
    <row r="24" spans="2:10" s="67" customFormat="1" ht="12.75" customHeight="1" x14ac:dyDescent="0.2">
      <c r="B24" s="72">
        <f t="shared" si="4"/>
        <v>11</v>
      </c>
      <c r="C24" s="125">
        <v>101405</v>
      </c>
      <c r="D24" s="126">
        <v>43488</v>
      </c>
      <c r="E24" s="127" t="s">
        <v>82</v>
      </c>
      <c r="F24" s="128">
        <v>107.64</v>
      </c>
      <c r="G24" s="129">
        <f t="shared" si="0"/>
        <v>-3750.0972043010743</v>
      </c>
      <c r="H24" s="73">
        <f t="shared" si="1"/>
        <v>0</v>
      </c>
      <c r="I24" s="74">
        <f t="shared" si="2"/>
        <v>4593.3763440860212</v>
      </c>
      <c r="J24" s="75">
        <f t="shared" si="3"/>
        <v>-3750.0972043010743</v>
      </c>
    </row>
    <row r="25" spans="2:10" s="67" customFormat="1" ht="12.75" customHeight="1" x14ac:dyDescent="0.2">
      <c r="B25" s="72">
        <f t="shared" si="4"/>
        <v>12</v>
      </c>
      <c r="C25" s="125">
        <v>101705</v>
      </c>
      <c r="D25" s="126">
        <v>43488</v>
      </c>
      <c r="E25" s="127" t="s">
        <v>83</v>
      </c>
      <c r="F25" s="128">
        <v>210</v>
      </c>
      <c r="G25" s="129">
        <f t="shared" si="0"/>
        <v>-3540.0972043010743</v>
      </c>
      <c r="H25" s="73">
        <f t="shared" si="1"/>
        <v>0</v>
      </c>
      <c r="I25" s="74">
        <f t="shared" si="2"/>
        <v>4593.3763440860212</v>
      </c>
      <c r="J25" s="75">
        <f t="shared" si="3"/>
        <v>-3540.0972043010743</v>
      </c>
    </row>
    <row r="26" spans="2:10" s="67" customFormat="1" ht="12.75" customHeight="1" x14ac:dyDescent="0.2">
      <c r="B26" s="72">
        <f t="shared" si="4"/>
        <v>13</v>
      </c>
      <c r="C26" s="125">
        <v>101305</v>
      </c>
      <c r="D26" s="126">
        <v>43488</v>
      </c>
      <c r="E26" s="127" t="s">
        <v>84</v>
      </c>
      <c r="F26" s="128">
        <v>10.5</v>
      </c>
      <c r="G26" s="129">
        <f t="shared" si="0"/>
        <v>-3529.5972043010743</v>
      </c>
      <c r="H26" s="73">
        <f t="shared" si="1"/>
        <v>0</v>
      </c>
      <c r="I26" s="74">
        <f t="shared" si="2"/>
        <v>4593.3763440860212</v>
      </c>
      <c r="J26" s="75">
        <f t="shared" si="3"/>
        <v>-3529.5972043010743</v>
      </c>
    </row>
    <row r="27" spans="2:10" s="67" customFormat="1" ht="12.75" customHeight="1" x14ac:dyDescent="0.2">
      <c r="B27" s="72">
        <f t="shared" si="4"/>
        <v>14</v>
      </c>
      <c r="C27" s="125">
        <v>101605</v>
      </c>
      <c r="D27" s="126">
        <v>43488</v>
      </c>
      <c r="E27" s="127" t="s">
        <v>85</v>
      </c>
      <c r="F27" s="128">
        <v>224.99</v>
      </c>
      <c r="G27" s="129">
        <f t="shared" si="0"/>
        <v>-3304.6072043010745</v>
      </c>
      <c r="H27" s="73">
        <f t="shared" si="1"/>
        <v>0</v>
      </c>
      <c r="I27" s="74">
        <f t="shared" si="2"/>
        <v>4593.3763440860212</v>
      </c>
      <c r="J27" s="75">
        <f t="shared" si="3"/>
        <v>-3304.6072043010745</v>
      </c>
    </row>
    <row r="28" spans="2:10" s="67" customFormat="1" ht="12.75" customHeight="1" x14ac:dyDescent="0.2">
      <c r="B28" s="72">
        <f t="shared" si="4"/>
        <v>15</v>
      </c>
      <c r="C28" s="125">
        <v>102905</v>
      </c>
      <c r="D28" s="126">
        <v>43496</v>
      </c>
      <c r="E28" s="127" t="s">
        <v>86</v>
      </c>
      <c r="F28" s="128">
        <v>378.96</v>
      </c>
      <c r="G28" s="129">
        <f t="shared" si="0"/>
        <v>-2925.6472043010745</v>
      </c>
      <c r="H28" s="73">
        <f t="shared" si="1"/>
        <v>0</v>
      </c>
      <c r="I28" s="74">
        <f t="shared" si="2"/>
        <v>4593.3763440860212</v>
      </c>
      <c r="J28" s="75">
        <f t="shared" si="3"/>
        <v>-2925.6472043010745</v>
      </c>
    </row>
    <row r="29" spans="2:10" s="67" customFormat="1" ht="12.75" customHeight="1" x14ac:dyDescent="0.2">
      <c r="B29" s="72">
        <f t="shared" si="4"/>
        <v>16</v>
      </c>
      <c r="C29" s="125">
        <v>103205</v>
      </c>
      <c r="D29" s="126">
        <v>43496</v>
      </c>
      <c r="E29" s="127" t="s">
        <v>87</v>
      </c>
      <c r="F29" s="128">
        <v>180</v>
      </c>
      <c r="G29" s="129">
        <f t="shared" si="0"/>
        <v>-2745.6472043010745</v>
      </c>
      <c r="H29" s="73">
        <f t="shared" si="1"/>
        <v>0</v>
      </c>
      <c r="I29" s="74">
        <f t="shared" si="2"/>
        <v>4593.3763440860212</v>
      </c>
      <c r="J29" s="75">
        <f t="shared" si="3"/>
        <v>-2745.6472043010745</v>
      </c>
    </row>
    <row r="30" spans="2:10" s="67" customFormat="1" ht="12.75" customHeight="1" x14ac:dyDescent="0.2">
      <c r="B30" s="72">
        <f t="shared" si="4"/>
        <v>17</v>
      </c>
      <c r="C30" s="125">
        <v>102805</v>
      </c>
      <c r="D30" s="126">
        <v>43496</v>
      </c>
      <c r="E30" s="127" t="s">
        <v>88</v>
      </c>
      <c r="F30" s="128">
        <v>414.53</v>
      </c>
      <c r="G30" s="129">
        <f t="shared" si="0"/>
        <v>-2331.1172043010747</v>
      </c>
      <c r="H30" s="73">
        <f t="shared" si="1"/>
        <v>0</v>
      </c>
      <c r="I30" s="74">
        <f t="shared" si="2"/>
        <v>4593.3763440860212</v>
      </c>
      <c r="J30" s="75">
        <f t="shared" si="3"/>
        <v>-2331.1172043010747</v>
      </c>
    </row>
    <row r="31" spans="2:10" s="67" customFormat="1" ht="12.75" customHeight="1" x14ac:dyDescent="0.2">
      <c r="B31" s="72">
        <f t="shared" si="4"/>
        <v>18</v>
      </c>
      <c r="C31" s="125">
        <v>103105</v>
      </c>
      <c r="D31" s="126">
        <v>43496</v>
      </c>
      <c r="E31" s="127" t="s">
        <v>89</v>
      </c>
      <c r="F31" s="128">
        <v>240</v>
      </c>
      <c r="G31" s="129">
        <f t="shared" si="0"/>
        <v>-2091.1172043010747</v>
      </c>
      <c r="H31" s="73">
        <f t="shared" si="1"/>
        <v>0</v>
      </c>
      <c r="I31" s="74">
        <f t="shared" si="2"/>
        <v>4593.3763440860212</v>
      </c>
      <c r="J31" s="75">
        <f t="shared" si="3"/>
        <v>-2091.1172043010747</v>
      </c>
    </row>
    <row r="32" spans="2:10" s="67" customFormat="1" ht="12.75" customHeight="1" x14ac:dyDescent="0.2">
      <c r="B32" s="72">
        <f t="shared" si="4"/>
        <v>19</v>
      </c>
      <c r="C32" s="125">
        <v>102705</v>
      </c>
      <c r="D32" s="126">
        <v>43496</v>
      </c>
      <c r="E32" s="127" t="s">
        <v>90</v>
      </c>
      <c r="F32" s="128">
        <v>2939.5</v>
      </c>
      <c r="G32" s="129">
        <f t="shared" si="0"/>
        <v>848.38279569892529</v>
      </c>
      <c r="H32" s="73">
        <f t="shared" si="1"/>
        <v>1</v>
      </c>
      <c r="I32" s="74">
        <f t="shared" si="2"/>
        <v>4593.3763440860212</v>
      </c>
      <c r="J32" s="75">
        <f t="shared" si="3"/>
        <v>-3744.9935483870959</v>
      </c>
    </row>
    <row r="33" spans="2:10" s="67" customFormat="1" ht="12.75" customHeight="1" x14ac:dyDescent="0.2">
      <c r="B33" s="72">
        <f t="shared" si="4"/>
        <v>20</v>
      </c>
      <c r="C33" s="125">
        <v>103005</v>
      </c>
      <c r="D33" s="126">
        <v>43496</v>
      </c>
      <c r="E33" s="127" t="s">
        <v>91</v>
      </c>
      <c r="F33" s="128">
        <v>205.79</v>
      </c>
      <c r="G33" s="129">
        <f t="shared" si="0"/>
        <v>-3539.2035483870959</v>
      </c>
      <c r="H33" s="73">
        <f t="shared" si="1"/>
        <v>0</v>
      </c>
      <c r="I33" s="74">
        <f t="shared" si="2"/>
        <v>4593.3763440860212</v>
      </c>
      <c r="J33" s="75">
        <f t="shared" si="3"/>
        <v>-3539.2035483870959</v>
      </c>
    </row>
    <row r="34" spans="2:10" s="67" customFormat="1" ht="12.75" customHeight="1" x14ac:dyDescent="0.2">
      <c r="B34" s="72">
        <f t="shared" si="4"/>
        <v>21</v>
      </c>
      <c r="C34" s="125">
        <v>102605</v>
      </c>
      <c r="D34" s="126">
        <v>43496</v>
      </c>
      <c r="E34" s="127" t="s">
        <v>92</v>
      </c>
      <c r="F34" s="128">
        <v>1799.5</v>
      </c>
      <c r="G34" s="129">
        <f t="shared" si="0"/>
        <v>-1739.7035483870959</v>
      </c>
      <c r="H34" s="73">
        <f t="shared" si="1"/>
        <v>0</v>
      </c>
      <c r="I34" s="74">
        <f t="shared" si="2"/>
        <v>4593.3763440860212</v>
      </c>
      <c r="J34" s="75">
        <f t="shared" si="3"/>
        <v>-1739.7035483870959</v>
      </c>
    </row>
    <row r="35" spans="2:10" s="67" customFormat="1" ht="12.75" customHeight="1" x14ac:dyDescent="0.2">
      <c r="B35" s="72">
        <f t="shared" si="4"/>
        <v>22</v>
      </c>
      <c r="C35" s="125">
        <v>103605</v>
      </c>
      <c r="D35" s="126">
        <v>43500</v>
      </c>
      <c r="E35" s="127" t="s">
        <v>93</v>
      </c>
      <c r="F35" s="128">
        <v>33.6</v>
      </c>
      <c r="G35" s="129">
        <f t="shared" si="0"/>
        <v>-1706.103548387096</v>
      </c>
      <c r="H35" s="73">
        <f t="shared" si="1"/>
        <v>0</v>
      </c>
      <c r="I35" s="74">
        <f t="shared" si="2"/>
        <v>4593.3763440860212</v>
      </c>
      <c r="J35" s="75">
        <f t="shared" si="3"/>
        <v>-1706.103548387096</v>
      </c>
    </row>
    <row r="36" spans="2:10" s="67" customFormat="1" ht="12.75" customHeight="1" x14ac:dyDescent="0.2">
      <c r="B36" s="72">
        <f t="shared" si="4"/>
        <v>23</v>
      </c>
      <c r="C36" s="125">
        <v>103705</v>
      </c>
      <c r="D36" s="126">
        <v>43500</v>
      </c>
      <c r="E36" s="127" t="s">
        <v>94</v>
      </c>
      <c r="F36" s="128">
        <v>33.6</v>
      </c>
      <c r="G36" s="129">
        <f t="shared" si="0"/>
        <v>-1672.5035483870961</v>
      </c>
      <c r="H36" s="73">
        <f t="shared" si="1"/>
        <v>0</v>
      </c>
      <c r="I36" s="74">
        <f t="shared" si="2"/>
        <v>4593.3763440860212</v>
      </c>
      <c r="J36" s="75">
        <f t="shared" si="3"/>
        <v>-1672.5035483870961</v>
      </c>
    </row>
    <row r="37" spans="2:10" s="67" customFormat="1" ht="12.75" customHeight="1" x14ac:dyDescent="0.2">
      <c r="B37" s="72">
        <f t="shared" si="4"/>
        <v>24</v>
      </c>
      <c r="C37" s="125">
        <v>108305</v>
      </c>
      <c r="D37" s="126">
        <v>43504</v>
      </c>
      <c r="E37" s="127" t="s">
        <v>95</v>
      </c>
      <c r="F37" s="128">
        <v>48.44</v>
      </c>
      <c r="G37" s="129">
        <f t="shared" si="0"/>
        <v>-1624.063548387096</v>
      </c>
      <c r="H37" s="73">
        <f t="shared" si="1"/>
        <v>0</v>
      </c>
      <c r="I37" s="74">
        <f t="shared" si="2"/>
        <v>4593.3763440860212</v>
      </c>
      <c r="J37" s="75">
        <f t="shared" si="3"/>
        <v>-1624.063548387096</v>
      </c>
    </row>
    <row r="38" spans="2:10" s="67" customFormat="1" ht="12.75" customHeight="1" x14ac:dyDescent="0.2">
      <c r="B38" s="72">
        <f t="shared" si="4"/>
        <v>25</v>
      </c>
      <c r="C38" s="125">
        <v>108405</v>
      </c>
      <c r="D38" s="126">
        <v>43504</v>
      </c>
      <c r="E38" s="127" t="s">
        <v>96</v>
      </c>
      <c r="F38" s="128">
        <v>60.16</v>
      </c>
      <c r="G38" s="129">
        <f t="shared" si="0"/>
        <v>-1563.903548387096</v>
      </c>
      <c r="H38" s="73">
        <f t="shared" si="1"/>
        <v>0</v>
      </c>
      <c r="I38" s="74">
        <f t="shared" si="2"/>
        <v>4593.3763440860212</v>
      </c>
      <c r="J38" s="75">
        <f t="shared" si="3"/>
        <v>-1563.903548387096</v>
      </c>
    </row>
    <row r="39" spans="2:10" s="67" customFormat="1" ht="12.75" customHeight="1" x14ac:dyDescent="0.2">
      <c r="B39" s="72">
        <f t="shared" si="4"/>
        <v>26</v>
      </c>
      <c r="C39" s="125">
        <v>108505</v>
      </c>
      <c r="D39" s="126">
        <v>43504</v>
      </c>
      <c r="E39" s="127" t="s">
        <v>97</v>
      </c>
      <c r="F39" s="128">
        <v>47.21</v>
      </c>
      <c r="G39" s="129">
        <f t="shared" si="0"/>
        <v>-1516.6935483870959</v>
      </c>
      <c r="H39" s="73">
        <f t="shared" si="1"/>
        <v>0</v>
      </c>
      <c r="I39" s="74">
        <f t="shared" si="2"/>
        <v>4593.3763440860212</v>
      </c>
      <c r="J39" s="75">
        <f t="shared" si="3"/>
        <v>-1516.6935483870959</v>
      </c>
    </row>
    <row r="40" spans="2:10" s="67" customFormat="1" ht="12.75" customHeight="1" x14ac:dyDescent="0.2">
      <c r="B40" s="72">
        <f t="shared" si="4"/>
        <v>27</v>
      </c>
      <c r="C40" s="125">
        <v>108605</v>
      </c>
      <c r="D40" s="126">
        <v>43504</v>
      </c>
      <c r="E40" s="127" t="s">
        <v>98</v>
      </c>
      <c r="F40" s="128">
        <v>73.08</v>
      </c>
      <c r="G40" s="129">
        <f t="shared" si="0"/>
        <v>-1443.613548387096</v>
      </c>
      <c r="H40" s="73">
        <f t="shared" si="1"/>
        <v>0</v>
      </c>
      <c r="I40" s="74">
        <f t="shared" si="2"/>
        <v>4593.3763440860212</v>
      </c>
      <c r="J40" s="75">
        <f t="shared" si="3"/>
        <v>-1443.613548387096</v>
      </c>
    </row>
    <row r="41" spans="2:10" s="67" customFormat="1" ht="12.75" customHeight="1" x14ac:dyDescent="0.2">
      <c r="B41" s="72">
        <f t="shared" si="4"/>
        <v>28</v>
      </c>
      <c r="C41" s="125">
        <v>108705</v>
      </c>
      <c r="D41" s="126">
        <v>43504</v>
      </c>
      <c r="E41" s="127" t="s">
        <v>99</v>
      </c>
      <c r="F41" s="128">
        <v>24.16</v>
      </c>
      <c r="G41" s="129">
        <f t="shared" si="0"/>
        <v>-1419.4535483870959</v>
      </c>
      <c r="H41" s="73">
        <f t="shared" si="1"/>
        <v>0</v>
      </c>
      <c r="I41" s="74">
        <f t="shared" si="2"/>
        <v>4593.3763440860212</v>
      </c>
      <c r="J41" s="75">
        <f t="shared" si="3"/>
        <v>-1419.4535483870959</v>
      </c>
    </row>
    <row r="42" spans="2:10" s="67" customFormat="1" ht="12.75" customHeight="1" x14ac:dyDescent="0.2">
      <c r="B42" s="72">
        <f t="shared" si="4"/>
        <v>29</v>
      </c>
      <c r="C42" s="125">
        <v>108805</v>
      </c>
      <c r="D42" s="126">
        <v>43504</v>
      </c>
      <c r="E42" s="127" t="s">
        <v>100</v>
      </c>
      <c r="F42" s="128">
        <v>25.03</v>
      </c>
      <c r="G42" s="129">
        <f t="shared" si="0"/>
        <v>-1394.4235483870959</v>
      </c>
      <c r="H42" s="73">
        <f t="shared" si="1"/>
        <v>0</v>
      </c>
      <c r="I42" s="74">
        <f t="shared" si="2"/>
        <v>4593.3763440860212</v>
      </c>
      <c r="J42" s="75">
        <f t="shared" si="3"/>
        <v>-1394.4235483870959</v>
      </c>
    </row>
    <row r="43" spans="2:10" s="67" customFormat="1" ht="12.75" customHeight="1" x14ac:dyDescent="0.2">
      <c r="B43" s="72">
        <f t="shared" si="4"/>
        <v>30</v>
      </c>
      <c r="C43" s="125">
        <v>108905</v>
      </c>
      <c r="D43" s="126">
        <v>43504</v>
      </c>
      <c r="E43" s="127" t="s">
        <v>101</v>
      </c>
      <c r="F43" s="128">
        <v>25.03</v>
      </c>
      <c r="G43" s="129">
        <f t="shared" si="0"/>
        <v>-1369.393548387096</v>
      </c>
      <c r="H43" s="73">
        <f t="shared" si="1"/>
        <v>0</v>
      </c>
      <c r="I43" s="74">
        <f t="shared" si="2"/>
        <v>4593.3763440860212</v>
      </c>
      <c r="J43" s="75">
        <f t="shared" si="3"/>
        <v>-1369.393548387096</v>
      </c>
    </row>
    <row r="44" spans="2:10" s="67" customFormat="1" ht="12.75" customHeight="1" x14ac:dyDescent="0.2">
      <c r="B44" s="72">
        <f t="shared" si="4"/>
        <v>31</v>
      </c>
      <c r="C44" s="125">
        <v>109005</v>
      </c>
      <c r="D44" s="126">
        <v>43504</v>
      </c>
      <c r="E44" s="127" t="s">
        <v>102</v>
      </c>
      <c r="F44" s="128">
        <v>24.16</v>
      </c>
      <c r="G44" s="129">
        <f t="shared" si="0"/>
        <v>-1345.2335483870959</v>
      </c>
      <c r="H44" s="73">
        <f t="shared" si="1"/>
        <v>0</v>
      </c>
      <c r="I44" s="74">
        <f t="shared" si="2"/>
        <v>4593.3763440860212</v>
      </c>
      <c r="J44" s="75">
        <f t="shared" si="3"/>
        <v>-1345.2335483870959</v>
      </c>
    </row>
    <row r="45" spans="2:10" s="67" customFormat="1" ht="12.75" customHeight="1" x14ac:dyDescent="0.2">
      <c r="B45" s="72">
        <f t="shared" si="4"/>
        <v>32</v>
      </c>
      <c r="C45" s="125">
        <v>109105</v>
      </c>
      <c r="D45" s="126">
        <v>43504</v>
      </c>
      <c r="E45" s="127" t="s">
        <v>103</v>
      </c>
      <c r="F45" s="128">
        <v>75.59</v>
      </c>
      <c r="G45" s="129">
        <f t="shared" si="0"/>
        <v>-1269.643548387096</v>
      </c>
      <c r="H45" s="73">
        <f t="shared" si="1"/>
        <v>0</v>
      </c>
      <c r="I45" s="74">
        <f t="shared" si="2"/>
        <v>4593.3763440860212</v>
      </c>
      <c r="J45" s="75">
        <f t="shared" si="3"/>
        <v>-1269.643548387096</v>
      </c>
    </row>
    <row r="46" spans="2:10" s="67" customFormat="1" ht="12.75" customHeight="1" x14ac:dyDescent="0.2">
      <c r="B46" s="72">
        <f t="shared" si="4"/>
        <v>33</v>
      </c>
      <c r="C46" s="125">
        <v>109205</v>
      </c>
      <c r="D46" s="126">
        <v>43504</v>
      </c>
      <c r="E46" s="127" t="s">
        <v>104</v>
      </c>
      <c r="F46" s="128">
        <v>12.08</v>
      </c>
      <c r="G46" s="129">
        <f t="shared" si="0"/>
        <v>-1257.563548387096</v>
      </c>
      <c r="H46" s="73">
        <f t="shared" si="1"/>
        <v>0</v>
      </c>
      <c r="I46" s="74">
        <f t="shared" si="2"/>
        <v>4593.3763440860212</v>
      </c>
      <c r="J46" s="75">
        <f t="shared" si="3"/>
        <v>-1257.563548387096</v>
      </c>
    </row>
    <row r="47" spans="2:10" s="67" customFormat="1" ht="12.75" customHeight="1" x14ac:dyDescent="0.2">
      <c r="B47" s="72">
        <f t="shared" si="4"/>
        <v>34</v>
      </c>
      <c r="C47" s="125">
        <v>109305</v>
      </c>
      <c r="D47" s="126">
        <v>43504</v>
      </c>
      <c r="E47" s="127" t="s">
        <v>105</v>
      </c>
      <c r="F47" s="128">
        <v>26.04</v>
      </c>
      <c r="G47" s="129">
        <f t="shared" si="0"/>
        <v>-1231.5235483870961</v>
      </c>
      <c r="H47" s="73">
        <f t="shared" si="1"/>
        <v>0</v>
      </c>
      <c r="I47" s="74">
        <f t="shared" si="2"/>
        <v>4593.3763440860212</v>
      </c>
      <c r="J47" s="75">
        <f t="shared" si="3"/>
        <v>-1231.5235483870961</v>
      </c>
    </row>
    <row r="48" spans="2:10" s="67" customFormat="1" ht="12.75" customHeight="1" x14ac:dyDescent="0.2">
      <c r="B48" s="72">
        <f t="shared" si="4"/>
        <v>35</v>
      </c>
      <c r="C48" s="125">
        <v>109405</v>
      </c>
      <c r="D48" s="126">
        <v>43504</v>
      </c>
      <c r="E48" s="127" t="s">
        <v>106</v>
      </c>
      <c r="F48" s="128">
        <v>24.16</v>
      </c>
      <c r="G48" s="129">
        <f t="shared" si="0"/>
        <v>-1207.363548387096</v>
      </c>
      <c r="H48" s="73">
        <f t="shared" si="1"/>
        <v>0</v>
      </c>
      <c r="I48" s="74">
        <f t="shared" si="2"/>
        <v>4593.3763440860212</v>
      </c>
      <c r="J48" s="75">
        <f t="shared" si="3"/>
        <v>-1207.363548387096</v>
      </c>
    </row>
    <row r="49" spans="2:10" s="67" customFormat="1" ht="12.75" customHeight="1" x14ac:dyDescent="0.2">
      <c r="B49" s="72">
        <f t="shared" si="4"/>
        <v>36</v>
      </c>
      <c r="C49" s="125">
        <v>109505</v>
      </c>
      <c r="D49" s="126">
        <v>43504</v>
      </c>
      <c r="E49" s="127" t="s">
        <v>107</v>
      </c>
      <c r="F49" s="128">
        <v>51.43</v>
      </c>
      <c r="G49" s="129">
        <f t="shared" si="0"/>
        <v>-1155.9335483870959</v>
      </c>
      <c r="H49" s="73">
        <f t="shared" si="1"/>
        <v>0</v>
      </c>
      <c r="I49" s="74">
        <f t="shared" si="2"/>
        <v>4593.3763440860212</v>
      </c>
      <c r="J49" s="75">
        <f t="shared" si="3"/>
        <v>-1155.9335483870959</v>
      </c>
    </row>
    <row r="50" spans="2:10" s="67" customFormat="1" ht="12.75" customHeight="1" x14ac:dyDescent="0.2">
      <c r="B50" s="72">
        <f t="shared" si="4"/>
        <v>37</v>
      </c>
      <c r="C50" s="125">
        <v>109605</v>
      </c>
      <c r="D50" s="126">
        <v>43504</v>
      </c>
      <c r="E50" s="127" t="s">
        <v>108</v>
      </c>
      <c r="F50" s="128">
        <v>5.1100000000000003</v>
      </c>
      <c r="G50" s="129">
        <f t="shared" si="0"/>
        <v>-1150.823548387096</v>
      </c>
      <c r="H50" s="73">
        <f t="shared" si="1"/>
        <v>0</v>
      </c>
      <c r="I50" s="74">
        <f t="shared" si="2"/>
        <v>4593.3763440860212</v>
      </c>
      <c r="J50" s="75">
        <f t="shared" si="3"/>
        <v>-1150.823548387096</v>
      </c>
    </row>
    <row r="51" spans="2:10" s="67" customFormat="1" ht="12.75" customHeight="1" x14ac:dyDescent="0.2">
      <c r="B51" s="72">
        <f t="shared" si="4"/>
        <v>38</v>
      </c>
      <c r="C51" s="125">
        <v>109705</v>
      </c>
      <c r="D51" s="126">
        <v>43504</v>
      </c>
      <c r="E51" s="127" t="s">
        <v>109</v>
      </c>
      <c r="F51" s="128">
        <v>51.43</v>
      </c>
      <c r="G51" s="129">
        <f t="shared" si="0"/>
        <v>-1099.393548387096</v>
      </c>
      <c r="H51" s="73">
        <f t="shared" si="1"/>
        <v>0</v>
      </c>
      <c r="I51" s="74">
        <f t="shared" si="2"/>
        <v>4593.3763440860212</v>
      </c>
      <c r="J51" s="75">
        <f t="shared" si="3"/>
        <v>-1099.393548387096</v>
      </c>
    </row>
    <row r="52" spans="2:10" s="67" customFormat="1" ht="12.75" customHeight="1" x14ac:dyDescent="0.2">
      <c r="B52" s="72">
        <f t="shared" si="4"/>
        <v>39</v>
      </c>
      <c r="C52" s="125">
        <v>109805</v>
      </c>
      <c r="D52" s="126">
        <v>43504</v>
      </c>
      <c r="E52" s="127" t="s">
        <v>110</v>
      </c>
      <c r="F52" s="128">
        <v>327.60000000000002</v>
      </c>
      <c r="G52" s="129">
        <f t="shared" si="0"/>
        <v>-771.79354838709594</v>
      </c>
      <c r="H52" s="73">
        <f t="shared" si="1"/>
        <v>0</v>
      </c>
      <c r="I52" s="74">
        <f t="shared" si="2"/>
        <v>4593.3763440860212</v>
      </c>
      <c r="J52" s="75">
        <f t="shared" si="3"/>
        <v>-771.79354838709594</v>
      </c>
    </row>
    <row r="53" spans="2:10" s="67" customFormat="1" ht="12.75" customHeight="1" x14ac:dyDescent="0.2">
      <c r="B53" s="72">
        <f t="shared" si="4"/>
        <v>40</v>
      </c>
      <c r="C53" s="125">
        <v>109905</v>
      </c>
      <c r="D53" s="126">
        <v>43504</v>
      </c>
      <c r="E53" s="127" t="s">
        <v>111</v>
      </c>
      <c r="F53" s="128">
        <v>24.16</v>
      </c>
      <c r="G53" s="129">
        <f t="shared" si="0"/>
        <v>-747.63354838709597</v>
      </c>
      <c r="H53" s="73">
        <f t="shared" si="1"/>
        <v>0</v>
      </c>
      <c r="I53" s="74">
        <f t="shared" si="2"/>
        <v>4593.3763440860212</v>
      </c>
      <c r="J53" s="75">
        <f t="shared" si="3"/>
        <v>-747.63354838709597</v>
      </c>
    </row>
    <row r="54" spans="2:10" s="67" customFormat="1" ht="12.75" customHeight="1" x14ac:dyDescent="0.2">
      <c r="B54" s="72">
        <f t="shared" si="4"/>
        <v>41</v>
      </c>
      <c r="C54" s="125">
        <v>110005</v>
      </c>
      <c r="D54" s="126">
        <v>43504</v>
      </c>
      <c r="E54" s="127" t="s">
        <v>112</v>
      </c>
      <c r="F54" s="128">
        <v>51.43</v>
      </c>
      <c r="G54" s="129">
        <f t="shared" si="0"/>
        <v>-696.20354838709602</v>
      </c>
      <c r="H54" s="73">
        <f t="shared" si="1"/>
        <v>0</v>
      </c>
      <c r="I54" s="74">
        <f t="shared" si="2"/>
        <v>4593.3763440860212</v>
      </c>
      <c r="J54" s="75">
        <f t="shared" si="3"/>
        <v>-696.20354838709602</v>
      </c>
    </row>
    <row r="55" spans="2:10" s="67" customFormat="1" ht="12.75" customHeight="1" x14ac:dyDescent="0.2">
      <c r="B55" s="72">
        <f t="shared" si="4"/>
        <v>42</v>
      </c>
      <c r="C55" s="125">
        <v>110105</v>
      </c>
      <c r="D55" s="126">
        <v>43504</v>
      </c>
      <c r="E55" s="127" t="s">
        <v>113</v>
      </c>
      <c r="F55" s="128">
        <v>5.1100000000000003</v>
      </c>
      <c r="G55" s="129">
        <f t="shared" si="0"/>
        <v>-691.09354838709601</v>
      </c>
      <c r="H55" s="73">
        <f t="shared" si="1"/>
        <v>0</v>
      </c>
      <c r="I55" s="74">
        <f t="shared" si="2"/>
        <v>4593.3763440860212</v>
      </c>
      <c r="J55" s="75">
        <f t="shared" si="3"/>
        <v>-691.09354838709601</v>
      </c>
    </row>
    <row r="56" spans="2:10" s="67" customFormat="1" ht="12.75" customHeight="1" x14ac:dyDescent="0.2">
      <c r="B56" s="72">
        <f t="shared" si="4"/>
        <v>43</v>
      </c>
      <c r="C56" s="125">
        <v>110205</v>
      </c>
      <c r="D56" s="126">
        <v>43504</v>
      </c>
      <c r="E56" s="127" t="s">
        <v>114</v>
      </c>
      <c r="F56" s="128">
        <v>24.16</v>
      </c>
      <c r="G56" s="129">
        <f t="shared" si="0"/>
        <v>-666.93354838709604</v>
      </c>
      <c r="H56" s="73">
        <f t="shared" si="1"/>
        <v>0</v>
      </c>
      <c r="I56" s="74">
        <f t="shared" si="2"/>
        <v>4593.3763440860212</v>
      </c>
      <c r="J56" s="75">
        <f t="shared" si="3"/>
        <v>-666.93354838709604</v>
      </c>
    </row>
    <row r="57" spans="2:10" s="67" customFormat="1" ht="12.75" customHeight="1" x14ac:dyDescent="0.2">
      <c r="B57" s="72">
        <f t="shared" si="4"/>
        <v>44</v>
      </c>
      <c r="C57" s="125">
        <v>110305</v>
      </c>
      <c r="D57" s="126">
        <v>43504</v>
      </c>
      <c r="E57" s="127" t="s">
        <v>115</v>
      </c>
      <c r="F57" s="128">
        <v>51.43</v>
      </c>
      <c r="G57" s="129">
        <f t="shared" si="0"/>
        <v>-615.50354838709609</v>
      </c>
      <c r="H57" s="73">
        <f t="shared" si="1"/>
        <v>0</v>
      </c>
      <c r="I57" s="74">
        <f t="shared" si="2"/>
        <v>4593.3763440860212</v>
      </c>
      <c r="J57" s="75">
        <f t="shared" si="3"/>
        <v>-615.50354838709609</v>
      </c>
    </row>
    <row r="58" spans="2:10" s="67" customFormat="1" ht="12.75" customHeight="1" x14ac:dyDescent="0.2">
      <c r="B58" s="72">
        <f t="shared" si="4"/>
        <v>45</v>
      </c>
      <c r="C58" s="125">
        <v>110405</v>
      </c>
      <c r="D58" s="126">
        <v>43504</v>
      </c>
      <c r="E58" s="127" t="s">
        <v>116</v>
      </c>
      <c r="F58" s="128">
        <v>75.59</v>
      </c>
      <c r="G58" s="129">
        <f t="shared" si="0"/>
        <v>-539.91354838709606</v>
      </c>
      <c r="H58" s="73">
        <f t="shared" si="1"/>
        <v>0</v>
      </c>
      <c r="I58" s="74">
        <f t="shared" si="2"/>
        <v>4593.3763440860212</v>
      </c>
      <c r="J58" s="75">
        <f t="shared" si="3"/>
        <v>-539.91354838709606</v>
      </c>
    </row>
    <row r="59" spans="2:10" s="67" customFormat="1" ht="12.75" customHeight="1" x14ac:dyDescent="0.2">
      <c r="B59" s="72">
        <f t="shared" si="4"/>
        <v>46</v>
      </c>
      <c r="C59" s="125">
        <v>110505</v>
      </c>
      <c r="D59" s="126">
        <v>43504</v>
      </c>
      <c r="E59" s="127" t="s">
        <v>117</v>
      </c>
      <c r="F59" s="128">
        <v>104.83</v>
      </c>
      <c r="G59" s="129">
        <f t="shared" si="0"/>
        <v>-435.08354838709607</v>
      </c>
      <c r="H59" s="73">
        <f t="shared" si="1"/>
        <v>0</v>
      </c>
      <c r="I59" s="74">
        <f t="shared" si="2"/>
        <v>4593.3763440860212</v>
      </c>
      <c r="J59" s="75">
        <f t="shared" si="3"/>
        <v>-435.08354838709607</v>
      </c>
    </row>
    <row r="60" spans="2:10" s="67" customFormat="1" ht="12.75" customHeight="1" x14ac:dyDescent="0.2">
      <c r="B60" s="72">
        <f t="shared" si="4"/>
        <v>47</v>
      </c>
      <c r="C60" s="125">
        <v>110605</v>
      </c>
      <c r="D60" s="126">
        <v>43504</v>
      </c>
      <c r="E60" s="127" t="s">
        <v>118</v>
      </c>
      <c r="F60" s="128">
        <v>154.02000000000001</v>
      </c>
      <c r="G60" s="129">
        <f t="shared" si="0"/>
        <v>-281.06354838709603</v>
      </c>
      <c r="H60" s="73">
        <f t="shared" si="1"/>
        <v>0</v>
      </c>
      <c r="I60" s="74">
        <f t="shared" si="2"/>
        <v>4593.3763440860212</v>
      </c>
      <c r="J60" s="75">
        <f t="shared" si="3"/>
        <v>-281.06354838709603</v>
      </c>
    </row>
    <row r="61" spans="2:10" s="67" customFormat="1" ht="12.75" customHeight="1" x14ac:dyDescent="0.2">
      <c r="B61" s="72">
        <f t="shared" si="4"/>
        <v>48</v>
      </c>
      <c r="C61" s="125">
        <v>110705</v>
      </c>
      <c r="D61" s="126">
        <v>43504</v>
      </c>
      <c r="E61" s="127" t="s">
        <v>119</v>
      </c>
      <c r="F61" s="128">
        <v>24.16</v>
      </c>
      <c r="G61" s="129">
        <f t="shared" si="0"/>
        <v>-256.90354838709601</v>
      </c>
      <c r="H61" s="73">
        <f t="shared" si="1"/>
        <v>0</v>
      </c>
      <c r="I61" s="74">
        <f t="shared" si="2"/>
        <v>4593.3763440860212</v>
      </c>
      <c r="J61" s="75">
        <f t="shared" si="3"/>
        <v>-256.90354838709601</v>
      </c>
    </row>
    <row r="62" spans="2:10" s="67" customFormat="1" ht="12.75" customHeight="1" x14ac:dyDescent="0.2">
      <c r="B62" s="72">
        <f t="shared" si="4"/>
        <v>49</v>
      </c>
      <c r="C62" s="125">
        <v>110805</v>
      </c>
      <c r="D62" s="126">
        <v>43504</v>
      </c>
      <c r="E62" s="127" t="s">
        <v>120</v>
      </c>
      <c r="F62" s="128">
        <v>159.6</v>
      </c>
      <c r="G62" s="129">
        <f t="shared" si="0"/>
        <v>-97.303548387096015</v>
      </c>
      <c r="H62" s="73">
        <f t="shared" si="1"/>
        <v>0</v>
      </c>
      <c r="I62" s="74">
        <f t="shared" si="2"/>
        <v>4593.3763440860212</v>
      </c>
      <c r="J62" s="75">
        <f t="shared" si="3"/>
        <v>-97.303548387096015</v>
      </c>
    </row>
    <row r="63" spans="2:10" s="67" customFormat="1" ht="12.75" customHeight="1" x14ac:dyDescent="0.2">
      <c r="B63" s="72">
        <f t="shared" si="4"/>
        <v>50</v>
      </c>
      <c r="C63" s="125">
        <v>110905</v>
      </c>
      <c r="D63" s="126">
        <v>43504</v>
      </c>
      <c r="E63" s="127" t="s">
        <v>121</v>
      </c>
      <c r="F63" s="128">
        <v>107.76</v>
      </c>
      <c r="G63" s="129">
        <f t="shared" si="0"/>
        <v>10.45645161290399</v>
      </c>
      <c r="H63" s="73">
        <f t="shared" si="1"/>
        <v>1</v>
      </c>
      <c r="I63" s="74">
        <f t="shared" si="2"/>
        <v>4593.3763440860212</v>
      </c>
      <c r="J63" s="75">
        <f t="shared" si="3"/>
        <v>-4582.9198924731172</v>
      </c>
    </row>
    <row r="64" spans="2:10" s="67" customFormat="1" ht="12.75" customHeight="1" x14ac:dyDescent="0.2">
      <c r="B64" s="72">
        <f t="shared" si="4"/>
        <v>51</v>
      </c>
      <c r="C64" s="125">
        <v>111805</v>
      </c>
      <c r="D64" s="126">
        <v>43504</v>
      </c>
      <c r="E64" s="127" t="s">
        <v>122</v>
      </c>
      <c r="F64" s="128">
        <v>34.18</v>
      </c>
      <c r="G64" s="129">
        <f t="shared" si="0"/>
        <v>-4548.7398924731169</v>
      </c>
      <c r="H64" s="73">
        <f t="shared" si="1"/>
        <v>0</v>
      </c>
      <c r="I64" s="74">
        <f t="shared" si="2"/>
        <v>4593.3763440860212</v>
      </c>
      <c r="J64" s="75">
        <f t="shared" si="3"/>
        <v>-4548.7398924731169</v>
      </c>
    </row>
    <row r="65" spans="2:10" s="67" customFormat="1" ht="12.75" customHeight="1" x14ac:dyDescent="0.2">
      <c r="B65" s="72">
        <f t="shared" si="4"/>
        <v>52</v>
      </c>
      <c r="C65" s="125">
        <v>108105</v>
      </c>
      <c r="D65" s="126">
        <v>43504</v>
      </c>
      <c r="E65" s="127" t="s">
        <v>123</v>
      </c>
      <c r="F65" s="128">
        <v>0.28000000000000003</v>
      </c>
      <c r="G65" s="129">
        <f t="shared" si="0"/>
        <v>-4548.4598924731172</v>
      </c>
      <c r="H65" s="73">
        <f t="shared" si="1"/>
        <v>0</v>
      </c>
      <c r="I65" s="74">
        <f t="shared" si="2"/>
        <v>4593.3763440860212</v>
      </c>
      <c r="J65" s="75">
        <f t="shared" si="3"/>
        <v>-4548.4598924731172</v>
      </c>
    </row>
    <row r="66" spans="2:10" s="67" customFormat="1" ht="12.75" customHeight="1" x14ac:dyDescent="0.2">
      <c r="B66" s="72">
        <f t="shared" si="4"/>
        <v>53</v>
      </c>
      <c r="C66" s="125">
        <v>111005</v>
      </c>
      <c r="D66" s="126">
        <v>43504</v>
      </c>
      <c r="E66" s="127" t="s">
        <v>124</v>
      </c>
      <c r="F66" s="128">
        <v>5.64</v>
      </c>
      <c r="G66" s="129">
        <f t="shared" si="0"/>
        <v>-4542.8198924731169</v>
      </c>
      <c r="H66" s="73">
        <f t="shared" si="1"/>
        <v>0</v>
      </c>
      <c r="I66" s="74">
        <f t="shared" si="2"/>
        <v>4593.3763440860212</v>
      </c>
      <c r="J66" s="75">
        <f t="shared" si="3"/>
        <v>-4542.8198924731169</v>
      </c>
    </row>
    <row r="67" spans="2:10" s="67" customFormat="1" ht="12.75" customHeight="1" x14ac:dyDescent="0.2">
      <c r="B67" s="72">
        <f t="shared" si="4"/>
        <v>54</v>
      </c>
      <c r="C67" s="125">
        <v>108205</v>
      </c>
      <c r="D67" s="126">
        <v>43504</v>
      </c>
      <c r="E67" s="127" t="s">
        <v>125</v>
      </c>
      <c r="F67" s="128">
        <v>18.329999999999998</v>
      </c>
      <c r="G67" s="129">
        <f t="shared" si="0"/>
        <v>-4524.4898924731169</v>
      </c>
      <c r="H67" s="73">
        <f t="shared" si="1"/>
        <v>0</v>
      </c>
      <c r="I67" s="74">
        <f t="shared" si="2"/>
        <v>4593.3763440860212</v>
      </c>
      <c r="J67" s="75">
        <f t="shared" si="3"/>
        <v>-4524.4898924731169</v>
      </c>
    </row>
    <row r="68" spans="2:10" s="67" customFormat="1" ht="12.75" customHeight="1" x14ac:dyDescent="0.2">
      <c r="B68" s="72">
        <f t="shared" si="4"/>
        <v>55</v>
      </c>
      <c r="C68" s="125">
        <v>111705</v>
      </c>
      <c r="D68" s="126">
        <v>43504</v>
      </c>
      <c r="E68" s="127" t="s">
        <v>126</v>
      </c>
      <c r="F68" s="128">
        <v>25.03</v>
      </c>
      <c r="G68" s="129">
        <f t="shared" si="0"/>
        <v>-4499.4598924731172</v>
      </c>
      <c r="H68" s="73">
        <f t="shared" si="1"/>
        <v>0</v>
      </c>
      <c r="I68" s="74">
        <f t="shared" si="2"/>
        <v>4593.3763440860212</v>
      </c>
      <c r="J68" s="75">
        <f t="shared" si="3"/>
        <v>-4499.4598924731172</v>
      </c>
    </row>
    <row r="69" spans="2:10" s="67" customFormat="1" ht="12.75" customHeight="1" x14ac:dyDescent="0.2">
      <c r="B69" s="72">
        <f t="shared" si="4"/>
        <v>56</v>
      </c>
      <c r="C69" s="125">
        <v>111605</v>
      </c>
      <c r="D69" s="126">
        <v>43504</v>
      </c>
      <c r="E69" s="127" t="s">
        <v>127</v>
      </c>
      <c r="F69" s="128">
        <v>150.09</v>
      </c>
      <c r="G69" s="129">
        <f t="shared" si="0"/>
        <v>-4349.369892473117</v>
      </c>
      <c r="H69" s="73">
        <f t="shared" si="1"/>
        <v>0</v>
      </c>
      <c r="I69" s="74">
        <f t="shared" si="2"/>
        <v>4593.3763440860212</v>
      </c>
      <c r="J69" s="75">
        <f t="shared" si="3"/>
        <v>-4349.369892473117</v>
      </c>
    </row>
    <row r="70" spans="2:10" s="67" customFormat="1" ht="12.75" customHeight="1" x14ac:dyDescent="0.2">
      <c r="B70" s="72">
        <f t="shared" si="4"/>
        <v>57</v>
      </c>
      <c r="C70" s="125">
        <v>111505</v>
      </c>
      <c r="D70" s="126">
        <v>43504</v>
      </c>
      <c r="E70" s="127" t="s">
        <v>128</v>
      </c>
      <c r="F70" s="128">
        <v>5.64</v>
      </c>
      <c r="G70" s="129">
        <f t="shared" si="0"/>
        <v>-4343.7298924731167</v>
      </c>
      <c r="H70" s="73">
        <f t="shared" si="1"/>
        <v>0</v>
      </c>
      <c r="I70" s="74">
        <f t="shared" si="2"/>
        <v>4593.3763440860212</v>
      </c>
      <c r="J70" s="75">
        <f t="shared" si="3"/>
        <v>-4343.7298924731167</v>
      </c>
    </row>
    <row r="71" spans="2:10" s="67" customFormat="1" ht="12.75" customHeight="1" x14ac:dyDescent="0.2">
      <c r="B71" s="72">
        <f t="shared" si="4"/>
        <v>58</v>
      </c>
      <c r="C71" s="125">
        <v>111405</v>
      </c>
      <c r="D71" s="126">
        <v>43504</v>
      </c>
      <c r="E71" s="127" t="s">
        <v>129</v>
      </c>
      <c r="F71" s="128">
        <v>212.36</v>
      </c>
      <c r="G71" s="129">
        <f t="shared" si="0"/>
        <v>-4131.369892473117</v>
      </c>
      <c r="H71" s="73">
        <f t="shared" si="1"/>
        <v>0</v>
      </c>
      <c r="I71" s="74">
        <f t="shared" si="2"/>
        <v>4593.3763440860212</v>
      </c>
      <c r="J71" s="75">
        <f t="shared" si="3"/>
        <v>-4131.369892473117</v>
      </c>
    </row>
    <row r="72" spans="2:10" s="67" customFormat="1" ht="12.75" customHeight="1" x14ac:dyDescent="0.2">
      <c r="B72" s="72">
        <f t="shared" si="4"/>
        <v>59</v>
      </c>
      <c r="C72" s="125">
        <v>111305</v>
      </c>
      <c r="D72" s="126">
        <v>43504</v>
      </c>
      <c r="E72" s="127" t="s">
        <v>130</v>
      </c>
      <c r="F72" s="128">
        <v>142.93</v>
      </c>
      <c r="G72" s="129">
        <f t="shared" si="0"/>
        <v>-3988.4398924731172</v>
      </c>
      <c r="H72" s="73">
        <f t="shared" si="1"/>
        <v>0</v>
      </c>
      <c r="I72" s="74">
        <f t="shared" si="2"/>
        <v>4593.3763440860212</v>
      </c>
      <c r="J72" s="75">
        <f t="shared" si="3"/>
        <v>-3988.4398924731172</v>
      </c>
    </row>
    <row r="73" spans="2:10" s="67" customFormat="1" ht="12.75" customHeight="1" x14ac:dyDescent="0.2">
      <c r="B73" s="72">
        <f t="shared" si="4"/>
        <v>60</v>
      </c>
      <c r="C73" s="125">
        <v>111205</v>
      </c>
      <c r="D73" s="126">
        <v>43504</v>
      </c>
      <c r="E73" s="127" t="s">
        <v>131</v>
      </c>
      <c r="F73" s="128">
        <v>114.18</v>
      </c>
      <c r="G73" s="129">
        <f t="shared" si="0"/>
        <v>-3874.2598924731174</v>
      </c>
      <c r="H73" s="73">
        <f t="shared" si="1"/>
        <v>0</v>
      </c>
      <c r="I73" s="74">
        <f t="shared" si="2"/>
        <v>4593.3763440860212</v>
      </c>
      <c r="J73" s="75">
        <f t="shared" si="3"/>
        <v>-3874.2598924731174</v>
      </c>
    </row>
    <row r="74" spans="2:10" s="67" customFormat="1" ht="12.75" customHeight="1" x14ac:dyDescent="0.2">
      <c r="B74" s="72">
        <f t="shared" si="4"/>
        <v>61</v>
      </c>
      <c r="C74" s="125">
        <v>111105</v>
      </c>
      <c r="D74" s="126">
        <v>43504</v>
      </c>
      <c r="E74" s="127" t="s">
        <v>132</v>
      </c>
      <c r="F74" s="128">
        <v>51.43</v>
      </c>
      <c r="G74" s="129">
        <f t="shared" si="0"/>
        <v>-3822.8298924731175</v>
      </c>
      <c r="H74" s="73">
        <f t="shared" si="1"/>
        <v>0</v>
      </c>
      <c r="I74" s="74">
        <f t="shared" si="2"/>
        <v>4593.3763440860212</v>
      </c>
      <c r="J74" s="75">
        <f t="shared" si="3"/>
        <v>-3822.8298924731175</v>
      </c>
    </row>
    <row r="75" spans="2:10" s="67" customFormat="1" ht="12.75" customHeight="1" x14ac:dyDescent="0.2">
      <c r="B75" s="72">
        <f t="shared" si="4"/>
        <v>62</v>
      </c>
      <c r="C75" s="125">
        <v>112905</v>
      </c>
      <c r="D75" s="126">
        <v>43507</v>
      </c>
      <c r="E75" s="127" t="s">
        <v>133</v>
      </c>
      <c r="F75" s="128">
        <v>81.900000000000006</v>
      </c>
      <c r="G75" s="129">
        <f t="shared" si="0"/>
        <v>-3740.9298924731174</v>
      </c>
      <c r="H75" s="73">
        <f t="shared" si="1"/>
        <v>0</v>
      </c>
      <c r="I75" s="74">
        <f t="shared" si="2"/>
        <v>4593.3763440860212</v>
      </c>
      <c r="J75" s="75">
        <f t="shared" si="3"/>
        <v>-3740.9298924731174</v>
      </c>
    </row>
    <row r="76" spans="2:10" s="67" customFormat="1" ht="12.75" customHeight="1" x14ac:dyDescent="0.2">
      <c r="B76" s="72">
        <f t="shared" si="4"/>
        <v>63</v>
      </c>
      <c r="C76" s="125">
        <v>112805</v>
      </c>
      <c r="D76" s="126">
        <v>43507</v>
      </c>
      <c r="E76" s="127" t="s">
        <v>134</v>
      </c>
      <c r="F76" s="128">
        <v>54.6</v>
      </c>
      <c r="G76" s="129">
        <f t="shared" si="0"/>
        <v>-3686.3298924731175</v>
      </c>
      <c r="H76" s="73">
        <f t="shared" si="1"/>
        <v>0</v>
      </c>
      <c r="I76" s="74">
        <f t="shared" si="2"/>
        <v>4593.3763440860212</v>
      </c>
      <c r="J76" s="75">
        <f t="shared" si="3"/>
        <v>-3686.3298924731175</v>
      </c>
    </row>
    <row r="77" spans="2:10" s="67" customFormat="1" ht="12.75" customHeight="1" x14ac:dyDescent="0.2">
      <c r="B77" s="72">
        <f t="shared" si="4"/>
        <v>64</v>
      </c>
      <c r="C77" s="125">
        <v>113405</v>
      </c>
      <c r="D77" s="126">
        <v>43507</v>
      </c>
      <c r="E77" s="127" t="s">
        <v>135</v>
      </c>
      <c r="F77" s="128">
        <v>42.56</v>
      </c>
      <c r="G77" s="129">
        <f t="shared" si="0"/>
        <v>-3643.7698924731176</v>
      </c>
      <c r="H77" s="73">
        <f t="shared" si="1"/>
        <v>0</v>
      </c>
      <c r="I77" s="74">
        <f t="shared" si="2"/>
        <v>4593.3763440860212</v>
      </c>
      <c r="J77" s="75">
        <f t="shared" si="3"/>
        <v>-3643.7698924731176</v>
      </c>
    </row>
    <row r="78" spans="2:10" s="67" customFormat="1" ht="12.75" customHeight="1" x14ac:dyDescent="0.2">
      <c r="B78" s="72">
        <f t="shared" si="4"/>
        <v>65</v>
      </c>
      <c r="C78" s="125">
        <v>113005</v>
      </c>
      <c r="D78" s="126">
        <v>43507</v>
      </c>
      <c r="E78" s="127" t="s">
        <v>136</v>
      </c>
      <c r="F78" s="128">
        <v>75.08</v>
      </c>
      <c r="G78" s="129">
        <f t="shared" ref="G78:G141" si="5">F78+J77</f>
        <v>-3568.6898924731177</v>
      </c>
      <c r="H78" s="73">
        <f t="shared" ref="H78:H141" si="6">IF(G78&gt;0,ROUND(G78/I78+0.5,0),0)</f>
        <v>0</v>
      </c>
      <c r="I78" s="74">
        <f t="shared" ref="I78:I141" si="7">$C$10</f>
        <v>4593.3763440860212</v>
      </c>
      <c r="J78" s="75">
        <f t="shared" ref="J78:J141" si="8">G78-(H78*I78)</f>
        <v>-3568.6898924731177</v>
      </c>
    </row>
    <row r="79" spans="2:10" s="67" customFormat="1" ht="12.75" customHeight="1" x14ac:dyDescent="0.2">
      <c r="B79" s="72">
        <f t="shared" ref="B79:B142" si="9">+B78+1</f>
        <v>66</v>
      </c>
      <c r="C79" s="125">
        <v>111905</v>
      </c>
      <c r="D79" s="126">
        <v>43507</v>
      </c>
      <c r="E79" s="127" t="s">
        <v>137</v>
      </c>
      <c r="F79" s="128">
        <v>20.440000000000001</v>
      </c>
      <c r="G79" s="129">
        <f t="shared" si="5"/>
        <v>-3548.2498924731176</v>
      </c>
      <c r="H79" s="73">
        <f t="shared" si="6"/>
        <v>0</v>
      </c>
      <c r="I79" s="74">
        <f t="shared" si="7"/>
        <v>4593.3763440860212</v>
      </c>
      <c r="J79" s="75">
        <f t="shared" si="8"/>
        <v>-3548.2498924731176</v>
      </c>
    </row>
    <row r="80" spans="2:10" s="67" customFormat="1" ht="12.75" customHeight="1" x14ac:dyDescent="0.2">
      <c r="B80" s="72">
        <f t="shared" si="9"/>
        <v>67</v>
      </c>
      <c r="C80" s="125">
        <v>112005</v>
      </c>
      <c r="D80" s="126">
        <v>43507</v>
      </c>
      <c r="E80" s="127" t="s">
        <v>138</v>
      </c>
      <c r="F80" s="128">
        <v>83.45</v>
      </c>
      <c r="G80" s="129">
        <f t="shared" si="5"/>
        <v>-3464.7998924731178</v>
      </c>
      <c r="H80" s="73">
        <f t="shared" si="6"/>
        <v>0</v>
      </c>
      <c r="I80" s="74">
        <f t="shared" si="7"/>
        <v>4593.3763440860212</v>
      </c>
      <c r="J80" s="75">
        <f t="shared" si="8"/>
        <v>-3464.7998924731178</v>
      </c>
    </row>
    <row r="81" spans="2:10" s="67" customFormat="1" ht="12.75" customHeight="1" x14ac:dyDescent="0.2">
      <c r="B81" s="72">
        <f t="shared" si="9"/>
        <v>68</v>
      </c>
      <c r="C81" s="125">
        <v>112105</v>
      </c>
      <c r="D81" s="126">
        <v>43507</v>
      </c>
      <c r="E81" s="127" t="s">
        <v>139</v>
      </c>
      <c r="F81" s="128">
        <v>125.18</v>
      </c>
      <c r="G81" s="129">
        <f t="shared" si="5"/>
        <v>-3339.6198924731179</v>
      </c>
      <c r="H81" s="73">
        <f t="shared" si="6"/>
        <v>0</v>
      </c>
      <c r="I81" s="74">
        <f t="shared" si="7"/>
        <v>4593.3763440860212</v>
      </c>
      <c r="J81" s="75">
        <f t="shared" si="8"/>
        <v>-3339.6198924731179</v>
      </c>
    </row>
    <row r="82" spans="2:10" s="67" customFormat="1" ht="12.75" customHeight="1" x14ac:dyDescent="0.2">
      <c r="B82" s="72">
        <f t="shared" si="9"/>
        <v>69</v>
      </c>
      <c r="C82" s="125">
        <v>112205</v>
      </c>
      <c r="D82" s="126">
        <v>43507</v>
      </c>
      <c r="E82" s="127" t="s">
        <v>140</v>
      </c>
      <c r="F82" s="128">
        <v>62.59</v>
      </c>
      <c r="G82" s="129">
        <f t="shared" si="5"/>
        <v>-3277.0298924731178</v>
      </c>
      <c r="H82" s="73">
        <f t="shared" si="6"/>
        <v>0</v>
      </c>
      <c r="I82" s="74">
        <f t="shared" si="7"/>
        <v>4593.3763440860212</v>
      </c>
      <c r="J82" s="75">
        <f t="shared" si="8"/>
        <v>-3277.0298924731178</v>
      </c>
    </row>
    <row r="83" spans="2:10" s="67" customFormat="1" ht="12.75" customHeight="1" x14ac:dyDescent="0.2">
      <c r="B83" s="72">
        <f t="shared" si="9"/>
        <v>70</v>
      </c>
      <c r="C83" s="125">
        <v>112305</v>
      </c>
      <c r="D83" s="126">
        <v>43507</v>
      </c>
      <c r="E83" s="127" t="s">
        <v>141</v>
      </c>
      <c r="F83" s="128">
        <v>146.04</v>
      </c>
      <c r="G83" s="129">
        <f t="shared" si="5"/>
        <v>-3130.9898924731178</v>
      </c>
      <c r="H83" s="73">
        <f t="shared" si="6"/>
        <v>0</v>
      </c>
      <c r="I83" s="74">
        <f t="shared" si="7"/>
        <v>4593.3763440860212</v>
      </c>
      <c r="J83" s="75">
        <f t="shared" si="8"/>
        <v>-3130.9898924731178</v>
      </c>
    </row>
    <row r="84" spans="2:10" s="67" customFormat="1" ht="12.75" customHeight="1" x14ac:dyDescent="0.2">
      <c r="B84" s="72">
        <f t="shared" si="9"/>
        <v>71</v>
      </c>
      <c r="C84" s="125">
        <v>112405</v>
      </c>
      <c r="D84" s="126">
        <v>43507</v>
      </c>
      <c r="E84" s="127" t="s">
        <v>142</v>
      </c>
      <c r="F84" s="128">
        <v>11.28</v>
      </c>
      <c r="G84" s="129">
        <f t="shared" si="5"/>
        <v>-3119.7098924731176</v>
      </c>
      <c r="H84" s="73">
        <f t="shared" si="6"/>
        <v>0</v>
      </c>
      <c r="I84" s="74">
        <f t="shared" si="7"/>
        <v>4593.3763440860212</v>
      </c>
      <c r="J84" s="75">
        <f t="shared" si="8"/>
        <v>-3119.7098924731176</v>
      </c>
    </row>
    <row r="85" spans="2:10" s="67" customFormat="1" ht="12.75" customHeight="1" x14ac:dyDescent="0.2">
      <c r="B85" s="72">
        <f t="shared" si="9"/>
        <v>72</v>
      </c>
      <c r="C85" s="125">
        <v>112505</v>
      </c>
      <c r="D85" s="126">
        <v>43507</v>
      </c>
      <c r="E85" s="127" t="s">
        <v>143</v>
      </c>
      <c r="F85" s="128">
        <v>24.36</v>
      </c>
      <c r="G85" s="129">
        <f t="shared" si="5"/>
        <v>-3095.3498924731175</v>
      </c>
      <c r="H85" s="73">
        <f t="shared" si="6"/>
        <v>0</v>
      </c>
      <c r="I85" s="74">
        <f t="shared" si="7"/>
        <v>4593.3763440860212</v>
      </c>
      <c r="J85" s="75">
        <f t="shared" si="8"/>
        <v>-3095.3498924731175</v>
      </c>
    </row>
    <row r="86" spans="2:10" s="67" customFormat="1" ht="12.75" customHeight="1" x14ac:dyDescent="0.2">
      <c r="B86" s="72">
        <f t="shared" si="9"/>
        <v>73</v>
      </c>
      <c r="C86" s="125">
        <v>112605</v>
      </c>
      <c r="D86" s="126">
        <v>43507</v>
      </c>
      <c r="E86" s="127" t="s">
        <v>144</v>
      </c>
      <c r="F86" s="128">
        <v>132.88</v>
      </c>
      <c r="G86" s="129">
        <f t="shared" si="5"/>
        <v>-2962.4698924731174</v>
      </c>
      <c r="H86" s="73">
        <f t="shared" si="6"/>
        <v>0</v>
      </c>
      <c r="I86" s="74">
        <f t="shared" si="7"/>
        <v>4593.3763440860212</v>
      </c>
      <c r="J86" s="75">
        <f t="shared" si="8"/>
        <v>-2962.4698924731174</v>
      </c>
    </row>
    <row r="87" spans="2:10" s="67" customFormat="1" ht="12.75" customHeight="1" x14ac:dyDescent="0.2">
      <c r="B87" s="72">
        <f t="shared" si="9"/>
        <v>74</v>
      </c>
      <c r="C87" s="125">
        <v>112705</v>
      </c>
      <c r="D87" s="126">
        <v>43507</v>
      </c>
      <c r="E87" s="127" t="s">
        <v>145</v>
      </c>
      <c r="F87" s="128">
        <v>16.170000000000002</v>
      </c>
      <c r="G87" s="129">
        <f t="shared" si="5"/>
        <v>-2946.2998924731173</v>
      </c>
      <c r="H87" s="73">
        <f t="shared" si="6"/>
        <v>0</v>
      </c>
      <c r="I87" s="74">
        <f t="shared" si="7"/>
        <v>4593.3763440860212</v>
      </c>
      <c r="J87" s="75">
        <f t="shared" si="8"/>
        <v>-2946.2998924731173</v>
      </c>
    </row>
    <row r="88" spans="2:10" s="67" customFormat="1" ht="12.75" customHeight="1" x14ac:dyDescent="0.2">
      <c r="B88" s="72">
        <f t="shared" si="9"/>
        <v>75</v>
      </c>
      <c r="C88" s="125">
        <v>113705</v>
      </c>
      <c r="D88" s="126">
        <v>43510</v>
      </c>
      <c r="E88" s="127" t="s">
        <v>146</v>
      </c>
      <c r="F88" s="128">
        <v>6932.19</v>
      </c>
      <c r="G88" s="129">
        <f t="shared" si="5"/>
        <v>3985.8901075268823</v>
      </c>
      <c r="H88" s="73">
        <f t="shared" si="6"/>
        <v>1</v>
      </c>
      <c r="I88" s="74">
        <f t="shared" si="7"/>
        <v>4593.3763440860212</v>
      </c>
      <c r="J88" s="75">
        <f t="shared" si="8"/>
        <v>-607.48623655913889</v>
      </c>
    </row>
    <row r="89" spans="2:10" s="67" customFormat="1" ht="12.75" customHeight="1" x14ac:dyDescent="0.2">
      <c r="B89" s="72">
        <f t="shared" si="9"/>
        <v>76</v>
      </c>
      <c r="C89" s="125">
        <v>113605</v>
      </c>
      <c r="D89" s="126">
        <v>43510</v>
      </c>
      <c r="E89" s="127" t="s">
        <v>147</v>
      </c>
      <c r="F89" s="128">
        <v>37.93</v>
      </c>
      <c r="G89" s="129">
        <f t="shared" si="5"/>
        <v>-569.55623655913894</v>
      </c>
      <c r="H89" s="73">
        <f t="shared" si="6"/>
        <v>0</v>
      </c>
      <c r="I89" s="74">
        <f t="shared" si="7"/>
        <v>4593.3763440860212</v>
      </c>
      <c r="J89" s="75">
        <f t="shared" si="8"/>
        <v>-569.55623655913894</v>
      </c>
    </row>
    <row r="90" spans="2:10" s="67" customFormat="1" ht="12.75" customHeight="1" x14ac:dyDescent="0.2">
      <c r="B90" s="72">
        <f t="shared" si="9"/>
        <v>77</v>
      </c>
      <c r="C90" s="125">
        <v>113505</v>
      </c>
      <c r="D90" s="126">
        <v>43510</v>
      </c>
      <c r="E90" s="127" t="s">
        <v>148</v>
      </c>
      <c r="F90" s="128">
        <v>257.14999999999998</v>
      </c>
      <c r="G90" s="129">
        <f t="shared" si="5"/>
        <v>-312.40623655913896</v>
      </c>
      <c r="H90" s="73">
        <f t="shared" si="6"/>
        <v>0</v>
      </c>
      <c r="I90" s="74">
        <f t="shared" si="7"/>
        <v>4593.3763440860212</v>
      </c>
      <c r="J90" s="75">
        <f t="shared" si="8"/>
        <v>-312.40623655913896</v>
      </c>
    </row>
    <row r="91" spans="2:10" s="67" customFormat="1" ht="12.75" customHeight="1" x14ac:dyDescent="0.2">
      <c r="B91" s="72">
        <f t="shared" si="9"/>
        <v>78</v>
      </c>
      <c r="C91" s="125">
        <v>114005</v>
      </c>
      <c r="D91" s="126">
        <v>43510</v>
      </c>
      <c r="E91" s="127" t="s">
        <v>149</v>
      </c>
      <c r="F91" s="128">
        <v>692.5</v>
      </c>
      <c r="G91" s="129">
        <f t="shared" si="5"/>
        <v>380.09376344086104</v>
      </c>
      <c r="H91" s="73">
        <f t="shared" si="6"/>
        <v>1</v>
      </c>
      <c r="I91" s="74">
        <f t="shared" si="7"/>
        <v>4593.3763440860212</v>
      </c>
      <c r="J91" s="75">
        <f t="shared" si="8"/>
        <v>-4213.2825806451601</v>
      </c>
    </row>
    <row r="92" spans="2:10" s="67" customFormat="1" ht="12.75" customHeight="1" x14ac:dyDescent="0.2">
      <c r="B92" s="72">
        <f t="shared" si="9"/>
        <v>79</v>
      </c>
      <c r="C92" s="125">
        <v>113905</v>
      </c>
      <c r="D92" s="126">
        <v>43510</v>
      </c>
      <c r="E92" s="127" t="s">
        <v>150</v>
      </c>
      <c r="F92" s="128">
        <v>42.56</v>
      </c>
      <c r="G92" s="129">
        <f t="shared" si="5"/>
        <v>-4170.7225806451597</v>
      </c>
      <c r="H92" s="73">
        <f t="shared" si="6"/>
        <v>0</v>
      </c>
      <c r="I92" s="74">
        <f t="shared" si="7"/>
        <v>4593.3763440860212</v>
      </c>
      <c r="J92" s="75">
        <f t="shared" si="8"/>
        <v>-4170.7225806451597</v>
      </c>
    </row>
    <row r="93" spans="2:10" s="67" customFormat="1" ht="12.75" customHeight="1" x14ac:dyDescent="0.2">
      <c r="B93" s="72">
        <f t="shared" si="9"/>
        <v>80</v>
      </c>
      <c r="C93" s="125">
        <v>113805</v>
      </c>
      <c r="D93" s="126">
        <v>43510</v>
      </c>
      <c r="E93" s="127" t="s">
        <v>151</v>
      </c>
      <c r="F93" s="128">
        <v>53.82</v>
      </c>
      <c r="G93" s="129">
        <f t="shared" si="5"/>
        <v>-4116.90258064516</v>
      </c>
      <c r="H93" s="73">
        <f t="shared" si="6"/>
        <v>0</v>
      </c>
      <c r="I93" s="74">
        <f t="shared" si="7"/>
        <v>4593.3763440860212</v>
      </c>
      <c r="J93" s="75">
        <f t="shared" si="8"/>
        <v>-4116.90258064516</v>
      </c>
    </row>
    <row r="94" spans="2:10" s="67" customFormat="1" ht="12.75" customHeight="1" x14ac:dyDescent="0.2">
      <c r="B94" s="72">
        <f t="shared" si="9"/>
        <v>81</v>
      </c>
      <c r="C94" s="125">
        <v>114805</v>
      </c>
      <c r="D94" s="126">
        <v>43517</v>
      </c>
      <c r="E94" s="127" t="s">
        <v>152</v>
      </c>
      <c r="F94" s="128">
        <v>360</v>
      </c>
      <c r="G94" s="129">
        <f t="shared" si="5"/>
        <v>-3756.90258064516</v>
      </c>
      <c r="H94" s="73">
        <f t="shared" si="6"/>
        <v>0</v>
      </c>
      <c r="I94" s="74">
        <f t="shared" si="7"/>
        <v>4593.3763440860212</v>
      </c>
      <c r="J94" s="75">
        <f t="shared" si="8"/>
        <v>-3756.90258064516</v>
      </c>
    </row>
    <row r="95" spans="2:10" s="67" customFormat="1" ht="12.75" customHeight="1" x14ac:dyDescent="0.2">
      <c r="B95" s="72">
        <f t="shared" si="9"/>
        <v>82</v>
      </c>
      <c r="C95" s="125">
        <v>114705</v>
      </c>
      <c r="D95" s="126">
        <v>43517</v>
      </c>
      <c r="E95" s="127" t="s">
        <v>153</v>
      </c>
      <c r="F95" s="128">
        <v>360</v>
      </c>
      <c r="G95" s="129">
        <f t="shared" si="5"/>
        <v>-3396.90258064516</v>
      </c>
      <c r="H95" s="73">
        <f t="shared" si="6"/>
        <v>0</v>
      </c>
      <c r="I95" s="74">
        <f t="shared" si="7"/>
        <v>4593.3763440860212</v>
      </c>
      <c r="J95" s="75">
        <f t="shared" si="8"/>
        <v>-3396.90258064516</v>
      </c>
    </row>
    <row r="96" spans="2:10" s="67" customFormat="1" ht="12.75" customHeight="1" x14ac:dyDescent="0.2">
      <c r="B96" s="72">
        <f t="shared" si="9"/>
        <v>83</v>
      </c>
      <c r="C96" s="125">
        <v>114905</v>
      </c>
      <c r="D96" s="126">
        <v>43517</v>
      </c>
      <c r="E96" s="127" t="s">
        <v>154</v>
      </c>
      <c r="F96" s="128">
        <v>2090.8200000000002</v>
      </c>
      <c r="G96" s="129">
        <f t="shared" si="5"/>
        <v>-1306.0825806451599</v>
      </c>
      <c r="H96" s="73">
        <f t="shared" si="6"/>
        <v>0</v>
      </c>
      <c r="I96" s="74">
        <f t="shared" si="7"/>
        <v>4593.3763440860212</v>
      </c>
      <c r="J96" s="75">
        <f t="shared" si="8"/>
        <v>-1306.0825806451599</v>
      </c>
    </row>
    <row r="97" spans="2:10" s="67" customFormat="1" ht="12.75" customHeight="1" x14ac:dyDescent="0.2">
      <c r="B97" s="72">
        <f t="shared" si="9"/>
        <v>84</v>
      </c>
      <c r="C97" s="125">
        <v>115005</v>
      </c>
      <c r="D97" s="126">
        <v>43518</v>
      </c>
      <c r="E97" s="127" t="s">
        <v>155</v>
      </c>
      <c r="F97" s="128">
        <v>683.1</v>
      </c>
      <c r="G97" s="129">
        <f t="shared" si="5"/>
        <v>-622.98258064515983</v>
      </c>
      <c r="H97" s="73">
        <f t="shared" si="6"/>
        <v>0</v>
      </c>
      <c r="I97" s="74">
        <f t="shared" si="7"/>
        <v>4593.3763440860212</v>
      </c>
      <c r="J97" s="75">
        <f t="shared" si="8"/>
        <v>-622.98258064515983</v>
      </c>
    </row>
    <row r="98" spans="2:10" s="67" customFormat="1" ht="12.75" customHeight="1" x14ac:dyDescent="0.2">
      <c r="B98" s="72">
        <f t="shared" si="9"/>
        <v>85</v>
      </c>
      <c r="C98" s="125">
        <v>115405</v>
      </c>
      <c r="D98" s="126">
        <v>43519</v>
      </c>
      <c r="E98" s="127" t="s">
        <v>156</v>
      </c>
      <c r="F98" s="128">
        <v>4745.53</v>
      </c>
      <c r="G98" s="129">
        <f t="shared" si="5"/>
        <v>4122.5474193548398</v>
      </c>
      <c r="H98" s="73">
        <f t="shared" si="6"/>
        <v>1</v>
      </c>
      <c r="I98" s="74">
        <f t="shared" si="7"/>
        <v>4593.3763440860212</v>
      </c>
      <c r="J98" s="75">
        <f t="shared" si="8"/>
        <v>-470.82892473118136</v>
      </c>
    </row>
    <row r="99" spans="2:10" s="67" customFormat="1" ht="12.75" customHeight="1" x14ac:dyDescent="0.2">
      <c r="B99" s="72">
        <f t="shared" si="9"/>
        <v>86</v>
      </c>
      <c r="C99" s="125">
        <v>116705</v>
      </c>
      <c r="D99" s="126">
        <v>43535</v>
      </c>
      <c r="E99" s="127" t="s">
        <v>157</v>
      </c>
      <c r="F99" s="128">
        <v>3418.59</v>
      </c>
      <c r="G99" s="129">
        <f t="shared" si="5"/>
        <v>2947.7610752688188</v>
      </c>
      <c r="H99" s="73">
        <f t="shared" si="6"/>
        <v>1</v>
      </c>
      <c r="I99" s="74">
        <f t="shared" si="7"/>
        <v>4593.3763440860212</v>
      </c>
      <c r="J99" s="75">
        <f t="shared" si="8"/>
        <v>-1645.6152688172024</v>
      </c>
    </row>
    <row r="100" spans="2:10" s="67" customFormat="1" ht="12.75" customHeight="1" x14ac:dyDescent="0.2">
      <c r="B100" s="72">
        <f t="shared" si="9"/>
        <v>87</v>
      </c>
      <c r="C100" s="125">
        <v>116205</v>
      </c>
      <c r="D100" s="126">
        <v>43535</v>
      </c>
      <c r="E100" s="127" t="s">
        <v>158</v>
      </c>
      <c r="F100" s="128">
        <v>1893.65</v>
      </c>
      <c r="G100" s="129">
        <f t="shared" si="5"/>
        <v>248.03473118279771</v>
      </c>
      <c r="H100" s="73">
        <f t="shared" si="6"/>
        <v>1</v>
      </c>
      <c r="I100" s="74">
        <f t="shared" si="7"/>
        <v>4593.3763440860212</v>
      </c>
      <c r="J100" s="75">
        <f t="shared" si="8"/>
        <v>-4345.341612903223</v>
      </c>
    </row>
    <row r="101" spans="2:10" s="67" customFormat="1" ht="12.75" customHeight="1" x14ac:dyDescent="0.2">
      <c r="B101" s="72">
        <f t="shared" si="9"/>
        <v>88</v>
      </c>
      <c r="C101" s="125">
        <v>117005</v>
      </c>
      <c r="D101" s="126">
        <v>43535</v>
      </c>
      <c r="E101" s="127" t="s">
        <v>159</v>
      </c>
      <c r="F101" s="128">
        <v>3589.12</v>
      </c>
      <c r="G101" s="129">
        <f t="shared" si="5"/>
        <v>-756.2216129032231</v>
      </c>
      <c r="H101" s="73">
        <f t="shared" si="6"/>
        <v>0</v>
      </c>
      <c r="I101" s="74">
        <f t="shared" si="7"/>
        <v>4593.3763440860212</v>
      </c>
      <c r="J101" s="75">
        <f t="shared" si="8"/>
        <v>-756.2216129032231</v>
      </c>
    </row>
    <row r="102" spans="2:10" s="67" customFormat="1" ht="12.75" customHeight="1" x14ac:dyDescent="0.2">
      <c r="B102" s="72">
        <f t="shared" si="9"/>
        <v>89</v>
      </c>
      <c r="C102" s="125">
        <v>116805</v>
      </c>
      <c r="D102" s="126">
        <v>43535</v>
      </c>
      <c r="E102" s="127" t="s">
        <v>160</v>
      </c>
      <c r="F102" s="128">
        <v>6591.88</v>
      </c>
      <c r="G102" s="129">
        <f t="shared" si="5"/>
        <v>5835.658387096777</v>
      </c>
      <c r="H102" s="73">
        <f t="shared" si="6"/>
        <v>2</v>
      </c>
      <c r="I102" s="74">
        <f t="shared" si="7"/>
        <v>4593.3763440860212</v>
      </c>
      <c r="J102" s="75">
        <f t="shared" si="8"/>
        <v>-3351.0943010752653</v>
      </c>
    </row>
    <row r="103" spans="2:10" s="67" customFormat="1" ht="12.75" customHeight="1" x14ac:dyDescent="0.2">
      <c r="B103" s="72">
        <f t="shared" si="9"/>
        <v>90</v>
      </c>
      <c r="C103" s="125">
        <v>118505</v>
      </c>
      <c r="D103" s="126">
        <v>43535</v>
      </c>
      <c r="E103" s="127" t="s">
        <v>161</v>
      </c>
      <c r="F103" s="128">
        <v>53.6</v>
      </c>
      <c r="G103" s="129">
        <f t="shared" si="5"/>
        <v>-3297.4943010752654</v>
      </c>
      <c r="H103" s="73">
        <f t="shared" si="6"/>
        <v>0</v>
      </c>
      <c r="I103" s="74">
        <f t="shared" si="7"/>
        <v>4593.3763440860212</v>
      </c>
      <c r="J103" s="75">
        <f t="shared" si="8"/>
        <v>-3297.4943010752654</v>
      </c>
    </row>
    <row r="104" spans="2:10" s="67" customFormat="1" ht="12.75" customHeight="1" x14ac:dyDescent="0.2">
      <c r="B104" s="72">
        <f t="shared" si="9"/>
        <v>91</v>
      </c>
      <c r="C104" s="125">
        <v>118305</v>
      </c>
      <c r="D104" s="126">
        <v>43535</v>
      </c>
      <c r="E104" s="127" t="s">
        <v>162</v>
      </c>
      <c r="F104" s="128">
        <v>12532.66</v>
      </c>
      <c r="G104" s="129">
        <f t="shared" si="5"/>
        <v>9235.1656989247349</v>
      </c>
      <c r="H104" s="73">
        <f t="shared" si="6"/>
        <v>3</v>
      </c>
      <c r="I104" s="74">
        <f t="shared" si="7"/>
        <v>4593.3763440860212</v>
      </c>
      <c r="J104" s="75">
        <f t="shared" si="8"/>
        <v>-4544.9633333333295</v>
      </c>
    </row>
    <row r="105" spans="2:10" s="67" customFormat="1" ht="12.75" customHeight="1" x14ac:dyDescent="0.2">
      <c r="B105" s="72">
        <f t="shared" si="9"/>
        <v>92</v>
      </c>
      <c r="C105" s="125">
        <v>118405</v>
      </c>
      <c r="D105" s="126">
        <v>43535</v>
      </c>
      <c r="E105" s="127" t="s">
        <v>163</v>
      </c>
      <c r="F105" s="128">
        <v>8727.1200000000008</v>
      </c>
      <c r="G105" s="129">
        <f t="shared" si="5"/>
        <v>4182.1566666666713</v>
      </c>
      <c r="H105" s="73">
        <f t="shared" si="6"/>
        <v>1</v>
      </c>
      <c r="I105" s="74">
        <f t="shared" si="7"/>
        <v>4593.3763440860212</v>
      </c>
      <c r="J105" s="75">
        <f t="shared" si="8"/>
        <v>-411.21967741934986</v>
      </c>
    </row>
    <row r="106" spans="2:10" s="67" customFormat="1" ht="12.75" customHeight="1" x14ac:dyDescent="0.2">
      <c r="B106" s="72">
        <f t="shared" si="9"/>
        <v>93</v>
      </c>
      <c r="C106" s="125">
        <v>116405</v>
      </c>
      <c r="D106" s="126">
        <v>43535</v>
      </c>
      <c r="E106" s="127" t="s">
        <v>164</v>
      </c>
      <c r="F106" s="128">
        <v>212.36</v>
      </c>
      <c r="G106" s="129">
        <f t="shared" si="5"/>
        <v>-198.85967741934985</v>
      </c>
      <c r="H106" s="73">
        <f t="shared" si="6"/>
        <v>0</v>
      </c>
      <c r="I106" s="74">
        <f t="shared" si="7"/>
        <v>4593.3763440860212</v>
      </c>
      <c r="J106" s="75">
        <f t="shared" si="8"/>
        <v>-198.85967741934985</v>
      </c>
    </row>
    <row r="107" spans="2:10" s="67" customFormat="1" ht="12.75" customHeight="1" x14ac:dyDescent="0.2">
      <c r="B107" s="72">
        <f t="shared" si="9"/>
        <v>94</v>
      </c>
      <c r="C107" s="125">
        <v>116505</v>
      </c>
      <c r="D107" s="126">
        <v>43535</v>
      </c>
      <c r="E107" s="127" t="s">
        <v>165</v>
      </c>
      <c r="F107" s="128">
        <v>3188.64</v>
      </c>
      <c r="G107" s="129">
        <f t="shared" si="5"/>
        <v>2989.7803225806501</v>
      </c>
      <c r="H107" s="73">
        <f t="shared" si="6"/>
        <v>1</v>
      </c>
      <c r="I107" s="74">
        <f t="shared" si="7"/>
        <v>4593.3763440860212</v>
      </c>
      <c r="J107" s="75">
        <f t="shared" si="8"/>
        <v>-1603.596021505371</v>
      </c>
    </row>
    <row r="108" spans="2:10" s="67" customFormat="1" ht="12.75" customHeight="1" x14ac:dyDescent="0.2">
      <c r="B108" s="72">
        <f t="shared" si="9"/>
        <v>95</v>
      </c>
      <c r="C108" s="125">
        <v>116305</v>
      </c>
      <c r="D108" s="126">
        <v>43535</v>
      </c>
      <c r="E108" s="127" t="s">
        <v>166</v>
      </c>
      <c r="F108" s="128">
        <v>1681.29</v>
      </c>
      <c r="G108" s="129">
        <f t="shared" si="5"/>
        <v>77.693978494628936</v>
      </c>
      <c r="H108" s="73">
        <f t="shared" si="6"/>
        <v>1</v>
      </c>
      <c r="I108" s="74">
        <f t="shared" si="7"/>
        <v>4593.3763440860212</v>
      </c>
      <c r="J108" s="75">
        <f t="shared" si="8"/>
        <v>-4515.6823655913922</v>
      </c>
    </row>
    <row r="109" spans="2:10" s="67" customFormat="1" ht="12.75" customHeight="1" x14ac:dyDescent="0.2">
      <c r="B109" s="72">
        <f t="shared" si="9"/>
        <v>96</v>
      </c>
      <c r="C109" s="125">
        <v>117705</v>
      </c>
      <c r="D109" s="126">
        <v>43535</v>
      </c>
      <c r="E109" s="127" t="s">
        <v>167</v>
      </c>
      <c r="F109" s="128">
        <v>4670.28</v>
      </c>
      <c r="G109" s="129">
        <f t="shared" si="5"/>
        <v>154.59763440860752</v>
      </c>
      <c r="H109" s="73">
        <f t="shared" si="6"/>
        <v>1</v>
      </c>
      <c r="I109" s="74">
        <f t="shared" si="7"/>
        <v>4593.3763440860212</v>
      </c>
      <c r="J109" s="75">
        <f t="shared" si="8"/>
        <v>-4438.7787096774136</v>
      </c>
    </row>
    <row r="110" spans="2:10" s="67" customFormat="1" ht="12.75" customHeight="1" x14ac:dyDescent="0.2">
      <c r="B110" s="72">
        <f t="shared" si="9"/>
        <v>97</v>
      </c>
      <c r="C110" s="125">
        <v>118605</v>
      </c>
      <c r="D110" s="126">
        <v>43535</v>
      </c>
      <c r="E110" s="127" t="s">
        <v>168</v>
      </c>
      <c r="F110" s="128">
        <v>161.80000000000001</v>
      </c>
      <c r="G110" s="129">
        <f t="shared" si="5"/>
        <v>-4276.9787096774135</v>
      </c>
      <c r="H110" s="73">
        <f t="shared" si="6"/>
        <v>0</v>
      </c>
      <c r="I110" s="74">
        <f t="shared" si="7"/>
        <v>4593.3763440860212</v>
      </c>
      <c r="J110" s="75">
        <f t="shared" si="8"/>
        <v>-4276.9787096774135</v>
      </c>
    </row>
    <row r="111" spans="2:10" s="67" customFormat="1" ht="12.75" customHeight="1" x14ac:dyDescent="0.2">
      <c r="B111" s="72">
        <f t="shared" si="9"/>
        <v>98</v>
      </c>
      <c r="C111" s="125">
        <v>117205</v>
      </c>
      <c r="D111" s="126">
        <v>43535</v>
      </c>
      <c r="E111" s="127" t="s">
        <v>169</v>
      </c>
      <c r="F111" s="128">
        <v>12532.69</v>
      </c>
      <c r="G111" s="129">
        <f t="shared" si="5"/>
        <v>8255.7112903225861</v>
      </c>
      <c r="H111" s="73">
        <f t="shared" si="6"/>
        <v>2</v>
      </c>
      <c r="I111" s="74">
        <f t="shared" si="7"/>
        <v>4593.3763440860212</v>
      </c>
      <c r="J111" s="75">
        <f t="shared" si="8"/>
        <v>-931.04139784945619</v>
      </c>
    </row>
    <row r="112" spans="2:10" s="67" customFormat="1" ht="12.75" customHeight="1" x14ac:dyDescent="0.2">
      <c r="B112" s="72">
        <f t="shared" si="9"/>
        <v>99</v>
      </c>
      <c r="C112" s="125">
        <v>116605</v>
      </c>
      <c r="D112" s="126">
        <v>43535</v>
      </c>
      <c r="E112" s="127" t="s">
        <v>170</v>
      </c>
      <c r="F112" s="128">
        <v>3418.59</v>
      </c>
      <c r="G112" s="129">
        <f t="shared" si="5"/>
        <v>2487.548602150544</v>
      </c>
      <c r="H112" s="73">
        <f t="shared" si="6"/>
        <v>1</v>
      </c>
      <c r="I112" s="74">
        <f t="shared" si="7"/>
        <v>4593.3763440860212</v>
      </c>
      <c r="J112" s="75">
        <f t="shared" si="8"/>
        <v>-2105.8277419354772</v>
      </c>
    </row>
    <row r="113" spans="2:10" s="67" customFormat="1" ht="12.75" customHeight="1" x14ac:dyDescent="0.2">
      <c r="B113" s="72">
        <f t="shared" si="9"/>
        <v>100</v>
      </c>
      <c r="C113" s="125">
        <v>119205</v>
      </c>
      <c r="D113" s="126">
        <v>43537</v>
      </c>
      <c r="E113" s="127" t="s">
        <v>171</v>
      </c>
      <c r="F113" s="128">
        <v>14.33</v>
      </c>
      <c r="G113" s="129">
        <f t="shared" si="5"/>
        <v>-2091.4977419354773</v>
      </c>
      <c r="H113" s="73">
        <f t="shared" si="6"/>
        <v>0</v>
      </c>
      <c r="I113" s="74">
        <f t="shared" si="7"/>
        <v>4593.3763440860212</v>
      </c>
      <c r="J113" s="75">
        <f t="shared" si="8"/>
        <v>-2091.4977419354773</v>
      </c>
    </row>
    <row r="114" spans="2:10" s="67" customFormat="1" ht="12.75" customHeight="1" x14ac:dyDescent="0.2">
      <c r="B114" s="72">
        <f t="shared" si="9"/>
        <v>101</v>
      </c>
      <c r="C114" s="125">
        <v>119505</v>
      </c>
      <c r="D114" s="126">
        <v>43537</v>
      </c>
      <c r="E114" s="127" t="s">
        <v>172</v>
      </c>
      <c r="F114" s="128">
        <v>25.14</v>
      </c>
      <c r="G114" s="129">
        <f t="shared" si="5"/>
        <v>-2066.3577419354774</v>
      </c>
      <c r="H114" s="73">
        <f t="shared" si="6"/>
        <v>0</v>
      </c>
      <c r="I114" s="74">
        <f t="shared" si="7"/>
        <v>4593.3763440860212</v>
      </c>
      <c r="J114" s="75">
        <f t="shared" si="8"/>
        <v>-2066.3577419354774</v>
      </c>
    </row>
    <row r="115" spans="2:10" s="67" customFormat="1" ht="12.75" customHeight="1" x14ac:dyDescent="0.2">
      <c r="B115" s="72">
        <f t="shared" si="9"/>
        <v>102</v>
      </c>
      <c r="C115" s="125">
        <v>118905</v>
      </c>
      <c r="D115" s="126">
        <v>43537</v>
      </c>
      <c r="E115" s="127" t="s">
        <v>173</v>
      </c>
      <c r="F115" s="128">
        <v>47.05</v>
      </c>
      <c r="G115" s="129">
        <f t="shared" si="5"/>
        <v>-2019.3077419354775</v>
      </c>
      <c r="H115" s="73">
        <f t="shared" si="6"/>
        <v>0</v>
      </c>
      <c r="I115" s="74">
        <f t="shared" si="7"/>
        <v>4593.3763440860212</v>
      </c>
      <c r="J115" s="75">
        <f t="shared" si="8"/>
        <v>-2019.3077419354775</v>
      </c>
    </row>
    <row r="116" spans="2:10" s="67" customFormat="1" ht="12.75" customHeight="1" x14ac:dyDescent="0.2">
      <c r="B116" s="72">
        <f t="shared" si="9"/>
        <v>103</v>
      </c>
      <c r="C116" s="125">
        <v>119905</v>
      </c>
      <c r="D116" s="126">
        <v>43537</v>
      </c>
      <c r="E116" s="127" t="s">
        <v>174</v>
      </c>
      <c r="F116" s="128">
        <v>99.64</v>
      </c>
      <c r="G116" s="129">
        <f t="shared" si="5"/>
        <v>-1919.6677419354774</v>
      </c>
      <c r="H116" s="73">
        <f t="shared" si="6"/>
        <v>0</v>
      </c>
      <c r="I116" s="74">
        <f t="shared" si="7"/>
        <v>4593.3763440860212</v>
      </c>
      <c r="J116" s="75">
        <f t="shared" si="8"/>
        <v>-1919.6677419354774</v>
      </c>
    </row>
    <row r="117" spans="2:10" s="67" customFormat="1" ht="12.75" customHeight="1" x14ac:dyDescent="0.2">
      <c r="B117" s="72">
        <f t="shared" si="9"/>
        <v>104</v>
      </c>
      <c r="C117" s="125">
        <v>119105</v>
      </c>
      <c r="D117" s="126">
        <v>43537</v>
      </c>
      <c r="E117" s="127" t="s">
        <v>175</v>
      </c>
      <c r="F117" s="128">
        <v>858.5</v>
      </c>
      <c r="G117" s="129">
        <f t="shared" si="5"/>
        <v>-1061.1677419354774</v>
      </c>
      <c r="H117" s="73">
        <f t="shared" si="6"/>
        <v>0</v>
      </c>
      <c r="I117" s="74">
        <f t="shared" si="7"/>
        <v>4593.3763440860212</v>
      </c>
      <c r="J117" s="75">
        <f t="shared" si="8"/>
        <v>-1061.1677419354774</v>
      </c>
    </row>
    <row r="118" spans="2:10" s="67" customFormat="1" ht="12.75" customHeight="1" x14ac:dyDescent="0.2">
      <c r="B118" s="72">
        <f t="shared" si="9"/>
        <v>105</v>
      </c>
      <c r="C118" s="125">
        <v>119605</v>
      </c>
      <c r="D118" s="126">
        <v>43537</v>
      </c>
      <c r="E118" s="127" t="s">
        <v>176</v>
      </c>
      <c r="F118" s="128">
        <v>254.75</v>
      </c>
      <c r="G118" s="129">
        <f t="shared" si="5"/>
        <v>-806.41774193547735</v>
      </c>
      <c r="H118" s="73">
        <f t="shared" si="6"/>
        <v>0</v>
      </c>
      <c r="I118" s="74">
        <f t="shared" si="7"/>
        <v>4593.3763440860212</v>
      </c>
      <c r="J118" s="75">
        <f t="shared" si="8"/>
        <v>-806.41774193547735</v>
      </c>
    </row>
    <row r="119" spans="2:10" s="67" customFormat="1" ht="12.75" customHeight="1" x14ac:dyDescent="0.2">
      <c r="B119" s="72">
        <f t="shared" si="9"/>
        <v>106</v>
      </c>
      <c r="C119" s="125">
        <v>119005</v>
      </c>
      <c r="D119" s="126">
        <v>43537</v>
      </c>
      <c r="E119" s="127" t="s">
        <v>177</v>
      </c>
      <c r="F119" s="128">
        <v>810</v>
      </c>
      <c r="G119" s="129">
        <f t="shared" si="5"/>
        <v>3.5822580645226481</v>
      </c>
      <c r="H119" s="73">
        <f t="shared" si="6"/>
        <v>1</v>
      </c>
      <c r="I119" s="74">
        <f t="shared" si="7"/>
        <v>4593.3763440860212</v>
      </c>
      <c r="J119" s="75">
        <f t="shared" si="8"/>
        <v>-4589.7940860214985</v>
      </c>
    </row>
    <row r="120" spans="2:10" s="67" customFormat="1" ht="12.75" customHeight="1" x14ac:dyDescent="0.2">
      <c r="B120" s="72">
        <f t="shared" si="9"/>
        <v>107</v>
      </c>
      <c r="C120" s="125">
        <v>119705</v>
      </c>
      <c r="D120" s="126">
        <v>43537</v>
      </c>
      <c r="E120" s="127" t="s">
        <v>178</v>
      </c>
      <c r="F120" s="128">
        <v>62.59</v>
      </c>
      <c r="G120" s="129">
        <f t="shared" si="5"/>
        <v>-4527.2040860214984</v>
      </c>
      <c r="H120" s="73">
        <f t="shared" si="6"/>
        <v>0</v>
      </c>
      <c r="I120" s="74">
        <f t="shared" si="7"/>
        <v>4593.3763440860212</v>
      </c>
      <c r="J120" s="75">
        <f t="shared" si="8"/>
        <v>-4527.2040860214984</v>
      </c>
    </row>
    <row r="121" spans="2:10" s="67" customFormat="1" ht="12.75" customHeight="1" x14ac:dyDescent="0.2">
      <c r="B121" s="72">
        <f t="shared" si="9"/>
        <v>108</v>
      </c>
      <c r="C121" s="125">
        <v>119305</v>
      </c>
      <c r="D121" s="126">
        <v>43537</v>
      </c>
      <c r="E121" s="127" t="s">
        <v>179</v>
      </c>
      <c r="F121" s="128">
        <v>5.86</v>
      </c>
      <c r="G121" s="129">
        <f t="shared" si="5"/>
        <v>-4521.3440860214987</v>
      </c>
      <c r="H121" s="73">
        <f t="shared" si="6"/>
        <v>0</v>
      </c>
      <c r="I121" s="74">
        <f t="shared" si="7"/>
        <v>4593.3763440860212</v>
      </c>
      <c r="J121" s="75">
        <f t="shared" si="8"/>
        <v>-4521.3440860214987</v>
      </c>
    </row>
    <row r="122" spans="2:10" s="67" customFormat="1" ht="12.75" customHeight="1" x14ac:dyDescent="0.2">
      <c r="B122" s="72">
        <f t="shared" si="9"/>
        <v>109</v>
      </c>
      <c r="C122" s="125">
        <v>120005</v>
      </c>
      <c r="D122" s="126">
        <v>43537</v>
      </c>
      <c r="E122" s="127" t="s">
        <v>180</v>
      </c>
      <c r="F122" s="128">
        <v>214.52</v>
      </c>
      <c r="G122" s="129">
        <f t="shared" si="5"/>
        <v>-4306.8240860214983</v>
      </c>
      <c r="H122" s="73">
        <f t="shared" si="6"/>
        <v>0</v>
      </c>
      <c r="I122" s="74">
        <f t="shared" si="7"/>
        <v>4593.3763440860212</v>
      </c>
      <c r="J122" s="75">
        <f t="shared" si="8"/>
        <v>-4306.8240860214983</v>
      </c>
    </row>
    <row r="123" spans="2:10" s="67" customFormat="1" ht="12.75" customHeight="1" x14ac:dyDescent="0.2">
      <c r="B123" s="72">
        <f t="shared" si="9"/>
        <v>110</v>
      </c>
      <c r="C123" s="125">
        <v>119805</v>
      </c>
      <c r="D123" s="126">
        <v>43537</v>
      </c>
      <c r="E123" s="127" t="s">
        <v>181</v>
      </c>
      <c r="F123" s="128">
        <v>169.88</v>
      </c>
      <c r="G123" s="129">
        <f t="shared" si="5"/>
        <v>-4136.9440860214982</v>
      </c>
      <c r="H123" s="73">
        <f t="shared" si="6"/>
        <v>0</v>
      </c>
      <c r="I123" s="74">
        <f t="shared" si="7"/>
        <v>4593.3763440860212</v>
      </c>
      <c r="J123" s="75">
        <f t="shared" si="8"/>
        <v>-4136.9440860214982</v>
      </c>
    </row>
    <row r="124" spans="2:10" s="67" customFormat="1" x14ac:dyDescent="0.2">
      <c r="B124" s="72">
        <f t="shared" si="9"/>
        <v>111</v>
      </c>
      <c r="C124" s="125">
        <v>119405</v>
      </c>
      <c r="D124" s="126">
        <v>43537</v>
      </c>
      <c r="E124" s="127" t="s">
        <v>182</v>
      </c>
      <c r="F124" s="128">
        <v>24.16</v>
      </c>
      <c r="G124" s="129">
        <f t="shared" si="5"/>
        <v>-4112.7840860214983</v>
      </c>
      <c r="H124" s="73">
        <f t="shared" si="6"/>
        <v>0</v>
      </c>
      <c r="I124" s="74">
        <f t="shared" si="7"/>
        <v>4593.3763440860212</v>
      </c>
      <c r="J124" s="75">
        <f t="shared" si="8"/>
        <v>-4112.7840860214983</v>
      </c>
    </row>
    <row r="125" spans="2:10" s="67" customFormat="1" ht="12.75" customHeight="1" x14ac:dyDescent="0.2">
      <c r="B125" s="72">
        <f t="shared" si="9"/>
        <v>112</v>
      </c>
      <c r="C125" s="125">
        <v>120805</v>
      </c>
      <c r="D125" s="126">
        <v>43542</v>
      </c>
      <c r="E125" s="127" t="s">
        <v>183</v>
      </c>
      <c r="F125" s="128">
        <v>1450.36</v>
      </c>
      <c r="G125" s="129">
        <f t="shared" si="5"/>
        <v>-2662.4240860214986</v>
      </c>
      <c r="H125" s="73">
        <f t="shared" si="6"/>
        <v>0</v>
      </c>
      <c r="I125" s="74">
        <f t="shared" si="7"/>
        <v>4593.3763440860212</v>
      </c>
      <c r="J125" s="75">
        <f t="shared" si="8"/>
        <v>-2662.4240860214986</v>
      </c>
    </row>
    <row r="126" spans="2:10" s="67" customFormat="1" ht="12.75" customHeight="1" x14ac:dyDescent="0.2">
      <c r="B126" s="72">
        <f t="shared" si="9"/>
        <v>113</v>
      </c>
      <c r="C126" s="125">
        <v>121405</v>
      </c>
      <c r="D126" s="126">
        <v>43542</v>
      </c>
      <c r="E126" s="127" t="s">
        <v>184</v>
      </c>
      <c r="F126" s="128">
        <v>445.65</v>
      </c>
      <c r="G126" s="129">
        <f t="shared" si="5"/>
        <v>-2216.7740860214985</v>
      </c>
      <c r="H126" s="73">
        <f t="shared" si="6"/>
        <v>0</v>
      </c>
      <c r="I126" s="74">
        <f t="shared" si="7"/>
        <v>4593.3763440860212</v>
      </c>
      <c r="J126" s="75">
        <f t="shared" si="8"/>
        <v>-2216.7740860214985</v>
      </c>
    </row>
    <row r="127" spans="2:10" s="67" customFormat="1" ht="12.75" customHeight="1" x14ac:dyDescent="0.2">
      <c r="B127" s="72">
        <f t="shared" si="9"/>
        <v>114</v>
      </c>
      <c r="C127" s="125">
        <v>120705</v>
      </c>
      <c r="D127" s="126">
        <v>43542</v>
      </c>
      <c r="E127" s="127" t="s">
        <v>185</v>
      </c>
      <c r="F127" s="128">
        <v>24.57</v>
      </c>
      <c r="G127" s="129">
        <f t="shared" si="5"/>
        <v>-2192.2040860214984</v>
      </c>
      <c r="H127" s="73">
        <f t="shared" si="6"/>
        <v>0</v>
      </c>
      <c r="I127" s="74">
        <f t="shared" si="7"/>
        <v>4593.3763440860212</v>
      </c>
      <c r="J127" s="75">
        <f t="shared" si="8"/>
        <v>-2192.2040860214984</v>
      </c>
    </row>
    <row r="128" spans="2:10" s="67" customFormat="1" ht="12.75" customHeight="1" x14ac:dyDescent="0.2">
      <c r="B128" s="72">
        <f t="shared" si="9"/>
        <v>115</v>
      </c>
      <c r="C128" s="125">
        <v>121005</v>
      </c>
      <c r="D128" s="126">
        <v>43542</v>
      </c>
      <c r="E128" s="127" t="s">
        <v>186</v>
      </c>
      <c r="F128" s="128">
        <v>2.1800000000000002</v>
      </c>
      <c r="G128" s="129">
        <f t="shared" si="5"/>
        <v>-2190.0240860214985</v>
      </c>
      <c r="H128" s="73">
        <f t="shared" si="6"/>
        <v>0</v>
      </c>
      <c r="I128" s="74">
        <f t="shared" si="7"/>
        <v>4593.3763440860212</v>
      </c>
      <c r="J128" s="75">
        <f t="shared" si="8"/>
        <v>-2190.0240860214985</v>
      </c>
    </row>
    <row r="129" spans="2:10" s="67" customFormat="1" ht="12.75" customHeight="1" x14ac:dyDescent="0.2">
      <c r="B129" s="72">
        <f t="shared" si="9"/>
        <v>116</v>
      </c>
      <c r="C129" s="125">
        <v>120605</v>
      </c>
      <c r="D129" s="126">
        <v>43542</v>
      </c>
      <c r="E129" s="127" t="s">
        <v>187</v>
      </c>
      <c r="F129" s="128">
        <v>24.57</v>
      </c>
      <c r="G129" s="129">
        <f t="shared" si="5"/>
        <v>-2165.4540860214984</v>
      </c>
      <c r="H129" s="73">
        <f t="shared" si="6"/>
        <v>0</v>
      </c>
      <c r="I129" s="74">
        <f t="shared" si="7"/>
        <v>4593.3763440860212</v>
      </c>
      <c r="J129" s="75">
        <f t="shared" si="8"/>
        <v>-2165.4540860214984</v>
      </c>
    </row>
    <row r="130" spans="2:10" s="67" customFormat="1" ht="12.75" customHeight="1" x14ac:dyDescent="0.2">
      <c r="B130" s="72">
        <f t="shared" si="9"/>
        <v>117</v>
      </c>
      <c r="C130" s="125">
        <v>120905</v>
      </c>
      <c r="D130" s="126">
        <v>43542</v>
      </c>
      <c r="E130" s="127" t="s">
        <v>188</v>
      </c>
      <c r="F130" s="128">
        <v>103.68</v>
      </c>
      <c r="G130" s="129">
        <f t="shared" si="5"/>
        <v>-2061.7740860214985</v>
      </c>
      <c r="H130" s="73">
        <f t="shared" si="6"/>
        <v>0</v>
      </c>
      <c r="I130" s="74">
        <f t="shared" si="7"/>
        <v>4593.3763440860212</v>
      </c>
      <c r="J130" s="75">
        <f t="shared" si="8"/>
        <v>-2061.7740860214985</v>
      </c>
    </row>
    <row r="131" spans="2:10" s="67" customFormat="1" ht="12.75" customHeight="1" x14ac:dyDescent="0.2">
      <c r="B131" s="72">
        <f t="shared" si="9"/>
        <v>118</v>
      </c>
      <c r="C131" s="125">
        <v>120505</v>
      </c>
      <c r="D131" s="126">
        <v>43542</v>
      </c>
      <c r="E131" s="127" t="s">
        <v>189</v>
      </c>
      <c r="F131" s="128">
        <v>24.57</v>
      </c>
      <c r="G131" s="129">
        <f t="shared" si="5"/>
        <v>-2037.2040860214986</v>
      </c>
      <c r="H131" s="73">
        <f t="shared" si="6"/>
        <v>0</v>
      </c>
      <c r="I131" s="74">
        <f t="shared" si="7"/>
        <v>4593.3763440860212</v>
      </c>
      <c r="J131" s="75">
        <f t="shared" si="8"/>
        <v>-2037.2040860214986</v>
      </c>
    </row>
    <row r="132" spans="2:10" s="67" customFormat="1" ht="12.75" customHeight="1" x14ac:dyDescent="0.2">
      <c r="B132" s="72">
        <f t="shared" si="9"/>
        <v>119</v>
      </c>
      <c r="C132" s="125">
        <v>120305</v>
      </c>
      <c r="D132" s="126">
        <v>43542</v>
      </c>
      <c r="E132" s="127" t="s">
        <v>190</v>
      </c>
      <c r="F132" s="128">
        <v>1460.34</v>
      </c>
      <c r="G132" s="129">
        <f t="shared" si="5"/>
        <v>-576.86408602149868</v>
      </c>
      <c r="H132" s="73">
        <f t="shared" si="6"/>
        <v>0</v>
      </c>
      <c r="I132" s="74">
        <f t="shared" si="7"/>
        <v>4593.3763440860212</v>
      </c>
      <c r="J132" s="75">
        <f t="shared" si="8"/>
        <v>-576.86408602149868</v>
      </c>
    </row>
    <row r="133" spans="2:10" s="67" customFormat="1" ht="12.75" customHeight="1" x14ac:dyDescent="0.2">
      <c r="B133" s="72">
        <f t="shared" si="9"/>
        <v>120</v>
      </c>
      <c r="C133" s="125">
        <v>121705</v>
      </c>
      <c r="D133" s="126">
        <v>43548</v>
      </c>
      <c r="E133" s="127" t="s">
        <v>191</v>
      </c>
      <c r="F133" s="128">
        <v>307.01</v>
      </c>
      <c r="G133" s="129">
        <f t="shared" si="5"/>
        <v>-269.85408602149869</v>
      </c>
      <c r="H133" s="73">
        <f t="shared" si="6"/>
        <v>0</v>
      </c>
      <c r="I133" s="74">
        <f t="shared" si="7"/>
        <v>4593.3763440860212</v>
      </c>
      <c r="J133" s="75">
        <f t="shared" si="8"/>
        <v>-269.85408602149869</v>
      </c>
    </row>
    <row r="134" spans="2:10" s="67" customFormat="1" ht="12.75" customHeight="1" x14ac:dyDescent="0.2">
      <c r="B134" s="72">
        <f t="shared" si="9"/>
        <v>121</v>
      </c>
      <c r="C134" s="125">
        <v>121505</v>
      </c>
      <c r="D134" s="126">
        <v>43548</v>
      </c>
      <c r="E134" s="127" t="s">
        <v>192</v>
      </c>
      <c r="F134" s="128">
        <v>280.24</v>
      </c>
      <c r="G134" s="129">
        <f t="shared" si="5"/>
        <v>10.385913978501321</v>
      </c>
      <c r="H134" s="73">
        <f t="shared" si="6"/>
        <v>1</v>
      </c>
      <c r="I134" s="74">
        <f t="shared" si="7"/>
        <v>4593.3763440860212</v>
      </c>
      <c r="J134" s="75">
        <f t="shared" si="8"/>
        <v>-4582.9904301075203</v>
      </c>
    </row>
    <row r="135" spans="2:10" s="67" customFormat="1" ht="12.75" customHeight="1" x14ac:dyDescent="0.2">
      <c r="B135" s="72">
        <f t="shared" si="9"/>
        <v>122</v>
      </c>
      <c r="C135" s="125">
        <v>121605</v>
      </c>
      <c r="D135" s="126">
        <v>43548</v>
      </c>
      <c r="E135" s="127" t="s">
        <v>193</v>
      </c>
      <c r="F135" s="128">
        <v>38</v>
      </c>
      <c r="G135" s="129">
        <f t="shared" si="5"/>
        <v>-4544.9904301075203</v>
      </c>
      <c r="H135" s="73">
        <f t="shared" si="6"/>
        <v>0</v>
      </c>
      <c r="I135" s="74">
        <f t="shared" si="7"/>
        <v>4593.3763440860212</v>
      </c>
      <c r="J135" s="75">
        <f t="shared" si="8"/>
        <v>-4544.9904301075203</v>
      </c>
    </row>
    <row r="136" spans="2:10" s="67" customFormat="1" ht="12.75" customHeight="1" x14ac:dyDescent="0.2">
      <c r="B136" s="72">
        <f t="shared" si="9"/>
        <v>123</v>
      </c>
      <c r="C136" s="125">
        <v>122005</v>
      </c>
      <c r="D136" s="126">
        <v>43548</v>
      </c>
      <c r="E136" s="127" t="s">
        <v>194</v>
      </c>
      <c r="F136" s="128">
        <v>211.48</v>
      </c>
      <c r="G136" s="129">
        <f t="shared" si="5"/>
        <v>-4333.5104301075207</v>
      </c>
      <c r="H136" s="73">
        <f t="shared" si="6"/>
        <v>0</v>
      </c>
      <c r="I136" s="74">
        <f t="shared" si="7"/>
        <v>4593.3763440860212</v>
      </c>
      <c r="J136" s="75">
        <f t="shared" si="8"/>
        <v>-4333.5104301075207</v>
      </c>
    </row>
    <row r="137" spans="2:10" s="67" customFormat="1" ht="12.75" customHeight="1" x14ac:dyDescent="0.2">
      <c r="B137" s="72">
        <f t="shared" si="9"/>
        <v>124</v>
      </c>
      <c r="C137" s="125">
        <v>121805</v>
      </c>
      <c r="D137" s="126">
        <v>43548</v>
      </c>
      <c r="E137" s="127" t="s">
        <v>195</v>
      </c>
      <c r="F137" s="128">
        <v>14.33</v>
      </c>
      <c r="G137" s="129">
        <f t="shared" si="5"/>
        <v>-4319.1804301075208</v>
      </c>
      <c r="H137" s="73">
        <f t="shared" si="6"/>
        <v>0</v>
      </c>
      <c r="I137" s="74">
        <f t="shared" si="7"/>
        <v>4593.3763440860212</v>
      </c>
      <c r="J137" s="75">
        <f t="shared" si="8"/>
        <v>-4319.1804301075208</v>
      </c>
    </row>
    <row r="138" spans="2:10" s="67" customFormat="1" ht="12.75" customHeight="1" x14ac:dyDescent="0.2">
      <c r="B138" s="72">
        <f t="shared" si="9"/>
        <v>125</v>
      </c>
      <c r="C138" s="125">
        <v>121905</v>
      </c>
      <c r="D138" s="126">
        <v>43548</v>
      </c>
      <c r="E138" s="127" t="s">
        <v>196</v>
      </c>
      <c r="F138" s="128">
        <v>14.33</v>
      </c>
      <c r="G138" s="129">
        <f t="shared" si="5"/>
        <v>-4304.8504301075209</v>
      </c>
      <c r="H138" s="73">
        <f t="shared" si="6"/>
        <v>0</v>
      </c>
      <c r="I138" s="74">
        <f t="shared" si="7"/>
        <v>4593.3763440860212</v>
      </c>
      <c r="J138" s="75">
        <f t="shared" si="8"/>
        <v>-4304.8504301075209</v>
      </c>
    </row>
    <row r="139" spans="2:10" s="67" customFormat="1" ht="12.75" customHeight="1" x14ac:dyDescent="0.2">
      <c r="B139" s="72">
        <f t="shared" si="9"/>
        <v>126</v>
      </c>
      <c r="C139" s="125">
        <v>122105</v>
      </c>
      <c r="D139" s="126">
        <v>43551</v>
      </c>
      <c r="E139" s="127" t="s">
        <v>197</v>
      </c>
      <c r="F139" s="128">
        <v>37.93</v>
      </c>
      <c r="G139" s="129">
        <f t="shared" si="5"/>
        <v>-4266.9204301075206</v>
      </c>
      <c r="H139" s="73">
        <f t="shared" si="6"/>
        <v>0</v>
      </c>
      <c r="I139" s="74">
        <f t="shared" si="7"/>
        <v>4593.3763440860212</v>
      </c>
      <c r="J139" s="75">
        <f t="shared" si="8"/>
        <v>-4266.9204301075206</v>
      </c>
    </row>
    <row r="140" spans="2:10" s="67" customFormat="1" ht="12.75" customHeight="1" x14ac:dyDescent="0.2">
      <c r="B140" s="72">
        <f t="shared" si="9"/>
        <v>127</v>
      </c>
      <c r="C140" s="125">
        <v>122305</v>
      </c>
      <c r="D140" s="126">
        <v>43551</v>
      </c>
      <c r="E140" s="127" t="s">
        <v>198</v>
      </c>
      <c r="F140" s="128">
        <v>24.57</v>
      </c>
      <c r="G140" s="129">
        <f t="shared" si="5"/>
        <v>-4242.3504301075209</v>
      </c>
      <c r="H140" s="73">
        <f t="shared" si="6"/>
        <v>0</v>
      </c>
      <c r="I140" s="74">
        <f t="shared" si="7"/>
        <v>4593.3763440860212</v>
      </c>
      <c r="J140" s="75">
        <f t="shared" si="8"/>
        <v>-4242.3504301075209</v>
      </c>
    </row>
    <row r="141" spans="2:10" s="67" customFormat="1" ht="12.75" customHeight="1" x14ac:dyDescent="0.2">
      <c r="B141" s="72">
        <f t="shared" si="9"/>
        <v>128</v>
      </c>
      <c r="C141" s="125">
        <v>122205</v>
      </c>
      <c r="D141" s="126">
        <v>43551</v>
      </c>
      <c r="E141" s="127" t="s">
        <v>199</v>
      </c>
      <c r="F141" s="128">
        <v>15833</v>
      </c>
      <c r="G141" s="129">
        <f t="shared" si="5"/>
        <v>11590.649569892479</v>
      </c>
      <c r="H141" s="73">
        <f t="shared" si="6"/>
        <v>3</v>
      </c>
      <c r="I141" s="74">
        <f t="shared" si="7"/>
        <v>4593.3763440860212</v>
      </c>
      <c r="J141" s="75">
        <f t="shared" si="8"/>
        <v>-2189.4794623655853</v>
      </c>
    </row>
    <row r="142" spans="2:10" s="67" customFormat="1" ht="12.75" customHeight="1" x14ac:dyDescent="0.2">
      <c r="B142" s="72">
        <f t="shared" si="9"/>
        <v>129</v>
      </c>
      <c r="C142" s="125">
        <v>125205</v>
      </c>
      <c r="D142" s="126">
        <v>43556</v>
      </c>
      <c r="E142" s="127" t="s">
        <v>200</v>
      </c>
      <c r="F142" s="128">
        <v>1085.54</v>
      </c>
      <c r="G142" s="129">
        <f t="shared" ref="G142:G205" si="10">F142+J141</f>
        <v>-1103.9394623655853</v>
      </c>
      <c r="H142" s="73">
        <f t="shared" ref="H142:H205" si="11">IF(G142&gt;0,ROUND(G142/I142+0.5,0),0)</f>
        <v>0</v>
      </c>
      <c r="I142" s="74">
        <f t="shared" ref="I142:I205" si="12">$C$10</f>
        <v>4593.3763440860212</v>
      </c>
      <c r="J142" s="75">
        <f t="shared" ref="J142:J205" si="13">G142-(H142*I142)</f>
        <v>-1103.9394623655853</v>
      </c>
    </row>
    <row r="143" spans="2:10" s="67" customFormat="1" ht="12.75" customHeight="1" x14ac:dyDescent="0.2">
      <c r="B143" s="72">
        <f t="shared" ref="B143:B206" si="14">+B142+1</f>
        <v>130</v>
      </c>
      <c r="C143" s="125">
        <v>125105</v>
      </c>
      <c r="D143" s="126">
        <v>43556</v>
      </c>
      <c r="E143" s="127" t="s">
        <v>201</v>
      </c>
      <c r="F143" s="128">
        <v>5219.68</v>
      </c>
      <c r="G143" s="129">
        <f t="shared" si="10"/>
        <v>4115.740537634415</v>
      </c>
      <c r="H143" s="73">
        <f t="shared" si="11"/>
        <v>1</v>
      </c>
      <c r="I143" s="74">
        <f t="shared" si="12"/>
        <v>4593.3763440860212</v>
      </c>
      <c r="J143" s="75">
        <f t="shared" si="13"/>
        <v>-477.63580645160619</v>
      </c>
    </row>
    <row r="144" spans="2:10" s="67" customFormat="1" ht="12.75" customHeight="1" x14ac:dyDescent="0.2">
      <c r="B144" s="72">
        <f t="shared" si="14"/>
        <v>131</v>
      </c>
      <c r="C144" s="125">
        <v>124205</v>
      </c>
      <c r="D144" s="126">
        <v>43556</v>
      </c>
      <c r="E144" s="127" t="s">
        <v>202</v>
      </c>
      <c r="F144" s="128">
        <v>10.9</v>
      </c>
      <c r="G144" s="129">
        <f t="shared" si="10"/>
        <v>-466.73580645160621</v>
      </c>
      <c r="H144" s="73">
        <f t="shared" si="11"/>
        <v>0</v>
      </c>
      <c r="I144" s="74">
        <f t="shared" si="12"/>
        <v>4593.3763440860212</v>
      </c>
      <c r="J144" s="75">
        <f t="shared" si="13"/>
        <v>-466.73580645160621</v>
      </c>
    </row>
    <row r="145" spans="2:10" s="67" customFormat="1" ht="12.75" customHeight="1" x14ac:dyDescent="0.2">
      <c r="B145" s="72">
        <f t="shared" si="14"/>
        <v>132</v>
      </c>
      <c r="C145" s="125">
        <v>122805</v>
      </c>
      <c r="D145" s="126">
        <v>43556</v>
      </c>
      <c r="E145" s="127" t="s">
        <v>203</v>
      </c>
      <c r="F145" s="128">
        <v>32.93</v>
      </c>
      <c r="G145" s="129">
        <f t="shared" si="10"/>
        <v>-433.8058064516062</v>
      </c>
      <c r="H145" s="73">
        <f t="shared" si="11"/>
        <v>0</v>
      </c>
      <c r="I145" s="74">
        <f t="shared" si="12"/>
        <v>4593.3763440860212</v>
      </c>
      <c r="J145" s="75">
        <f t="shared" si="13"/>
        <v>-433.8058064516062</v>
      </c>
    </row>
    <row r="146" spans="2:10" s="67" customFormat="1" ht="12.75" customHeight="1" x14ac:dyDescent="0.2">
      <c r="B146" s="72">
        <f t="shared" si="14"/>
        <v>133</v>
      </c>
      <c r="C146" s="125">
        <v>122405</v>
      </c>
      <c r="D146" s="126">
        <v>43556</v>
      </c>
      <c r="E146" s="127" t="s">
        <v>204</v>
      </c>
      <c r="F146" s="128">
        <v>42.56</v>
      </c>
      <c r="G146" s="129">
        <f t="shared" si="10"/>
        <v>-391.2458064516062</v>
      </c>
      <c r="H146" s="73">
        <f t="shared" si="11"/>
        <v>0</v>
      </c>
      <c r="I146" s="74">
        <f t="shared" si="12"/>
        <v>4593.3763440860212</v>
      </c>
      <c r="J146" s="75">
        <f t="shared" si="13"/>
        <v>-391.2458064516062</v>
      </c>
    </row>
    <row r="147" spans="2:10" s="67" customFormat="1" ht="12.75" customHeight="1" x14ac:dyDescent="0.2">
      <c r="B147" s="72">
        <f t="shared" si="14"/>
        <v>134</v>
      </c>
      <c r="C147" s="125">
        <v>124105</v>
      </c>
      <c r="D147" s="126">
        <v>43556</v>
      </c>
      <c r="E147" s="127" t="s">
        <v>205</v>
      </c>
      <c r="F147" s="128">
        <v>9.9600000000000009</v>
      </c>
      <c r="G147" s="129">
        <f t="shared" si="10"/>
        <v>-381.28580645160622</v>
      </c>
      <c r="H147" s="73">
        <f t="shared" si="11"/>
        <v>0</v>
      </c>
      <c r="I147" s="74">
        <f t="shared" si="12"/>
        <v>4593.3763440860212</v>
      </c>
      <c r="J147" s="75">
        <f t="shared" si="13"/>
        <v>-381.28580645160622</v>
      </c>
    </row>
    <row r="148" spans="2:10" s="67" customFormat="1" ht="12.75" customHeight="1" x14ac:dyDescent="0.2">
      <c r="B148" s="72">
        <f t="shared" si="14"/>
        <v>135</v>
      </c>
      <c r="C148" s="125">
        <v>123405</v>
      </c>
      <c r="D148" s="126">
        <v>43556</v>
      </c>
      <c r="E148" s="127" t="s">
        <v>206</v>
      </c>
      <c r="F148" s="128">
        <v>32.93</v>
      </c>
      <c r="G148" s="129">
        <f t="shared" si="10"/>
        <v>-348.35580645160621</v>
      </c>
      <c r="H148" s="73">
        <f t="shared" si="11"/>
        <v>0</v>
      </c>
      <c r="I148" s="74">
        <f t="shared" si="12"/>
        <v>4593.3763440860212</v>
      </c>
      <c r="J148" s="75">
        <f t="shared" si="13"/>
        <v>-348.35580645160621</v>
      </c>
    </row>
    <row r="149" spans="2:10" s="67" customFormat="1" ht="12.75" customHeight="1" x14ac:dyDescent="0.2">
      <c r="B149" s="72">
        <f t="shared" si="14"/>
        <v>136</v>
      </c>
      <c r="C149" s="125">
        <v>123805</v>
      </c>
      <c r="D149" s="126">
        <v>43556</v>
      </c>
      <c r="E149" s="127" t="s">
        <v>207</v>
      </c>
      <c r="F149" s="128">
        <v>51.17</v>
      </c>
      <c r="G149" s="129">
        <f t="shared" si="10"/>
        <v>-297.1858064516062</v>
      </c>
      <c r="H149" s="73">
        <f t="shared" si="11"/>
        <v>0</v>
      </c>
      <c r="I149" s="74">
        <f t="shared" si="12"/>
        <v>4593.3763440860212</v>
      </c>
      <c r="J149" s="75">
        <f t="shared" si="13"/>
        <v>-297.1858064516062</v>
      </c>
    </row>
    <row r="150" spans="2:10" s="67" customFormat="1" ht="12.75" customHeight="1" x14ac:dyDescent="0.2">
      <c r="B150" s="72">
        <f t="shared" si="14"/>
        <v>137</v>
      </c>
      <c r="C150" s="125">
        <v>122905</v>
      </c>
      <c r="D150" s="126">
        <v>43556</v>
      </c>
      <c r="E150" s="127" t="s">
        <v>208</v>
      </c>
      <c r="F150" s="128">
        <v>42.56</v>
      </c>
      <c r="G150" s="129">
        <f t="shared" si="10"/>
        <v>-254.62580645160619</v>
      </c>
      <c r="H150" s="73">
        <f t="shared" si="11"/>
        <v>0</v>
      </c>
      <c r="I150" s="74">
        <f t="shared" si="12"/>
        <v>4593.3763440860212</v>
      </c>
      <c r="J150" s="75">
        <f t="shared" si="13"/>
        <v>-254.62580645160619</v>
      </c>
    </row>
    <row r="151" spans="2:10" s="67" customFormat="1" ht="12.75" customHeight="1" x14ac:dyDescent="0.2">
      <c r="B151" s="72">
        <f t="shared" si="14"/>
        <v>138</v>
      </c>
      <c r="C151" s="125">
        <v>123305</v>
      </c>
      <c r="D151" s="126">
        <v>43556</v>
      </c>
      <c r="E151" s="127" t="s">
        <v>209</v>
      </c>
      <c r="F151" s="128">
        <v>284.48</v>
      </c>
      <c r="G151" s="129">
        <f t="shared" si="10"/>
        <v>29.854193548393823</v>
      </c>
      <c r="H151" s="73">
        <f t="shared" si="11"/>
        <v>1</v>
      </c>
      <c r="I151" s="74">
        <f t="shared" si="12"/>
        <v>4593.3763440860212</v>
      </c>
      <c r="J151" s="75">
        <f t="shared" si="13"/>
        <v>-4563.5221505376276</v>
      </c>
    </row>
    <row r="152" spans="2:10" s="67" customFormat="1" ht="12.75" customHeight="1" x14ac:dyDescent="0.2">
      <c r="B152" s="72">
        <f t="shared" si="14"/>
        <v>139</v>
      </c>
      <c r="C152" s="125">
        <v>123705</v>
      </c>
      <c r="D152" s="126">
        <v>43556</v>
      </c>
      <c r="E152" s="127" t="s">
        <v>210</v>
      </c>
      <c r="F152" s="128">
        <v>51.17</v>
      </c>
      <c r="G152" s="129">
        <f t="shared" si="10"/>
        <v>-4512.3521505376275</v>
      </c>
      <c r="H152" s="73">
        <f t="shared" si="11"/>
        <v>0</v>
      </c>
      <c r="I152" s="74">
        <f t="shared" si="12"/>
        <v>4593.3763440860212</v>
      </c>
      <c r="J152" s="75">
        <f t="shared" si="13"/>
        <v>-4512.3521505376275</v>
      </c>
    </row>
    <row r="153" spans="2:10" s="67" customFormat="1" ht="12.75" customHeight="1" x14ac:dyDescent="0.2">
      <c r="B153" s="72">
        <f t="shared" si="14"/>
        <v>140</v>
      </c>
      <c r="C153" s="125">
        <v>123205</v>
      </c>
      <c r="D153" s="126">
        <v>43556</v>
      </c>
      <c r="E153" s="127" t="s">
        <v>211</v>
      </c>
      <c r="F153" s="128">
        <v>839.13</v>
      </c>
      <c r="G153" s="129">
        <f t="shared" si="10"/>
        <v>-3673.2221505376274</v>
      </c>
      <c r="H153" s="73">
        <f t="shared" si="11"/>
        <v>0</v>
      </c>
      <c r="I153" s="74">
        <f t="shared" si="12"/>
        <v>4593.3763440860212</v>
      </c>
      <c r="J153" s="75">
        <f t="shared" si="13"/>
        <v>-3673.2221505376274</v>
      </c>
    </row>
    <row r="154" spans="2:10" s="67" customFormat="1" ht="12.75" customHeight="1" x14ac:dyDescent="0.2">
      <c r="B154" s="72">
        <f t="shared" si="14"/>
        <v>141</v>
      </c>
      <c r="C154" s="125">
        <v>123005</v>
      </c>
      <c r="D154" s="126">
        <v>43556</v>
      </c>
      <c r="E154" s="127" t="s">
        <v>212</v>
      </c>
      <c r="F154" s="128">
        <v>32.93</v>
      </c>
      <c r="G154" s="129">
        <f t="shared" si="10"/>
        <v>-3640.2921505376275</v>
      </c>
      <c r="H154" s="73">
        <f t="shared" si="11"/>
        <v>0</v>
      </c>
      <c r="I154" s="74">
        <f t="shared" si="12"/>
        <v>4593.3763440860212</v>
      </c>
      <c r="J154" s="75">
        <f t="shared" si="13"/>
        <v>-3640.2921505376275</v>
      </c>
    </row>
    <row r="155" spans="2:10" s="67" customFormat="1" ht="12.75" customHeight="1" x14ac:dyDescent="0.2">
      <c r="B155" s="72">
        <f t="shared" si="14"/>
        <v>142</v>
      </c>
      <c r="C155" s="125">
        <v>126105</v>
      </c>
      <c r="D155" s="126">
        <v>43578</v>
      </c>
      <c r="E155" s="127" t="s">
        <v>213</v>
      </c>
      <c r="F155" s="128">
        <v>242.18</v>
      </c>
      <c r="G155" s="129">
        <f t="shared" si="10"/>
        <v>-3398.1121505376277</v>
      </c>
      <c r="H155" s="73">
        <f t="shared" si="11"/>
        <v>0</v>
      </c>
      <c r="I155" s="74">
        <f t="shared" si="12"/>
        <v>4593.3763440860212</v>
      </c>
      <c r="J155" s="75">
        <f t="shared" si="13"/>
        <v>-3398.1121505376277</v>
      </c>
    </row>
    <row r="156" spans="2:10" s="67" customFormat="1" ht="12.75" customHeight="1" x14ac:dyDescent="0.2">
      <c r="B156" s="72">
        <f t="shared" si="14"/>
        <v>143</v>
      </c>
      <c r="C156" s="125">
        <v>126005</v>
      </c>
      <c r="D156" s="126">
        <v>43578</v>
      </c>
      <c r="E156" s="127" t="s">
        <v>214</v>
      </c>
      <c r="F156" s="128">
        <v>7549.89</v>
      </c>
      <c r="G156" s="129">
        <f t="shared" si="10"/>
        <v>4151.7778494623726</v>
      </c>
      <c r="H156" s="73">
        <f t="shared" si="11"/>
        <v>1</v>
      </c>
      <c r="I156" s="74">
        <f t="shared" si="12"/>
        <v>4593.3763440860212</v>
      </c>
      <c r="J156" s="75">
        <f t="shared" si="13"/>
        <v>-441.59849462364855</v>
      </c>
    </row>
    <row r="157" spans="2:10" s="67" customFormat="1" ht="12.75" customHeight="1" x14ac:dyDescent="0.2">
      <c r="B157" s="72">
        <f t="shared" si="14"/>
        <v>144</v>
      </c>
      <c r="C157" s="125">
        <v>125805</v>
      </c>
      <c r="D157" s="126">
        <v>43578</v>
      </c>
      <c r="E157" s="127" t="s">
        <v>215</v>
      </c>
      <c r="F157" s="128">
        <v>1430</v>
      </c>
      <c r="G157" s="129">
        <f t="shared" si="10"/>
        <v>988.40150537635145</v>
      </c>
      <c r="H157" s="73">
        <f t="shared" si="11"/>
        <v>1</v>
      </c>
      <c r="I157" s="74">
        <f t="shared" si="12"/>
        <v>4593.3763440860212</v>
      </c>
      <c r="J157" s="75">
        <f t="shared" si="13"/>
        <v>-3604.9748387096697</v>
      </c>
    </row>
    <row r="158" spans="2:10" s="67" customFormat="1" ht="12.75" customHeight="1" x14ac:dyDescent="0.2">
      <c r="B158" s="72">
        <f t="shared" si="14"/>
        <v>145</v>
      </c>
      <c r="C158" s="125">
        <v>126205</v>
      </c>
      <c r="D158" s="126">
        <v>43578</v>
      </c>
      <c r="E158" s="127" t="s">
        <v>216</v>
      </c>
      <c r="F158" s="128">
        <v>53.82</v>
      </c>
      <c r="G158" s="129">
        <f t="shared" si="10"/>
        <v>-3551.1548387096695</v>
      </c>
      <c r="H158" s="73">
        <f t="shared" si="11"/>
        <v>0</v>
      </c>
      <c r="I158" s="74">
        <f t="shared" si="12"/>
        <v>4593.3763440860212</v>
      </c>
      <c r="J158" s="75">
        <f t="shared" si="13"/>
        <v>-3551.1548387096695</v>
      </c>
    </row>
    <row r="159" spans="2:10" s="67" customFormat="1" ht="12.75" customHeight="1" x14ac:dyDescent="0.2">
      <c r="B159" s="72">
        <f t="shared" si="14"/>
        <v>146</v>
      </c>
      <c r="C159" s="125">
        <v>125605</v>
      </c>
      <c r="D159" s="126">
        <v>43578</v>
      </c>
      <c r="E159" s="127" t="s">
        <v>217</v>
      </c>
      <c r="F159" s="128">
        <v>222.64</v>
      </c>
      <c r="G159" s="129">
        <f t="shared" si="10"/>
        <v>-3328.5148387096697</v>
      </c>
      <c r="H159" s="73">
        <f t="shared" si="11"/>
        <v>0</v>
      </c>
      <c r="I159" s="74">
        <f t="shared" si="12"/>
        <v>4593.3763440860212</v>
      </c>
      <c r="J159" s="75">
        <f t="shared" si="13"/>
        <v>-3328.5148387096697</v>
      </c>
    </row>
    <row r="160" spans="2:10" s="67" customFormat="1" ht="12.75" customHeight="1" x14ac:dyDescent="0.2">
      <c r="B160" s="72">
        <f t="shared" si="14"/>
        <v>147</v>
      </c>
      <c r="C160" s="125">
        <v>125705</v>
      </c>
      <c r="D160" s="126">
        <v>43578</v>
      </c>
      <c r="E160" s="127" t="s">
        <v>218</v>
      </c>
      <c r="F160" s="128">
        <v>423.82</v>
      </c>
      <c r="G160" s="129">
        <f t="shared" si="10"/>
        <v>-2904.6948387096695</v>
      </c>
      <c r="H160" s="73">
        <f t="shared" si="11"/>
        <v>0</v>
      </c>
      <c r="I160" s="74">
        <f t="shared" si="12"/>
        <v>4593.3763440860212</v>
      </c>
      <c r="J160" s="75">
        <f t="shared" si="13"/>
        <v>-2904.6948387096695</v>
      </c>
    </row>
    <row r="161" spans="2:10" s="67" customFormat="1" ht="12.75" customHeight="1" x14ac:dyDescent="0.2">
      <c r="B161" s="72">
        <f t="shared" si="14"/>
        <v>148</v>
      </c>
      <c r="C161" s="125">
        <v>125905</v>
      </c>
      <c r="D161" s="126">
        <v>43578</v>
      </c>
      <c r="E161" s="127" t="s">
        <v>219</v>
      </c>
      <c r="F161" s="128">
        <v>47.95</v>
      </c>
      <c r="G161" s="129">
        <f t="shared" si="10"/>
        <v>-2856.7448387096697</v>
      </c>
      <c r="H161" s="73">
        <f t="shared" si="11"/>
        <v>0</v>
      </c>
      <c r="I161" s="74">
        <f t="shared" si="12"/>
        <v>4593.3763440860212</v>
      </c>
      <c r="J161" s="75">
        <f t="shared" si="13"/>
        <v>-2856.7448387096697</v>
      </c>
    </row>
    <row r="162" spans="2:10" s="67" customFormat="1" ht="12.75" customHeight="1" x14ac:dyDescent="0.2">
      <c r="B162" s="72">
        <f t="shared" si="14"/>
        <v>149</v>
      </c>
      <c r="C162" s="125">
        <v>126605</v>
      </c>
      <c r="D162" s="126">
        <v>43580</v>
      </c>
      <c r="E162" s="127" t="s">
        <v>220</v>
      </c>
      <c r="F162" s="128">
        <v>104.1</v>
      </c>
      <c r="G162" s="129">
        <f t="shared" si="10"/>
        <v>-2752.6448387096698</v>
      </c>
      <c r="H162" s="73">
        <f t="shared" si="11"/>
        <v>0</v>
      </c>
      <c r="I162" s="74">
        <f t="shared" si="12"/>
        <v>4593.3763440860212</v>
      </c>
      <c r="J162" s="75">
        <f t="shared" si="13"/>
        <v>-2752.6448387096698</v>
      </c>
    </row>
    <row r="163" spans="2:10" s="67" customFormat="1" ht="12.75" customHeight="1" x14ac:dyDescent="0.2">
      <c r="B163" s="72">
        <f t="shared" si="14"/>
        <v>150</v>
      </c>
      <c r="C163" s="125">
        <v>126705</v>
      </c>
      <c r="D163" s="126">
        <v>43580</v>
      </c>
      <c r="E163" s="127" t="s">
        <v>221</v>
      </c>
      <c r="F163" s="128">
        <v>24.7</v>
      </c>
      <c r="G163" s="129">
        <f t="shared" si="10"/>
        <v>-2727.94483870967</v>
      </c>
      <c r="H163" s="73">
        <f t="shared" si="11"/>
        <v>0</v>
      </c>
      <c r="I163" s="74">
        <f t="shared" si="12"/>
        <v>4593.3763440860212</v>
      </c>
      <c r="J163" s="75">
        <f t="shared" si="13"/>
        <v>-2727.94483870967</v>
      </c>
    </row>
    <row r="164" spans="2:10" s="67" customFormat="1" ht="12.75" customHeight="1" x14ac:dyDescent="0.2">
      <c r="B164" s="72">
        <f t="shared" si="14"/>
        <v>151</v>
      </c>
      <c r="C164" s="125">
        <v>126905</v>
      </c>
      <c r="D164" s="126">
        <v>43584</v>
      </c>
      <c r="E164" s="127" t="s">
        <v>222</v>
      </c>
      <c r="F164" s="128">
        <v>1097.51</v>
      </c>
      <c r="G164" s="129">
        <f t="shared" si="10"/>
        <v>-1630.43483870967</v>
      </c>
      <c r="H164" s="73">
        <f t="shared" si="11"/>
        <v>0</v>
      </c>
      <c r="I164" s="74">
        <f t="shared" si="12"/>
        <v>4593.3763440860212</v>
      </c>
      <c r="J164" s="75">
        <f t="shared" si="13"/>
        <v>-1630.43483870967</v>
      </c>
    </row>
    <row r="165" spans="2:10" s="67" customFormat="1" ht="12.75" customHeight="1" x14ac:dyDescent="0.2">
      <c r="B165" s="72">
        <f t="shared" si="14"/>
        <v>152</v>
      </c>
      <c r="C165" s="125">
        <v>127105</v>
      </c>
      <c r="D165" s="126">
        <v>43584</v>
      </c>
      <c r="E165" s="127" t="s">
        <v>223</v>
      </c>
      <c r="F165" s="128">
        <v>499.1</v>
      </c>
      <c r="G165" s="129">
        <f t="shared" si="10"/>
        <v>-1131.3348387096698</v>
      </c>
      <c r="H165" s="73">
        <f t="shared" si="11"/>
        <v>0</v>
      </c>
      <c r="I165" s="74">
        <f t="shared" si="12"/>
        <v>4593.3763440860212</v>
      </c>
      <c r="J165" s="75">
        <f t="shared" si="13"/>
        <v>-1131.3348387096698</v>
      </c>
    </row>
    <row r="166" spans="2:10" s="67" customFormat="1" ht="12.75" customHeight="1" x14ac:dyDescent="0.2">
      <c r="B166" s="72">
        <f t="shared" si="14"/>
        <v>153</v>
      </c>
      <c r="C166" s="125">
        <v>127205</v>
      </c>
      <c r="D166" s="126">
        <v>43584</v>
      </c>
      <c r="E166" s="127" t="s">
        <v>224</v>
      </c>
      <c r="F166" s="128">
        <v>235.1</v>
      </c>
      <c r="G166" s="129">
        <f t="shared" si="10"/>
        <v>-896.23483870966982</v>
      </c>
      <c r="H166" s="73">
        <f t="shared" si="11"/>
        <v>0</v>
      </c>
      <c r="I166" s="74">
        <f t="shared" si="12"/>
        <v>4593.3763440860212</v>
      </c>
      <c r="J166" s="75">
        <f t="shared" si="13"/>
        <v>-896.23483870966982</v>
      </c>
    </row>
    <row r="167" spans="2:10" s="67" customFormat="1" ht="12.75" customHeight="1" x14ac:dyDescent="0.2">
      <c r="B167" s="72">
        <f t="shared" si="14"/>
        <v>154</v>
      </c>
      <c r="C167" s="125">
        <v>127005</v>
      </c>
      <c r="D167" s="126">
        <v>43584</v>
      </c>
      <c r="E167" s="127" t="s">
        <v>225</v>
      </c>
      <c r="F167" s="128">
        <v>18.96</v>
      </c>
      <c r="G167" s="129">
        <f t="shared" si="10"/>
        <v>-877.27483870966978</v>
      </c>
      <c r="H167" s="73">
        <f t="shared" si="11"/>
        <v>0</v>
      </c>
      <c r="I167" s="74">
        <f t="shared" si="12"/>
        <v>4593.3763440860212</v>
      </c>
      <c r="J167" s="75">
        <f t="shared" si="13"/>
        <v>-877.27483870966978</v>
      </c>
    </row>
    <row r="168" spans="2:10" s="67" customFormat="1" ht="12.75" customHeight="1" x14ac:dyDescent="0.2">
      <c r="B168" s="72">
        <f t="shared" si="14"/>
        <v>155</v>
      </c>
      <c r="C168" s="125">
        <v>128505</v>
      </c>
      <c r="D168" s="126">
        <v>43594</v>
      </c>
      <c r="E168" s="127" t="s">
        <v>226</v>
      </c>
      <c r="F168" s="128">
        <v>128.26</v>
      </c>
      <c r="G168" s="129">
        <f t="shared" si="10"/>
        <v>-749.01483870966979</v>
      </c>
      <c r="H168" s="73">
        <f t="shared" si="11"/>
        <v>0</v>
      </c>
      <c r="I168" s="74">
        <f t="shared" si="12"/>
        <v>4593.3763440860212</v>
      </c>
      <c r="J168" s="75">
        <f t="shared" si="13"/>
        <v>-749.01483870966979</v>
      </c>
    </row>
    <row r="169" spans="2:10" s="67" customFormat="1" ht="12.75" customHeight="1" x14ac:dyDescent="0.2">
      <c r="B169" s="72">
        <f t="shared" si="14"/>
        <v>156</v>
      </c>
      <c r="C169" s="125">
        <v>128305</v>
      </c>
      <c r="D169" s="126">
        <v>43594</v>
      </c>
      <c r="E169" s="127" t="s">
        <v>227</v>
      </c>
      <c r="F169" s="128">
        <v>769.85</v>
      </c>
      <c r="G169" s="129">
        <f t="shared" si="10"/>
        <v>20.835161290330234</v>
      </c>
      <c r="H169" s="73">
        <f t="shared" si="11"/>
        <v>1</v>
      </c>
      <c r="I169" s="74">
        <f t="shared" si="12"/>
        <v>4593.3763440860212</v>
      </c>
      <c r="J169" s="75">
        <f t="shared" si="13"/>
        <v>-4572.5411827956905</v>
      </c>
    </row>
    <row r="170" spans="2:10" s="67" customFormat="1" ht="12.75" customHeight="1" x14ac:dyDescent="0.2">
      <c r="B170" s="72">
        <f t="shared" si="14"/>
        <v>157</v>
      </c>
      <c r="C170" s="125">
        <v>128205</v>
      </c>
      <c r="D170" s="126">
        <v>43594</v>
      </c>
      <c r="E170" s="127" t="s">
        <v>228</v>
      </c>
      <c r="F170" s="128">
        <v>88.04</v>
      </c>
      <c r="G170" s="129">
        <f t="shared" si="10"/>
        <v>-4484.5011827956905</v>
      </c>
      <c r="H170" s="73">
        <f t="shared" si="11"/>
        <v>0</v>
      </c>
      <c r="I170" s="74">
        <f t="shared" si="12"/>
        <v>4593.3763440860212</v>
      </c>
      <c r="J170" s="75">
        <f t="shared" si="13"/>
        <v>-4484.5011827956905</v>
      </c>
    </row>
    <row r="171" spans="2:10" s="67" customFormat="1" ht="12.75" customHeight="1" x14ac:dyDescent="0.2">
      <c r="B171" s="72">
        <f t="shared" si="14"/>
        <v>158</v>
      </c>
      <c r="C171" s="125">
        <v>128405</v>
      </c>
      <c r="D171" s="126">
        <v>43594</v>
      </c>
      <c r="E171" s="127" t="s">
        <v>229</v>
      </c>
      <c r="F171" s="128">
        <v>767.12</v>
      </c>
      <c r="G171" s="129">
        <f t="shared" si="10"/>
        <v>-3717.3811827956906</v>
      </c>
      <c r="H171" s="73">
        <f t="shared" si="11"/>
        <v>0</v>
      </c>
      <c r="I171" s="74">
        <f t="shared" si="12"/>
        <v>4593.3763440860212</v>
      </c>
      <c r="J171" s="75">
        <f t="shared" si="13"/>
        <v>-3717.3811827956906</v>
      </c>
    </row>
    <row r="172" spans="2:10" s="67" customFormat="1" ht="12.75" customHeight="1" x14ac:dyDescent="0.2">
      <c r="B172" s="72">
        <f t="shared" si="14"/>
        <v>159</v>
      </c>
      <c r="C172" s="125">
        <v>128105</v>
      </c>
      <c r="D172" s="126">
        <v>43594</v>
      </c>
      <c r="E172" s="127" t="s">
        <v>230</v>
      </c>
      <c r="F172" s="128">
        <v>114.18</v>
      </c>
      <c r="G172" s="129">
        <f t="shared" si="10"/>
        <v>-3603.2011827956908</v>
      </c>
      <c r="H172" s="73">
        <f t="shared" si="11"/>
        <v>0</v>
      </c>
      <c r="I172" s="74">
        <f t="shared" si="12"/>
        <v>4593.3763440860212</v>
      </c>
      <c r="J172" s="75">
        <f t="shared" si="13"/>
        <v>-3603.2011827956908</v>
      </c>
    </row>
    <row r="173" spans="2:10" s="67" customFormat="1" ht="12.75" customHeight="1" x14ac:dyDescent="0.2">
      <c r="B173" s="72">
        <f t="shared" si="14"/>
        <v>160</v>
      </c>
      <c r="C173" s="125">
        <v>127905</v>
      </c>
      <c r="D173" s="126">
        <v>43594</v>
      </c>
      <c r="E173" s="127" t="s">
        <v>231</v>
      </c>
      <c r="F173" s="128">
        <v>1092.8</v>
      </c>
      <c r="G173" s="129">
        <f t="shared" si="10"/>
        <v>-2510.4011827956911</v>
      </c>
      <c r="H173" s="73">
        <f t="shared" si="11"/>
        <v>0</v>
      </c>
      <c r="I173" s="74">
        <f t="shared" si="12"/>
        <v>4593.3763440860212</v>
      </c>
      <c r="J173" s="75">
        <f t="shared" si="13"/>
        <v>-2510.4011827956911</v>
      </c>
    </row>
    <row r="174" spans="2:10" s="67" customFormat="1" ht="12.75" customHeight="1" x14ac:dyDescent="0.2">
      <c r="B174" s="72">
        <f t="shared" si="14"/>
        <v>161</v>
      </c>
      <c r="C174" s="125">
        <v>129205</v>
      </c>
      <c r="D174" s="126">
        <v>43602</v>
      </c>
      <c r="E174" s="127" t="s">
        <v>232</v>
      </c>
      <c r="F174" s="128">
        <v>438.32</v>
      </c>
      <c r="G174" s="129">
        <f t="shared" si="10"/>
        <v>-2072.0811827956909</v>
      </c>
      <c r="H174" s="73">
        <f t="shared" si="11"/>
        <v>0</v>
      </c>
      <c r="I174" s="74">
        <f t="shared" si="12"/>
        <v>4593.3763440860212</v>
      </c>
      <c r="J174" s="75">
        <f t="shared" si="13"/>
        <v>-2072.0811827956909</v>
      </c>
    </row>
    <row r="175" spans="2:10" s="67" customFormat="1" ht="12.75" customHeight="1" x14ac:dyDescent="0.2">
      <c r="B175" s="72">
        <f t="shared" si="14"/>
        <v>162</v>
      </c>
      <c r="C175" s="125">
        <v>129005</v>
      </c>
      <c r="D175" s="126">
        <v>43602</v>
      </c>
      <c r="E175" s="127" t="s">
        <v>233</v>
      </c>
      <c r="F175" s="128">
        <v>16.46</v>
      </c>
      <c r="G175" s="129">
        <f t="shared" si="10"/>
        <v>-2055.6211827956909</v>
      </c>
      <c r="H175" s="73">
        <f t="shared" si="11"/>
        <v>0</v>
      </c>
      <c r="I175" s="74">
        <f t="shared" si="12"/>
        <v>4593.3763440860212</v>
      </c>
      <c r="J175" s="75">
        <f t="shared" si="13"/>
        <v>-2055.6211827956909</v>
      </c>
    </row>
    <row r="176" spans="2:10" s="67" customFormat="1" ht="12.75" customHeight="1" x14ac:dyDescent="0.2">
      <c r="B176" s="72">
        <f t="shared" si="14"/>
        <v>163</v>
      </c>
      <c r="C176" s="125">
        <v>129105</v>
      </c>
      <c r="D176" s="126">
        <v>43602</v>
      </c>
      <c r="E176" s="127" t="s">
        <v>234</v>
      </c>
      <c r="F176" s="128">
        <v>4.91</v>
      </c>
      <c r="G176" s="129">
        <f t="shared" si="10"/>
        <v>-2050.711182795691</v>
      </c>
      <c r="H176" s="73">
        <f t="shared" si="11"/>
        <v>0</v>
      </c>
      <c r="I176" s="74">
        <f t="shared" si="12"/>
        <v>4593.3763440860212</v>
      </c>
      <c r="J176" s="75">
        <f t="shared" si="13"/>
        <v>-2050.711182795691</v>
      </c>
    </row>
    <row r="177" spans="2:10" s="67" customFormat="1" ht="12.75" customHeight="1" x14ac:dyDescent="0.2">
      <c r="B177" s="72">
        <f t="shared" si="14"/>
        <v>164</v>
      </c>
      <c r="C177" s="125">
        <v>128905</v>
      </c>
      <c r="D177" s="126">
        <v>43602</v>
      </c>
      <c r="E177" s="127" t="s">
        <v>235</v>
      </c>
      <c r="F177" s="128">
        <v>24.9</v>
      </c>
      <c r="G177" s="129">
        <f t="shared" si="10"/>
        <v>-2025.8111827956909</v>
      </c>
      <c r="H177" s="73">
        <f t="shared" si="11"/>
        <v>0</v>
      </c>
      <c r="I177" s="74">
        <f t="shared" si="12"/>
        <v>4593.3763440860212</v>
      </c>
      <c r="J177" s="75">
        <f t="shared" si="13"/>
        <v>-2025.8111827956909</v>
      </c>
    </row>
    <row r="178" spans="2:10" s="67" customFormat="1" ht="12.75" customHeight="1" x14ac:dyDescent="0.2">
      <c r="B178" s="72">
        <f t="shared" si="14"/>
        <v>165</v>
      </c>
      <c r="C178" s="125">
        <v>129305</v>
      </c>
      <c r="D178" s="126">
        <v>43606</v>
      </c>
      <c r="E178" s="127" t="s">
        <v>236</v>
      </c>
      <c r="F178" s="128">
        <v>1029.31</v>
      </c>
      <c r="G178" s="129">
        <f t="shared" si="10"/>
        <v>-996.50118279569097</v>
      </c>
      <c r="H178" s="73">
        <f t="shared" si="11"/>
        <v>0</v>
      </c>
      <c r="I178" s="74">
        <f t="shared" si="12"/>
        <v>4593.3763440860212</v>
      </c>
      <c r="J178" s="75">
        <f t="shared" si="13"/>
        <v>-996.50118279569097</v>
      </c>
    </row>
    <row r="179" spans="2:10" s="67" customFormat="1" ht="12.75" customHeight="1" x14ac:dyDescent="0.2">
      <c r="B179" s="72">
        <f t="shared" si="14"/>
        <v>166</v>
      </c>
      <c r="C179" s="125">
        <v>130305</v>
      </c>
      <c r="D179" s="126">
        <v>43613</v>
      </c>
      <c r="E179" s="127" t="s">
        <v>237</v>
      </c>
      <c r="F179" s="128">
        <v>9490.33</v>
      </c>
      <c r="G179" s="129">
        <f t="shared" si="10"/>
        <v>8493.8288172043085</v>
      </c>
      <c r="H179" s="73">
        <f t="shared" si="11"/>
        <v>2</v>
      </c>
      <c r="I179" s="74">
        <f t="shared" si="12"/>
        <v>4593.3763440860212</v>
      </c>
      <c r="J179" s="75">
        <f t="shared" si="13"/>
        <v>-692.92387096773382</v>
      </c>
    </row>
    <row r="180" spans="2:10" s="67" customFormat="1" ht="12.75" customHeight="1" x14ac:dyDescent="0.2">
      <c r="B180" s="72">
        <f t="shared" si="14"/>
        <v>167</v>
      </c>
      <c r="C180" s="125">
        <v>129505</v>
      </c>
      <c r="D180" s="126">
        <v>43613</v>
      </c>
      <c r="E180" s="127" t="s">
        <v>238</v>
      </c>
      <c r="F180" s="128">
        <v>782.85</v>
      </c>
      <c r="G180" s="129">
        <f t="shared" si="10"/>
        <v>89.926129032266203</v>
      </c>
      <c r="H180" s="73">
        <f t="shared" si="11"/>
        <v>1</v>
      </c>
      <c r="I180" s="74">
        <f t="shared" si="12"/>
        <v>4593.3763440860212</v>
      </c>
      <c r="J180" s="75">
        <f t="shared" si="13"/>
        <v>-4503.4502150537546</v>
      </c>
    </row>
    <row r="181" spans="2:10" s="67" customFormat="1" ht="12.75" customHeight="1" x14ac:dyDescent="0.2">
      <c r="B181" s="72">
        <f t="shared" si="14"/>
        <v>168</v>
      </c>
      <c r="C181" s="125">
        <v>129605</v>
      </c>
      <c r="D181" s="126">
        <v>43613</v>
      </c>
      <c r="E181" s="127" t="s">
        <v>239</v>
      </c>
      <c r="F181" s="128">
        <v>7431.57</v>
      </c>
      <c r="G181" s="129">
        <f t="shared" si="10"/>
        <v>2928.1197849462451</v>
      </c>
      <c r="H181" s="73">
        <f t="shared" si="11"/>
        <v>1</v>
      </c>
      <c r="I181" s="74">
        <f t="shared" si="12"/>
        <v>4593.3763440860212</v>
      </c>
      <c r="J181" s="75">
        <f t="shared" si="13"/>
        <v>-1665.2565591397761</v>
      </c>
    </row>
    <row r="182" spans="2:10" s="67" customFormat="1" ht="12.75" customHeight="1" x14ac:dyDescent="0.2">
      <c r="B182" s="72">
        <f t="shared" si="14"/>
        <v>169</v>
      </c>
      <c r="C182" s="125">
        <v>130705</v>
      </c>
      <c r="D182" s="126">
        <v>43615</v>
      </c>
      <c r="E182" s="127" t="s">
        <v>240</v>
      </c>
      <c r="F182" s="128">
        <v>1688.22</v>
      </c>
      <c r="G182" s="129">
        <f t="shared" si="10"/>
        <v>22.963440860223955</v>
      </c>
      <c r="H182" s="73">
        <f t="shared" si="11"/>
        <v>1</v>
      </c>
      <c r="I182" s="74">
        <f t="shared" si="12"/>
        <v>4593.3763440860212</v>
      </c>
      <c r="J182" s="75">
        <f t="shared" si="13"/>
        <v>-4570.412903225797</v>
      </c>
    </row>
    <row r="183" spans="2:10" s="67" customFormat="1" ht="12.75" customHeight="1" x14ac:dyDescent="0.2">
      <c r="B183" s="72">
        <f t="shared" si="14"/>
        <v>170</v>
      </c>
      <c r="C183" s="125">
        <v>131505</v>
      </c>
      <c r="D183" s="126">
        <v>43619</v>
      </c>
      <c r="E183" s="127" t="s">
        <v>241</v>
      </c>
      <c r="F183" s="128">
        <v>24.69</v>
      </c>
      <c r="G183" s="129">
        <f t="shared" si="10"/>
        <v>-4545.7229032257974</v>
      </c>
      <c r="H183" s="73">
        <f t="shared" si="11"/>
        <v>0</v>
      </c>
      <c r="I183" s="74">
        <f t="shared" si="12"/>
        <v>4593.3763440860212</v>
      </c>
      <c r="J183" s="75">
        <f t="shared" si="13"/>
        <v>-4545.7229032257974</v>
      </c>
    </row>
    <row r="184" spans="2:10" s="67" customFormat="1" ht="12.75" customHeight="1" x14ac:dyDescent="0.2">
      <c r="B184" s="72">
        <f t="shared" si="14"/>
        <v>171</v>
      </c>
      <c r="C184" s="125">
        <v>131005</v>
      </c>
      <c r="D184" s="126">
        <v>43619</v>
      </c>
      <c r="E184" s="127" t="s">
        <v>242</v>
      </c>
      <c r="F184" s="128">
        <v>47.26</v>
      </c>
      <c r="G184" s="129">
        <f t="shared" si="10"/>
        <v>-4498.4629032257972</v>
      </c>
      <c r="H184" s="73">
        <f t="shared" si="11"/>
        <v>0</v>
      </c>
      <c r="I184" s="74">
        <f t="shared" si="12"/>
        <v>4593.3763440860212</v>
      </c>
      <c r="J184" s="75">
        <f t="shared" si="13"/>
        <v>-4498.4629032257972</v>
      </c>
    </row>
    <row r="185" spans="2:10" s="67" customFormat="1" ht="12.75" customHeight="1" x14ac:dyDescent="0.2">
      <c r="B185" s="72">
        <f t="shared" si="14"/>
        <v>172</v>
      </c>
      <c r="C185" s="125">
        <v>131405</v>
      </c>
      <c r="D185" s="126">
        <v>43619</v>
      </c>
      <c r="E185" s="127" t="s">
        <v>243</v>
      </c>
      <c r="F185" s="128">
        <v>50.5</v>
      </c>
      <c r="G185" s="129">
        <f t="shared" si="10"/>
        <v>-4447.9629032257972</v>
      </c>
      <c r="H185" s="73">
        <f t="shared" si="11"/>
        <v>0</v>
      </c>
      <c r="I185" s="74">
        <f t="shared" si="12"/>
        <v>4593.3763440860212</v>
      </c>
      <c r="J185" s="75">
        <f t="shared" si="13"/>
        <v>-4447.9629032257972</v>
      </c>
    </row>
    <row r="186" spans="2:10" s="67" customFormat="1" ht="12.75" customHeight="1" x14ac:dyDescent="0.2">
      <c r="B186" s="72">
        <f t="shared" si="14"/>
        <v>173</v>
      </c>
      <c r="C186" s="125">
        <v>131305</v>
      </c>
      <c r="D186" s="126">
        <v>43619</v>
      </c>
      <c r="E186" s="127" t="s">
        <v>244</v>
      </c>
      <c r="F186" s="128">
        <v>22.56</v>
      </c>
      <c r="G186" s="129">
        <f t="shared" si="10"/>
        <v>-4425.4029032257968</v>
      </c>
      <c r="H186" s="73">
        <f t="shared" si="11"/>
        <v>0</v>
      </c>
      <c r="I186" s="74">
        <f t="shared" si="12"/>
        <v>4593.3763440860212</v>
      </c>
      <c r="J186" s="75">
        <f t="shared" si="13"/>
        <v>-4425.4029032257968</v>
      </c>
    </row>
    <row r="187" spans="2:10" s="67" customFormat="1" ht="12.75" customHeight="1" x14ac:dyDescent="0.2">
      <c r="B187" s="72">
        <f t="shared" si="14"/>
        <v>174</v>
      </c>
      <c r="C187" s="125">
        <v>132105</v>
      </c>
      <c r="D187" s="126">
        <v>43619</v>
      </c>
      <c r="E187" s="127" t="s">
        <v>245</v>
      </c>
      <c r="F187" s="128">
        <v>444.41</v>
      </c>
      <c r="G187" s="129">
        <f t="shared" si="10"/>
        <v>-3980.9929032257969</v>
      </c>
      <c r="H187" s="73">
        <f t="shared" si="11"/>
        <v>0</v>
      </c>
      <c r="I187" s="74">
        <f t="shared" si="12"/>
        <v>4593.3763440860212</v>
      </c>
      <c r="J187" s="75">
        <f t="shared" si="13"/>
        <v>-3980.9929032257969</v>
      </c>
    </row>
    <row r="188" spans="2:10" s="67" customFormat="1" ht="12.75" customHeight="1" x14ac:dyDescent="0.2">
      <c r="B188" s="72">
        <f t="shared" si="14"/>
        <v>175</v>
      </c>
      <c r="C188" s="125">
        <v>132705</v>
      </c>
      <c r="D188" s="126">
        <v>43621</v>
      </c>
      <c r="E188" s="127" t="s">
        <v>246</v>
      </c>
      <c r="F188" s="128">
        <v>3810.47</v>
      </c>
      <c r="G188" s="129">
        <f t="shared" si="10"/>
        <v>-170.52290322579711</v>
      </c>
      <c r="H188" s="73">
        <f t="shared" si="11"/>
        <v>0</v>
      </c>
      <c r="I188" s="74">
        <f t="shared" si="12"/>
        <v>4593.3763440860212</v>
      </c>
      <c r="J188" s="75">
        <f t="shared" si="13"/>
        <v>-170.52290322579711</v>
      </c>
    </row>
    <row r="189" spans="2:10" s="67" customFormat="1" ht="12.75" customHeight="1" x14ac:dyDescent="0.2">
      <c r="B189" s="72">
        <f t="shared" si="14"/>
        <v>176</v>
      </c>
      <c r="C189" s="125">
        <v>133305</v>
      </c>
      <c r="D189" s="126">
        <v>43621</v>
      </c>
      <c r="E189" s="127" t="s">
        <v>247</v>
      </c>
      <c r="F189" s="128">
        <v>235.1</v>
      </c>
      <c r="G189" s="129">
        <f t="shared" si="10"/>
        <v>64.577096774202886</v>
      </c>
      <c r="H189" s="73">
        <f t="shared" si="11"/>
        <v>1</v>
      </c>
      <c r="I189" s="74">
        <f t="shared" si="12"/>
        <v>4593.3763440860212</v>
      </c>
      <c r="J189" s="75">
        <f t="shared" si="13"/>
        <v>-4528.7992473118184</v>
      </c>
    </row>
    <row r="190" spans="2:10" s="67" customFormat="1" ht="12.75" customHeight="1" x14ac:dyDescent="0.2">
      <c r="B190" s="72">
        <f t="shared" si="14"/>
        <v>177</v>
      </c>
      <c r="C190" s="125">
        <v>132305</v>
      </c>
      <c r="D190" s="126">
        <v>43621</v>
      </c>
      <c r="E190" s="127" t="s">
        <v>248</v>
      </c>
      <c r="F190" s="128">
        <v>1472.77</v>
      </c>
      <c r="G190" s="129">
        <f t="shared" si="10"/>
        <v>-3056.0292473118184</v>
      </c>
      <c r="H190" s="73">
        <f t="shared" si="11"/>
        <v>0</v>
      </c>
      <c r="I190" s="74">
        <f t="shared" si="12"/>
        <v>4593.3763440860212</v>
      </c>
      <c r="J190" s="75">
        <f t="shared" si="13"/>
        <v>-3056.0292473118184</v>
      </c>
    </row>
    <row r="191" spans="2:10" s="67" customFormat="1" ht="12.75" customHeight="1" x14ac:dyDescent="0.2">
      <c r="B191" s="72">
        <f t="shared" si="14"/>
        <v>178</v>
      </c>
      <c r="C191" s="125">
        <v>132205</v>
      </c>
      <c r="D191" s="126">
        <v>43621</v>
      </c>
      <c r="E191" s="127" t="s">
        <v>249</v>
      </c>
      <c r="F191" s="128">
        <v>3479.28</v>
      </c>
      <c r="G191" s="129">
        <f t="shared" si="10"/>
        <v>423.25075268818182</v>
      </c>
      <c r="H191" s="73">
        <f t="shared" si="11"/>
        <v>1</v>
      </c>
      <c r="I191" s="74">
        <f t="shared" si="12"/>
        <v>4593.3763440860212</v>
      </c>
      <c r="J191" s="75">
        <f t="shared" si="13"/>
        <v>-4170.1255913978393</v>
      </c>
    </row>
    <row r="192" spans="2:10" s="67" customFormat="1" ht="12.75" customHeight="1" x14ac:dyDescent="0.2">
      <c r="B192" s="72">
        <f t="shared" si="14"/>
        <v>179</v>
      </c>
      <c r="C192" s="125">
        <v>133405</v>
      </c>
      <c r="D192" s="126">
        <v>43621</v>
      </c>
      <c r="E192" s="127" t="s">
        <v>250</v>
      </c>
      <c r="F192" s="128">
        <v>3495.16</v>
      </c>
      <c r="G192" s="129">
        <f t="shared" si="10"/>
        <v>-674.96559139783949</v>
      </c>
      <c r="H192" s="73">
        <f t="shared" si="11"/>
        <v>0</v>
      </c>
      <c r="I192" s="74">
        <f t="shared" si="12"/>
        <v>4593.3763440860212</v>
      </c>
      <c r="J192" s="75">
        <f t="shared" si="13"/>
        <v>-674.96559139783949</v>
      </c>
    </row>
    <row r="193" spans="2:10" s="67" customFormat="1" ht="12.75" customHeight="1" x14ac:dyDescent="0.2">
      <c r="B193" s="72">
        <f t="shared" si="14"/>
        <v>180</v>
      </c>
      <c r="C193" s="125">
        <v>133705</v>
      </c>
      <c r="D193" s="126">
        <v>43627</v>
      </c>
      <c r="E193" s="127" t="s">
        <v>251</v>
      </c>
      <c r="F193" s="128">
        <v>0.12</v>
      </c>
      <c r="G193" s="129">
        <f t="shared" si="10"/>
        <v>-674.84559139783948</v>
      </c>
      <c r="H193" s="73">
        <f t="shared" si="11"/>
        <v>0</v>
      </c>
      <c r="I193" s="74">
        <f t="shared" si="12"/>
        <v>4593.3763440860212</v>
      </c>
      <c r="J193" s="75">
        <f t="shared" si="13"/>
        <v>-674.84559139783948</v>
      </c>
    </row>
    <row r="194" spans="2:10" s="67" customFormat="1" ht="12.75" customHeight="1" x14ac:dyDescent="0.2">
      <c r="B194" s="72">
        <f t="shared" si="14"/>
        <v>181</v>
      </c>
      <c r="C194" s="125">
        <v>133905</v>
      </c>
      <c r="D194" s="126">
        <v>43634</v>
      </c>
      <c r="E194" s="127" t="s">
        <v>252</v>
      </c>
      <c r="F194" s="128">
        <v>1550</v>
      </c>
      <c r="G194" s="129">
        <f t="shared" si="10"/>
        <v>875.15440860216052</v>
      </c>
      <c r="H194" s="73">
        <f t="shared" si="11"/>
        <v>1</v>
      </c>
      <c r="I194" s="74">
        <f t="shared" si="12"/>
        <v>4593.3763440860212</v>
      </c>
      <c r="J194" s="75">
        <f t="shared" si="13"/>
        <v>-3718.2219354838608</v>
      </c>
    </row>
    <row r="195" spans="2:10" s="67" customFormat="1" ht="12.75" customHeight="1" x14ac:dyDescent="0.2">
      <c r="B195" s="72">
        <f t="shared" si="14"/>
        <v>182</v>
      </c>
      <c r="C195" s="125">
        <v>134005</v>
      </c>
      <c r="D195" s="126">
        <v>43634</v>
      </c>
      <c r="E195" s="127" t="s">
        <v>253</v>
      </c>
      <c r="F195" s="128">
        <v>90</v>
      </c>
      <c r="G195" s="129">
        <f t="shared" si="10"/>
        <v>-3628.2219354838608</v>
      </c>
      <c r="H195" s="73">
        <f t="shared" si="11"/>
        <v>0</v>
      </c>
      <c r="I195" s="74">
        <f t="shared" si="12"/>
        <v>4593.3763440860212</v>
      </c>
      <c r="J195" s="75">
        <f t="shared" si="13"/>
        <v>-3628.2219354838608</v>
      </c>
    </row>
    <row r="196" spans="2:10" s="67" customFormat="1" ht="12.75" customHeight="1" x14ac:dyDescent="0.2">
      <c r="B196" s="72">
        <f t="shared" si="14"/>
        <v>183</v>
      </c>
      <c r="C196" s="125">
        <v>134105</v>
      </c>
      <c r="D196" s="126">
        <v>43636</v>
      </c>
      <c r="E196" s="127" t="s">
        <v>254</v>
      </c>
      <c r="F196" s="128">
        <v>144.6</v>
      </c>
      <c r="G196" s="129">
        <f t="shared" si="10"/>
        <v>-3483.6219354838609</v>
      </c>
      <c r="H196" s="73">
        <f t="shared" si="11"/>
        <v>0</v>
      </c>
      <c r="I196" s="74">
        <f t="shared" si="12"/>
        <v>4593.3763440860212</v>
      </c>
      <c r="J196" s="75">
        <f t="shared" si="13"/>
        <v>-3483.6219354838609</v>
      </c>
    </row>
    <row r="197" spans="2:10" s="67" customFormat="1" ht="12.75" customHeight="1" x14ac:dyDescent="0.2">
      <c r="B197" s="72">
        <f t="shared" si="14"/>
        <v>184</v>
      </c>
      <c r="C197" s="125">
        <v>134805</v>
      </c>
      <c r="D197" s="126">
        <v>43636</v>
      </c>
      <c r="E197" s="127" t="s">
        <v>255</v>
      </c>
      <c r="F197" s="128">
        <v>70.41</v>
      </c>
      <c r="G197" s="129">
        <f t="shared" si="10"/>
        <v>-3413.211935483861</v>
      </c>
      <c r="H197" s="73">
        <f t="shared" si="11"/>
        <v>0</v>
      </c>
      <c r="I197" s="74">
        <f t="shared" si="12"/>
        <v>4593.3763440860212</v>
      </c>
      <c r="J197" s="75">
        <f t="shared" si="13"/>
        <v>-3413.211935483861</v>
      </c>
    </row>
    <row r="198" spans="2:10" s="67" customFormat="1" ht="12.75" customHeight="1" x14ac:dyDescent="0.2">
      <c r="B198" s="72">
        <f t="shared" si="14"/>
        <v>185</v>
      </c>
      <c r="C198" s="125">
        <v>134705</v>
      </c>
      <c r="D198" s="126">
        <v>43636</v>
      </c>
      <c r="E198" s="127" t="s">
        <v>256</v>
      </c>
      <c r="F198" s="128">
        <v>70.41</v>
      </c>
      <c r="G198" s="129">
        <f t="shared" si="10"/>
        <v>-3342.8019354838611</v>
      </c>
      <c r="H198" s="73">
        <f t="shared" si="11"/>
        <v>0</v>
      </c>
      <c r="I198" s="74">
        <f t="shared" si="12"/>
        <v>4593.3763440860212</v>
      </c>
      <c r="J198" s="75">
        <f t="shared" si="13"/>
        <v>-3342.8019354838611</v>
      </c>
    </row>
    <row r="199" spans="2:10" s="67" customFormat="1" ht="12.75" customHeight="1" x14ac:dyDescent="0.2">
      <c r="B199" s="72">
        <f t="shared" si="14"/>
        <v>186</v>
      </c>
      <c r="C199" s="125">
        <v>134905</v>
      </c>
      <c r="D199" s="126">
        <v>43636</v>
      </c>
      <c r="E199" s="127" t="s">
        <v>257</v>
      </c>
      <c r="F199" s="128">
        <v>70.41</v>
      </c>
      <c r="G199" s="129">
        <f t="shared" si="10"/>
        <v>-3272.3919354838613</v>
      </c>
      <c r="H199" s="73">
        <f t="shared" si="11"/>
        <v>0</v>
      </c>
      <c r="I199" s="74">
        <f t="shared" si="12"/>
        <v>4593.3763440860212</v>
      </c>
      <c r="J199" s="75">
        <f t="shared" si="13"/>
        <v>-3272.3919354838613</v>
      </c>
    </row>
    <row r="200" spans="2:10" s="67" customFormat="1" ht="12.75" customHeight="1" x14ac:dyDescent="0.2">
      <c r="B200" s="72">
        <f t="shared" si="14"/>
        <v>187</v>
      </c>
      <c r="C200" s="125">
        <v>135205</v>
      </c>
      <c r="D200" s="126">
        <v>43640</v>
      </c>
      <c r="E200" s="127" t="s">
        <v>258</v>
      </c>
      <c r="F200" s="128">
        <v>200</v>
      </c>
      <c r="G200" s="129">
        <f t="shared" si="10"/>
        <v>-3072.3919354838613</v>
      </c>
      <c r="H200" s="73">
        <f t="shared" si="11"/>
        <v>0</v>
      </c>
      <c r="I200" s="74">
        <f t="shared" si="12"/>
        <v>4593.3763440860212</v>
      </c>
      <c r="J200" s="75">
        <f t="shared" si="13"/>
        <v>-3072.3919354838613</v>
      </c>
    </row>
    <row r="201" spans="2:10" s="67" customFormat="1" ht="12.75" customHeight="1" x14ac:dyDescent="0.2">
      <c r="B201" s="72">
        <f t="shared" si="14"/>
        <v>188</v>
      </c>
      <c r="C201" s="125">
        <v>136005</v>
      </c>
      <c r="D201" s="126">
        <v>43640</v>
      </c>
      <c r="E201" s="127" t="s">
        <v>259</v>
      </c>
      <c r="F201" s="128">
        <v>14.33</v>
      </c>
      <c r="G201" s="129">
        <f t="shared" si="10"/>
        <v>-3058.0619354838614</v>
      </c>
      <c r="H201" s="73">
        <f t="shared" si="11"/>
        <v>0</v>
      </c>
      <c r="I201" s="74">
        <f t="shared" si="12"/>
        <v>4593.3763440860212</v>
      </c>
      <c r="J201" s="75">
        <f t="shared" si="13"/>
        <v>-3058.0619354838614</v>
      </c>
    </row>
    <row r="202" spans="2:10" s="67" customFormat="1" ht="12.75" customHeight="1" x14ac:dyDescent="0.2">
      <c r="B202" s="72">
        <f t="shared" si="14"/>
        <v>189</v>
      </c>
      <c r="C202" s="125">
        <v>136305</v>
      </c>
      <c r="D202" s="126">
        <v>43643</v>
      </c>
      <c r="E202" s="127" t="s">
        <v>260</v>
      </c>
      <c r="F202" s="128">
        <v>0.09</v>
      </c>
      <c r="G202" s="129">
        <f t="shared" si="10"/>
        <v>-3057.9719354838612</v>
      </c>
      <c r="H202" s="73">
        <f t="shared" si="11"/>
        <v>0</v>
      </c>
      <c r="I202" s="74">
        <f t="shared" si="12"/>
        <v>4593.3763440860212</v>
      </c>
      <c r="J202" s="75">
        <f t="shared" si="13"/>
        <v>-3057.9719354838612</v>
      </c>
    </row>
    <row r="203" spans="2:10" s="67" customFormat="1" ht="12.75" customHeight="1" x14ac:dyDescent="0.2">
      <c r="B203" s="72">
        <f t="shared" si="14"/>
        <v>190</v>
      </c>
      <c r="C203" s="125">
        <v>136605</v>
      </c>
      <c r="D203" s="126">
        <v>43643</v>
      </c>
      <c r="E203" s="127" t="s">
        <v>261</v>
      </c>
      <c r="F203" s="128">
        <v>14.33</v>
      </c>
      <c r="G203" s="129">
        <f t="shared" si="10"/>
        <v>-3043.6419354838613</v>
      </c>
      <c r="H203" s="73">
        <f t="shared" si="11"/>
        <v>0</v>
      </c>
      <c r="I203" s="74">
        <f t="shared" si="12"/>
        <v>4593.3763440860212</v>
      </c>
      <c r="J203" s="75">
        <f t="shared" si="13"/>
        <v>-3043.6419354838613</v>
      </c>
    </row>
    <row r="204" spans="2:10" s="67" customFormat="1" ht="12.75" customHeight="1" x14ac:dyDescent="0.2">
      <c r="B204" s="72">
        <f t="shared" si="14"/>
        <v>191</v>
      </c>
      <c r="C204" s="125">
        <v>136705</v>
      </c>
      <c r="D204" s="126">
        <v>43643</v>
      </c>
      <c r="E204" s="127" t="s">
        <v>262</v>
      </c>
      <c r="F204" s="128">
        <v>16.46</v>
      </c>
      <c r="G204" s="129">
        <f t="shared" si="10"/>
        <v>-3027.1819354838613</v>
      </c>
      <c r="H204" s="73">
        <f t="shared" si="11"/>
        <v>0</v>
      </c>
      <c r="I204" s="74">
        <f t="shared" si="12"/>
        <v>4593.3763440860212</v>
      </c>
      <c r="J204" s="75">
        <f t="shared" si="13"/>
        <v>-3027.1819354838613</v>
      </c>
    </row>
    <row r="205" spans="2:10" s="67" customFormat="1" ht="12.75" customHeight="1" x14ac:dyDescent="0.2">
      <c r="B205" s="72">
        <f t="shared" si="14"/>
        <v>192</v>
      </c>
      <c r="C205" s="125">
        <v>136405</v>
      </c>
      <c r="D205" s="126">
        <v>43643</v>
      </c>
      <c r="E205" s="127" t="s">
        <v>263</v>
      </c>
      <c r="F205" s="128">
        <v>14.33</v>
      </c>
      <c r="G205" s="129">
        <f t="shared" si="10"/>
        <v>-3012.8519354838613</v>
      </c>
      <c r="H205" s="73">
        <f t="shared" si="11"/>
        <v>0</v>
      </c>
      <c r="I205" s="74">
        <f t="shared" si="12"/>
        <v>4593.3763440860212</v>
      </c>
      <c r="J205" s="75">
        <f t="shared" si="13"/>
        <v>-3012.8519354838613</v>
      </c>
    </row>
    <row r="206" spans="2:10" s="67" customFormat="1" ht="12.75" customHeight="1" x14ac:dyDescent="0.2">
      <c r="B206" s="72">
        <f t="shared" si="14"/>
        <v>193</v>
      </c>
      <c r="C206" s="125">
        <v>136105</v>
      </c>
      <c r="D206" s="126">
        <v>43643</v>
      </c>
      <c r="E206" s="127" t="s">
        <v>264</v>
      </c>
      <c r="F206" s="128">
        <v>0.01</v>
      </c>
      <c r="G206" s="129">
        <f t="shared" ref="G206:G269" si="15">F206+J205</f>
        <v>-3012.8419354838611</v>
      </c>
      <c r="H206" s="73">
        <f t="shared" ref="H206:H269" si="16">IF(G206&gt;0,ROUND(G206/I206+0.5,0),0)</f>
        <v>0</v>
      </c>
      <c r="I206" s="74">
        <f t="shared" ref="I206:I269" si="17">$C$10</f>
        <v>4593.3763440860212</v>
      </c>
      <c r="J206" s="75">
        <f t="shared" ref="J206:J269" si="18">G206-(H206*I206)</f>
        <v>-3012.8419354838611</v>
      </c>
    </row>
    <row r="207" spans="2:10" s="67" customFormat="1" ht="12.75" customHeight="1" x14ac:dyDescent="0.2">
      <c r="B207" s="72">
        <f t="shared" ref="B207:B270" si="19">+B206+1</f>
        <v>194</v>
      </c>
      <c r="C207" s="125">
        <v>136505</v>
      </c>
      <c r="D207" s="126">
        <v>43643</v>
      </c>
      <c r="E207" s="127" t="s">
        <v>265</v>
      </c>
      <c r="F207" s="128">
        <v>7.46</v>
      </c>
      <c r="G207" s="129">
        <f t="shared" si="15"/>
        <v>-3005.3819354838611</v>
      </c>
      <c r="H207" s="73">
        <f t="shared" si="16"/>
        <v>0</v>
      </c>
      <c r="I207" s="74">
        <f t="shared" si="17"/>
        <v>4593.3763440860212</v>
      </c>
      <c r="J207" s="75">
        <f t="shared" si="18"/>
        <v>-3005.3819354838611</v>
      </c>
    </row>
    <row r="208" spans="2:10" s="67" customFormat="1" ht="12.75" customHeight="1" x14ac:dyDescent="0.2">
      <c r="B208" s="72">
        <f t="shared" si="19"/>
        <v>195</v>
      </c>
      <c r="C208" s="125">
        <v>137505</v>
      </c>
      <c r="D208" s="126">
        <v>43661</v>
      </c>
      <c r="E208" s="127" t="s">
        <v>266</v>
      </c>
      <c r="F208" s="128">
        <v>560</v>
      </c>
      <c r="G208" s="129">
        <f t="shared" si="15"/>
        <v>-2445.3819354838611</v>
      </c>
      <c r="H208" s="73">
        <f t="shared" si="16"/>
        <v>0</v>
      </c>
      <c r="I208" s="74">
        <f t="shared" si="17"/>
        <v>4593.3763440860212</v>
      </c>
      <c r="J208" s="75">
        <f t="shared" si="18"/>
        <v>-2445.3819354838611</v>
      </c>
    </row>
    <row r="209" spans="2:10" s="67" customFormat="1" ht="12.75" customHeight="1" x14ac:dyDescent="0.2">
      <c r="B209" s="72">
        <f t="shared" si="19"/>
        <v>196</v>
      </c>
      <c r="C209" s="125">
        <v>138005</v>
      </c>
      <c r="D209" s="126">
        <v>43662</v>
      </c>
      <c r="E209" s="127" t="s">
        <v>267</v>
      </c>
      <c r="F209" s="128">
        <v>0.02</v>
      </c>
      <c r="G209" s="129">
        <f t="shared" si="15"/>
        <v>-2445.3619354838611</v>
      </c>
      <c r="H209" s="73">
        <f t="shared" si="16"/>
        <v>0</v>
      </c>
      <c r="I209" s="74">
        <f t="shared" si="17"/>
        <v>4593.3763440860212</v>
      </c>
      <c r="J209" s="75">
        <f t="shared" si="18"/>
        <v>-2445.3619354838611</v>
      </c>
    </row>
    <row r="210" spans="2:10" s="67" customFormat="1" ht="12.75" customHeight="1" x14ac:dyDescent="0.2">
      <c r="B210" s="72">
        <f t="shared" si="19"/>
        <v>197</v>
      </c>
      <c r="C210" s="125">
        <v>137805</v>
      </c>
      <c r="D210" s="126">
        <v>43662</v>
      </c>
      <c r="E210" s="127" t="s">
        <v>268</v>
      </c>
      <c r="F210" s="128">
        <v>0.11</v>
      </c>
      <c r="G210" s="129">
        <f t="shared" si="15"/>
        <v>-2445.251935483861</v>
      </c>
      <c r="H210" s="73">
        <f t="shared" si="16"/>
        <v>0</v>
      </c>
      <c r="I210" s="74">
        <f t="shared" si="17"/>
        <v>4593.3763440860212</v>
      </c>
      <c r="J210" s="75">
        <f t="shared" si="18"/>
        <v>-2445.251935483861</v>
      </c>
    </row>
    <row r="211" spans="2:10" s="67" customFormat="1" ht="12.75" customHeight="1" x14ac:dyDescent="0.2">
      <c r="B211" s="72">
        <f t="shared" si="19"/>
        <v>198</v>
      </c>
      <c r="C211" s="125">
        <v>137905</v>
      </c>
      <c r="D211" s="126">
        <v>43662</v>
      </c>
      <c r="E211" s="127" t="s">
        <v>269</v>
      </c>
      <c r="F211" s="128">
        <v>0.04</v>
      </c>
      <c r="G211" s="129">
        <f t="shared" si="15"/>
        <v>-2445.211935483861</v>
      </c>
      <c r="H211" s="73">
        <f t="shared" si="16"/>
        <v>0</v>
      </c>
      <c r="I211" s="74">
        <f t="shared" si="17"/>
        <v>4593.3763440860212</v>
      </c>
      <c r="J211" s="75">
        <f t="shared" si="18"/>
        <v>-2445.211935483861</v>
      </c>
    </row>
    <row r="212" spans="2:10" s="67" customFormat="1" ht="12.75" customHeight="1" x14ac:dyDescent="0.2">
      <c r="B212" s="72">
        <f t="shared" si="19"/>
        <v>199</v>
      </c>
      <c r="C212" s="125">
        <v>137605</v>
      </c>
      <c r="D212" s="126">
        <v>43662</v>
      </c>
      <c r="E212" s="127" t="s">
        <v>270</v>
      </c>
      <c r="F212" s="128">
        <v>3445.18</v>
      </c>
      <c r="G212" s="129">
        <f t="shared" si="15"/>
        <v>999.96806451613884</v>
      </c>
      <c r="H212" s="73">
        <f t="shared" si="16"/>
        <v>1</v>
      </c>
      <c r="I212" s="74">
        <f t="shared" si="17"/>
        <v>4593.3763440860212</v>
      </c>
      <c r="J212" s="75">
        <f t="shared" si="18"/>
        <v>-3593.4082795698823</v>
      </c>
    </row>
    <row r="213" spans="2:10" s="67" customFormat="1" ht="12.75" customHeight="1" x14ac:dyDescent="0.2">
      <c r="B213" s="72">
        <f t="shared" si="19"/>
        <v>200</v>
      </c>
      <c r="C213" s="125">
        <v>138605</v>
      </c>
      <c r="D213" s="126">
        <v>43664</v>
      </c>
      <c r="E213" s="127" t="s">
        <v>271</v>
      </c>
      <c r="F213" s="128">
        <v>1812</v>
      </c>
      <c r="G213" s="129">
        <f t="shared" si="15"/>
        <v>-1781.4082795698823</v>
      </c>
      <c r="H213" s="73">
        <f t="shared" si="16"/>
        <v>0</v>
      </c>
      <c r="I213" s="74">
        <f t="shared" si="17"/>
        <v>4593.3763440860212</v>
      </c>
      <c r="J213" s="75">
        <f t="shared" si="18"/>
        <v>-1781.4082795698823</v>
      </c>
    </row>
    <row r="214" spans="2:10" s="67" customFormat="1" ht="12.75" customHeight="1" x14ac:dyDescent="0.2">
      <c r="B214" s="72">
        <f t="shared" si="19"/>
        <v>201</v>
      </c>
      <c r="C214" s="125">
        <v>139305</v>
      </c>
      <c r="D214" s="126">
        <v>43671</v>
      </c>
      <c r="E214" s="127" t="s">
        <v>272</v>
      </c>
      <c r="F214" s="128">
        <v>62.95</v>
      </c>
      <c r="G214" s="129">
        <f t="shared" si="15"/>
        <v>-1718.4582795698823</v>
      </c>
      <c r="H214" s="73">
        <f t="shared" si="16"/>
        <v>0</v>
      </c>
      <c r="I214" s="74">
        <f t="shared" si="17"/>
        <v>4593.3763440860212</v>
      </c>
      <c r="J214" s="75">
        <f t="shared" si="18"/>
        <v>-1718.4582795698823</v>
      </c>
    </row>
    <row r="215" spans="2:10" s="67" customFormat="1" ht="12.75" customHeight="1" x14ac:dyDescent="0.2">
      <c r="B215" s="72">
        <f t="shared" si="19"/>
        <v>202</v>
      </c>
      <c r="C215" s="125">
        <v>139105</v>
      </c>
      <c r="D215" s="126">
        <v>43671</v>
      </c>
      <c r="E215" s="127" t="s">
        <v>273</v>
      </c>
      <c r="F215" s="128">
        <v>62.95</v>
      </c>
      <c r="G215" s="129">
        <f t="shared" si="15"/>
        <v>-1655.5082795698822</v>
      </c>
      <c r="H215" s="73">
        <f t="shared" si="16"/>
        <v>0</v>
      </c>
      <c r="I215" s="74">
        <f t="shared" si="17"/>
        <v>4593.3763440860212</v>
      </c>
      <c r="J215" s="75">
        <f t="shared" si="18"/>
        <v>-1655.5082795698822</v>
      </c>
    </row>
    <row r="216" spans="2:10" s="67" customFormat="1" ht="12.75" customHeight="1" x14ac:dyDescent="0.2">
      <c r="B216" s="72">
        <f t="shared" si="19"/>
        <v>203</v>
      </c>
      <c r="C216" s="125">
        <v>139205</v>
      </c>
      <c r="D216" s="126">
        <v>43671</v>
      </c>
      <c r="E216" s="127" t="s">
        <v>274</v>
      </c>
      <c r="F216" s="128">
        <v>14.33</v>
      </c>
      <c r="G216" s="129">
        <f t="shared" si="15"/>
        <v>-1641.1782795698823</v>
      </c>
      <c r="H216" s="73">
        <f t="shared" si="16"/>
        <v>0</v>
      </c>
      <c r="I216" s="74">
        <f t="shared" si="17"/>
        <v>4593.3763440860212</v>
      </c>
      <c r="J216" s="75">
        <f t="shared" si="18"/>
        <v>-1641.1782795698823</v>
      </c>
    </row>
    <row r="217" spans="2:10" s="67" customFormat="1" ht="12.75" customHeight="1" x14ac:dyDescent="0.2">
      <c r="B217" s="72">
        <f t="shared" si="19"/>
        <v>204</v>
      </c>
      <c r="C217" s="125">
        <v>141005</v>
      </c>
      <c r="D217" s="126">
        <v>43677</v>
      </c>
      <c r="E217" s="127" t="s">
        <v>275</v>
      </c>
      <c r="F217" s="128">
        <v>18.96</v>
      </c>
      <c r="G217" s="129">
        <f t="shared" si="15"/>
        <v>-1622.2182795698823</v>
      </c>
      <c r="H217" s="73">
        <f t="shared" si="16"/>
        <v>0</v>
      </c>
      <c r="I217" s="74">
        <f t="shared" si="17"/>
        <v>4593.3763440860212</v>
      </c>
      <c r="J217" s="75">
        <f t="shared" si="18"/>
        <v>-1622.2182795698823</v>
      </c>
    </row>
    <row r="218" spans="2:10" s="67" customFormat="1" ht="12.75" customHeight="1" x14ac:dyDescent="0.2">
      <c r="B218" s="72">
        <f t="shared" si="19"/>
        <v>205</v>
      </c>
      <c r="C218" s="125">
        <v>141505</v>
      </c>
      <c r="D218" s="126">
        <v>43683</v>
      </c>
      <c r="E218" s="127" t="s">
        <v>276</v>
      </c>
      <c r="F218" s="128">
        <v>26.16</v>
      </c>
      <c r="G218" s="129">
        <f t="shared" si="15"/>
        <v>-1596.0582795698822</v>
      </c>
      <c r="H218" s="73">
        <f t="shared" si="16"/>
        <v>0</v>
      </c>
      <c r="I218" s="74">
        <f t="shared" si="17"/>
        <v>4593.3763440860212</v>
      </c>
      <c r="J218" s="75">
        <f t="shared" si="18"/>
        <v>-1596.0582795698822</v>
      </c>
    </row>
    <row r="219" spans="2:10" s="67" customFormat="1" ht="12.75" customHeight="1" x14ac:dyDescent="0.2">
      <c r="B219" s="72">
        <f t="shared" si="19"/>
        <v>206</v>
      </c>
      <c r="C219" s="125">
        <v>141405</v>
      </c>
      <c r="D219" s="126">
        <v>43683</v>
      </c>
      <c r="E219" s="127" t="s">
        <v>277</v>
      </c>
      <c r="F219" s="128">
        <v>1164.71</v>
      </c>
      <c r="G219" s="129">
        <f t="shared" si="15"/>
        <v>-431.34827956988215</v>
      </c>
      <c r="H219" s="73">
        <f t="shared" si="16"/>
        <v>0</v>
      </c>
      <c r="I219" s="74">
        <f t="shared" si="17"/>
        <v>4593.3763440860212</v>
      </c>
      <c r="J219" s="75">
        <f t="shared" si="18"/>
        <v>-431.34827956988215</v>
      </c>
    </row>
    <row r="220" spans="2:10" s="67" customFormat="1" ht="12.75" customHeight="1" x14ac:dyDescent="0.2">
      <c r="B220" s="72">
        <f t="shared" si="19"/>
        <v>207</v>
      </c>
      <c r="C220" s="125">
        <v>141605</v>
      </c>
      <c r="D220" s="126">
        <v>43691</v>
      </c>
      <c r="E220" s="127" t="s">
        <v>278</v>
      </c>
      <c r="F220" s="128">
        <v>184.17</v>
      </c>
      <c r="G220" s="129">
        <f t="shared" si="15"/>
        <v>-247.17827956988216</v>
      </c>
      <c r="H220" s="73">
        <f t="shared" si="16"/>
        <v>0</v>
      </c>
      <c r="I220" s="74">
        <f t="shared" si="17"/>
        <v>4593.3763440860212</v>
      </c>
      <c r="J220" s="75">
        <f t="shared" si="18"/>
        <v>-247.17827956988216</v>
      </c>
    </row>
    <row r="221" spans="2:10" s="67" customFormat="1" ht="12.75" customHeight="1" x14ac:dyDescent="0.2">
      <c r="B221" s="72">
        <f t="shared" si="19"/>
        <v>208</v>
      </c>
      <c r="C221" s="125">
        <v>141705</v>
      </c>
      <c r="D221" s="126">
        <v>43691</v>
      </c>
      <c r="E221" s="127" t="s">
        <v>279</v>
      </c>
      <c r="F221" s="128">
        <v>184.17</v>
      </c>
      <c r="G221" s="129">
        <f t="shared" si="15"/>
        <v>-63.008279569882177</v>
      </c>
      <c r="H221" s="73">
        <f t="shared" si="16"/>
        <v>0</v>
      </c>
      <c r="I221" s="74">
        <f t="shared" si="17"/>
        <v>4593.3763440860212</v>
      </c>
      <c r="J221" s="75">
        <f t="shared" si="18"/>
        <v>-63.008279569882177</v>
      </c>
    </row>
    <row r="222" spans="2:10" s="67" customFormat="1" ht="12.75" customHeight="1" x14ac:dyDescent="0.2">
      <c r="B222" s="72">
        <f t="shared" si="19"/>
        <v>209</v>
      </c>
      <c r="C222" s="125">
        <v>141805</v>
      </c>
      <c r="D222" s="126">
        <v>43691</v>
      </c>
      <c r="E222" s="127" t="s">
        <v>280</v>
      </c>
      <c r="F222" s="128">
        <v>158.91</v>
      </c>
      <c r="G222" s="129">
        <f t="shared" si="15"/>
        <v>95.90172043011782</v>
      </c>
      <c r="H222" s="73">
        <f t="shared" si="16"/>
        <v>1</v>
      </c>
      <c r="I222" s="74">
        <f t="shared" si="17"/>
        <v>4593.3763440860212</v>
      </c>
      <c r="J222" s="75">
        <f t="shared" si="18"/>
        <v>-4497.4746236559031</v>
      </c>
    </row>
    <row r="223" spans="2:10" s="67" customFormat="1" ht="12.75" customHeight="1" x14ac:dyDescent="0.2">
      <c r="B223" s="72">
        <f t="shared" si="19"/>
        <v>210</v>
      </c>
      <c r="C223" s="125">
        <v>142005</v>
      </c>
      <c r="D223" s="126">
        <v>43692</v>
      </c>
      <c r="E223" s="127" t="s">
        <v>281</v>
      </c>
      <c r="F223" s="128">
        <v>201</v>
      </c>
      <c r="G223" s="129">
        <f t="shared" si="15"/>
        <v>-4296.4746236559031</v>
      </c>
      <c r="H223" s="73">
        <f t="shared" si="16"/>
        <v>0</v>
      </c>
      <c r="I223" s="74">
        <f t="shared" si="17"/>
        <v>4593.3763440860212</v>
      </c>
      <c r="J223" s="75">
        <f t="shared" si="18"/>
        <v>-4296.4746236559031</v>
      </c>
    </row>
    <row r="224" spans="2:10" s="67" customFormat="1" ht="12.75" customHeight="1" x14ac:dyDescent="0.2">
      <c r="B224" s="72">
        <f t="shared" si="19"/>
        <v>211</v>
      </c>
      <c r="C224" s="125">
        <v>141905</v>
      </c>
      <c r="D224" s="126">
        <v>43692</v>
      </c>
      <c r="E224" s="127" t="s">
        <v>282</v>
      </c>
      <c r="F224" s="128">
        <v>201</v>
      </c>
      <c r="G224" s="129">
        <f t="shared" si="15"/>
        <v>-4095.4746236559031</v>
      </c>
      <c r="H224" s="73">
        <f t="shared" si="16"/>
        <v>0</v>
      </c>
      <c r="I224" s="74">
        <f t="shared" si="17"/>
        <v>4593.3763440860212</v>
      </c>
      <c r="J224" s="75">
        <f t="shared" si="18"/>
        <v>-4095.4746236559031</v>
      </c>
    </row>
    <row r="225" spans="2:10" s="67" customFormat="1" ht="12.75" customHeight="1" x14ac:dyDescent="0.2">
      <c r="B225" s="72">
        <f t="shared" si="19"/>
        <v>212</v>
      </c>
      <c r="C225" s="125">
        <v>142105</v>
      </c>
      <c r="D225" s="126">
        <v>43696</v>
      </c>
      <c r="E225" s="127" t="s">
        <v>283</v>
      </c>
      <c r="F225" s="128">
        <v>441.21</v>
      </c>
      <c r="G225" s="129">
        <f t="shared" si="15"/>
        <v>-3654.2646236559031</v>
      </c>
      <c r="H225" s="73">
        <f t="shared" si="16"/>
        <v>0</v>
      </c>
      <c r="I225" s="74">
        <f t="shared" si="17"/>
        <v>4593.3763440860212</v>
      </c>
      <c r="J225" s="75">
        <f t="shared" si="18"/>
        <v>-3654.2646236559031</v>
      </c>
    </row>
    <row r="226" spans="2:10" s="67" customFormat="1" ht="12.75" customHeight="1" x14ac:dyDescent="0.2">
      <c r="B226" s="72">
        <f t="shared" si="19"/>
        <v>213</v>
      </c>
      <c r="C226" s="125">
        <v>142505</v>
      </c>
      <c r="D226" s="126">
        <v>43696</v>
      </c>
      <c r="E226" s="127" t="s">
        <v>284</v>
      </c>
      <c r="F226" s="128">
        <v>0.12</v>
      </c>
      <c r="G226" s="129">
        <f t="shared" si="15"/>
        <v>-3654.1446236559032</v>
      </c>
      <c r="H226" s="73">
        <f t="shared" si="16"/>
        <v>0</v>
      </c>
      <c r="I226" s="74">
        <f t="shared" si="17"/>
        <v>4593.3763440860212</v>
      </c>
      <c r="J226" s="75">
        <f t="shared" si="18"/>
        <v>-3654.1446236559032</v>
      </c>
    </row>
    <row r="227" spans="2:10" s="67" customFormat="1" ht="12.75" customHeight="1" x14ac:dyDescent="0.2">
      <c r="B227" s="72">
        <f t="shared" si="19"/>
        <v>214</v>
      </c>
      <c r="C227" s="125">
        <v>142405</v>
      </c>
      <c r="D227" s="126">
        <v>43696</v>
      </c>
      <c r="E227" s="127" t="s">
        <v>285</v>
      </c>
      <c r="F227" s="128">
        <v>0.13</v>
      </c>
      <c r="G227" s="129">
        <f t="shared" si="15"/>
        <v>-3654.0146236559031</v>
      </c>
      <c r="H227" s="73">
        <f t="shared" si="16"/>
        <v>0</v>
      </c>
      <c r="I227" s="74">
        <f t="shared" si="17"/>
        <v>4593.3763440860212</v>
      </c>
      <c r="J227" s="75">
        <f t="shared" si="18"/>
        <v>-3654.0146236559031</v>
      </c>
    </row>
    <row r="228" spans="2:10" s="67" customFormat="1" ht="12.75" customHeight="1" x14ac:dyDescent="0.2">
      <c r="B228" s="72">
        <f t="shared" si="19"/>
        <v>215</v>
      </c>
      <c r="C228" s="125">
        <v>142305</v>
      </c>
      <c r="D228" s="126">
        <v>43696</v>
      </c>
      <c r="E228" s="127" t="s">
        <v>286</v>
      </c>
      <c r="F228" s="128">
        <v>29.34</v>
      </c>
      <c r="G228" s="129">
        <f t="shared" si="15"/>
        <v>-3624.6746236559029</v>
      </c>
      <c r="H228" s="73">
        <f t="shared" si="16"/>
        <v>0</v>
      </c>
      <c r="I228" s="74">
        <f t="shared" si="17"/>
        <v>4593.3763440860212</v>
      </c>
      <c r="J228" s="75">
        <f t="shared" si="18"/>
        <v>-3624.6746236559029</v>
      </c>
    </row>
    <row r="229" spans="2:10" s="67" customFormat="1" ht="12.75" customHeight="1" x14ac:dyDescent="0.2">
      <c r="B229" s="72">
        <f t="shared" si="19"/>
        <v>216</v>
      </c>
      <c r="C229" s="125">
        <v>142205</v>
      </c>
      <c r="D229" s="126">
        <v>43696</v>
      </c>
      <c r="E229" s="127" t="s">
        <v>287</v>
      </c>
      <c r="F229" s="128">
        <v>0.14000000000000001</v>
      </c>
      <c r="G229" s="129">
        <f t="shared" si="15"/>
        <v>-3624.534623655903</v>
      </c>
      <c r="H229" s="73">
        <f t="shared" si="16"/>
        <v>0</v>
      </c>
      <c r="I229" s="74">
        <f t="shared" si="17"/>
        <v>4593.3763440860212</v>
      </c>
      <c r="J229" s="75">
        <f t="shared" si="18"/>
        <v>-3624.534623655903</v>
      </c>
    </row>
    <row r="230" spans="2:10" s="67" customFormat="1" ht="12.75" customHeight="1" x14ac:dyDescent="0.2">
      <c r="B230" s="72">
        <f t="shared" si="19"/>
        <v>217</v>
      </c>
      <c r="C230" s="125">
        <v>143205</v>
      </c>
      <c r="D230" s="126">
        <v>43698</v>
      </c>
      <c r="E230" s="127" t="s">
        <v>288</v>
      </c>
      <c r="F230" s="128">
        <v>3.47</v>
      </c>
      <c r="G230" s="129">
        <f t="shared" si="15"/>
        <v>-3621.0646236559032</v>
      </c>
      <c r="H230" s="73">
        <f t="shared" si="16"/>
        <v>0</v>
      </c>
      <c r="I230" s="74">
        <f t="shared" si="17"/>
        <v>4593.3763440860212</v>
      </c>
      <c r="J230" s="75">
        <f t="shared" si="18"/>
        <v>-3621.0646236559032</v>
      </c>
    </row>
    <row r="231" spans="2:10" s="67" customFormat="1" ht="12.75" customHeight="1" x14ac:dyDescent="0.2">
      <c r="B231" s="72">
        <f t="shared" si="19"/>
        <v>218</v>
      </c>
      <c r="C231" s="125">
        <v>144405</v>
      </c>
      <c r="D231" s="126">
        <v>43698</v>
      </c>
      <c r="E231" s="127" t="s">
        <v>289</v>
      </c>
      <c r="F231" s="128">
        <v>15.09</v>
      </c>
      <c r="G231" s="129">
        <f t="shared" si="15"/>
        <v>-3605.9746236559031</v>
      </c>
      <c r="H231" s="73">
        <f t="shared" si="16"/>
        <v>0</v>
      </c>
      <c r="I231" s="74">
        <f t="shared" si="17"/>
        <v>4593.3763440860212</v>
      </c>
      <c r="J231" s="75">
        <f t="shared" si="18"/>
        <v>-3605.9746236559031</v>
      </c>
    </row>
    <row r="232" spans="2:10" s="67" customFormat="1" ht="12.75" customHeight="1" x14ac:dyDescent="0.2">
      <c r="B232" s="72">
        <f t="shared" si="19"/>
        <v>219</v>
      </c>
      <c r="C232" s="125">
        <v>143305</v>
      </c>
      <c r="D232" s="126">
        <v>43698</v>
      </c>
      <c r="E232" s="127" t="s">
        <v>290</v>
      </c>
      <c r="F232" s="128">
        <v>157.77000000000001</v>
      </c>
      <c r="G232" s="129">
        <f t="shared" si="15"/>
        <v>-3448.2046236559031</v>
      </c>
      <c r="H232" s="73">
        <f t="shared" si="16"/>
        <v>0</v>
      </c>
      <c r="I232" s="74">
        <f t="shared" si="17"/>
        <v>4593.3763440860212</v>
      </c>
      <c r="J232" s="75">
        <f t="shared" si="18"/>
        <v>-3448.2046236559031</v>
      </c>
    </row>
    <row r="233" spans="2:10" s="67" customFormat="1" ht="12.75" customHeight="1" x14ac:dyDescent="0.2">
      <c r="B233" s="72">
        <f t="shared" si="19"/>
        <v>220</v>
      </c>
      <c r="C233" s="125">
        <v>144005</v>
      </c>
      <c r="D233" s="126">
        <v>43698</v>
      </c>
      <c r="E233" s="127" t="s">
        <v>291</v>
      </c>
      <c r="F233" s="128">
        <v>135.86000000000001</v>
      </c>
      <c r="G233" s="129">
        <f t="shared" si="15"/>
        <v>-3312.344623655903</v>
      </c>
      <c r="H233" s="73">
        <f t="shared" si="16"/>
        <v>0</v>
      </c>
      <c r="I233" s="74">
        <f t="shared" si="17"/>
        <v>4593.3763440860212</v>
      </c>
      <c r="J233" s="75">
        <f t="shared" si="18"/>
        <v>-3312.344623655903</v>
      </c>
    </row>
    <row r="234" spans="2:10" s="67" customFormat="1" ht="12.75" customHeight="1" x14ac:dyDescent="0.2">
      <c r="B234" s="72">
        <f t="shared" si="19"/>
        <v>221</v>
      </c>
      <c r="C234" s="125">
        <v>143405</v>
      </c>
      <c r="D234" s="126">
        <v>43698</v>
      </c>
      <c r="E234" s="127" t="s">
        <v>292</v>
      </c>
      <c r="F234" s="128">
        <v>157.77000000000001</v>
      </c>
      <c r="G234" s="129">
        <f t="shared" si="15"/>
        <v>-3154.574623655903</v>
      </c>
      <c r="H234" s="73">
        <f t="shared" si="16"/>
        <v>0</v>
      </c>
      <c r="I234" s="74">
        <f t="shared" si="17"/>
        <v>4593.3763440860212</v>
      </c>
      <c r="J234" s="75">
        <f t="shared" si="18"/>
        <v>-3154.574623655903</v>
      </c>
    </row>
    <row r="235" spans="2:10" s="67" customFormat="1" ht="12.75" customHeight="1" x14ac:dyDescent="0.2">
      <c r="B235" s="72">
        <f t="shared" si="19"/>
        <v>222</v>
      </c>
      <c r="C235" s="125">
        <v>144305</v>
      </c>
      <c r="D235" s="126">
        <v>43698</v>
      </c>
      <c r="E235" s="127" t="s">
        <v>293</v>
      </c>
      <c r="F235" s="128">
        <v>98.48</v>
      </c>
      <c r="G235" s="129">
        <f t="shared" si="15"/>
        <v>-3056.094623655903</v>
      </c>
      <c r="H235" s="73">
        <f t="shared" si="16"/>
        <v>0</v>
      </c>
      <c r="I235" s="74">
        <f t="shared" si="17"/>
        <v>4593.3763440860212</v>
      </c>
      <c r="J235" s="75">
        <f t="shared" si="18"/>
        <v>-3056.094623655903</v>
      </c>
    </row>
    <row r="236" spans="2:10" s="67" customFormat="1" ht="12.75" customHeight="1" x14ac:dyDescent="0.2">
      <c r="B236" s="72">
        <f t="shared" si="19"/>
        <v>223</v>
      </c>
      <c r="C236" s="125">
        <v>143505</v>
      </c>
      <c r="D236" s="126">
        <v>43698</v>
      </c>
      <c r="E236" s="127" t="s">
        <v>294</v>
      </c>
      <c r="F236" s="128">
        <v>24.16</v>
      </c>
      <c r="G236" s="129">
        <f t="shared" si="15"/>
        <v>-3031.9346236559031</v>
      </c>
      <c r="H236" s="73">
        <f t="shared" si="16"/>
        <v>0</v>
      </c>
      <c r="I236" s="74">
        <f t="shared" si="17"/>
        <v>4593.3763440860212</v>
      </c>
      <c r="J236" s="75">
        <f t="shared" si="18"/>
        <v>-3031.9346236559031</v>
      </c>
    </row>
    <row r="237" spans="2:10" s="67" customFormat="1" ht="12.75" customHeight="1" x14ac:dyDescent="0.2">
      <c r="B237" s="72">
        <f t="shared" si="19"/>
        <v>224</v>
      </c>
      <c r="C237" s="125">
        <v>142605</v>
      </c>
      <c r="D237" s="126">
        <v>43698</v>
      </c>
      <c r="E237" s="127" t="s">
        <v>295</v>
      </c>
      <c r="F237" s="128">
        <v>480.62</v>
      </c>
      <c r="G237" s="129">
        <f t="shared" si="15"/>
        <v>-2551.3146236559032</v>
      </c>
      <c r="H237" s="73">
        <f t="shared" si="16"/>
        <v>0</v>
      </c>
      <c r="I237" s="74">
        <f t="shared" si="17"/>
        <v>4593.3763440860212</v>
      </c>
      <c r="J237" s="75">
        <f t="shared" si="18"/>
        <v>-2551.3146236559032</v>
      </c>
    </row>
    <row r="238" spans="2:10" s="67" customFormat="1" ht="12.75" customHeight="1" x14ac:dyDescent="0.2">
      <c r="B238" s="72">
        <f t="shared" si="19"/>
        <v>225</v>
      </c>
      <c r="C238" s="125">
        <v>143605</v>
      </c>
      <c r="D238" s="126">
        <v>43698</v>
      </c>
      <c r="E238" s="127" t="s">
        <v>296</v>
      </c>
      <c r="F238" s="128">
        <v>30.37</v>
      </c>
      <c r="G238" s="129">
        <f t="shared" si="15"/>
        <v>-2520.9446236559033</v>
      </c>
      <c r="H238" s="73">
        <f t="shared" si="16"/>
        <v>0</v>
      </c>
      <c r="I238" s="74">
        <f t="shared" si="17"/>
        <v>4593.3763440860212</v>
      </c>
      <c r="J238" s="75">
        <f t="shared" si="18"/>
        <v>-2520.9446236559033</v>
      </c>
    </row>
    <row r="239" spans="2:10" s="67" customFormat="1" ht="12.75" customHeight="1" x14ac:dyDescent="0.2">
      <c r="B239" s="72">
        <f t="shared" si="19"/>
        <v>226</v>
      </c>
      <c r="C239" s="125">
        <v>143905</v>
      </c>
      <c r="D239" s="126">
        <v>43698</v>
      </c>
      <c r="E239" s="127" t="s">
        <v>297</v>
      </c>
      <c r="F239" s="128">
        <v>135.86000000000001</v>
      </c>
      <c r="G239" s="129">
        <f t="shared" si="15"/>
        <v>-2385.0846236559032</v>
      </c>
      <c r="H239" s="73">
        <f t="shared" si="16"/>
        <v>0</v>
      </c>
      <c r="I239" s="74">
        <f t="shared" si="17"/>
        <v>4593.3763440860212</v>
      </c>
      <c r="J239" s="75">
        <f t="shared" si="18"/>
        <v>-2385.0846236559032</v>
      </c>
    </row>
    <row r="240" spans="2:10" s="67" customFormat="1" ht="12.75" customHeight="1" x14ac:dyDescent="0.2">
      <c r="B240" s="72">
        <f t="shared" si="19"/>
        <v>227</v>
      </c>
      <c r="C240" s="125">
        <v>144605</v>
      </c>
      <c r="D240" s="126">
        <v>43698</v>
      </c>
      <c r="E240" s="127" t="s">
        <v>298</v>
      </c>
      <c r="F240" s="128">
        <v>91.73</v>
      </c>
      <c r="G240" s="129">
        <f t="shared" si="15"/>
        <v>-2293.3546236559032</v>
      </c>
      <c r="H240" s="73">
        <f t="shared" si="16"/>
        <v>0</v>
      </c>
      <c r="I240" s="74">
        <f t="shared" si="17"/>
        <v>4593.3763440860212</v>
      </c>
      <c r="J240" s="75">
        <f t="shared" si="18"/>
        <v>-2293.3546236559032</v>
      </c>
    </row>
    <row r="241" spans="2:10" s="67" customFormat="1" ht="12.75" customHeight="1" x14ac:dyDescent="0.2">
      <c r="B241" s="72">
        <f t="shared" si="19"/>
        <v>228</v>
      </c>
      <c r="C241" s="125">
        <v>144105</v>
      </c>
      <c r="D241" s="126">
        <v>43698</v>
      </c>
      <c r="E241" s="127" t="s">
        <v>299</v>
      </c>
      <c r="F241" s="128">
        <v>135.86000000000001</v>
      </c>
      <c r="G241" s="129">
        <f t="shared" si="15"/>
        <v>-2157.4946236559031</v>
      </c>
      <c r="H241" s="73">
        <f t="shared" si="16"/>
        <v>0</v>
      </c>
      <c r="I241" s="74">
        <f t="shared" si="17"/>
        <v>4593.3763440860212</v>
      </c>
      <c r="J241" s="75">
        <f t="shared" si="18"/>
        <v>-2157.4946236559031</v>
      </c>
    </row>
    <row r="242" spans="2:10" s="67" customFormat="1" ht="12.75" customHeight="1" x14ac:dyDescent="0.2">
      <c r="B242" s="72">
        <f t="shared" si="19"/>
        <v>229</v>
      </c>
      <c r="C242" s="125">
        <v>142705</v>
      </c>
      <c r="D242" s="126">
        <v>43698</v>
      </c>
      <c r="E242" s="127" t="s">
        <v>300</v>
      </c>
      <c r="F242" s="128">
        <v>562.75</v>
      </c>
      <c r="G242" s="129">
        <f t="shared" si="15"/>
        <v>-1594.7446236559031</v>
      </c>
      <c r="H242" s="73">
        <f t="shared" si="16"/>
        <v>0</v>
      </c>
      <c r="I242" s="74">
        <f t="shared" si="17"/>
        <v>4593.3763440860212</v>
      </c>
      <c r="J242" s="75">
        <f t="shared" si="18"/>
        <v>-1594.7446236559031</v>
      </c>
    </row>
    <row r="243" spans="2:10" s="67" customFormat="1" ht="12.75" customHeight="1" x14ac:dyDescent="0.2">
      <c r="B243" s="72">
        <f t="shared" si="19"/>
        <v>230</v>
      </c>
      <c r="C243" s="125">
        <v>143705</v>
      </c>
      <c r="D243" s="126">
        <v>43698</v>
      </c>
      <c r="E243" s="127" t="s">
        <v>301</v>
      </c>
      <c r="F243" s="128">
        <v>30.37</v>
      </c>
      <c r="G243" s="129">
        <f t="shared" si="15"/>
        <v>-1564.3746236559032</v>
      </c>
      <c r="H243" s="73">
        <f t="shared" si="16"/>
        <v>0</v>
      </c>
      <c r="I243" s="74">
        <f t="shared" si="17"/>
        <v>4593.3763440860212</v>
      </c>
      <c r="J243" s="75">
        <f t="shared" si="18"/>
        <v>-1564.3746236559032</v>
      </c>
    </row>
    <row r="244" spans="2:10" s="67" customFormat="1" ht="12.75" customHeight="1" x14ac:dyDescent="0.2">
      <c r="B244" s="72">
        <f t="shared" si="19"/>
        <v>231</v>
      </c>
      <c r="C244" s="125">
        <v>142805</v>
      </c>
      <c r="D244" s="126">
        <v>43698</v>
      </c>
      <c r="E244" s="127" t="s">
        <v>302</v>
      </c>
      <c r="F244" s="128">
        <v>543.20000000000005</v>
      </c>
      <c r="G244" s="129">
        <f t="shared" si="15"/>
        <v>-1021.1746236559031</v>
      </c>
      <c r="H244" s="73">
        <f t="shared" si="16"/>
        <v>0</v>
      </c>
      <c r="I244" s="74">
        <f t="shared" si="17"/>
        <v>4593.3763440860212</v>
      </c>
      <c r="J244" s="75">
        <f t="shared" si="18"/>
        <v>-1021.1746236559031</v>
      </c>
    </row>
    <row r="245" spans="2:10" s="67" customFormat="1" ht="12.75" customHeight="1" x14ac:dyDescent="0.2">
      <c r="B245" s="72">
        <f t="shared" si="19"/>
        <v>232</v>
      </c>
      <c r="C245" s="125">
        <v>144505</v>
      </c>
      <c r="D245" s="126">
        <v>43698</v>
      </c>
      <c r="E245" s="127" t="s">
        <v>303</v>
      </c>
      <c r="F245" s="128">
        <v>3.47</v>
      </c>
      <c r="G245" s="129">
        <f t="shared" si="15"/>
        <v>-1017.7046236559031</v>
      </c>
      <c r="H245" s="73">
        <f t="shared" si="16"/>
        <v>0</v>
      </c>
      <c r="I245" s="74">
        <f t="shared" si="17"/>
        <v>4593.3763440860212</v>
      </c>
      <c r="J245" s="75">
        <f t="shared" si="18"/>
        <v>-1017.7046236559031</v>
      </c>
    </row>
    <row r="246" spans="2:10" s="67" customFormat="1" ht="12.75" customHeight="1" x14ac:dyDescent="0.2">
      <c r="B246" s="72">
        <f t="shared" si="19"/>
        <v>233</v>
      </c>
      <c r="C246" s="125">
        <v>142905</v>
      </c>
      <c r="D246" s="126">
        <v>43698</v>
      </c>
      <c r="E246" s="127" t="s">
        <v>304</v>
      </c>
      <c r="F246" s="128">
        <v>343.56</v>
      </c>
      <c r="G246" s="129">
        <f t="shared" si="15"/>
        <v>-674.14462365590316</v>
      </c>
      <c r="H246" s="73">
        <f t="shared" si="16"/>
        <v>0</v>
      </c>
      <c r="I246" s="74">
        <f t="shared" si="17"/>
        <v>4593.3763440860212</v>
      </c>
      <c r="J246" s="75">
        <f t="shared" si="18"/>
        <v>-674.14462365590316</v>
      </c>
    </row>
    <row r="247" spans="2:10" s="67" customFormat="1" ht="12.75" customHeight="1" x14ac:dyDescent="0.2">
      <c r="B247" s="72">
        <f t="shared" si="19"/>
        <v>234</v>
      </c>
      <c r="C247" s="125">
        <v>143805</v>
      </c>
      <c r="D247" s="126">
        <v>43698</v>
      </c>
      <c r="E247" s="127" t="s">
        <v>305</v>
      </c>
      <c r="F247" s="128">
        <v>15.09</v>
      </c>
      <c r="G247" s="129">
        <f t="shared" si="15"/>
        <v>-659.05462365590313</v>
      </c>
      <c r="H247" s="73">
        <f t="shared" si="16"/>
        <v>0</v>
      </c>
      <c r="I247" s="74">
        <f t="shared" si="17"/>
        <v>4593.3763440860212</v>
      </c>
      <c r="J247" s="75">
        <f t="shared" si="18"/>
        <v>-659.05462365590313</v>
      </c>
    </row>
    <row r="248" spans="2:10" s="67" customFormat="1" ht="12.75" customHeight="1" x14ac:dyDescent="0.2">
      <c r="B248" s="72">
        <f t="shared" si="19"/>
        <v>235</v>
      </c>
      <c r="C248" s="125">
        <v>143005</v>
      </c>
      <c r="D248" s="126">
        <v>43698</v>
      </c>
      <c r="E248" s="127" t="s">
        <v>306</v>
      </c>
      <c r="F248" s="128">
        <v>1761.73</v>
      </c>
      <c r="G248" s="129">
        <f t="shared" si="15"/>
        <v>1102.675376344097</v>
      </c>
      <c r="H248" s="73">
        <f t="shared" si="16"/>
        <v>1</v>
      </c>
      <c r="I248" s="74">
        <f t="shared" si="17"/>
        <v>4593.3763440860212</v>
      </c>
      <c r="J248" s="75">
        <f t="shared" si="18"/>
        <v>-3490.7009677419242</v>
      </c>
    </row>
    <row r="249" spans="2:10" s="67" customFormat="1" ht="12.75" customHeight="1" x14ac:dyDescent="0.2">
      <c r="B249" s="72">
        <f t="shared" si="19"/>
        <v>236</v>
      </c>
      <c r="C249" s="125">
        <v>143105</v>
      </c>
      <c r="D249" s="126">
        <v>43698</v>
      </c>
      <c r="E249" s="127" t="s">
        <v>307</v>
      </c>
      <c r="F249" s="128">
        <v>1780</v>
      </c>
      <c r="G249" s="129">
        <f t="shared" si="15"/>
        <v>-1710.7009677419242</v>
      </c>
      <c r="H249" s="73">
        <f t="shared" si="16"/>
        <v>0</v>
      </c>
      <c r="I249" s="74">
        <f t="shared" si="17"/>
        <v>4593.3763440860212</v>
      </c>
      <c r="J249" s="75">
        <f t="shared" si="18"/>
        <v>-1710.7009677419242</v>
      </c>
    </row>
    <row r="250" spans="2:10" s="67" customFormat="1" ht="12.75" customHeight="1" x14ac:dyDescent="0.2">
      <c r="B250" s="72">
        <f t="shared" si="19"/>
        <v>237</v>
      </c>
      <c r="C250" s="125">
        <v>144205</v>
      </c>
      <c r="D250" s="126">
        <v>43698</v>
      </c>
      <c r="E250" s="127" t="s">
        <v>308</v>
      </c>
      <c r="F250" s="128">
        <v>30.91</v>
      </c>
      <c r="G250" s="129">
        <f t="shared" si="15"/>
        <v>-1679.7909677419241</v>
      </c>
      <c r="H250" s="73">
        <f t="shared" si="16"/>
        <v>0</v>
      </c>
      <c r="I250" s="74">
        <f t="shared" si="17"/>
        <v>4593.3763440860212</v>
      </c>
      <c r="J250" s="75">
        <f t="shared" si="18"/>
        <v>-1679.7909677419241</v>
      </c>
    </row>
    <row r="251" spans="2:10" s="67" customFormat="1" ht="12.75" customHeight="1" x14ac:dyDescent="0.2">
      <c r="B251" s="72">
        <f t="shared" si="19"/>
        <v>238</v>
      </c>
      <c r="C251" s="125">
        <v>145505</v>
      </c>
      <c r="D251" s="126">
        <v>43699</v>
      </c>
      <c r="E251" s="127" t="s">
        <v>309</v>
      </c>
      <c r="F251" s="128">
        <v>60.46</v>
      </c>
      <c r="G251" s="129">
        <f t="shared" si="15"/>
        <v>-1619.330967741924</v>
      </c>
      <c r="H251" s="73">
        <f t="shared" si="16"/>
        <v>0</v>
      </c>
      <c r="I251" s="74">
        <f t="shared" si="17"/>
        <v>4593.3763440860212</v>
      </c>
      <c r="J251" s="75">
        <f t="shared" si="18"/>
        <v>-1619.330967741924</v>
      </c>
    </row>
    <row r="252" spans="2:10" s="67" customFormat="1" ht="12.75" customHeight="1" x14ac:dyDescent="0.2">
      <c r="B252" s="72">
        <f t="shared" si="19"/>
        <v>239</v>
      </c>
      <c r="C252" s="125">
        <v>145605</v>
      </c>
      <c r="D252" s="126">
        <v>43699</v>
      </c>
      <c r="E252" s="127" t="s">
        <v>310</v>
      </c>
      <c r="F252" s="128">
        <v>73.569999999999993</v>
      </c>
      <c r="G252" s="129">
        <f t="shared" si="15"/>
        <v>-1545.7609677419241</v>
      </c>
      <c r="H252" s="73">
        <f t="shared" si="16"/>
        <v>0</v>
      </c>
      <c r="I252" s="74">
        <f t="shared" si="17"/>
        <v>4593.3763440860212</v>
      </c>
      <c r="J252" s="75">
        <f t="shared" si="18"/>
        <v>-1545.7609677419241</v>
      </c>
    </row>
    <row r="253" spans="2:10" s="67" customFormat="1" ht="12.75" customHeight="1" x14ac:dyDescent="0.2">
      <c r="B253" s="72">
        <f t="shared" si="19"/>
        <v>240</v>
      </c>
      <c r="C253" s="125">
        <v>144705</v>
      </c>
      <c r="D253" s="126">
        <v>43699</v>
      </c>
      <c r="E253" s="127" t="s">
        <v>311</v>
      </c>
      <c r="F253" s="128">
        <v>13.2</v>
      </c>
      <c r="G253" s="129">
        <f t="shared" si="15"/>
        <v>-1532.5609677419241</v>
      </c>
      <c r="H253" s="73">
        <f t="shared" si="16"/>
        <v>0</v>
      </c>
      <c r="I253" s="74">
        <f t="shared" si="17"/>
        <v>4593.3763440860212</v>
      </c>
      <c r="J253" s="75">
        <f t="shared" si="18"/>
        <v>-1532.5609677419241</v>
      </c>
    </row>
    <row r="254" spans="2:10" s="67" customFormat="1" ht="12.75" customHeight="1" x14ac:dyDescent="0.2">
      <c r="B254" s="72">
        <f t="shared" si="19"/>
        <v>241</v>
      </c>
      <c r="C254" s="125">
        <v>144805</v>
      </c>
      <c r="D254" s="126">
        <v>43699</v>
      </c>
      <c r="E254" s="127" t="s">
        <v>312</v>
      </c>
      <c r="F254" s="128">
        <v>36.78</v>
      </c>
      <c r="G254" s="129">
        <f t="shared" si="15"/>
        <v>-1495.7809677419241</v>
      </c>
      <c r="H254" s="73">
        <f t="shared" si="16"/>
        <v>0</v>
      </c>
      <c r="I254" s="74">
        <f t="shared" si="17"/>
        <v>4593.3763440860212</v>
      </c>
      <c r="J254" s="75">
        <f t="shared" si="18"/>
        <v>-1495.7809677419241</v>
      </c>
    </row>
    <row r="255" spans="2:10" s="67" customFormat="1" ht="12.75" customHeight="1" x14ac:dyDescent="0.2">
      <c r="B255" s="72">
        <f t="shared" si="19"/>
        <v>242</v>
      </c>
      <c r="C255" s="125">
        <v>145305</v>
      </c>
      <c r="D255" s="126">
        <v>43699</v>
      </c>
      <c r="E255" s="127" t="s">
        <v>313</v>
      </c>
      <c r="F255" s="128">
        <v>24.16</v>
      </c>
      <c r="G255" s="129">
        <f t="shared" si="15"/>
        <v>-1471.620967741924</v>
      </c>
      <c r="H255" s="73">
        <f t="shared" si="16"/>
        <v>0</v>
      </c>
      <c r="I255" s="74">
        <f t="shared" si="17"/>
        <v>4593.3763440860212</v>
      </c>
      <c r="J255" s="75">
        <f t="shared" si="18"/>
        <v>-1471.620967741924</v>
      </c>
    </row>
    <row r="256" spans="2:10" s="67" customFormat="1" ht="12.75" customHeight="1" x14ac:dyDescent="0.2">
      <c r="B256" s="72">
        <f t="shared" si="19"/>
        <v>243</v>
      </c>
      <c r="C256" s="125">
        <v>145005</v>
      </c>
      <c r="D256" s="126">
        <v>43699</v>
      </c>
      <c r="E256" s="127" t="s">
        <v>314</v>
      </c>
      <c r="F256" s="128">
        <v>76.17</v>
      </c>
      <c r="G256" s="129">
        <f t="shared" si="15"/>
        <v>-1395.4509677419239</v>
      </c>
      <c r="H256" s="73">
        <f t="shared" si="16"/>
        <v>0</v>
      </c>
      <c r="I256" s="74">
        <f t="shared" si="17"/>
        <v>4593.3763440860212</v>
      </c>
      <c r="J256" s="75">
        <f t="shared" si="18"/>
        <v>-1395.4509677419239</v>
      </c>
    </row>
    <row r="257" spans="2:10" s="67" customFormat="1" ht="12.75" customHeight="1" x14ac:dyDescent="0.2">
      <c r="B257" s="72">
        <f t="shared" si="19"/>
        <v>244</v>
      </c>
      <c r="C257" s="125">
        <v>145105</v>
      </c>
      <c r="D257" s="126">
        <v>43699</v>
      </c>
      <c r="E257" s="127" t="s">
        <v>315</v>
      </c>
      <c r="F257" s="128">
        <v>36.78</v>
      </c>
      <c r="G257" s="129">
        <f t="shared" si="15"/>
        <v>-1358.670967741924</v>
      </c>
      <c r="H257" s="73">
        <f t="shared" si="16"/>
        <v>0</v>
      </c>
      <c r="I257" s="74">
        <f t="shared" si="17"/>
        <v>4593.3763440860212</v>
      </c>
      <c r="J257" s="75">
        <f t="shared" si="18"/>
        <v>-1358.670967741924</v>
      </c>
    </row>
    <row r="258" spans="2:10" s="67" customFormat="1" ht="12.75" customHeight="1" x14ac:dyDescent="0.2">
      <c r="B258" s="72">
        <f t="shared" si="19"/>
        <v>245</v>
      </c>
      <c r="C258" s="125">
        <v>145205</v>
      </c>
      <c r="D258" s="126">
        <v>43699</v>
      </c>
      <c r="E258" s="127" t="s">
        <v>316</v>
      </c>
      <c r="F258" s="128">
        <v>55.27</v>
      </c>
      <c r="G258" s="129">
        <f t="shared" si="15"/>
        <v>-1303.400967741924</v>
      </c>
      <c r="H258" s="73">
        <f t="shared" si="16"/>
        <v>0</v>
      </c>
      <c r="I258" s="74">
        <f t="shared" si="17"/>
        <v>4593.3763440860212</v>
      </c>
      <c r="J258" s="75">
        <f t="shared" si="18"/>
        <v>-1303.400967741924</v>
      </c>
    </row>
    <row r="259" spans="2:10" s="67" customFormat="1" ht="12.75" customHeight="1" x14ac:dyDescent="0.2">
      <c r="B259" s="72">
        <f t="shared" si="19"/>
        <v>246</v>
      </c>
      <c r="C259" s="125">
        <v>145405</v>
      </c>
      <c r="D259" s="126">
        <v>43699</v>
      </c>
      <c r="E259" s="127" t="s">
        <v>317</v>
      </c>
      <c r="F259" s="128">
        <v>245.61</v>
      </c>
      <c r="G259" s="129">
        <f t="shared" si="15"/>
        <v>-1057.7909677419239</v>
      </c>
      <c r="H259" s="73">
        <f t="shared" si="16"/>
        <v>0</v>
      </c>
      <c r="I259" s="74">
        <f t="shared" si="17"/>
        <v>4593.3763440860212</v>
      </c>
      <c r="J259" s="75">
        <f t="shared" si="18"/>
        <v>-1057.7909677419239</v>
      </c>
    </row>
    <row r="260" spans="2:10" s="67" customFormat="1" ht="12.75" customHeight="1" x14ac:dyDescent="0.2">
      <c r="B260" s="72">
        <f t="shared" si="19"/>
        <v>247</v>
      </c>
      <c r="C260" s="125">
        <v>144905</v>
      </c>
      <c r="D260" s="126">
        <v>43699</v>
      </c>
      <c r="E260" s="127" t="s">
        <v>318</v>
      </c>
      <c r="F260" s="128">
        <v>76.17</v>
      </c>
      <c r="G260" s="129">
        <f t="shared" si="15"/>
        <v>-981.62096774192389</v>
      </c>
      <c r="H260" s="73">
        <f t="shared" si="16"/>
        <v>0</v>
      </c>
      <c r="I260" s="74">
        <f t="shared" si="17"/>
        <v>4593.3763440860212</v>
      </c>
      <c r="J260" s="75">
        <f t="shared" si="18"/>
        <v>-981.62096774192389</v>
      </c>
    </row>
    <row r="261" spans="2:10" s="67" customFormat="1" ht="12.75" customHeight="1" x14ac:dyDescent="0.2">
      <c r="B261" s="72">
        <f t="shared" si="19"/>
        <v>248</v>
      </c>
      <c r="C261" s="125">
        <v>147805</v>
      </c>
      <c r="D261" s="126">
        <v>43700</v>
      </c>
      <c r="E261" s="127" t="s">
        <v>319</v>
      </c>
      <c r="F261" s="128">
        <v>437.21</v>
      </c>
      <c r="G261" s="129">
        <f t="shared" si="15"/>
        <v>-544.41096774192397</v>
      </c>
      <c r="H261" s="73">
        <f t="shared" si="16"/>
        <v>0</v>
      </c>
      <c r="I261" s="74">
        <f t="shared" si="17"/>
        <v>4593.3763440860212</v>
      </c>
      <c r="J261" s="75">
        <f t="shared" si="18"/>
        <v>-544.41096774192397</v>
      </c>
    </row>
    <row r="262" spans="2:10" s="67" customFormat="1" ht="12.75" customHeight="1" x14ac:dyDescent="0.2">
      <c r="B262" s="72">
        <f t="shared" si="19"/>
        <v>249</v>
      </c>
      <c r="C262" s="125">
        <v>147405</v>
      </c>
      <c r="D262" s="126">
        <v>43700</v>
      </c>
      <c r="E262" s="127" t="s">
        <v>320</v>
      </c>
      <c r="F262" s="128">
        <v>118.37</v>
      </c>
      <c r="G262" s="129">
        <f t="shared" si="15"/>
        <v>-426.04096774192396</v>
      </c>
      <c r="H262" s="73">
        <f t="shared" si="16"/>
        <v>0</v>
      </c>
      <c r="I262" s="74">
        <f t="shared" si="17"/>
        <v>4593.3763440860212</v>
      </c>
      <c r="J262" s="75">
        <f t="shared" si="18"/>
        <v>-426.04096774192396</v>
      </c>
    </row>
    <row r="263" spans="2:10" s="67" customFormat="1" ht="12.75" customHeight="1" x14ac:dyDescent="0.2">
      <c r="B263" s="72">
        <f t="shared" si="19"/>
        <v>250</v>
      </c>
      <c r="C263" s="125">
        <v>147505</v>
      </c>
      <c r="D263" s="126">
        <v>43700</v>
      </c>
      <c r="E263" s="127" t="s">
        <v>321</v>
      </c>
      <c r="F263" s="128">
        <v>238.69</v>
      </c>
      <c r="G263" s="129">
        <f t="shared" si="15"/>
        <v>-187.35096774192397</v>
      </c>
      <c r="H263" s="73">
        <f t="shared" si="16"/>
        <v>0</v>
      </c>
      <c r="I263" s="74">
        <f t="shared" si="17"/>
        <v>4593.3763440860212</v>
      </c>
      <c r="J263" s="75">
        <f t="shared" si="18"/>
        <v>-187.35096774192397</v>
      </c>
    </row>
    <row r="264" spans="2:10" s="67" customFormat="1" ht="12.75" customHeight="1" x14ac:dyDescent="0.2">
      <c r="B264" s="72">
        <f t="shared" si="19"/>
        <v>251</v>
      </c>
      <c r="C264" s="125">
        <v>147605</v>
      </c>
      <c r="D264" s="126">
        <v>43700</v>
      </c>
      <c r="E264" s="127" t="s">
        <v>322</v>
      </c>
      <c r="F264" s="128">
        <v>238.69</v>
      </c>
      <c r="G264" s="129">
        <f t="shared" si="15"/>
        <v>51.339032258076031</v>
      </c>
      <c r="H264" s="73">
        <f t="shared" si="16"/>
        <v>1</v>
      </c>
      <c r="I264" s="74">
        <f t="shared" si="17"/>
        <v>4593.3763440860212</v>
      </c>
      <c r="J264" s="75">
        <f t="shared" si="18"/>
        <v>-4542.0373118279449</v>
      </c>
    </row>
    <row r="265" spans="2:10" s="67" customFormat="1" ht="12.75" customHeight="1" x14ac:dyDescent="0.2">
      <c r="B265" s="72">
        <f t="shared" si="19"/>
        <v>252</v>
      </c>
      <c r="C265" s="125">
        <v>149605</v>
      </c>
      <c r="D265" s="126">
        <v>43700</v>
      </c>
      <c r="E265" s="127" t="s">
        <v>323</v>
      </c>
      <c r="F265" s="128">
        <v>397.71</v>
      </c>
      <c r="G265" s="129">
        <f t="shared" si="15"/>
        <v>-4144.3273118279449</v>
      </c>
      <c r="H265" s="73">
        <f t="shared" si="16"/>
        <v>0</v>
      </c>
      <c r="I265" s="74">
        <f t="shared" si="17"/>
        <v>4593.3763440860212</v>
      </c>
      <c r="J265" s="75">
        <f t="shared" si="18"/>
        <v>-4144.3273118279449</v>
      </c>
    </row>
    <row r="266" spans="2:10" s="67" customFormat="1" ht="12.75" customHeight="1" x14ac:dyDescent="0.2">
      <c r="B266" s="72">
        <f t="shared" si="19"/>
        <v>253</v>
      </c>
      <c r="C266" s="125">
        <v>149705</v>
      </c>
      <c r="D266" s="126">
        <v>43700</v>
      </c>
      <c r="E266" s="127" t="s">
        <v>324</v>
      </c>
      <c r="F266" s="128">
        <v>145.16</v>
      </c>
      <c r="G266" s="129">
        <f t="shared" si="15"/>
        <v>-3999.167311827945</v>
      </c>
      <c r="H266" s="73">
        <f t="shared" si="16"/>
        <v>0</v>
      </c>
      <c r="I266" s="74">
        <f t="shared" si="17"/>
        <v>4593.3763440860212</v>
      </c>
      <c r="J266" s="75">
        <f t="shared" si="18"/>
        <v>-3999.167311827945</v>
      </c>
    </row>
    <row r="267" spans="2:10" s="67" customFormat="1" ht="12.75" customHeight="1" x14ac:dyDescent="0.2">
      <c r="B267" s="72">
        <f t="shared" si="19"/>
        <v>254</v>
      </c>
      <c r="C267" s="125">
        <v>149805</v>
      </c>
      <c r="D267" s="126">
        <v>43700</v>
      </c>
      <c r="E267" s="127" t="s">
        <v>325</v>
      </c>
      <c r="F267" s="128">
        <v>343.62</v>
      </c>
      <c r="G267" s="129">
        <f t="shared" si="15"/>
        <v>-3655.5473118279451</v>
      </c>
      <c r="H267" s="73">
        <f t="shared" si="16"/>
        <v>0</v>
      </c>
      <c r="I267" s="74">
        <f t="shared" si="17"/>
        <v>4593.3763440860212</v>
      </c>
      <c r="J267" s="75">
        <f t="shared" si="18"/>
        <v>-3655.5473118279451</v>
      </c>
    </row>
    <row r="268" spans="2:10" s="67" customFormat="1" ht="12.75" customHeight="1" x14ac:dyDescent="0.2">
      <c r="B268" s="72">
        <f t="shared" si="19"/>
        <v>255</v>
      </c>
      <c r="C268" s="125">
        <v>149905</v>
      </c>
      <c r="D268" s="126">
        <v>43700</v>
      </c>
      <c r="E268" s="127" t="s">
        <v>326</v>
      </c>
      <c r="F268" s="128">
        <v>20.68</v>
      </c>
      <c r="G268" s="129">
        <f t="shared" si="15"/>
        <v>-3634.8673118279453</v>
      </c>
      <c r="H268" s="73">
        <f t="shared" si="16"/>
        <v>0</v>
      </c>
      <c r="I268" s="74">
        <f t="shared" si="17"/>
        <v>4593.3763440860212</v>
      </c>
      <c r="J268" s="75">
        <f t="shared" si="18"/>
        <v>-3634.8673118279453</v>
      </c>
    </row>
    <row r="269" spans="2:10" s="67" customFormat="1" ht="12.75" customHeight="1" x14ac:dyDescent="0.2">
      <c r="B269" s="72">
        <f t="shared" si="19"/>
        <v>256</v>
      </c>
      <c r="C269" s="125">
        <v>150005</v>
      </c>
      <c r="D269" s="126">
        <v>43700</v>
      </c>
      <c r="E269" s="127" t="s">
        <v>327</v>
      </c>
      <c r="F269" s="128">
        <v>32.590000000000003</v>
      </c>
      <c r="G269" s="129">
        <f t="shared" si="15"/>
        <v>-3602.2773118279451</v>
      </c>
      <c r="H269" s="73">
        <f t="shared" si="16"/>
        <v>0</v>
      </c>
      <c r="I269" s="74">
        <f t="shared" si="17"/>
        <v>4593.3763440860212</v>
      </c>
      <c r="J269" s="75">
        <f t="shared" si="18"/>
        <v>-3602.2773118279451</v>
      </c>
    </row>
    <row r="270" spans="2:10" s="67" customFormat="1" ht="12.75" customHeight="1" x14ac:dyDescent="0.2">
      <c r="B270" s="72">
        <f t="shared" si="19"/>
        <v>257</v>
      </c>
      <c r="C270" s="125">
        <v>150105</v>
      </c>
      <c r="D270" s="126">
        <v>43700</v>
      </c>
      <c r="E270" s="127" t="s">
        <v>328</v>
      </c>
      <c r="F270" s="128">
        <v>2496.96</v>
      </c>
      <c r="G270" s="129">
        <f t="shared" ref="G270:G333" si="20">F270+J269</f>
        <v>-1105.3173118279451</v>
      </c>
      <c r="H270" s="73">
        <f t="shared" ref="H270:H333" si="21">IF(G270&gt;0,ROUND(G270/I270+0.5,0),0)</f>
        <v>0</v>
      </c>
      <c r="I270" s="74">
        <f t="shared" ref="I270:I333" si="22">$C$10</f>
        <v>4593.3763440860212</v>
      </c>
      <c r="J270" s="75">
        <f t="shared" ref="J270:J333" si="23">G270-(H270*I270)</f>
        <v>-1105.3173118279451</v>
      </c>
    </row>
    <row r="271" spans="2:10" s="67" customFormat="1" ht="12.75" customHeight="1" x14ac:dyDescent="0.2">
      <c r="B271" s="72">
        <f t="shared" ref="B271:B334" si="24">+B270+1</f>
        <v>258</v>
      </c>
      <c r="C271" s="125">
        <v>150205</v>
      </c>
      <c r="D271" s="126">
        <v>43700</v>
      </c>
      <c r="E271" s="127" t="s">
        <v>329</v>
      </c>
      <c r="F271" s="128">
        <v>181.18</v>
      </c>
      <c r="G271" s="129">
        <f t="shared" si="20"/>
        <v>-924.13731182794504</v>
      </c>
      <c r="H271" s="73">
        <f t="shared" si="21"/>
        <v>0</v>
      </c>
      <c r="I271" s="74">
        <f t="shared" si="22"/>
        <v>4593.3763440860212</v>
      </c>
      <c r="J271" s="75">
        <f t="shared" si="23"/>
        <v>-924.13731182794504</v>
      </c>
    </row>
    <row r="272" spans="2:10" s="67" customFormat="1" ht="12.75" customHeight="1" x14ac:dyDescent="0.2">
      <c r="B272" s="72">
        <f t="shared" si="24"/>
        <v>259</v>
      </c>
      <c r="C272" s="125">
        <v>150305</v>
      </c>
      <c r="D272" s="126">
        <v>43700</v>
      </c>
      <c r="E272" s="127" t="s">
        <v>330</v>
      </c>
      <c r="F272" s="128">
        <v>6867.64</v>
      </c>
      <c r="G272" s="129">
        <f t="shared" si="20"/>
        <v>5943.5026881720551</v>
      </c>
      <c r="H272" s="73">
        <f t="shared" si="21"/>
        <v>2</v>
      </c>
      <c r="I272" s="74">
        <f t="shared" si="22"/>
        <v>4593.3763440860212</v>
      </c>
      <c r="J272" s="75">
        <f t="shared" si="23"/>
        <v>-3243.2499999999873</v>
      </c>
    </row>
    <row r="273" spans="2:10" s="67" customFormat="1" ht="12.75" customHeight="1" x14ac:dyDescent="0.2">
      <c r="B273" s="72">
        <f t="shared" si="24"/>
        <v>260</v>
      </c>
      <c r="C273" s="125">
        <v>150405</v>
      </c>
      <c r="D273" s="126">
        <v>43700</v>
      </c>
      <c r="E273" s="127" t="s">
        <v>331</v>
      </c>
      <c r="F273" s="128">
        <v>1374.47</v>
      </c>
      <c r="G273" s="129">
        <f t="shared" si="20"/>
        <v>-1868.7799999999872</v>
      </c>
      <c r="H273" s="73">
        <f t="shared" si="21"/>
        <v>0</v>
      </c>
      <c r="I273" s="74">
        <f t="shared" si="22"/>
        <v>4593.3763440860212</v>
      </c>
      <c r="J273" s="75">
        <f t="shared" si="23"/>
        <v>-1868.7799999999872</v>
      </c>
    </row>
    <row r="274" spans="2:10" s="67" customFormat="1" ht="12.75" customHeight="1" x14ac:dyDescent="0.2">
      <c r="B274" s="72">
        <f t="shared" si="24"/>
        <v>261</v>
      </c>
      <c r="C274" s="125">
        <v>150505</v>
      </c>
      <c r="D274" s="126">
        <v>43700</v>
      </c>
      <c r="E274" s="127" t="s">
        <v>332</v>
      </c>
      <c r="F274" s="128">
        <v>1161.47</v>
      </c>
      <c r="G274" s="129">
        <f t="shared" si="20"/>
        <v>-707.30999999998721</v>
      </c>
      <c r="H274" s="73">
        <f t="shared" si="21"/>
        <v>0</v>
      </c>
      <c r="I274" s="74">
        <f t="shared" si="22"/>
        <v>4593.3763440860212</v>
      </c>
      <c r="J274" s="75">
        <f t="shared" si="23"/>
        <v>-707.30999999998721</v>
      </c>
    </row>
    <row r="275" spans="2:10" s="67" customFormat="1" ht="12.75" customHeight="1" x14ac:dyDescent="0.2">
      <c r="B275" s="72">
        <f t="shared" si="24"/>
        <v>262</v>
      </c>
      <c r="C275" s="125">
        <v>150605</v>
      </c>
      <c r="D275" s="126">
        <v>43700</v>
      </c>
      <c r="E275" s="127" t="s">
        <v>333</v>
      </c>
      <c r="F275" s="128">
        <v>5785.58</v>
      </c>
      <c r="G275" s="129">
        <f t="shared" si="20"/>
        <v>5078.2700000000132</v>
      </c>
      <c r="H275" s="73">
        <f t="shared" si="21"/>
        <v>2</v>
      </c>
      <c r="I275" s="74">
        <f t="shared" si="22"/>
        <v>4593.3763440860212</v>
      </c>
      <c r="J275" s="75">
        <f t="shared" si="23"/>
        <v>-4108.4826881720292</v>
      </c>
    </row>
    <row r="276" spans="2:10" s="67" customFormat="1" ht="12.75" customHeight="1" x14ac:dyDescent="0.2">
      <c r="B276" s="72">
        <f t="shared" si="24"/>
        <v>263</v>
      </c>
      <c r="C276" s="125">
        <v>150705</v>
      </c>
      <c r="D276" s="126">
        <v>43700</v>
      </c>
      <c r="E276" s="127" t="s">
        <v>334</v>
      </c>
      <c r="F276" s="128">
        <v>200.2</v>
      </c>
      <c r="G276" s="129">
        <f t="shared" si="20"/>
        <v>-3908.2826881720293</v>
      </c>
      <c r="H276" s="73">
        <f t="shared" si="21"/>
        <v>0</v>
      </c>
      <c r="I276" s="74">
        <f t="shared" si="22"/>
        <v>4593.3763440860212</v>
      </c>
      <c r="J276" s="75">
        <f t="shared" si="23"/>
        <v>-3908.2826881720293</v>
      </c>
    </row>
    <row r="277" spans="2:10" s="67" customFormat="1" ht="12.75" customHeight="1" x14ac:dyDescent="0.2">
      <c r="B277" s="72">
        <f t="shared" si="24"/>
        <v>264</v>
      </c>
      <c r="C277" s="125">
        <v>150805</v>
      </c>
      <c r="D277" s="126">
        <v>43700</v>
      </c>
      <c r="E277" s="127" t="s">
        <v>335</v>
      </c>
      <c r="F277" s="128">
        <v>417.71</v>
      </c>
      <c r="G277" s="129">
        <f t="shared" si="20"/>
        <v>-3490.5726881720293</v>
      </c>
      <c r="H277" s="73">
        <f t="shared" si="21"/>
        <v>0</v>
      </c>
      <c r="I277" s="74">
        <f t="shared" si="22"/>
        <v>4593.3763440860212</v>
      </c>
      <c r="J277" s="75">
        <f t="shared" si="23"/>
        <v>-3490.5726881720293</v>
      </c>
    </row>
    <row r="278" spans="2:10" s="67" customFormat="1" ht="12.75" customHeight="1" x14ac:dyDescent="0.2">
      <c r="B278" s="72">
        <f t="shared" si="24"/>
        <v>265</v>
      </c>
      <c r="C278" s="125">
        <v>150905</v>
      </c>
      <c r="D278" s="126">
        <v>43700</v>
      </c>
      <c r="E278" s="127" t="s">
        <v>336</v>
      </c>
      <c r="F278" s="128">
        <v>55</v>
      </c>
      <c r="G278" s="129">
        <f t="shared" si="20"/>
        <v>-3435.5726881720293</v>
      </c>
      <c r="H278" s="73">
        <f t="shared" si="21"/>
        <v>0</v>
      </c>
      <c r="I278" s="74">
        <f t="shared" si="22"/>
        <v>4593.3763440860212</v>
      </c>
      <c r="J278" s="75">
        <f t="shared" si="23"/>
        <v>-3435.5726881720293</v>
      </c>
    </row>
    <row r="279" spans="2:10" s="67" customFormat="1" ht="12.75" customHeight="1" x14ac:dyDescent="0.2">
      <c r="B279" s="72">
        <f t="shared" si="24"/>
        <v>266</v>
      </c>
      <c r="C279" s="125">
        <v>151005</v>
      </c>
      <c r="D279" s="126">
        <v>43700</v>
      </c>
      <c r="E279" s="127" t="s">
        <v>337</v>
      </c>
      <c r="F279" s="128">
        <v>65.19</v>
      </c>
      <c r="G279" s="129">
        <f t="shared" si="20"/>
        <v>-3370.3826881720292</v>
      </c>
      <c r="H279" s="73">
        <f t="shared" si="21"/>
        <v>0</v>
      </c>
      <c r="I279" s="74">
        <f t="shared" si="22"/>
        <v>4593.3763440860212</v>
      </c>
      <c r="J279" s="75">
        <f t="shared" si="23"/>
        <v>-3370.3826881720292</v>
      </c>
    </row>
    <row r="280" spans="2:10" s="67" customFormat="1" ht="12.75" customHeight="1" x14ac:dyDescent="0.2">
      <c r="B280" s="72">
        <f t="shared" si="24"/>
        <v>267</v>
      </c>
      <c r="C280" s="125">
        <v>151105</v>
      </c>
      <c r="D280" s="126">
        <v>43700</v>
      </c>
      <c r="E280" s="127" t="s">
        <v>338</v>
      </c>
      <c r="F280" s="128">
        <v>907.41</v>
      </c>
      <c r="G280" s="129">
        <f t="shared" si="20"/>
        <v>-2462.9726881720294</v>
      </c>
      <c r="H280" s="73">
        <f t="shared" si="21"/>
        <v>0</v>
      </c>
      <c r="I280" s="74">
        <f t="shared" si="22"/>
        <v>4593.3763440860212</v>
      </c>
      <c r="J280" s="75">
        <f t="shared" si="23"/>
        <v>-2462.9726881720294</v>
      </c>
    </row>
    <row r="281" spans="2:10" s="67" customFormat="1" ht="12.75" customHeight="1" x14ac:dyDescent="0.2">
      <c r="B281" s="72">
        <f t="shared" si="24"/>
        <v>268</v>
      </c>
      <c r="C281" s="125">
        <v>151205</v>
      </c>
      <c r="D281" s="126">
        <v>43700</v>
      </c>
      <c r="E281" s="127" t="s">
        <v>339</v>
      </c>
      <c r="F281" s="128">
        <v>540</v>
      </c>
      <c r="G281" s="129">
        <f t="shared" si="20"/>
        <v>-1922.9726881720294</v>
      </c>
      <c r="H281" s="73">
        <f t="shared" si="21"/>
        <v>0</v>
      </c>
      <c r="I281" s="74">
        <f t="shared" si="22"/>
        <v>4593.3763440860212</v>
      </c>
      <c r="J281" s="75">
        <f t="shared" si="23"/>
        <v>-1922.9726881720294</v>
      </c>
    </row>
    <row r="282" spans="2:10" s="67" customFormat="1" ht="12.75" customHeight="1" x14ac:dyDescent="0.2">
      <c r="B282" s="72">
        <f t="shared" si="24"/>
        <v>269</v>
      </c>
      <c r="C282" s="125">
        <v>151305</v>
      </c>
      <c r="D282" s="126">
        <v>43700</v>
      </c>
      <c r="E282" s="127" t="s">
        <v>340</v>
      </c>
      <c r="F282" s="128">
        <v>1854</v>
      </c>
      <c r="G282" s="129">
        <f t="shared" si="20"/>
        <v>-68.972688172029393</v>
      </c>
      <c r="H282" s="73">
        <f t="shared" si="21"/>
        <v>0</v>
      </c>
      <c r="I282" s="74">
        <f t="shared" si="22"/>
        <v>4593.3763440860212</v>
      </c>
      <c r="J282" s="75">
        <f t="shared" si="23"/>
        <v>-68.972688172029393</v>
      </c>
    </row>
    <row r="283" spans="2:10" s="67" customFormat="1" ht="12.75" customHeight="1" x14ac:dyDescent="0.2">
      <c r="B283" s="72">
        <f t="shared" si="24"/>
        <v>270</v>
      </c>
      <c r="C283" s="125">
        <v>149305</v>
      </c>
      <c r="D283" s="126">
        <v>43700</v>
      </c>
      <c r="E283" s="127" t="s">
        <v>341</v>
      </c>
      <c r="F283" s="128">
        <v>0.14000000000000001</v>
      </c>
      <c r="G283" s="129">
        <f t="shared" si="20"/>
        <v>-68.832688172029393</v>
      </c>
      <c r="H283" s="73">
        <f t="shared" si="21"/>
        <v>0</v>
      </c>
      <c r="I283" s="74">
        <f t="shared" si="22"/>
        <v>4593.3763440860212</v>
      </c>
      <c r="J283" s="75">
        <f t="shared" si="23"/>
        <v>-68.832688172029393</v>
      </c>
    </row>
    <row r="284" spans="2:10" s="67" customFormat="1" ht="12.75" customHeight="1" x14ac:dyDescent="0.2">
      <c r="B284" s="72">
        <f t="shared" si="24"/>
        <v>271</v>
      </c>
      <c r="C284" s="125">
        <v>147105</v>
      </c>
      <c r="D284" s="126">
        <v>43700</v>
      </c>
      <c r="E284" s="127" t="s">
        <v>342</v>
      </c>
      <c r="F284" s="128">
        <v>0.14000000000000001</v>
      </c>
      <c r="G284" s="129">
        <f t="shared" si="20"/>
        <v>-68.692688172029392</v>
      </c>
      <c r="H284" s="73">
        <f t="shared" si="21"/>
        <v>0</v>
      </c>
      <c r="I284" s="74">
        <f t="shared" si="22"/>
        <v>4593.3763440860212</v>
      </c>
      <c r="J284" s="75">
        <f t="shared" si="23"/>
        <v>-68.692688172029392</v>
      </c>
    </row>
    <row r="285" spans="2:10" s="67" customFormat="1" ht="12.75" customHeight="1" x14ac:dyDescent="0.2">
      <c r="B285" s="72">
        <f t="shared" si="24"/>
        <v>272</v>
      </c>
      <c r="C285" s="125">
        <v>149405</v>
      </c>
      <c r="D285" s="126">
        <v>43700</v>
      </c>
      <c r="E285" s="127" t="s">
        <v>343</v>
      </c>
      <c r="F285" s="128">
        <v>29.27</v>
      </c>
      <c r="G285" s="129">
        <f t="shared" si="20"/>
        <v>-39.422688172029396</v>
      </c>
      <c r="H285" s="73">
        <f t="shared" si="21"/>
        <v>0</v>
      </c>
      <c r="I285" s="74">
        <f t="shared" si="22"/>
        <v>4593.3763440860212</v>
      </c>
      <c r="J285" s="75">
        <f t="shared" si="23"/>
        <v>-39.422688172029396</v>
      </c>
    </row>
    <row r="286" spans="2:10" s="67" customFormat="1" ht="12.75" customHeight="1" x14ac:dyDescent="0.2">
      <c r="B286" s="72">
        <f t="shared" si="24"/>
        <v>273</v>
      </c>
      <c r="C286" s="125">
        <v>149505</v>
      </c>
      <c r="D286" s="126">
        <v>43700</v>
      </c>
      <c r="E286" s="127" t="s">
        <v>344</v>
      </c>
      <c r="F286" s="128">
        <v>166.15</v>
      </c>
      <c r="G286" s="129">
        <f t="shared" si="20"/>
        <v>126.72731182797061</v>
      </c>
      <c r="H286" s="73">
        <f t="shared" si="21"/>
        <v>1</v>
      </c>
      <c r="I286" s="74">
        <f t="shared" si="22"/>
        <v>4593.3763440860212</v>
      </c>
      <c r="J286" s="75">
        <f t="shared" si="23"/>
        <v>-4466.6490322580503</v>
      </c>
    </row>
    <row r="287" spans="2:10" s="67" customFormat="1" ht="12.75" customHeight="1" x14ac:dyDescent="0.2">
      <c r="B287" s="72">
        <f t="shared" si="24"/>
        <v>274</v>
      </c>
      <c r="C287" s="125">
        <v>145705</v>
      </c>
      <c r="D287" s="126">
        <v>43700</v>
      </c>
      <c r="E287" s="127" t="s">
        <v>345</v>
      </c>
      <c r="F287" s="128">
        <v>272.91000000000003</v>
      </c>
      <c r="G287" s="129">
        <f t="shared" si="20"/>
        <v>-4193.7390322580504</v>
      </c>
      <c r="H287" s="73">
        <f t="shared" si="21"/>
        <v>0</v>
      </c>
      <c r="I287" s="74">
        <f t="shared" si="22"/>
        <v>4593.3763440860212</v>
      </c>
      <c r="J287" s="75">
        <f t="shared" si="23"/>
        <v>-4193.7390322580504</v>
      </c>
    </row>
    <row r="288" spans="2:10" s="67" customFormat="1" ht="12.75" customHeight="1" x14ac:dyDescent="0.2">
      <c r="B288" s="72">
        <f t="shared" si="24"/>
        <v>275</v>
      </c>
      <c r="C288" s="125">
        <v>145805</v>
      </c>
      <c r="D288" s="126">
        <v>43700</v>
      </c>
      <c r="E288" s="127" t="s">
        <v>346</v>
      </c>
      <c r="F288" s="128">
        <v>4.2</v>
      </c>
      <c r="G288" s="129">
        <f t="shared" si="20"/>
        <v>-4189.5390322580506</v>
      </c>
      <c r="H288" s="73">
        <f t="shared" si="21"/>
        <v>0</v>
      </c>
      <c r="I288" s="74">
        <f t="shared" si="22"/>
        <v>4593.3763440860212</v>
      </c>
      <c r="J288" s="75">
        <f t="shared" si="23"/>
        <v>-4189.5390322580506</v>
      </c>
    </row>
    <row r="289" spans="2:10" s="67" customFormat="1" ht="12.75" customHeight="1" x14ac:dyDescent="0.2">
      <c r="B289" s="72">
        <f t="shared" si="24"/>
        <v>276</v>
      </c>
      <c r="C289" s="125">
        <v>145905</v>
      </c>
      <c r="D289" s="126">
        <v>43700</v>
      </c>
      <c r="E289" s="127" t="s">
        <v>347</v>
      </c>
      <c r="F289" s="128">
        <v>240.3</v>
      </c>
      <c r="G289" s="129">
        <f t="shared" si="20"/>
        <v>-3949.2390322580504</v>
      </c>
      <c r="H289" s="73">
        <f t="shared" si="21"/>
        <v>0</v>
      </c>
      <c r="I289" s="74">
        <f t="shared" si="22"/>
        <v>4593.3763440860212</v>
      </c>
      <c r="J289" s="75">
        <f t="shared" si="23"/>
        <v>-3949.2390322580504</v>
      </c>
    </row>
    <row r="290" spans="2:10" s="67" customFormat="1" ht="12.75" customHeight="1" x14ac:dyDescent="0.2">
      <c r="B290" s="72">
        <f t="shared" si="24"/>
        <v>277</v>
      </c>
      <c r="C290" s="125">
        <v>146005</v>
      </c>
      <c r="D290" s="126">
        <v>43700</v>
      </c>
      <c r="E290" s="127" t="s">
        <v>348</v>
      </c>
      <c r="F290" s="128">
        <v>157.80000000000001</v>
      </c>
      <c r="G290" s="129">
        <f t="shared" si="20"/>
        <v>-3791.4390322580502</v>
      </c>
      <c r="H290" s="73">
        <f t="shared" si="21"/>
        <v>0</v>
      </c>
      <c r="I290" s="74">
        <f t="shared" si="22"/>
        <v>4593.3763440860212</v>
      </c>
      <c r="J290" s="75">
        <f t="shared" si="23"/>
        <v>-3791.4390322580502</v>
      </c>
    </row>
    <row r="291" spans="2:10" s="67" customFormat="1" ht="12.75" customHeight="1" x14ac:dyDescent="0.2">
      <c r="B291" s="72">
        <f t="shared" si="24"/>
        <v>278</v>
      </c>
      <c r="C291" s="125">
        <v>146205</v>
      </c>
      <c r="D291" s="126">
        <v>43700</v>
      </c>
      <c r="E291" s="127" t="s">
        <v>349</v>
      </c>
      <c r="F291" s="128">
        <v>1071</v>
      </c>
      <c r="G291" s="129">
        <f t="shared" si="20"/>
        <v>-2720.4390322580502</v>
      </c>
      <c r="H291" s="73">
        <f t="shared" si="21"/>
        <v>0</v>
      </c>
      <c r="I291" s="74">
        <f t="shared" si="22"/>
        <v>4593.3763440860212</v>
      </c>
      <c r="J291" s="75">
        <f t="shared" si="23"/>
        <v>-2720.4390322580502</v>
      </c>
    </row>
    <row r="292" spans="2:10" s="67" customFormat="1" ht="12.75" customHeight="1" x14ac:dyDescent="0.2">
      <c r="B292" s="72">
        <f t="shared" si="24"/>
        <v>279</v>
      </c>
      <c r="C292" s="125">
        <v>146305</v>
      </c>
      <c r="D292" s="126">
        <v>43700</v>
      </c>
      <c r="E292" s="127" t="s">
        <v>350</v>
      </c>
      <c r="F292" s="128">
        <v>3434.29</v>
      </c>
      <c r="G292" s="129">
        <f t="shared" si="20"/>
        <v>713.85096774194972</v>
      </c>
      <c r="H292" s="73">
        <f t="shared" si="21"/>
        <v>1</v>
      </c>
      <c r="I292" s="74">
        <f t="shared" si="22"/>
        <v>4593.3763440860212</v>
      </c>
      <c r="J292" s="75">
        <f t="shared" si="23"/>
        <v>-3879.5253763440714</v>
      </c>
    </row>
    <row r="293" spans="2:10" s="67" customFormat="1" ht="12.75" customHeight="1" x14ac:dyDescent="0.2">
      <c r="B293" s="72">
        <f t="shared" si="24"/>
        <v>280</v>
      </c>
      <c r="C293" s="125">
        <v>146505</v>
      </c>
      <c r="D293" s="126">
        <v>43700</v>
      </c>
      <c r="E293" s="127" t="s">
        <v>351</v>
      </c>
      <c r="F293" s="128">
        <v>343.56</v>
      </c>
      <c r="G293" s="129">
        <f t="shared" si="20"/>
        <v>-3535.9653763440715</v>
      </c>
      <c r="H293" s="73">
        <f t="shared" si="21"/>
        <v>0</v>
      </c>
      <c r="I293" s="74">
        <f t="shared" si="22"/>
        <v>4593.3763440860212</v>
      </c>
      <c r="J293" s="75">
        <f t="shared" si="23"/>
        <v>-3535.9653763440715</v>
      </c>
    </row>
    <row r="294" spans="2:10" s="67" customFormat="1" ht="12.75" customHeight="1" x14ac:dyDescent="0.2">
      <c r="B294" s="72">
        <f t="shared" si="24"/>
        <v>281</v>
      </c>
      <c r="C294" s="125">
        <v>146705</v>
      </c>
      <c r="D294" s="126">
        <v>43700</v>
      </c>
      <c r="E294" s="127" t="s">
        <v>352</v>
      </c>
      <c r="F294" s="128">
        <v>421.48</v>
      </c>
      <c r="G294" s="129">
        <f t="shared" si="20"/>
        <v>-3114.4853763440715</v>
      </c>
      <c r="H294" s="73">
        <f t="shared" si="21"/>
        <v>0</v>
      </c>
      <c r="I294" s="74">
        <f t="shared" si="22"/>
        <v>4593.3763440860212</v>
      </c>
      <c r="J294" s="75">
        <f t="shared" si="23"/>
        <v>-3114.4853763440715</v>
      </c>
    </row>
    <row r="295" spans="2:10" s="67" customFormat="1" ht="12.75" customHeight="1" x14ac:dyDescent="0.2">
      <c r="B295" s="72">
        <f t="shared" si="24"/>
        <v>282</v>
      </c>
      <c r="C295" s="125">
        <v>146805</v>
      </c>
      <c r="D295" s="126">
        <v>43700</v>
      </c>
      <c r="E295" s="127" t="s">
        <v>353</v>
      </c>
      <c r="F295" s="128">
        <v>441.75</v>
      </c>
      <c r="G295" s="129">
        <f t="shared" si="20"/>
        <v>-2672.7353763440715</v>
      </c>
      <c r="H295" s="73">
        <f t="shared" si="21"/>
        <v>0</v>
      </c>
      <c r="I295" s="74">
        <f t="shared" si="22"/>
        <v>4593.3763440860212</v>
      </c>
      <c r="J295" s="75">
        <f t="shared" si="23"/>
        <v>-2672.7353763440715</v>
      </c>
    </row>
    <row r="296" spans="2:10" s="67" customFormat="1" ht="12.75" customHeight="1" x14ac:dyDescent="0.2">
      <c r="B296" s="72">
        <f t="shared" si="24"/>
        <v>283</v>
      </c>
      <c r="C296" s="125">
        <v>147905</v>
      </c>
      <c r="D296" s="126">
        <v>43700</v>
      </c>
      <c r="E296" s="127" t="s">
        <v>354</v>
      </c>
      <c r="F296" s="128">
        <v>52.44</v>
      </c>
      <c r="G296" s="129">
        <f t="shared" si="20"/>
        <v>-2620.2953763440714</v>
      </c>
      <c r="H296" s="73">
        <f t="shared" si="21"/>
        <v>0</v>
      </c>
      <c r="I296" s="74">
        <f t="shared" si="22"/>
        <v>4593.3763440860212</v>
      </c>
      <c r="J296" s="75">
        <f t="shared" si="23"/>
        <v>-2620.2953763440714</v>
      </c>
    </row>
    <row r="297" spans="2:10" s="67" customFormat="1" ht="12.75" customHeight="1" x14ac:dyDescent="0.2">
      <c r="B297" s="72">
        <f t="shared" si="24"/>
        <v>284</v>
      </c>
      <c r="C297" s="125">
        <v>148005</v>
      </c>
      <c r="D297" s="126">
        <v>43700</v>
      </c>
      <c r="E297" s="127" t="s">
        <v>355</v>
      </c>
      <c r="F297" s="128">
        <v>687.11</v>
      </c>
      <c r="G297" s="129">
        <f t="shared" si="20"/>
        <v>-1933.1853763440713</v>
      </c>
      <c r="H297" s="73">
        <f t="shared" si="21"/>
        <v>0</v>
      </c>
      <c r="I297" s="74">
        <f t="shared" si="22"/>
        <v>4593.3763440860212</v>
      </c>
      <c r="J297" s="75">
        <f t="shared" si="23"/>
        <v>-1933.1853763440713</v>
      </c>
    </row>
    <row r="298" spans="2:10" s="67" customFormat="1" ht="12.75" customHeight="1" x14ac:dyDescent="0.2">
      <c r="B298" s="72">
        <f t="shared" si="24"/>
        <v>285</v>
      </c>
      <c r="C298" s="125">
        <v>148205</v>
      </c>
      <c r="D298" s="126">
        <v>43700</v>
      </c>
      <c r="E298" s="127" t="s">
        <v>356</v>
      </c>
      <c r="F298" s="128">
        <v>2822.71</v>
      </c>
      <c r="G298" s="129">
        <f t="shared" si="20"/>
        <v>889.52462365592874</v>
      </c>
      <c r="H298" s="73">
        <f t="shared" si="21"/>
        <v>1</v>
      </c>
      <c r="I298" s="74">
        <f t="shared" si="22"/>
        <v>4593.3763440860212</v>
      </c>
      <c r="J298" s="75">
        <f t="shared" si="23"/>
        <v>-3703.8517204300924</v>
      </c>
    </row>
    <row r="299" spans="2:10" s="67" customFormat="1" ht="12.75" customHeight="1" x14ac:dyDescent="0.2">
      <c r="B299" s="72">
        <f t="shared" si="24"/>
        <v>286</v>
      </c>
      <c r="C299" s="125">
        <v>148505</v>
      </c>
      <c r="D299" s="126">
        <v>43700</v>
      </c>
      <c r="E299" s="127" t="s">
        <v>357</v>
      </c>
      <c r="F299" s="128">
        <v>842.9</v>
      </c>
      <c r="G299" s="129">
        <f t="shared" si="20"/>
        <v>-2860.9517204300923</v>
      </c>
      <c r="H299" s="73">
        <f t="shared" si="21"/>
        <v>0</v>
      </c>
      <c r="I299" s="74">
        <f t="shared" si="22"/>
        <v>4593.3763440860212</v>
      </c>
      <c r="J299" s="75">
        <f t="shared" si="23"/>
        <v>-2860.9517204300923</v>
      </c>
    </row>
    <row r="300" spans="2:10" s="67" customFormat="1" ht="12.75" customHeight="1" x14ac:dyDescent="0.2">
      <c r="B300" s="72">
        <f t="shared" si="24"/>
        <v>287</v>
      </c>
      <c r="C300" s="125">
        <v>148805</v>
      </c>
      <c r="D300" s="126">
        <v>43700</v>
      </c>
      <c r="E300" s="127" t="s">
        <v>358</v>
      </c>
      <c r="F300" s="128">
        <v>238.69</v>
      </c>
      <c r="G300" s="129">
        <f t="shared" si="20"/>
        <v>-2622.2617204300923</v>
      </c>
      <c r="H300" s="73">
        <f t="shared" si="21"/>
        <v>0</v>
      </c>
      <c r="I300" s="74">
        <f t="shared" si="22"/>
        <v>4593.3763440860212</v>
      </c>
      <c r="J300" s="75">
        <f t="shared" si="23"/>
        <v>-2622.2617204300923</v>
      </c>
    </row>
    <row r="301" spans="2:10" s="67" customFormat="1" ht="12.75" customHeight="1" x14ac:dyDescent="0.2">
      <c r="B301" s="72">
        <f t="shared" si="24"/>
        <v>288</v>
      </c>
      <c r="C301" s="125">
        <v>149005</v>
      </c>
      <c r="D301" s="126">
        <v>43700</v>
      </c>
      <c r="E301" s="127" t="s">
        <v>359</v>
      </c>
      <c r="F301" s="128">
        <v>193.06</v>
      </c>
      <c r="G301" s="129">
        <f t="shared" si="20"/>
        <v>-2429.2017204300923</v>
      </c>
      <c r="H301" s="73">
        <f t="shared" si="21"/>
        <v>0</v>
      </c>
      <c r="I301" s="74">
        <f t="shared" si="22"/>
        <v>4593.3763440860212</v>
      </c>
      <c r="J301" s="75">
        <f t="shared" si="23"/>
        <v>-2429.2017204300923</v>
      </c>
    </row>
    <row r="302" spans="2:10" s="67" customFormat="1" ht="12.75" customHeight="1" x14ac:dyDescent="0.2">
      <c r="B302" s="72">
        <f t="shared" si="24"/>
        <v>289</v>
      </c>
      <c r="C302" s="125">
        <v>149105</v>
      </c>
      <c r="D302" s="126">
        <v>43700</v>
      </c>
      <c r="E302" s="127" t="s">
        <v>360</v>
      </c>
      <c r="F302" s="128">
        <v>131.79</v>
      </c>
      <c r="G302" s="129">
        <f t="shared" si="20"/>
        <v>-2297.4117204300924</v>
      </c>
      <c r="H302" s="73">
        <f t="shared" si="21"/>
        <v>0</v>
      </c>
      <c r="I302" s="74">
        <f t="shared" si="22"/>
        <v>4593.3763440860212</v>
      </c>
      <c r="J302" s="75">
        <f t="shared" si="23"/>
        <v>-2297.4117204300924</v>
      </c>
    </row>
    <row r="303" spans="2:10" s="67" customFormat="1" ht="12.75" customHeight="1" x14ac:dyDescent="0.2">
      <c r="B303" s="72">
        <f t="shared" si="24"/>
        <v>290</v>
      </c>
      <c r="C303" s="125">
        <v>149205</v>
      </c>
      <c r="D303" s="126">
        <v>43700</v>
      </c>
      <c r="E303" s="127" t="s">
        <v>361</v>
      </c>
      <c r="F303" s="128">
        <v>66.87</v>
      </c>
      <c r="G303" s="129">
        <f t="shared" si="20"/>
        <v>-2230.5417204300925</v>
      </c>
      <c r="H303" s="73">
        <f t="shared" si="21"/>
        <v>0</v>
      </c>
      <c r="I303" s="74">
        <f t="shared" si="22"/>
        <v>4593.3763440860212</v>
      </c>
      <c r="J303" s="75">
        <f t="shared" si="23"/>
        <v>-2230.5417204300925</v>
      </c>
    </row>
    <row r="304" spans="2:10" s="67" customFormat="1" ht="12.75" customHeight="1" x14ac:dyDescent="0.2">
      <c r="B304" s="72">
        <f t="shared" si="24"/>
        <v>291</v>
      </c>
      <c r="C304" s="125">
        <v>151405</v>
      </c>
      <c r="D304" s="126">
        <v>43707</v>
      </c>
      <c r="E304" s="127" t="s">
        <v>362</v>
      </c>
      <c r="F304" s="128">
        <v>48.59</v>
      </c>
      <c r="G304" s="129">
        <f t="shared" si="20"/>
        <v>-2181.9517204300923</v>
      </c>
      <c r="H304" s="73">
        <f t="shared" si="21"/>
        <v>0</v>
      </c>
      <c r="I304" s="74">
        <f t="shared" si="22"/>
        <v>4593.3763440860212</v>
      </c>
      <c r="J304" s="75">
        <f t="shared" si="23"/>
        <v>-2181.9517204300923</v>
      </c>
    </row>
    <row r="305" spans="2:10" s="67" customFormat="1" ht="12.75" customHeight="1" x14ac:dyDescent="0.2">
      <c r="B305" s="72">
        <f t="shared" si="24"/>
        <v>292</v>
      </c>
      <c r="C305" s="125">
        <v>151505</v>
      </c>
      <c r="D305" s="126">
        <v>43709</v>
      </c>
      <c r="E305" s="127" t="s">
        <v>363</v>
      </c>
      <c r="F305" s="128">
        <v>0.01</v>
      </c>
      <c r="G305" s="129">
        <f t="shared" si="20"/>
        <v>-2181.9417204300921</v>
      </c>
      <c r="H305" s="73">
        <f t="shared" si="21"/>
        <v>0</v>
      </c>
      <c r="I305" s="74">
        <f t="shared" si="22"/>
        <v>4593.3763440860212</v>
      </c>
      <c r="J305" s="75">
        <f t="shared" si="23"/>
        <v>-2181.9417204300921</v>
      </c>
    </row>
    <row r="306" spans="2:10" s="67" customFormat="1" ht="12.75" customHeight="1" x14ac:dyDescent="0.2">
      <c r="B306" s="72">
        <f t="shared" si="24"/>
        <v>293</v>
      </c>
      <c r="C306" s="125">
        <v>151605</v>
      </c>
      <c r="D306" s="126">
        <v>43709</v>
      </c>
      <c r="E306" s="127" t="s">
        <v>364</v>
      </c>
      <c r="F306" s="128">
        <v>0.01</v>
      </c>
      <c r="G306" s="129">
        <f t="shared" si="20"/>
        <v>-2181.9317204300919</v>
      </c>
      <c r="H306" s="73">
        <f t="shared" si="21"/>
        <v>0</v>
      </c>
      <c r="I306" s="74">
        <f t="shared" si="22"/>
        <v>4593.3763440860212</v>
      </c>
      <c r="J306" s="75">
        <f t="shared" si="23"/>
        <v>-2181.9317204300919</v>
      </c>
    </row>
    <row r="307" spans="2:10" s="67" customFormat="1" ht="12.75" customHeight="1" x14ac:dyDescent="0.2">
      <c r="B307" s="72">
        <f t="shared" si="24"/>
        <v>294</v>
      </c>
      <c r="C307" s="125">
        <v>153605</v>
      </c>
      <c r="D307" s="126">
        <v>43712</v>
      </c>
      <c r="E307" s="127" t="s">
        <v>365</v>
      </c>
      <c r="F307" s="128">
        <v>5.45</v>
      </c>
      <c r="G307" s="129">
        <f t="shared" si="20"/>
        <v>-2176.4817204300921</v>
      </c>
      <c r="H307" s="73">
        <f t="shared" si="21"/>
        <v>0</v>
      </c>
      <c r="I307" s="74">
        <f t="shared" si="22"/>
        <v>4593.3763440860212</v>
      </c>
      <c r="J307" s="75">
        <f t="shared" si="23"/>
        <v>-2176.4817204300921</v>
      </c>
    </row>
    <row r="308" spans="2:10" s="67" customFormat="1" ht="12.75" customHeight="1" x14ac:dyDescent="0.2">
      <c r="B308" s="72">
        <f t="shared" si="24"/>
        <v>295</v>
      </c>
      <c r="C308" s="125">
        <v>153805</v>
      </c>
      <c r="D308" s="126">
        <v>43720</v>
      </c>
      <c r="E308" s="127" t="s">
        <v>366</v>
      </c>
      <c r="F308" s="128">
        <v>0.01</v>
      </c>
      <c r="G308" s="129">
        <f t="shared" si="20"/>
        <v>-2176.4717204300919</v>
      </c>
      <c r="H308" s="73">
        <f t="shared" si="21"/>
        <v>0</v>
      </c>
      <c r="I308" s="74">
        <f t="shared" si="22"/>
        <v>4593.3763440860212</v>
      </c>
      <c r="J308" s="75">
        <f t="shared" si="23"/>
        <v>-2176.4717204300919</v>
      </c>
    </row>
    <row r="309" spans="2:10" s="67" customFormat="1" ht="12.75" customHeight="1" x14ac:dyDescent="0.2">
      <c r="B309" s="72">
        <f t="shared" si="24"/>
        <v>296</v>
      </c>
      <c r="C309" s="125">
        <v>153705</v>
      </c>
      <c r="D309" s="126">
        <v>43720</v>
      </c>
      <c r="E309" s="127" t="s">
        <v>367</v>
      </c>
      <c r="F309" s="128">
        <v>0.3</v>
      </c>
      <c r="G309" s="129">
        <f t="shared" si="20"/>
        <v>-2176.1717204300917</v>
      </c>
      <c r="H309" s="73">
        <f t="shared" si="21"/>
        <v>0</v>
      </c>
      <c r="I309" s="74">
        <f t="shared" si="22"/>
        <v>4593.3763440860212</v>
      </c>
      <c r="J309" s="75">
        <f t="shared" si="23"/>
        <v>-2176.1717204300917</v>
      </c>
    </row>
    <row r="310" spans="2:10" s="67" customFormat="1" ht="12.75" customHeight="1" x14ac:dyDescent="0.2">
      <c r="B310" s="72">
        <f t="shared" si="24"/>
        <v>297</v>
      </c>
      <c r="C310" s="125">
        <v>154105</v>
      </c>
      <c r="D310" s="126">
        <v>43721</v>
      </c>
      <c r="E310" s="127" t="s">
        <v>368</v>
      </c>
      <c r="F310" s="128">
        <v>239.75</v>
      </c>
      <c r="G310" s="129">
        <f t="shared" si="20"/>
        <v>-1936.4217204300917</v>
      </c>
      <c r="H310" s="73">
        <f t="shared" si="21"/>
        <v>0</v>
      </c>
      <c r="I310" s="74">
        <f t="shared" si="22"/>
        <v>4593.3763440860212</v>
      </c>
      <c r="J310" s="75">
        <f t="shared" si="23"/>
        <v>-1936.4217204300917</v>
      </c>
    </row>
    <row r="311" spans="2:10" s="67" customFormat="1" ht="12.75" customHeight="1" x14ac:dyDescent="0.2">
      <c r="B311" s="72">
        <f t="shared" si="24"/>
        <v>298</v>
      </c>
      <c r="C311" s="125">
        <v>154205</v>
      </c>
      <c r="D311" s="126">
        <v>43721</v>
      </c>
      <c r="E311" s="127" t="s">
        <v>369</v>
      </c>
      <c r="F311" s="128">
        <v>143.85</v>
      </c>
      <c r="G311" s="129">
        <f t="shared" si="20"/>
        <v>-1792.5717204300918</v>
      </c>
      <c r="H311" s="73">
        <f t="shared" si="21"/>
        <v>0</v>
      </c>
      <c r="I311" s="74">
        <f t="shared" si="22"/>
        <v>4593.3763440860212</v>
      </c>
      <c r="J311" s="75">
        <f t="shared" si="23"/>
        <v>-1792.5717204300918</v>
      </c>
    </row>
    <row r="312" spans="2:10" s="67" customFormat="1" ht="12.75" customHeight="1" x14ac:dyDescent="0.2">
      <c r="B312" s="72">
        <f t="shared" si="24"/>
        <v>299</v>
      </c>
      <c r="C312" s="125">
        <v>154305</v>
      </c>
      <c r="D312" s="126">
        <v>43721</v>
      </c>
      <c r="E312" s="127" t="s">
        <v>370</v>
      </c>
      <c r="F312" s="128">
        <v>41.23</v>
      </c>
      <c r="G312" s="129">
        <f t="shared" si="20"/>
        <v>-1751.3417204300918</v>
      </c>
      <c r="H312" s="73">
        <f t="shared" si="21"/>
        <v>0</v>
      </c>
      <c r="I312" s="74">
        <f t="shared" si="22"/>
        <v>4593.3763440860212</v>
      </c>
      <c r="J312" s="75">
        <f t="shared" si="23"/>
        <v>-1751.3417204300918</v>
      </c>
    </row>
    <row r="313" spans="2:10" s="67" customFormat="1" ht="12.75" customHeight="1" x14ac:dyDescent="0.2">
      <c r="B313" s="72">
        <f t="shared" si="24"/>
        <v>300</v>
      </c>
      <c r="C313" s="125">
        <v>154505</v>
      </c>
      <c r="D313" s="126">
        <v>43741</v>
      </c>
      <c r="E313" s="127" t="s">
        <v>371</v>
      </c>
      <c r="F313" s="128">
        <v>68.72</v>
      </c>
      <c r="G313" s="129">
        <f t="shared" si="20"/>
        <v>-1682.6217204300917</v>
      </c>
      <c r="H313" s="73">
        <f t="shared" si="21"/>
        <v>0</v>
      </c>
      <c r="I313" s="74">
        <f t="shared" si="22"/>
        <v>4593.3763440860212</v>
      </c>
      <c r="J313" s="75">
        <f t="shared" si="23"/>
        <v>-1682.6217204300917</v>
      </c>
    </row>
    <row r="314" spans="2:10" s="67" customFormat="1" ht="12.75" customHeight="1" x14ac:dyDescent="0.2">
      <c r="B314" s="72">
        <f t="shared" si="24"/>
        <v>301</v>
      </c>
      <c r="C314" s="125">
        <v>155105</v>
      </c>
      <c r="D314" s="126">
        <v>43745</v>
      </c>
      <c r="E314" s="127" t="s">
        <v>372</v>
      </c>
      <c r="F314" s="128">
        <v>15.88</v>
      </c>
      <c r="G314" s="129">
        <f t="shared" si="20"/>
        <v>-1666.7417204300916</v>
      </c>
      <c r="H314" s="73">
        <f t="shared" si="21"/>
        <v>0</v>
      </c>
      <c r="I314" s="74">
        <f t="shared" si="22"/>
        <v>4593.3763440860212</v>
      </c>
      <c r="J314" s="75">
        <f t="shared" si="23"/>
        <v>-1666.7417204300916</v>
      </c>
    </row>
    <row r="315" spans="2:10" s="67" customFormat="1" ht="12.75" customHeight="1" x14ac:dyDescent="0.2">
      <c r="B315" s="72">
        <f t="shared" si="24"/>
        <v>302</v>
      </c>
      <c r="C315" s="125">
        <v>156005</v>
      </c>
      <c r="D315" s="126">
        <v>43745</v>
      </c>
      <c r="E315" s="127" t="s">
        <v>373</v>
      </c>
      <c r="F315" s="128">
        <v>72.44</v>
      </c>
      <c r="G315" s="129">
        <f t="shared" si="20"/>
        <v>-1594.3017204300916</v>
      </c>
      <c r="H315" s="73">
        <f t="shared" si="21"/>
        <v>0</v>
      </c>
      <c r="I315" s="74">
        <f t="shared" si="22"/>
        <v>4593.3763440860212</v>
      </c>
      <c r="J315" s="75">
        <f t="shared" si="23"/>
        <v>-1594.3017204300916</v>
      </c>
    </row>
    <row r="316" spans="2:10" s="67" customFormat="1" ht="12.75" customHeight="1" x14ac:dyDescent="0.2">
      <c r="B316" s="72">
        <f t="shared" si="24"/>
        <v>303</v>
      </c>
      <c r="C316" s="125">
        <v>155905</v>
      </c>
      <c r="D316" s="126">
        <v>43745</v>
      </c>
      <c r="E316" s="127" t="s">
        <v>374</v>
      </c>
      <c r="F316" s="128">
        <v>51.37</v>
      </c>
      <c r="G316" s="129">
        <f t="shared" si="20"/>
        <v>-1542.9317204300917</v>
      </c>
      <c r="H316" s="73">
        <f t="shared" si="21"/>
        <v>0</v>
      </c>
      <c r="I316" s="74">
        <f t="shared" si="22"/>
        <v>4593.3763440860212</v>
      </c>
      <c r="J316" s="75">
        <f t="shared" si="23"/>
        <v>-1542.9317204300917</v>
      </c>
    </row>
    <row r="317" spans="2:10" s="67" customFormat="1" ht="12.75" customHeight="1" x14ac:dyDescent="0.2">
      <c r="B317" s="72">
        <f t="shared" si="24"/>
        <v>304</v>
      </c>
      <c r="C317" s="125">
        <v>155805</v>
      </c>
      <c r="D317" s="126">
        <v>43745</v>
      </c>
      <c r="E317" s="127" t="s">
        <v>375</v>
      </c>
      <c r="F317" s="128">
        <v>434.54</v>
      </c>
      <c r="G317" s="129">
        <f t="shared" si="20"/>
        <v>-1108.3917204300917</v>
      </c>
      <c r="H317" s="73">
        <f t="shared" si="21"/>
        <v>0</v>
      </c>
      <c r="I317" s="74">
        <f t="shared" si="22"/>
        <v>4593.3763440860212</v>
      </c>
      <c r="J317" s="75">
        <f t="shared" si="23"/>
        <v>-1108.3917204300917</v>
      </c>
    </row>
    <row r="318" spans="2:10" s="67" customFormat="1" ht="12.75" customHeight="1" x14ac:dyDescent="0.2">
      <c r="B318" s="72">
        <f t="shared" si="24"/>
        <v>305</v>
      </c>
      <c r="C318" s="125">
        <v>155005</v>
      </c>
      <c r="D318" s="126">
        <v>43745</v>
      </c>
      <c r="E318" s="127" t="s">
        <v>376</v>
      </c>
      <c r="F318" s="128">
        <v>47.95</v>
      </c>
      <c r="G318" s="129">
        <f t="shared" si="20"/>
        <v>-1060.4417204300917</v>
      </c>
      <c r="H318" s="73">
        <f t="shared" si="21"/>
        <v>0</v>
      </c>
      <c r="I318" s="74">
        <f t="shared" si="22"/>
        <v>4593.3763440860212</v>
      </c>
      <c r="J318" s="75">
        <f t="shared" si="23"/>
        <v>-1060.4417204300917</v>
      </c>
    </row>
    <row r="319" spans="2:10" s="67" customFormat="1" ht="12.75" customHeight="1" x14ac:dyDescent="0.2">
      <c r="B319" s="72">
        <f t="shared" si="24"/>
        <v>306</v>
      </c>
      <c r="C319" s="125">
        <v>154905</v>
      </c>
      <c r="D319" s="126">
        <v>43745</v>
      </c>
      <c r="E319" s="127" t="s">
        <v>377</v>
      </c>
      <c r="F319" s="128">
        <v>47.95</v>
      </c>
      <c r="G319" s="129">
        <f t="shared" si="20"/>
        <v>-1012.4917204300916</v>
      </c>
      <c r="H319" s="73">
        <f t="shared" si="21"/>
        <v>0</v>
      </c>
      <c r="I319" s="74">
        <f t="shared" si="22"/>
        <v>4593.3763440860212</v>
      </c>
      <c r="J319" s="75">
        <f t="shared" si="23"/>
        <v>-1012.4917204300916</v>
      </c>
    </row>
    <row r="320" spans="2:10" s="67" customFormat="1" ht="12.75" customHeight="1" x14ac:dyDescent="0.2">
      <c r="B320" s="72">
        <f t="shared" si="24"/>
        <v>307</v>
      </c>
      <c r="C320" s="125">
        <v>154805</v>
      </c>
      <c r="D320" s="126">
        <v>43745</v>
      </c>
      <c r="E320" s="127" t="s">
        <v>378</v>
      </c>
      <c r="F320" s="128">
        <v>238.69</v>
      </c>
      <c r="G320" s="129">
        <f t="shared" si="20"/>
        <v>-773.80172043009156</v>
      </c>
      <c r="H320" s="73">
        <f t="shared" si="21"/>
        <v>0</v>
      </c>
      <c r="I320" s="74">
        <f t="shared" si="22"/>
        <v>4593.3763440860212</v>
      </c>
      <c r="J320" s="75">
        <f t="shared" si="23"/>
        <v>-773.80172043009156</v>
      </c>
    </row>
    <row r="321" spans="2:10" s="67" customFormat="1" ht="12.75" customHeight="1" x14ac:dyDescent="0.2">
      <c r="B321" s="72">
        <f t="shared" si="24"/>
        <v>308</v>
      </c>
      <c r="C321" s="125">
        <v>154705</v>
      </c>
      <c r="D321" s="126">
        <v>43745</v>
      </c>
      <c r="E321" s="127" t="s">
        <v>379</v>
      </c>
      <c r="F321" s="128">
        <v>206.17</v>
      </c>
      <c r="G321" s="129">
        <f t="shared" si="20"/>
        <v>-567.6317204300916</v>
      </c>
      <c r="H321" s="73">
        <f t="shared" si="21"/>
        <v>0</v>
      </c>
      <c r="I321" s="74">
        <f t="shared" si="22"/>
        <v>4593.3763440860212</v>
      </c>
      <c r="J321" s="75">
        <f t="shared" si="23"/>
        <v>-567.6317204300916</v>
      </c>
    </row>
    <row r="322" spans="2:10" s="67" customFormat="1" ht="12.75" customHeight="1" x14ac:dyDescent="0.2">
      <c r="B322" s="72">
        <f t="shared" si="24"/>
        <v>309</v>
      </c>
      <c r="C322" s="125">
        <v>154605</v>
      </c>
      <c r="D322" s="126">
        <v>43745</v>
      </c>
      <c r="E322" s="127" t="s">
        <v>380</v>
      </c>
      <c r="F322" s="128">
        <v>106.9</v>
      </c>
      <c r="G322" s="129">
        <f t="shared" si="20"/>
        <v>-460.73172043009163</v>
      </c>
      <c r="H322" s="73">
        <f t="shared" si="21"/>
        <v>0</v>
      </c>
      <c r="I322" s="74">
        <f t="shared" si="22"/>
        <v>4593.3763440860212</v>
      </c>
      <c r="J322" s="75">
        <f t="shared" si="23"/>
        <v>-460.73172043009163</v>
      </c>
    </row>
    <row r="323" spans="2:10" s="67" customFormat="1" ht="12.75" customHeight="1" x14ac:dyDescent="0.2">
      <c r="B323" s="72">
        <f t="shared" si="24"/>
        <v>310</v>
      </c>
      <c r="C323" s="125">
        <v>155705</v>
      </c>
      <c r="D323" s="126">
        <v>43745</v>
      </c>
      <c r="E323" s="127" t="s">
        <v>381</v>
      </c>
      <c r="F323" s="128">
        <v>111.04</v>
      </c>
      <c r="G323" s="129">
        <f t="shared" si="20"/>
        <v>-349.69172043009161</v>
      </c>
      <c r="H323" s="73">
        <f t="shared" si="21"/>
        <v>0</v>
      </c>
      <c r="I323" s="74">
        <f t="shared" si="22"/>
        <v>4593.3763440860212</v>
      </c>
      <c r="J323" s="75">
        <f t="shared" si="23"/>
        <v>-349.69172043009161</v>
      </c>
    </row>
    <row r="324" spans="2:10" s="67" customFormat="1" ht="12.75" customHeight="1" x14ac:dyDescent="0.2">
      <c r="B324" s="72">
        <f t="shared" si="24"/>
        <v>311</v>
      </c>
      <c r="C324" s="125">
        <v>155605</v>
      </c>
      <c r="D324" s="126">
        <v>43745</v>
      </c>
      <c r="E324" s="127" t="s">
        <v>382</v>
      </c>
      <c r="F324" s="128">
        <v>24.13</v>
      </c>
      <c r="G324" s="129">
        <f t="shared" si="20"/>
        <v>-325.56172043009161</v>
      </c>
      <c r="H324" s="73">
        <f t="shared" si="21"/>
        <v>0</v>
      </c>
      <c r="I324" s="74">
        <f t="shared" si="22"/>
        <v>4593.3763440860212</v>
      </c>
      <c r="J324" s="75">
        <f t="shared" si="23"/>
        <v>-325.56172043009161</v>
      </c>
    </row>
    <row r="325" spans="2:10" s="67" customFormat="1" ht="12.75" customHeight="1" x14ac:dyDescent="0.2">
      <c r="B325" s="72">
        <f t="shared" si="24"/>
        <v>312</v>
      </c>
      <c r="C325" s="125">
        <v>155505</v>
      </c>
      <c r="D325" s="126">
        <v>43745</v>
      </c>
      <c r="E325" s="127" t="s">
        <v>383</v>
      </c>
      <c r="F325" s="128">
        <v>13.88</v>
      </c>
      <c r="G325" s="129">
        <f t="shared" si="20"/>
        <v>-311.68172043009162</v>
      </c>
      <c r="H325" s="73">
        <f t="shared" si="21"/>
        <v>0</v>
      </c>
      <c r="I325" s="74">
        <f t="shared" si="22"/>
        <v>4593.3763440860212</v>
      </c>
      <c r="J325" s="75">
        <f t="shared" si="23"/>
        <v>-311.68172043009162</v>
      </c>
    </row>
    <row r="326" spans="2:10" s="67" customFormat="1" ht="12.75" customHeight="1" x14ac:dyDescent="0.2">
      <c r="B326" s="72">
        <f t="shared" si="24"/>
        <v>313</v>
      </c>
      <c r="C326" s="125">
        <v>155405</v>
      </c>
      <c r="D326" s="126">
        <v>43745</v>
      </c>
      <c r="E326" s="127" t="s">
        <v>384</v>
      </c>
      <c r="F326" s="128">
        <v>125.03</v>
      </c>
      <c r="G326" s="129">
        <f t="shared" si="20"/>
        <v>-186.65172043009161</v>
      </c>
      <c r="H326" s="73">
        <f t="shared" si="21"/>
        <v>0</v>
      </c>
      <c r="I326" s="74">
        <f t="shared" si="22"/>
        <v>4593.3763440860212</v>
      </c>
      <c r="J326" s="75">
        <f t="shared" si="23"/>
        <v>-186.65172043009161</v>
      </c>
    </row>
    <row r="327" spans="2:10" s="67" customFormat="1" ht="12.75" customHeight="1" x14ac:dyDescent="0.2">
      <c r="B327" s="72">
        <f t="shared" si="24"/>
        <v>314</v>
      </c>
      <c r="C327" s="125">
        <v>155305</v>
      </c>
      <c r="D327" s="126">
        <v>43745</v>
      </c>
      <c r="E327" s="127" t="s">
        <v>385</v>
      </c>
      <c r="F327" s="128">
        <v>51.37</v>
      </c>
      <c r="G327" s="129">
        <f t="shared" si="20"/>
        <v>-135.28172043009161</v>
      </c>
      <c r="H327" s="73">
        <f t="shared" si="21"/>
        <v>0</v>
      </c>
      <c r="I327" s="74">
        <f t="shared" si="22"/>
        <v>4593.3763440860212</v>
      </c>
      <c r="J327" s="75">
        <f t="shared" si="23"/>
        <v>-135.28172043009161</v>
      </c>
    </row>
    <row r="328" spans="2:10" s="67" customFormat="1" ht="12.75" customHeight="1" x14ac:dyDescent="0.2">
      <c r="B328" s="72">
        <f t="shared" si="24"/>
        <v>315</v>
      </c>
      <c r="C328" s="125">
        <v>155205</v>
      </c>
      <c r="D328" s="126">
        <v>43745</v>
      </c>
      <c r="E328" s="127" t="s">
        <v>386</v>
      </c>
      <c r="F328" s="128">
        <v>246.78</v>
      </c>
      <c r="G328" s="129">
        <f t="shared" si="20"/>
        <v>111.49827956990839</v>
      </c>
      <c r="H328" s="73">
        <f t="shared" si="21"/>
        <v>1</v>
      </c>
      <c r="I328" s="74">
        <f t="shared" si="22"/>
        <v>4593.3763440860212</v>
      </c>
      <c r="J328" s="75">
        <f t="shared" si="23"/>
        <v>-4481.8780645161132</v>
      </c>
    </row>
    <row r="329" spans="2:10" s="67" customFormat="1" ht="12.75" customHeight="1" x14ac:dyDescent="0.2">
      <c r="B329" s="72">
        <f t="shared" si="24"/>
        <v>316</v>
      </c>
      <c r="C329" s="125">
        <v>156305</v>
      </c>
      <c r="D329" s="126">
        <v>43745</v>
      </c>
      <c r="E329" s="127" t="s">
        <v>387</v>
      </c>
      <c r="F329" s="128">
        <v>154.19999999999999</v>
      </c>
      <c r="G329" s="129">
        <f t="shared" si="20"/>
        <v>-4327.6780645161134</v>
      </c>
      <c r="H329" s="73">
        <f t="shared" si="21"/>
        <v>0</v>
      </c>
      <c r="I329" s="74">
        <f t="shared" si="22"/>
        <v>4593.3763440860212</v>
      </c>
      <c r="J329" s="75">
        <f t="shared" si="23"/>
        <v>-4327.6780645161134</v>
      </c>
    </row>
    <row r="330" spans="2:10" s="67" customFormat="1" ht="12.75" customHeight="1" x14ac:dyDescent="0.2">
      <c r="B330" s="72">
        <f t="shared" si="24"/>
        <v>317</v>
      </c>
      <c r="C330" s="125">
        <v>156105</v>
      </c>
      <c r="D330" s="126">
        <v>43745</v>
      </c>
      <c r="E330" s="127" t="s">
        <v>388</v>
      </c>
      <c r="F330" s="128">
        <v>51.37</v>
      </c>
      <c r="G330" s="129">
        <f t="shared" si="20"/>
        <v>-4276.3080645161135</v>
      </c>
      <c r="H330" s="73">
        <f t="shared" si="21"/>
        <v>0</v>
      </c>
      <c r="I330" s="74">
        <f t="shared" si="22"/>
        <v>4593.3763440860212</v>
      </c>
      <c r="J330" s="75">
        <f t="shared" si="23"/>
        <v>-4276.3080645161135</v>
      </c>
    </row>
    <row r="331" spans="2:10" s="67" customFormat="1" ht="12.75" customHeight="1" x14ac:dyDescent="0.2">
      <c r="B331" s="72">
        <f t="shared" si="24"/>
        <v>318</v>
      </c>
      <c r="C331" s="125">
        <v>156205</v>
      </c>
      <c r="D331" s="126">
        <v>43745</v>
      </c>
      <c r="E331" s="127" t="s">
        <v>389</v>
      </c>
      <c r="F331" s="128">
        <v>20.62</v>
      </c>
      <c r="G331" s="129">
        <f t="shared" si="20"/>
        <v>-4255.6880645161136</v>
      </c>
      <c r="H331" s="73">
        <f t="shared" si="21"/>
        <v>0</v>
      </c>
      <c r="I331" s="74">
        <f t="shared" si="22"/>
        <v>4593.3763440860212</v>
      </c>
      <c r="J331" s="75">
        <f t="shared" si="23"/>
        <v>-4255.6880645161136</v>
      </c>
    </row>
    <row r="332" spans="2:10" s="67" customFormat="1" ht="12.75" customHeight="1" x14ac:dyDescent="0.2">
      <c r="B332" s="72">
        <f t="shared" si="24"/>
        <v>319</v>
      </c>
      <c r="C332" s="125">
        <v>157805</v>
      </c>
      <c r="D332" s="126">
        <v>43746</v>
      </c>
      <c r="E332" s="127" t="s">
        <v>390</v>
      </c>
      <c r="F332" s="128">
        <v>3.47</v>
      </c>
      <c r="G332" s="129">
        <f t="shared" si="20"/>
        <v>-4252.2180645161134</v>
      </c>
      <c r="H332" s="73">
        <f t="shared" si="21"/>
        <v>0</v>
      </c>
      <c r="I332" s="74">
        <f t="shared" si="22"/>
        <v>4593.3763440860212</v>
      </c>
      <c r="J332" s="75">
        <f t="shared" si="23"/>
        <v>-4252.2180645161134</v>
      </c>
    </row>
    <row r="333" spans="2:10" s="67" customFormat="1" ht="12.75" customHeight="1" x14ac:dyDescent="0.2">
      <c r="B333" s="72">
        <f t="shared" si="24"/>
        <v>320</v>
      </c>
      <c r="C333" s="125">
        <v>157905</v>
      </c>
      <c r="D333" s="126">
        <v>43746</v>
      </c>
      <c r="E333" s="127" t="s">
        <v>391</v>
      </c>
      <c r="F333" s="128">
        <v>55.1</v>
      </c>
      <c r="G333" s="129">
        <f t="shared" si="20"/>
        <v>-4197.118064516113</v>
      </c>
      <c r="H333" s="73">
        <f t="shared" si="21"/>
        <v>0</v>
      </c>
      <c r="I333" s="74">
        <f t="shared" si="22"/>
        <v>4593.3763440860212</v>
      </c>
      <c r="J333" s="75">
        <f t="shared" si="23"/>
        <v>-4197.118064516113</v>
      </c>
    </row>
    <row r="334" spans="2:10" s="67" customFormat="1" ht="12.75" customHeight="1" x14ac:dyDescent="0.2">
      <c r="B334" s="72">
        <f t="shared" si="24"/>
        <v>321</v>
      </c>
      <c r="C334" s="125">
        <v>158005</v>
      </c>
      <c r="D334" s="126">
        <v>43746</v>
      </c>
      <c r="E334" s="127" t="s">
        <v>392</v>
      </c>
      <c r="F334" s="128">
        <v>51.37</v>
      </c>
      <c r="G334" s="129">
        <f t="shared" ref="G334:G397" si="25">F334+J333</f>
        <v>-4145.7480645161131</v>
      </c>
      <c r="H334" s="73">
        <f t="shared" ref="H334:H397" si="26">IF(G334&gt;0,ROUND(G334/I334+0.5,0),0)</f>
        <v>0</v>
      </c>
      <c r="I334" s="74">
        <f t="shared" ref="I334:I397" si="27">$C$10</f>
        <v>4593.3763440860212</v>
      </c>
      <c r="J334" s="75">
        <f t="shared" ref="J334:J397" si="28">G334-(H334*I334)</f>
        <v>-4145.7480645161131</v>
      </c>
    </row>
    <row r="335" spans="2:10" s="67" customFormat="1" ht="12.75" customHeight="1" x14ac:dyDescent="0.2">
      <c r="B335" s="72">
        <f t="shared" ref="B335:B398" si="29">+B334+1</f>
        <v>322</v>
      </c>
      <c r="C335" s="125">
        <v>157705</v>
      </c>
      <c r="D335" s="126">
        <v>43746</v>
      </c>
      <c r="E335" s="127" t="s">
        <v>393</v>
      </c>
      <c r="F335" s="128">
        <v>19.350000000000001</v>
      </c>
      <c r="G335" s="129">
        <f t="shared" si="25"/>
        <v>-4126.3980645161128</v>
      </c>
      <c r="H335" s="73">
        <f t="shared" si="26"/>
        <v>0</v>
      </c>
      <c r="I335" s="74">
        <f t="shared" si="27"/>
        <v>4593.3763440860212</v>
      </c>
      <c r="J335" s="75">
        <f t="shared" si="28"/>
        <v>-4126.3980645161128</v>
      </c>
    </row>
    <row r="336" spans="2:10" s="67" customFormat="1" ht="12.75" customHeight="1" x14ac:dyDescent="0.2">
      <c r="B336" s="72">
        <f t="shared" si="29"/>
        <v>323</v>
      </c>
      <c r="C336" s="125">
        <v>156405</v>
      </c>
      <c r="D336" s="126">
        <v>43746</v>
      </c>
      <c r="E336" s="127" t="s">
        <v>394</v>
      </c>
      <c r="F336" s="128">
        <v>55.58</v>
      </c>
      <c r="G336" s="129">
        <f t="shared" si="25"/>
        <v>-4070.8180645161128</v>
      </c>
      <c r="H336" s="73">
        <f t="shared" si="26"/>
        <v>0</v>
      </c>
      <c r="I336" s="74">
        <f t="shared" si="27"/>
        <v>4593.3763440860212</v>
      </c>
      <c r="J336" s="75">
        <f t="shared" si="28"/>
        <v>-4070.8180645161128</v>
      </c>
    </row>
    <row r="337" spans="2:10" s="67" customFormat="1" ht="12.75" customHeight="1" x14ac:dyDescent="0.2">
      <c r="B337" s="72">
        <f t="shared" si="29"/>
        <v>324</v>
      </c>
      <c r="C337" s="125">
        <v>158105</v>
      </c>
      <c r="D337" s="126">
        <v>43746</v>
      </c>
      <c r="E337" s="127" t="s">
        <v>395</v>
      </c>
      <c r="F337" s="128">
        <v>83.86</v>
      </c>
      <c r="G337" s="129">
        <f t="shared" si="25"/>
        <v>-3986.9580645161127</v>
      </c>
      <c r="H337" s="73">
        <f t="shared" si="26"/>
        <v>0</v>
      </c>
      <c r="I337" s="74">
        <f t="shared" si="27"/>
        <v>4593.3763440860212</v>
      </c>
      <c r="J337" s="75">
        <f t="shared" si="28"/>
        <v>-3986.9580645161127</v>
      </c>
    </row>
    <row r="338" spans="2:10" s="67" customFormat="1" ht="12.75" customHeight="1" x14ac:dyDescent="0.2">
      <c r="B338" s="72">
        <f t="shared" si="29"/>
        <v>325</v>
      </c>
      <c r="C338" s="125">
        <v>156505</v>
      </c>
      <c r="D338" s="126">
        <v>43746</v>
      </c>
      <c r="E338" s="127" t="s">
        <v>396</v>
      </c>
      <c r="F338" s="128">
        <v>51.37</v>
      </c>
      <c r="G338" s="129">
        <f t="shared" si="25"/>
        <v>-3935.5880645161128</v>
      </c>
      <c r="H338" s="73">
        <f t="shared" si="26"/>
        <v>0</v>
      </c>
      <c r="I338" s="74">
        <f t="shared" si="27"/>
        <v>4593.3763440860212</v>
      </c>
      <c r="J338" s="75">
        <f t="shared" si="28"/>
        <v>-3935.5880645161128</v>
      </c>
    </row>
    <row r="339" spans="2:10" s="67" customFormat="1" ht="12.75" customHeight="1" x14ac:dyDescent="0.2">
      <c r="B339" s="72">
        <f t="shared" si="29"/>
        <v>326</v>
      </c>
      <c r="C339" s="125">
        <v>156605</v>
      </c>
      <c r="D339" s="126">
        <v>43746</v>
      </c>
      <c r="E339" s="127" t="s">
        <v>397</v>
      </c>
      <c r="F339" s="128">
        <v>5.92</v>
      </c>
      <c r="G339" s="129">
        <f t="shared" si="25"/>
        <v>-3929.6680645161127</v>
      </c>
      <c r="H339" s="73">
        <f t="shared" si="26"/>
        <v>0</v>
      </c>
      <c r="I339" s="74">
        <f t="shared" si="27"/>
        <v>4593.3763440860212</v>
      </c>
      <c r="J339" s="75">
        <f t="shared" si="28"/>
        <v>-3929.6680645161127</v>
      </c>
    </row>
    <row r="340" spans="2:10" s="67" customFormat="1" ht="12.75" customHeight="1" x14ac:dyDescent="0.2">
      <c r="B340" s="72">
        <f t="shared" si="29"/>
        <v>327</v>
      </c>
      <c r="C340" s="125">
        <v>156705</v>
      </c>
      <c r="D340" s="126">
        <v>43746</v>
      </c>
      <c r="E340" s="127" t="s">
        <v>398</v>
      </c>
      <c r="F340" s="128">
        <v>12.87</v>
      </c>
      <c r="G340" s="129">
        <f t="shared" si="25"/>
        <v>-3916.7980645161128</v>
      </c>
      <c r="H340" s="73">
        <f t="shared" si="26"/>
        <v>0</v>
      </c>
      <c r="I340" s="74">
        <f t="shared" si="27"/>
        <v>4593.3763440860212</v>
      </c>
      <c r="J340" s="75">
        <f t="shared" si="28"/>
        <v>-3916.7980645161128</v>
      </c>
    </row>
    <row r="341" spans="2:10" s="67" customFormat="1" ht="12.75" customHeight="1" x14ac:dyDescent="0.2">
      <c r="B341" s="72">
        <f t="shared" si="29"/>
        <v>328</v>
      </c>
      <c r="C341" s="125">
        <v>156805</v>
      </c>
      <c r="D341" s="126">
        <v>43746</v>
      </c>
      <c r="E341" s="127" t="s">
        <v>399</v>
      </c>
      <c r="F341" s="128">
        <v>51.37</v>
      </c>
      <c r="G341" s="129">
        <f t="shared" si="25"/>
        <v>-3865.428064516113</v>
      </c>
      <c r="H341" s="73">
        <f t="shared" si="26"/>
        <v>0</v>
      </c>
      <c r="I341" s="74">
        <f t="shared" si="27"/>
        <v>4593.3763440860212</v>
      </c>
      <c r="J341" s="75">
        <f t="shared" si="28"/>
        <v>-3865.428064516113</v>
      </c>
    </row>
    <row r="342" spans="2:10" s="67" customFormat="1" ht="12.75" customHeight="1" x14ac:dyDescent="0.2">
      <c r="B342" s="72">
        <f t="shared" si="29"/>
        <v>329</v>
      </c>
      <c r="C342" s="125">
        <v>156905</v>
      </c>
      <c r="D342" s="126">
        <v>43746</v>
      </c>
      <c r="E342" s="127" t="s">
        <v>400</v>
      </c>
      <c r="F342" s="128">
        <v>15.88</v>
      </c>
      <c r="G342" s="129">
        <f t="shared" si="25"/>
        <v>-3849.5480645161128</v>
      </c>
      <c r="H342" s="73">
        <f t="shared" si="26"/>
        <v>0</v>
      </c>
      <c r="I342" s="74">
        <f t="shared" si="27"/>
        <v>4593.3763440860212</v>
      </c>
      <c r="J342" s="75">
        <f t="shared" si="28"/>
        <v>-3849.5480645161128</v>
      </c>
    </row>
    <row r="343" spans="2:10" s="67" customFormat="1" ht="12.75" customHeight="1" x14ac:dyDescent="0.2">
      <c r="B343" s="72">
        <f t="shared" si="29"/>
        <v>330</v>
      </c>
      <c r="C343" s="125">
        <v>157005</v>
      </c>
      <c r="D343" s="126">
        <v>43746</v>
      </c>
      <c r="E343" s="127" t="s">
        <v>401</v>
      </c>
      <c r="F343" s="128">
        <v>15.88</v>
      </c>
      <c r="G343" s="129">
        <f t="shared" si="25"/>
        <v>-3833.6680645161127</v>
      </c>
      <c r="H343" s="73">
        <f t="shared" si="26"/>
        <v>0</v>
      </c>
      <c r="I343" s="74">
        <f t="shared" si="27"/>
        <v>4593.3763440860212</v>
      </c>
      <c r="J343" s="75">
        <f t="shared" si="28"/>
        <v>-3833.6680645161127</v>
      </c>
    </row>
    <row r="344" spans="2:10" s="67" customFormat="1" ht="12.75" customHeight="1" x14ac:dyDescent="0.2">
      <c r="B344" s="72">
        <f t="shared" si="29"/>
        <v>331</v>
      </c>
      <c r="C344" s="125">
        <v>157605</v>
      </c>
      <c r="D344" s="126">
        <v>43746</v>
      </c>
      <c r="E344" s="127" t="s">
        <v>402</v>
      </c>
      <c r="F344" s="128">
        <v>24.81</v>
      </c>
      <c r="G344" s="129">
        <f t="shared" si="25"/>
        <v>-3808.8580645161128</v>
      </c>
      <c r="H344" s="73">
        <f t="shared" si="26"/>
        <v>0</v>
      </c>
      <c r="I344" s="74">
        <f t="shared" si="27"/>
        <v>4593.3763440860212</v>
      </c>
      <c r="J344" s="75">
        <f t="shared" si="28"/>
        <v>-3808.8580645161128</v>
      </c>
    </row>
    <row r="345" spans="2:10" s="67" customFormat="1" ht="12.75" customHeight="1" x14ac:dyDescent="0.2">
      <c r="B345" s="72">
        <f t="shared" si="29"/>
        <v>332</v>
      </c>
      <c r="C345" s="125">
        <v>157505</v>
      </c>
      <c r="D345" s="126">
        <v>43746</v>
      </c>
      <c r="E345" s="127" t="s">
        <v>403</v>
      </c>
      <c r="F345" s="128">
        <v>40.01</v>
      </c>
      <c r="G345" s="129">
        <f t="shared" si="25"/>
        <v>-3768.8480645161126</v>
      </c>
      <c r="H345" s="73">
        <f t="shared" si="26"/>
        <v>0</v>
      </c>
      <c r="I345" s="74">
        <f t="shared" si="27"/>
        <v>4593.3763440860212</v>
      </c>
      <c r="J345" s="75">
        <f t="shared" si="28"/>
        <v>-3768.8480645161126</v>
      </c>
    </row>
    <row r="346" spans="2:10" s="67" customFormat="1" ht="12.75" customHeight="1" x14ac:dyDescent="0.2">
      <c r="B346" s="72">
        <f t="shared" si="29"/>
        <v>333</v>
      </c>
      <c r="C346" s="125">
        <v>157405</v>
      </c>
      <c r="D346" s="126">
        <v>43746</v>
      </c>
      <c r="E346" s="127" t="s">
        <v>404</v>
      </c>
      <c r="F346" s="128">
        <v>19.61</v>
      </c>
      <c r="G346" s="129">
        <f t="shared" si="25"/>
        <v>-3749.2380645161124</v>
      </c>
      <c r="H346" s="73">
        <f t="shared" si="26"/>
        <v>0</v>
      </c>
      <c r="I346" s="74">
        <f t="shared" si="27"/>
        <v>4593.3763440860212</v>
      </c>
      <c r="J346" s="75">
        <f t="shared" si="28"/>
        <v>-3749.2380645161124</v>
      </c>
    </row>
    <row r="347" spans="2:10" s="67" customFormat="1" ht="12.75" customHeight="1" x14ac:dyDescent="0.2">
      <c r="B347" s="72">
        <f t="shared" si="29"/>
        <v>334</v>
      </c>
      <c r="C347" s="125">
        <v>157305</v>
      </c>
      <c r="D347" s="126">
        <v>43746</v>
      </c>
      <c r="E347" s="127" t="s">
        <v>405</v>
      </c>
      <c r="F347" s="128">
        <v>36.22</v>
      </c>
      <c r="G347" s="129">
        <f t="shared" si="25"/>
        <v>-3713.0180645161126</v>
      </c>
      <c r="H347" s="73">
        <f t="shared" si="26"/>
        <v>0</v>
      </c>
      <c r="I347" s="74">
        <f t="shared" si="27"/>
        <v>4593.3763440860212</v>
      </c>
      <c r="J347" s="75">
        <f t="shared" si="28"/>
        <v>-3713.0180645161126</v>
      </c>
    </row>
    <row r="348" spans="2:10" s="67" customFormat="1" ht="12.75" customHeight="1" x14ac:dyDescent="0.2">
      <c r="B348" s="72">
        <f t="shared" si="29"/>
        <v>335</v>
      </c>
      <c r="C348" s="125">
        <v>157205</v>
      </c>
      <c r="D348" s="126">
        <v>43746</v>
      </c>
      <c r="E348" s="127" t="s">
        <v>406</v>
      </c>
      <c r="F348" s="128">
        <v>55.1</v>
      </c>
      <c r="G348" s="129">
        <f t="shared" si="25"/>
        <v>-3657.9180645161127</v>
      </c>
      <c r="H348" s="73">
        <f t="shared" si="26"/>
        <v>0</v>
      </c>
      <c r="I348" s="74">
        <f t="shared" si="27"/>
        <v>4593.3763440860212</v>
      </c>
      <c r="J348" s="75">
        <f t="shared" si="28"/>
        <v>-3657.9180645161127</v>
      </c>
    </row>
    <row r="349" spans="2:10" s="67" customFormat="1" ht="12.75" customHeight="1" x14ac:dyDescent="0.2">
      <c r="B349" s="72">
        <f t="shared" si="29"/>
        <v>336</v>
      </c>
      <c r="C349" s="125">
        <v>157105</v>
      </c>
      <c r="D349" s="126">
        <v>43746</v>
      </c>
      <c r="E349" s="127" t="s">
        <v>407</v>
      </c>
      <c r="F349" s="128">
        <v>3.47</v>
      </c>
      <c r="G349" s="129">
        <f t="shared" si="25"/>
        <v>-3654.4480645161129</v>
      </c>
      <c r="H349" s="73">
        <f t="shared" si="26"/>
        <v>0</v>
      </c>
      <c r="I349" s="74">
        <f t="shared" si="27"/>
        <v>4593.3763440860212</v>
      </c>
      <c r="J349" s="75">
        <f t="shared" si="28"/>
        <v>-3654.4480645161129</v>
      </c>
    </row>
    <row r="350" spans="2:10" s="67" customFormat="1" ht="12.75" customHeight="1" x14ac:dyDescent="0.2">
      <c r="B350" s="72">
        <f t="shared" si="29"/>
        <v>337</v>
      </c>
      <c r="C350" s="125">
        <v>158205</v>
      </c>
      <c r="D350" s="126">
        <v>43752</v>
      </c>
      <c r="E350" s="127" t="s">
        <v>408</v>
      </c>
      <c r="F350" s="128">
        <v>44.16</v>
      </c>
      <c r="G350" s="129">
        <f t="shared" si="25"/>
        <v>-3610.2880645161131</v>
      </c>
      <c r="H350" s="73">
        <f t="shared" si="26"/>
        <v>0</v>
      </c>
      <c r="I350" s="74">
        <f t="shared" si="27"/>
        <v>4593.3763440860212</v>
      </c>
      <c r="J350" s="75">
        <f t="shared" si="28"/>
        <v>-3610.2880645161131</v>
      </c>
    </row>
    <row r="351" spans="2:10" s="67" customFormat="1" ht="12.75" customHeight="1" x14ac:dyDescent="0.2">
      <c r="B351" s="72">
        <f t="shared" si="29"/>
        <v>338</v>
      </c>
      <c r="C351" s="125">
        <v>158305</v>
      </c>
      <c r="D351" s="126">
        <v>43752</v>
      </c>
      <c r="E351" s="127" t="s">
        <v>409</v>
      </c>
      <c r="F351" s="128">
        <v>44.16</v>
      </c>
      <c r="G351" s="129">
        <f t="shared" si="25"/>
        <v>-3566.1280645161132</v>
      </c>
      <c r="H351" s="73">
        <f t="shared" si="26"/>
        <v>0</v>
      </c>
      <c r="I351" s="74">
        <f t="shared" si="27"/>
        <v>4593.3763440860212</v>
      </c>
      <c r="J351" s="75">
        <f t="shared" si="28"/>
        <v>-3566.1280645161132</v>
      </c>
    </row>
    <row r="352" spans="2:10" s="67" customFormat="1" ht="12.75" customHeight="1" x14ac:dyDescent="0.2">
      <c r="B352" s="72">
        <f t="shared" si="29"/>
        <v>339</v>
      </c>
      <c r="C352" s="125">
        <v>158705</v>
      </c>
      <c r="D352" s="126">
        <v>43763</v>
      </c>
      <c r="E352" s="127" t="s">
        <v>410</v>
      </c>
      <c r="F352" s="128">
        <v>1517.88</v>
      </c>
      <c r="G352" s="129">
        <f t="shared" si="25"/>
        <v>-2048.2480645161131</v>
      </c>
      <c r="H352" s="73">
        <f t="shared" si="26"/>
        <v>0</v>
      </c>
      <c r="I352" s="74">
        <f t="shared" si="27"/>
        <v>4593.3763440860212</v>
      </c>
      <c r="J352" s="75">
        <f t="shared" si="28"/>
        <v>-2048.2480645161131</v>
      </c>
    </row>
    <row r="353" spans="2:10" s="67" customFormat="1" ht="12.75" customHeight="1" x14ac:dyDescent="0.2">
      <c r="B353" s="72">
        <f t="shared" si="29"/>
        <v>340</v>
      </c>
      <c r="C353" s="125">
        <v>158605</v>
      </c>
      <c r="D353" s="126">
        <v>43763</v>
      </c>
      <c r="E353" s="127" t="s">
        <v>411</v>
      </c>
      <c r="F353" s="128">
        <v>58.88</v>
      </c>
      <c r="G353" s="129">
        <f t="shared" si="25"/>
        <v>-1989.368064516113</v>
      </c>
      <c r="H353" s="73">
        <f t="shared" si="26"/>
        <v>0</v>
      </c>
      <c r="I353" s="74">
        <f t="shared" si="27"/>
        <v>4593.3763440860212</v>
      </c>
      <c r="J353" s="75">
        <f t="shared" si="28"/>
        <v>-1989.368064516113</v>
      </c>
    </row>
    <row r="354" spans="2:10" s="67" customFormat="1" ht="12.75" customHeight="1" x14ac:dyDescent="0.2">
      <c r="B354" s="72">
        <f t="shared" si="29"/>
        <v>341</v>
      </c>
      <c r="C354" s="125">
        <v>158505</v>
      </c>
      <c r="D354" s="126">
        <v>43763</v>
      </c>
      <c r="E354" s="127" t="s">
        <v>412</v>
      </c>
      <c r="F354" s="128">
        <v>234.54</v>
      </c>
      <c r="G354" s="129">
        <f t="shared" si="25"/>
        <v>-1754.828064516113</v>
      </c>
      <c r="H354" s="73">
        <f t="shared" si="26"/>
        <v>0</v>
      </c>
      <c r="I354" s="74">
        <f t="shared" si="27"/>
        <v>4593.3763440860212</v>
      </c>
      <c r="J354" s="75">
        <f t="shared" si="28"/>
        <v>-1754.828064516113</v>
      </c>
    </row>
    <row r="355" spans="2:10" s="67" customFormat="1" ht="12.75" customHeight="1" x14ac:dyDescent="0.2">
      <c r="B355" s="72">
        <f t="shared" si="29"/>
        <v>342</v>
      </c>
      <c r="C355" s="125">
        <v>159105</v>
      </c>
      <c r="D355" s="126">
        <v>43767</v>
      </c>
      <c r="E355" s="127" t="s">
        <v>413</v>
      </c>
      <c r="F355" s="128">
        <v>238.69</v>
      </c>
      <c r="G355" s="129">
        <f t="shared" si="25"/>
        <v>-1516.138064516113</v>
      </c>
      <c r="H355" s="73">
        <f t="shared" si="26"/>
        <v>0</v>
      </c>
      <c r="I355" s="74">
        <f t="shared" si="27"/>
        <v>4593.3763440860212</v>
      </c>
      <c r="J355" s="75">
        <f t="shared" si="28"/>
        <v>-1516.138064516113</v>
      </c>
    </row>
    <row r="356" spans="2:10" s="67" customFormat="1" ht="12.75" customHeight="1" x14ac:dyDescent="0.2">
      <c r="B356" s="72">
        <f t="shared" si="29"/>
        <v>343</v>
      </c>
      <c r="C356" s="125">
        <v>159405</v>
      </c>
      <c r="D356" s="126">
        <v>43767</v>
      </c>
      <c r="E356" s="127" t="s">
        <v>414</v>
      </c>
      <c r="F356" s="128">
        <v>105.94</v>
      </c>
      <c r="G356" s="129">
        <f t="shared" si="25"/>
        <v>-1410.1980645161129</v>
      </c>
      <c r="H356" s="73">
        <f t="shared" si="26"/>
        <v>0</v>
      </c>
      <c r="I356" s="74">
        <f t="shared" si="27"/>
        <v>4593.3763440860212</v>
      </c>
      <c r="J356" s="75">
        <f t="shared" si="28"/>
        <v>-1410.1980645161129</v>
      </c>
    </row>
    <row r="357" spans="2:10" s="67" customFormat="1" ht="12.75" customHeight="1" x14ac:dyDescent="0.2">
      <c r="B357" s="72">
        <f t="shared" si="29"/>
        <v>344</v>
      </c>
      <c r="C357" s="125">
        <v>159205</v>
      </c>
      <c r="D357" s="126">
        <v>43767</v>
      </c>
      <c r="E357" s="127" t="s">
        <v>415</v>
      </c>
      <c r="F357" s="128">
        <v>2400.9</v>
      </c>
      <c r="G357" s="129">
        <f t="shared" si="25"/>
        <v>990.70193548388715</v>
      </c>
      <c r="H357" s="73">
        <f t="shared" si="26"/>
        <v>1</v>
      </c>
      <c r="I357" s="74">
        <f t="shared" si="27"/>
        <v>4593.3763440860212</v>
      </c>
      <c r="J357" s="75">
        <f t="shared" si="28"/>
        <v>-3602.674408602134</v>
      </c>
    </row>
    <row r="358" spans="2:10" s="67" customFormat="1" ht="12.75" customHeight="1" x14ac:dyDescent="0.2">
      <c r="B358" s="72">
        <f t="shared" si="29"/>
        <v>345</v>
      </c>
      <c r="C358" s="125">
        <v>159305</v>
      </c>
      <c r="D358" s="126">
        <v>43767</v>
      </c>
      <c r="E358" s="127" t="s">
        <v>416</v>
      </c>
      <c r="F358" s="128">
        <v>38.61</v>
      </c>
      <c r="G358" s="129">
        <f t="shared" si="25"/>
        <v>-3564.0644086021339</v>
      </c>
      <c r="H358" s="73">
        <f t="shared" si="26"/>
        <v>0</v>
      </c>
      <c r="I358" s="74">
        <f t="shared" si="27"/>
        <v>4593.3763440860212</v>
      </c>
      <c r="J358" s="75">
        <f t="shared" si="28"/>
        <v>-3564.0644086021339</v>
      </c>
    </row>
    <row r="359" spans="2:10" s="67" customFormat="1" ht="12.75" customHeight="1" x14ac:dyDescent="0.2">
      <c r="B359" s="72">
        <f t="shared" si="29"/>
        <v>346</v>
      </c>
      <c r="C359" s="125">
        <v>159505</v>
      </c>
      <c r="D359" s="126">
        <v>43775</v>
      </c>
      <c r="E359" s="127" t="s">
        <v>417</v>
      </c>
      <c r="F359" s="128">
        <v>134.32</v>
      </c>
      <c r="G359" s="129">
        <f t="shared" si="25"/>
        <v>-3429.7444086021337</v>
      </c>
      <c r="H359" s="73">
        <f t="shared" si="26"/>
        <v>0</v>
      </c>
      <c r="I359" s="74">
        <f t="shared" si="27"/>
        <v>4593.3763440860212</v>
      </c>
      <c r="J359" s="75">
        <f t="shared" si="28"/>
        <v>-3429.7444086021337</v>
      </c>
    </row>
    <row r="360" spans="2:10" s="67" customFormat="1" ht="12.75" customHeight="1" x14ac:dyDescent="0.2">
      <c r="B360" s="72">
        <f t="shared" si="29"/>
        <v>347</v>
      </c>
      <c r="C360" s="125">
        <v>159605</v>
      </c>
      <c r="D360" s="126">
        <v>43780</v>
      </c>
      <c r="E360" s="127" t="s">
        <v>418</v>
      </c>
      <c r="F360" s="128">
        <v>489.85</v>
      </c>
      <c r="G360" s="129">
        <f t="shared" si="25"/>
        <v>-2939.8944086021338</v>
      </c>
      <c r="H360" s="73">
        <f t="shared" si="26"/>
        <v>0</v>
      </c>
      <c r="I360" s="74">
        <f t="shared" si="27"/>
        <v>4593.3763440860212</v>
      </c>
      <c r="J360" s="75">
        <f t="shared" si="28"/>
        <v>-2939.8944086021338</v>
      </c>
    </row>
    <row r="361" spans="2:10" s="67" customFormat="1" ht="12.75" customHeight="1" x14ac:dyDescent="0.2">
      <c r="B361" s="72">
        <f t="shared" si="29"/>
        <v>348</v>
      </c>
      <c r="C361" s="125">
        <v>159705</v>
      </c>
      <c r="D361" s="126">
        <v>43781</v>
      </c>
      <c r="E361" s="127" t="s">
        <v>419</v>
      </c>
      <c r="F361" s="128">
        <v>4.3600000000000003</v>
      </c>
      <c r="G361" s="129">
        <f t="shared" si="25"/>
        <v>-2935.5344086021337</v>
      </c>
      <c r="H361" s="73">
        <f t="shared" si="26"/>
        <v>0</v>
      </c>
      <c r="I361" s="74">
        <f t="shared" si="27"/>
        <v>4593.3763440860212</v>
      </c>
      <c r="J361" s="75">
        <f t="shared" si="28"/>
        <v>-2935.5344086021337</v>
      </c>
    </row>
    <row r="362" spans="2:10" s="67" customFormat="1" ht="12.75" customHeight="1" x14ac:dyDescent="0.2">
      <c r="B362" s="72">
        <f t="shared" si="29"/>
        <v>349</v>
      </c>
      <c r="C362" s="125">
        <v>160105</v>
      </c>
      <c r="D362" s="126">
        <v>43782</v>
      </c>
      <c r="E362" s="127" t="s">
        <v>420</v>
      </c>
      <c r="F362" s="128">
        <v>105.94</v>
      </c>
      <c r="G362" s="129">
        <f t="shared" si="25"/>
        <v>-2829.5944086021336</v>
      </c>
      <c r="H362" s="73">
        <f t="shared" si="26"/>
        <v>0</v>
      </c>
      <c r="I362" s="74">
        <f t="shared" si="27"/>
        <v>4593.3763440860212</v>
      </c>
      <c r="J362" s="75">
        <f t="shared" si="28"/>
        <v>-2829.5944086021336</v>
      </c>
    </row>
    <row r="363" spans="2:10" s="67" customFormat="1" ht="12.75" customHeight="1" x14ac:dyDescent="0.2">
      <c r="B363" s="72">
        <f t="shared" si="29"/>
        <v>350</v>
      </c>
      <c r="C363" s="125">
        <v>160405</v>
      </c>
      <c r="D363" s="126">
        <v>43782</v>
      </c>
      <c r="E363" s="127" t="s">
        <v>421</v>
      </c>
      <c r="F363" s="128">
        <v>15.12</v>
      </c>
      <c r="G363" s="129">
        <f t="shared" si="25"/>
        <v>-2814.4744086021337</v>
      </c>
      <c r="H363" s="73">
        <f t="shared" si="26"/>
        <v>0</v>
      </c>
      <c r="I363" s="74">
        <f t="shared" si="27"/>
        <v>4593.3763440860212</v>
      </c>
      <c r="J363" s="75">
        <f t="shared" si="28"/>
        <v>-2814.4744086021337</v>
      </c>
    </row>
    <row r="364" spans="2:10" s="67" customFormat="1" ht="12.75" customHeight="1" x14ac:dyDescent="0.2">
      <c r="B364" s="72">
        <f t="shared" si="29"/>
        <v>351</v>
      </c>
      <c r="C364" s="125">
        <v>160505</v>
      </c>
      <c r="D364" s="126">
        <v>43782</v>
      </c>
      <c r="E364" s="127" t="s">
        <v>422</v>
      </c>
      <c r="F364" s="128">
        <v>45.35</v>
      </c>
      <c r="G364" s="129">
        <f t="shared" si="25"/>
        <v>-2769.1244086021338</v>
      </c>
      <c r="H364" s="73">
        <f t="shared" si="26"/>
        <v>0</v>
      </c>
      <c r="I364" s="74">
        <f t="shared" si="27"/>
        <v>4593.3763440860212</v>
      </c>
      <c r="J364" s="75">
        <f t="shared" si="28"/>
        <v>-2769.1244086021338</v>
      </c>
    </row>
    <row r="365" spans="2:10" s="67" customFormat="1" ht="12.75" customHeight="1" x14ac:dyDescent="0.2">
      <c r="B365" s="72">
        <f t="shared" si="29"/>
        <v>352</v>
      </c>
      <c r="C365" s="125">
        <v>160205</v>
      </c>
      <c r="D365" s="126">
        <v>43782</v>
      </c>
      <c r="E365" s="127" t="s">
        <v>423</v>
      </c>
      <c r="F365" s="128">
        <v>906</v>
      </c>
      <c r="G365" s="129">
        <f t="shared" si="25"/>
        <v>-1863.1244086021338</v>
      </c>
      <c r="H365" s="73">
        <f t="shared" si="26"/>
        <v>0</v>
      </c>
      <c r="I365" s="74">
        <f t="shared" si="27"/>
        <v>4593.3763440860212</v>
      </c>
      <c r="J365" s="75">
        <f t="shared" si="28"/>
        <v>-1863.1244086021338</v>
      </c>
    </row>
    <row r="366" spans="2:10" s="67" customFormat="1" ht="12.75" customHeight="1" x14ac:dyDescent="0.2">
      <c r="B366" s="72">
        <f t="shared" si="29"/>
        <v>353</v>
      </c>
      <c r="C366" s="125">
        <v>160905</v>
      </c>
      <c r="D366" s="126">
        <v>43783</v>
      </c>
      <c r="E366" s="127" t="s">
        <v>424</v>
      </c>
      <c r="F366" s="128">
        <v>2503.6</v>
      </c>
      <c r="G366" s="129">
        <f t="shared" si="25"/>
        <v>640.47559139786608</v>
      </c>
      <c r="H366" s="73">
        <f t="shared" si="26"/>
        <v>1</v>
      </c>
      <c r="I366" s="74">
        <f t="shared" si="27"/>
        <v>4593.3763440860212</v>
      </c>
      <c r="J366" s="75">
        <f t="shared" si="28"/>
        <v>-3952.9007526881551</v>
      </c>
    </row>
    <row r="367" spans="2:10" s="67" customFormat="1" ht="12.75" customHeight="1" x14ac:dyDescent="0.2">
      <c r="B367" s="72">
        <f t="shared" si="29"/>
        <v>354</v>
      </c>
      <c r="C367" s="125">
        <v>161105</v>
      </c>
      <c r="D367" s="126">
        <v>43784</v>
      </c>
      <c r="E367" s="127" t="s">
        <v>425</v>
      </c>
      <c r="F367" s="128">
        <v>629.21</v>
      </c>
      <c r="G367" s="129">
        <f t="shared" si="25"/>
        <v>-3323.690752688155</v>
      </c>
      <c r="H367" s="73">
        <f t="shared" si="26"/>
        <v>0</v>
      </c>
      <c r="I367" s="74">
        <f t="shared" si="27"/>
        <v>4593.3763440860212</v>
      </c>
      <c r="J367" s="75">
        <f t="shared" si="28"/>
        <v>-3323.690752688155</v>
      </c>
    </row>
    <row r="368" spans="2:10" s="67" customFormat="1" ht="12.75" customHeight="1" x14ac:dyDescent="0.2">
      <c r="B368" s="72">
        <f t="shared" si="29"/>
        <v>355</v>
      </c>
      <c r="C368" s="125">
        <v>161305</v>
      </c>
      <c r="D368" s="126">
        <v>43791</v>
      </c>
      <c r="E368" s="127" t="s">
        <v>426</v>
      </c>
      <c r="F368" s="128">
        <v>464.4</v>
      </c>
      <c r="G368" s="129">
        <f t="shared" si="25"/>
        <v>-2859.290752688155</v>
      </c>
      <c r="H368" s="73">
        <f t="shared" si="26"/>
        <v>0</v>
      </c>
      <c r="I368" s="74">
        <f t="shared" si="27"/>
        <v>4593.3763440860212</v>
      </c>
      <c r="J368" s="75">
        <f t="shared" si="28"/>
        <v>-2859.290752688155</v>
      </c>
    </row>
    <row r="369" spans="2:10" s="67" customFormat="1" ht="12.75" customHeight="1" x14ac:dyDescent="0.2">
      <c r="B369" s="72">
        <f t="shared" si="29"/>
        <v>356</v>
      </c>
      <c r="C369" s="125">
        <v>161905</v>
      </c>
      <c r="D369" s="126">
        <v>43801</v>
      </c>
      <c r="E369" s="127" t="s">
        <v>427</v>
      </c>
      <c r="F369" s="128">
        <v>0.02</v>
      </c>
      <c r="G369" s="129">
        <f t="shared" si="25"/>
        <v>-2859.270752688155</v>
      </c>
      <c r="H369" s="73">
        <f t="shared" si="26"/>
        <v>0</v>
      </c>
      <c r="I369" s="74">
        <f t="shared" si="27"/>
        <v>4593.3763440860212</v>
      </c>
      <c r="J369" s="75">
        <f t="shared" si="28"/>
        <v>-2859.270752688155</v>
      </c>
    </row>
    <row r="370" spans="2:10" s="67" customFormat="1" ht="12.75" customHeight="1" x14ac:dyDescent="0.2">
      <c r="B370" s="72">
        <f t="shared" si="29"/>
        <v>357</v>
      </c>
      <c r="C370" s="125">
        <v>162405</v>
      </c>
      <c r="D370" s="126">
        <v>43805</v>
      </c>
      <c r="E370" s="127" t="s">
        <v>428</v>
      </c>
      <c r="F370" s="128">
        <v>0.02</v>
      </c>
      <c r="G370" s="129">
        <f t="shared" si="25"/>
        <v>-2859.250752688155</v>
      </c>
      <c r="H370" s="73">
        <f t="shared" si="26"/>
        <v>0</v>
      </c>
      <c r="I370" s="74">
        <f t="shared" si="27"/>
        <v>4593.3763440860212</v>
      </c>
      <c r="J370" s="75">
        <f t="shared" si="28"/>
        <v>-2859.250752688155</v>
      </c>
    </row>
    <row r="371" spans="2:10" s="67" customFormat="1" ht="12.75" customHeight="1" x14ac:dyDescent="0.2">
      <c r="B371" s="72">
        <f t="shared" si="29"/>
        <v>358</v>
      </c>
      <c r="C371" s="125">
        <v>162905</v>
      </c>
      <c r="D371" s="126">
        <v>43809</v>
      </c>
      <c r="E371" s="127" t="s">
        <v>429</v>
      </c>
      <c r="F371" s="128">
        <v>32.93</v>
      </c>
      <c r="G371" s="129">
        <f t="shared" si="25"/>
        <v>-2826.3207526881552</v>
      </c>
      <c r="H371" s="73">
        <f t="shared" si="26"/>
        <v>0</v>
      </c>
      <c r="I371" s="74">
        <f t="shared" si="27"/>
        <v>4593.3763440860212</v>
      </c>
      <c r="J371" s="75">
        <f t="shared" si="28"/>
        <v>-2826.3207526881552</v>
      </c>
    </row>
    <row r="372" spans="2:10" s="67" customFormat="1" ht="12.75" customHeight="1" x14ac:dyDescent="0.2">
      <c r="B372" s="72">
        <f t="shared" si="29"/>
        <v>359</v>
      </c>
      <c r="C372" s="125">
        <v>162705</v>
      </c>
      <c r="D372" s="126">
        <v>43809</v>
      </c>
      <c r="E372" s="127" t="s">
        <v>430</v>
      </c>
      <c r="F372" s="128">
        <v>0.01</v>
      </c>
      <c r="G372" s="129">
        <f t="shared" si="25"/>
        <v>-2826.3107526881549</v>
      </c>
      <c r="H372" s="73">
        <f t="shared" si="26"/>
        <v>0</v>
      </c>
      <c r="I372" s="74">
        <f t="shared" si="27"/>
        <v>4593.3763440860212</v>
      </c>
      <c r="J372" s="75">
        <f t="shared" si="28"/>
        <v>-2826.3107526881549</v>
      </c>
    </row>
    <row r="373" spans="2:10" s="67" customFormat="1" ht="12.75" customHeight="1" x14ac:dyDescent="0.2">
      <c r="B373" s="72">
        <f t="shared" si="29"/>
        <v>360</v>
      </c>
      <c r="C373" s="125">
        <v>162605</v>
      </c>
      <c r="D373" s="126">
        <v>43809</v>
      </c>
      <c r="E373" s="127" t="s">
        <v>431</v>
      </c>
      <c r="F373" s="128">
        <v>0.02</v>
      </c>
      <c r="G373" s="129">
        <f t="shared" si="25"/>
        <v>-2826.290752688155</v>
      </c>
      <c r="H373" s="73">
        <f t="shared" si="26"/>
        <v>0</v>
      </c>
      <c r="I373" s="74">
        <f t="shared" si="27"/>
        <v>4593.3763440860212</v>
      </c>
      <c r="J373" s="75">
        <f t="shared" si="28"/>
        <v>-2826.290752688155</v>
      </c>
    </row>
    <row r="374" spans="2:10" s="67" customFormat="1" ht="12.75" customHeight="1" x14ac:dyDescent="0.2">
      <c r="B374" s="72">
        <f t="shared" si="29"/>
        <v>361</v>
      </c>
      <c r="C374" s="125">
        <v>162505</v>
      </c>
      <c r="D374" s="126">
        <v>43809</v>
      </c>
      <c r="E374" s="127" t="s">
        <v>432</v>
      </c>
      <c r="F374" s="128">
        <v>0.01</v>
      </c>
      <c r="G374" s="129">
        <f t="shared" si="25"/>
        <v>-2826.2807526881547</v>
      </c>
      <c r="H374" s="73">
        <f t="shared" si="26"/>
        <v>0</v>
      </c>
      <c r="I374" s="74">
        <f t="shared" si="27"/>
        <v>4593.3763440860212</v>
      </c>
      <c r="J374" s="75">
        <f t="shared" si="28"/>
        <v>-2826.2807526881547</v>
      </c>
    </row>
    <row r="375" spans="2:10" s="67" customFormat="1" ht="12.75" customHeight="1" x14ac:dyDescent="0.2">
      <c r="B375" s="72">
        <f t="shared" si="29"/>
        <v>362</v>
      </c>
      <c r="C375" s="125">
        <v>162805</v>
      </c>
      <c r="D375" s="126">
        <v>43809</v>
      </c>
      <c r="E375" s="127" t="s">
        <v>433</v>
      </c>
      <c r="F375" s="128">
        <v>0.05</v>
      </c>
      <c r="G375" s="129">
        <f t="shared" si="25"/>
        <v>-2826.2307526881546</v>
      </c>
      <c r="H375" s="73">
        <f t="shared" si="26"/>
        <v>0</v>
      </c>
      <c r="I375" s="74">
        <f t="shared" si="27"/>
        <v>4593.3763440860212</v>
      </c>
      <c r="J375" s="75">
        <f t="shared" si="28"/>
        <v>-2826.2307526881546</v>
      </c>
    </row>
    <row r="376" spans="2:10" s="67" customFormat="1" ht="12.75" customHeight="1" x14ac:dyDescent="0.2">
      <c r="B376" s="72">
        <f t="shared" si="29"/>
        <v>363</v>
      </c>
      <c r="C376" s="125">
        <v>163905</v>
      </c>
      <c r="D376" s="126">
        <v>43811</v>
      </c>
      <c r="E376" s="127" t="s">
        <v>434</v>
      </c>
      <c r="F376" s="128">
        <v>0.02</v>
      </c>
      <c r="G376" s="129">
        <f t="shared" si="25"/>
        <v>-2826.2107526881546</v>
      </c>
      <c r="H376" s="73">
        <f t="shared" si="26"/>
        <v>0</v>
      </c>
      <c r="I376" s="74">
        <f t="shared" si="27"/>
        <v>4593.3763440860212</v>
      </c>
      <c r="J376" s="75">
        <f t="shared" si="28"/>
        <v>-2826.2107526881546</v>
      </c>
    </row>
    <row r="377" spans="2:10" s="67" customFormat="1" ht="12.75" customHeight="1" x14ac:dyDescent="0.2">
      <c r="B377" s="72">
        <f t="shared" si="29"/>
        <v>364</v>
      </c>
      <c r="C377" s="125">
        <v>163405</v>
      </c>
      <c r="D377" s="126">
        <v>43811</v>
      </c>
      <c r="E377" s="127" t="s">
        <v>435</v>
      </c>
      <c r="F377" s="128">
        <v>0.03</v>
      </c>
      <c r="G377" s="129">
        <f t="shared" si="25"/>
        <v>-2826.1807526881544</v>
      </c>
      <c r="H377" s="73">
        <f t="shared" si="26"/>
        <v>0</v>
      </c>
      <c r="I377" s="74">
        <f t="shared" si="27"/>
        <v>4593.3763440860212</v>
      </c>
      <c r="J377" s="75">
        <f t="shared" si="28"/>
        <v>-2826.1807526881544</v>
      </c>
    </row>
    <row r="378" spans="2:10" s="67" customFormat="1" ht="12.75" customHeight="1" x14ac:dyDescent="0.2">
      <c r="B378" s="72">
        <f t="shared" si="29"/>
        <v>365</v>
      </c>
      <c r="C378" s="125">
        <v>164005</v>
      </c>
      <c r="D378" s="126">
        <v>43811</v>
      </c>
      <c r="E378" s="127" t="s">
        <v>436</v>
      </c>
      <c r="F378" s="128">
        <v>28.23</v>
      </c>
      <c r="G378" s="129">
        <f t="shared" si="25"/>
        <v>-2797.9507526881544</v>
      </c>
      <c r="H378" s="73">
        <f t="shared" si="26"/>
        <v>0</v>
      </c>
      <c r="I378" s="74">
        <f t="shared" si="27"/>
        <v>4593.3763440860212</v>
      </c>
      <c r="J378" s="75">
        <f t="shared" si="28"/>
        <v>-2797.9507526881544</v>
      </c>
    </row>
    <row r="379" spans="2:10" s="67" customFormat="1" ht="12.75" customHeight="1" x14ac:dyDescent="0.2">
      <c r="B379" s="72">
        <f t="shared" si="29"/>
        <v>366</v>
      </c>
      <c r="C379" s="125">
        <v>163205</v>
      </c>
      <c r="D379" s="126">
        <v>43811</v>
      </c>
      <c r="E379" s="127" t="s">
        <v>437</v>
      </c>
      <c r="F379" s="128">
        <v>12.54</v>
      </c>
      <c r="G379" s="129">
        <f t="shared" si="25"/>
        <v>-2785.4107526881544</v>
      </c>
      <c r="H379" s="73">
        <f t="shared" si="26"/>
        <v>0</v>
      </c>
      <c r="I379" s="74">
        <f t="shared" si="27"/>
        <v>4593.3763440860212</v>
      </c>
      <c r="J379" s="75">
        <f t="shared" si="28"/>
        <v>-2785.4107526881544</v>
      </c>
    </row>
    <row r="380" spans="2:10" s="67" customFormat="1" ht="12.75" customHeight="1" x14ac:dyDescent="0.2">
      <c r="B380" s="72">
        <f t="shared" si="29"/>
        <v>367</v>
      </c>
      <c r="C380" s="125">
        <v>163005</v>
      </c>
      <c r="D380" s="126">
        <v>43811</v>
      </c>
      <c r="E380" s="127" t="s">
        <v>438</v>
      </c>
      <c r="F380" s="128">
        <v>12.54</v>
      </c>
      <c r="G380" s="129">
        <f t="shared" si="25"/>
        <v>-2772.8707526881544</v>
      </c>
      <c r="H380" s="73">
        <f t="shared" si="26"/>
        <v>0</v>
      </c>
      <c r="I380" s="74">
        <f t="shared" si="27"/>
        <v>4593.3763440860212</v>
      </c>
      <c r="J380" s="75">
        <f t="shared" si="28"/>
        <v>-2772.8707526881544</v>
      </c>
    </row>
    <row r="381" spans="2:10" s="67" customFormat="1" ht="12.75" customHeight="1" x14ac:dyDescent="0.2">
      <c r="B381" s="72">
        <f t="shared" si="29"/>
        <v>368</v>
      </c>
      <c r="C381" s="125">
        <v>163105</v>
      </c>
      <c r="D381" s="126">
        <v>43811</v>
      </c>
      <c r="E381" s="127" t="s">
        <v>439</v>
      </c>
      <c r="F381" s="128">
        <v>12.54</v>
      </c>
      <c r="G381" s="129">
        <f t="shared" si="25"/>
        <v>-2760.3307526881545</v>
      </c>
      <c r="H381" s="73">
        <f t="shared" si="26"/>
        <v>0</v>
      </c>
      <c r="I381" s="74">
        <f t="shared" si="27"/>
        <v>4593.3763440860212</v>
      </c>
      <c r="J381" s="75">
        <f t="shared" si="28"/>
        <v>-2760.3307526881545</v>
      </c>
    </row>
    <row r="382" spans="2:10" s="67" customFormat="1" ht="12.75" customHeight="1" x14ac:dyDescent="0.2">
      <c r="B382" s="72">
        <f t="shared" si="29"/>
        <v>369</v>
      </c>
      <c r="C382" s="125">
        <v>163805</v>
      </c>
      <c r="D382" s="126">
        <v>43811</v>
      </c>
      <c r="E382" s="127" t="s">
        <v>440</v>
      </c>
      <c r="F382" s="128">
        <v>42.56</v>
      </c>
      <c r="G382" s="129">
        <f t="shared" si="25"/>
        <v>-2717.7707526881545</v>
      </c>
      <c r="H382" s="73">
        <f t="shared" si="26"/>
        <v>0</v>
      </c>
      <c r="I382" s="74">
        <f t="shared" si="27"/>
        <v>4593.3763440860212</v>
      </c>
      <c r="J382" s="75">
        <f t="shared" si="28"/>
        <v>-2717.7707526881545</v>
      </c>
    </row>
    <row r="383" spans="2:10" s="67" customFormat="1" ht="12.75" customHeight="1" x14ac:dyDescent="0.2">
      <c r="B383" s="72">
        <f t="shared" si="29"/>
        <v>370</v>
      </c>
      <c r="C383" s="125">
        <v>163605</v>
      </c>
      <c r="D383" s="126">
        <v>43811</v>
      </c>
      <c r="E383" s="127" t="s">
        <v>441</v>
      </c>
      <c r="F383" s="128">
        <v>28.23</v>
      </c>
      <c r="G383" s="129">
        <f t="shared" si="25"/>
        <v>-2689.5407526881545</v>
      </c>
      <c r="H383" s="73">
        <f t="shared" si="26"/>
        <v>0</v>
      </c>
      <c r="I383" s="74">
        <f t="shared" si="27"/>
        <v>4593.3763440860212</v>
      </c>
      <c r="J383" s="75">
        <f t="shared" si="28"/>
        <v>-2689.5407526881545</v>
      </c>
    </row>
    <row r="384" spans="2:10" s="67" customFormat="1" ht="12.75" customHeight="1" x14ac:dyDescent="0.2">
      <c r="B384" s="72">
        <f t="shared" si="29"/>
        <v>371</v>
      </c>
      <c r="C384" s="125">
        <v>163305</v>
      </c>
      <c r="D384" s="126">
        <v>43811</v>
      </c>
      <c r="E384" s="127" t="s">
        <v>442</v>
      </c>
      <c r="F384" s="128">
        <v>12.54</v>
      </c>
      <c r="G384" s="129">
        <f t="shared" si="25"/>
        <v>-2677.0007526881545</v>
      </c>
      <c r="H384" s="73">
        <f t="shared" si="26"/>
        <v>0</v>
      </c>
      <c r="I384" s="74">
        <f t="shared" si="27"/>
        <v>4593.3763440860212</v>
      </c>
      <c r="J384" s="75">
        <f t="shared" si="28"/>
        <v>-2677.0007526881545</v>
      </c>
    </row>
    <row r="385" spans="2:10" s="67" customFormat="1" ht="12.75" customHeight="1" x14ac:dyDescent="0.2">
      <c r="B385" s="72">
        <f t="shared" si="29"/>
        <v>372</v>
      </c>
      <c r="C385" s="125">
        <v>137503</v>
      </c>
      <c r="D385" s="126">
        <v>43496</v>
      </c>
      <c r="E385" s="127" t="s">
        <v>443</v>
      </c>
      <c r="F385" s="128">
        <v>2540</v>
      </c>
      <c r="G385" s="129">
        <f t="shared" si="25"/>
        <v>-137.00075268815453</v>
      </c>
      <c r="H385" s="73">
        <f t="shared" si="26"/>
        <v>0</v>
      </c>
      <c r="I385" s="74">
        <f t="shared" si="27"/>
        <v>4593.3763440860212</v>
      </c>
      <c r="J385" s="75">
        <f t="shared" si="28"/>
        <v>-137.00075268815453</v>
      </c>
    </row>
    <row r="386" spans="2:10" s="67" customFormat="1" ht="12.75" customHeight="1" x14ac:dyDescent="0.2">
      <c r="B386" s="72">
        <f t="shared" si="29"/>
        <v>373</v>
      </c>
      <c r="C386" s="125">
        <v>137403</v>
      </c>
      <c r="D386" s="126">
        <v>43496</v>
      </c>
      <c r="E386" s="127" t="s">
        <v>444</v>
      </c>
      <c r="F386" s="128">
        <v>1139.9000000000001</v>
      </c>
      <c r="G386" s="129">
        <f t="shared" si="25"/>
        <v>1002.8992473118456</v>
      </c>
      <c r="H386" s="73">
        <f t="shared" si="26"/>
        <v>1</v>
      </c>
      <c r="I386" s="74">
        <f t="shared" si="27"/>
        <v>4593.3763440860212</v>
      </c>
      <c r="J386" s="75">
        <f t="shared" si="28"/>
        <v>-3590.4770967741756</v>
      </c>
    </row>
    <row r="387" spans="2:10" s="67" customFormat="1" ht="12.75" customHeight="1" x14ac:dyDescent="0.2">
      <c r="B387" s="72">
        <f t="shared" si="29"/>
        <v>374</v>
      </c>
      <c r="C387" s="125">
        <v>138503</v>
      </c>
      <c r="D387" s="126">
        <v>43496</v>
      </c>
      <c r="E387" s="127" t="s">
        <v>445</v>
      </c>
      <c r="F387" s="128">
        <v>1851.66</v>
      </c>
      <c r="G387" s="129">
        <f t="shared" si="25"/>
        <v>-1738.8170967741755</v>
      </c>
      <c r="H387" s="73">
        <f t="shared" si="26"/>
        <v>0</v>
      </c>
      <c r="I387" s="74">
        <f t="shared" si="27"/>
        <v>4593.3763440860212</v>
      </c>
      <c r="J387" s="75">
        <f t="shared" si="28"/>
        <v>-1738.8170967741755</v>
      </c>
    </row>
    <row r="388" spans="2:10" s="67" customFormat="1" ht="12.75" customHeight="1" x14ac:dyDescent="0.2">
      <c r="B388" s="72">
        <f t="shared" si="29"/>
        <v>375</v>
      </c>
      <c r="C388" s="125">
        <v>138203</v>
      </c>
      <c r="D388" s="126">
        <v>43496</v>
      </c>
      <c r="E388" s="127" t="s">
        <v>446</v>
      </c>
      <c r="F388" s="128">
        <v>360</v>
      </c>
      <c r="G388" s="129">
        <f t="shared" si="25"/>
        <v>-1378.8170967741755</v>
      </c>
      <c r="H388" s="73">
        <f t="shared" si="26"/>
        <v>0</v>
      </c>
      <c r="I388" s="74">
        <f t="shared" si="27"/>
        <v>4593.3763440860212</v>
      </c>
      <c r="J388" s="75">
        <f t="shared" si="28"/>
        <v>-1378.8170967741755</v>
      </c>
    </row>
    <row r="389" spans="2:10" s="67" customFormat="1" ht="12.75" customHeight="1" x14ac:dyDescent="0.2">
      <c r="B389" s="72">
        <f t="shared" si="29"/>
        <v>376</v>
      </c>
      <c r="C389" s="125">
        <v>138103</v>
      </c>
      <c r="D389" s="126">
        <v>43496</v>
      </c>
      <c r="E389" s="127" t="s">
        <v>447</v>
      </c>
      <c r="F389" s="128">
        <v>360</v>
      </c>
      <c r="G389" s="129">
        <f t="shared" si="25"/>
        <v>-1018.8170967741755</v>
      </c>
      <c r="H389" s="73">
        <f t="shared" si="26"/>
        <v>0</v>
      </c>
      <c r="I389" s="74">
        <f t="shared" si="27"/>
        <v>4593.3763440860212</v>
      </c>
      <c r="J389" s="75">
        <f t="shared" si="28"/>
        <v>-1018.8170967741755</v>
      </c>
    </row>
    <row r="390" spans="2:10" s="67" customFormat="1" ht="12.75" customHeight="1" x14ac:dyDescent="0.2">
      <c r="B390" s="72">
        <f t="shared" si="29"/>
        <v>377</v>
      </c>
      <c r="C390" s="125">
        <v>137003</v>
      </c>
      <c r="D390" s="126">
        <v>43496</v>
      </c>
      <c r="E390" s="127" t="s">
        <v>448</v>
      </c>
      <c r="F390" s="128">
        <v>3000</v>
      </c>
      <c r="G390" s="129">
        <f t="shared" si="25"/>
        <v>1981.1829032258245</v>
      </c>
      <c r="H390" s="73">
        <f t="shared" si="26"/>
        <v>1</v>
      </c>
      <c r="I390" s="74">
        <f t="shared" si="27"/>
        <v>4593.3763440860212</v>
      </c>
      <c r="J390" s="75">
        <f t="shared" si="28"/>
        <v>-2612.1934408601965</v>
      </c>
    </row>
    <row r="391" spans="2:10" s="67" customFormat="1" ht="12.75" customHeight="1" x14ac:dyDescent="0.2">
      <c r="B391" s="72">
        <f t="shared" si="29"/>
        <v>378</v>
      </c>
      <c r="C391" s="125">
        <v>137603</v>
      </c>
      <c r="D391" s="126">
        <v>43496</v>
      </c>
      <c r="E391" s="127" t="s">
        <v>449</v>
      </c>
      <c r="F391" s="128">
        <v>3000</v>
      </c>
      <c r="G391" s="129">
        <f t="shared" si="25"/>
        <v>387.80655913980354</v>
      </c>
      <c r="H391" s="73">
        <f t="shared" si="26"/>
        <v>1</v>
      </c>
      <c r="I391" s="74">
        <f t="shared" si="27"/>
        <v>4593.3763440860212</v>
      </c>
      <c r="J391" s="75">
        <f t="shared" si="28"/>
        <v>-4205.5697849462176</v>
      </c>
    </row>
    <row r="392" spans="2:10" s="67" customFormat="1" ht="12.75" customHeight="1" x14ac:dyDescent="0.2">
      <c r="B392" s="72">
        <f t="shared" si="29"/>
        <v>379</v>
      </c>
      <c r="C392" s="125">
        <v>136603</v>
      </c>
      <c r="D392" s="126">
        <v>43496</v>
      </c>
      <c r="E392" s="127" t="s">
        <v>450</v>
      </c>
      <c r="F392" s="128">
        <v>180</v>
      </c>
      <c r="G392" s="129">
        <f t="shared" si="25"/>
        <v>-4025.5697849462176</v>
      </c>
      <c r="H392" s="73">
        <f t="shared" si="26"/>
        <v>0</v>
      </c>
      <c r="I392" s="74">
        <f t="shared" si="27"/>
        <v>4593.3763440860212</v>
      </c>
      <c r="J392" s="75">
        <f t="shared" si="28"/>
        <v>-4025.5697849462176</v>
      </c>
    </row>
    <row r="393" spans="2:10" s="67" customFormat="1" ht="12.75" customHeight="1" x14ac:dyDescent="0.2">
      <c r="B393" s="72">
        <f t="shared" si="29"/>
        <v>380</v>
      </c>
      <c r="C393" s="125">
        <v>136903</v>
      </c>
      <c r="D393" s="126">
        <v>43496</v>
      </c>
      <c r="E393" s="127" t="s">
        <v>451</v>
      </c>
      <c r="F393" s="128">
        <v>2000</v>
      </c>
      <c r="G393" s="129">
        <f t="shared" si="25"/>
        <v>-2025.5697849462176</v>
      </c>
      <c r="H393" s="73">
        <f t="shared" si="26"/>
        <v>0</v>
      </c>
      <c r="I393" s="74">
        <f t="shared" si="27"/>
        <v>4593.3763440860212</v>
      </c>
      <c r="J393" s="75">
        <f t="shared" si="28"/>
        <v>-2025.5697849462176</v>
      </c>
    </row>
    <row r="394" spans="2:10" s="67" customFormat="1" ht="12.75" customHeight="1" x14ac:dyDescent="0.2">
      <c r="B394" s="72">
        <f t="shared" si="29"/>
        <v>381</v>
      </c>
      <c r="C394" s="125">
        <v>152103</v>
      </c>
      <c r="D394" s="126">
        <v>43524</v>
      </c>
      <c r="E394" s="127" t="s">
        <v>452</v>
      </c>
      <c r="F394" s="128">
        <v>2369.6</v>
      </c>
      <c r="G394" s="129">
        <f t="shared" si="25"/>
        <v>344.03021505378229</v>
      </c>
      <c r="H394" s="73">
        <f t="shared" si="26"/>
        <v>1</v>
      </c>
      <c r="I394" s="74">
        <f t="shared" si="27"/>
        <v>4593.3763440860212</v>
      </c>
      <c r="J394" s="75">
        <f t="shared" si="28"/>
        <v>-4249.3461290322393</v>
      </c>
    </row>
    <row r="395" spans="2:10" s="67" customFormat="1" ht="12.75" customHeight="1" x14ac:dyDescent="0.2">
      <c r="B395" s="72">
        <f t="shared" si="29"/>
        <v>382</v>
      </c>
      <c r="C395" s="125">
        <v>152203</v>
      </c>
      <c r="D395" s="126">
        <v>43524</v>
      </c>
      <c r="E395" s="127" t="s">
        <v>453</v>
      </c>
      <c r="F395" s="128">
        <v>2538</v>
      </c>
      <c r="G395" s="129">
        <f t="shared" si="25"/>
        <v>-1711.3461290322393</v>
      </c>
      <c r="H395" s="73">
        <f t="shared" si="26"/>
        <v>0</v>
      </c>
      <c r="I395" s="74">
        <f t="shared" si="27"/>
        <v>4593.3763440860212</v>
      </c>
      <c r="J395" s="75">
        <f t="shared" si="28"/>
        <v>-1711.3461290322393</v>
      </c>
    </row>
    <row r="396" spans="2:10" s="67" customFormat="1" ht="12.75" customHeight="1" x14ac:dyDescent="0.2">
      <c r="B396" s="72">
        <f t="shared" si="29"/>
        <v>383</v>
      </c>
      <c r="C396" s="125">
        <v>155703</v>
      </c>
      <c r="D396" s="126">
        <v>43524</v>
      </c>
      <c r="E396" s="127" t="s">
        <v>454</v>
      </c>
      <c r="F396" s="128">
        <v>340</v>
      </c>
      <c r="G396" s="129">
        <f t="shared" si="25"/>
        <v>-1371.3461290322393</v>
      </c>
      <c r="H396" s="73">
        <f t="shared" si="26"/>
        <v>0</v>
      </c>
      <c r="I396" s="74">
        <f t="shared" si="27"/>
        <v>4593.3763440860212</v>
      </c>
      <c r="J396" s="75">
        <f t="shared" si="28"/>
        <v>-1371.3461290322393</v>
      </c>
    </row>
    <row r="397" spans="2:10" s="67" customFormat="1" ht="12.75" customHeight="1" x14ac:dyDescent="0.2">
      <c r="B397" s="72">
        <f t="shared" si="29"/>
        <v>384</v>
      </c>
      <c r="C397" s="125">
        <v>155803</v>
      </c>
      <c r="D397" s="126">
        <v>43524</v>
      </c>
      <c r="E397" s="127" t="s">
        <v>455</v>
      </c>
      <c r="F397" s="128">
        <v>229</v>
      </c>
      <c r="G397" s="129">
        <f t="shared" si="25"/>
        <v>-1142.3461290322393</v>
      </c>
      <c r="H397" s="73">
        <f t="shared" si="26"/>
        <v>0</v>
      </c>
      <c r="I397" s="74">
        <f t="shared" si="27"/>
        <v>4593.3763440860212</v>
      </c>
      <c r="J397" s="75">
        <f t="shared" si="28"/>
        <v>-1142.3461290322393</v>
      </c>
    </row>
    <row r="398" spans="2:10" s="67" customFormat="1" ht="12.75" customHeight="1" x14ac:dyDescent="0.2">
      <c r="B398" s="72">
        <f t="shared" si="29"/>
        <v>385</v>
      </c>
      <c r="C398" s="125">
        <v>155903</v>
      </c>
      <c r="D398" s="126">
        <v>43524</v>
      </c>
      <c r="E398" s="127" t="s">
        <v>456</v>
      </c>
      <c r="F398" s="128">
        <v>354</v>
      </c>
      <c r="G398" s="129">
        <f t="shared" ref="G398:G461" si="30">F398+J397</f>
        <v>-788.34612903223933</v>
      </c>
      <c r="H398" s="73">
        <f t="shared" ref="H398:H461" si="31">IF(G398&gt;0,ROUND(G398/I398+0.5,0),0)</f>
        <v>0</v>
      </c>
      <c r="I398" s="74">
        <f t="shared" ref="I398:I461" si="32">$C$10</f>
        <v>4593.3763440860212</v>
      </c>
      <c r="J398" s="75">
        <f t="shared" ref="J398:J461" si="33">G398-(H398*I398)</f>
        <v>-788.34612903223933</v>
      </c>
    </row>
    <row r="399" spans="2:10" s="67" customFormat="1" ht="12.75" customHeight="1" x14ac:dyDescent="0.2">
      <c r="B399" s="72">
        <f t="shared" ref="B399:B462" si="34">+B398+1</f>
        <v>386</v>
      </c>
      <c r="C399" s="125">
        <v>150203</v>
      </c>
      <c r="D399" s="126">
        <v>43524</v>
      </c>
      <c r="E399" s="127" t="s">
        <v>457</v>
      </c>
      <c r="F399" s="128">
        <v>560</v>
      </c>
      <c r="G399" s="129">
        <f t="shared" si="30"/>
        <v>-228.34612903223933</v>
      </c>
      <c r="H399" s="73">
        <f t="shared" si="31"/>
        <v>0</v>
      </c>
      <c r="I399" s="74">
        <f t="shared" si="32"/>
        <v>4593.3763440860212</v>
      </c>
      <c r="J399" s="75">
        <f t="shared" si="33"/>
        <v>-228.34612903223933</v>
      </c>
    </row>
    <row r="400" spans="2:10" s="67" customFormat="1" ht="12.75" customHeight="1" x14ac:dyDescent="0.2">
      <c r="B400" s="72">
        <f t="shared" si="34"/>
        <v>387</v>
      </c>
      <c r="C400" s="125">
        <v>150103</v>
      </c>
      <c r="D400" s="126">
        <v>43524</v>
      </c>
      <c r="E400" s="127" t="s">
        <v>458</v>
      </c>
      <c r="F400" s="128">
        <v>805</v>
      </c>
      <c r="G400" s="129">
        <f t="shared" si="30"/>
        <v>576.65387096776067</v>
      </c>
      <c r="H400" s="73">
        <f t="shared" si="31"/>
        <v>1</v>
      </c>
      <c r="I400" s="74">
        <f t="shared" si="32"/>
        <v>4593.3763440860212</v>
      </c>
      <c r="J400" s="75">
        <f t="shared" si="33"/>
        <v>-4016.7224731182605</v>
      </c>
    </row>
    <row r="401" spans="2:10" s="67" customFormat="1" ht="12.75" customHeight="1" x14ac:dyDescent="0.2">
      <c r="B401" s="72">
        <f t="shared" si="34"/>
        <v>388</v>
      </c>
      <c r="C401" s="125">
        <v>152003</v>
      </c>
      <c r="D401" s="126">
        <v>43524</v>
      </c>
      <c r="E401" s="127" t="s">
        <v>459</v>
      </c>
      <c r="F401" s="128">
        <v>948</v>
      </c>
      <c r="G401" s="129">
        <f t="shared" si="30"/>
        <v>-3068.7224731182605</v>
      </c>
      <c r="H401" s="73">
        <f t="shared" si="31"/>
        <v>0</v>
      </c>
      <c r="I401" s="74">
        <f t="shared" si="32"/>
        <v>4593.3763440860212</v>
      </c>
      <c r="J401" s="75">
        <f t="shared" si="33"/>
        <v>-3068.7224731182605</v>
      </c>
    </row>
    <row r="402" spans="2:10" s="67" customFormat="1" ht="12.75" customHeight="1" x14ac:dyDescent="0.2">
      <c r="B402" s="72">
        <f t="shared" si="34"/>
        <v>389</v>
      </c>
      <c r="C402" s="125">
        <v>168403</v>
      </c>
      <c r="D402" s="126">
        <v>43585</v>
      </c>
      <c r="E402" s="127" t="s">
        <v>460</v>
      </c>
      <c r="F402" s="128">
        <v>1271.83</v>
      </c>
      <c r="G402" s="129">
        <f t="shared" si="30"/>
        <v>-1796.8924731182606</v>
      </c>
      <c r="H402" s="73">
        <f t="shared" si="31"/>
        <v>0</v>
      </c>
      <c r="I402" s="74">
        <f t="shared" si="32"/>
        <v>4593.3763440860212</v>
      </c>
      <c r="J402" s="75">
        <f t="shared" si="33"/>
        <v>-1796.8924731182606</v>
      </c>
    </row>
    <row r="403" spans="2:10" s="67" customFormat="1" ht="12.75" customHeight="1" x14ac:dyDescent="0.2">
      <c r="B403" s="72">
        <f t="shared" si="34"/>
        <v>390</v>
      </c>
      <c r="C403" s="125">
        <v>168603</v>
      </c>
      <c r="D403" s="126">
        <v>43585</v>
      </c>
      <c r="E403" s="127" t="s">
        <v>461</v>
      </c>
      <c r="F403" s="128">
        <v>2723.62</v>
      </c>
      <c r="G403" s="129">
        <f t="shared" si="30"/>
        <v>926.72752688173932</v>
      </c>
      <c r="H403" s="73">
        <f t="shared" si="31"/>
        <v>1</v>
      </c>
      <c r="I403" s="74">
        <f t="shared" si="32"/>
        <v>4593.3763440860212</v>
      </c>
      <c r="J403" s="75">
        <f t="shared" si="33"/>
        <v>-3666.6488172042818</v>
      </c>
    </row>
    <row r="404" spans="2:10" s="67" customFormat="1" ht="12.75" customHeight="1" x14ac:dyDescent="0.2">
      <c r="B404" s="72">
        <f t="shared" si="34"/>
        <v>391</v>
      </c>
      <c r="C404" s="125">
        <v>168303</v>
      </c>
      <c r="D404" s="126">
        <v>43585</v>
      </c>
      <c r="E404" s="127" t="s">
        <v>462</v>
      </c>
      <c r="F404" s="128">
        <v>256.06</v>
      </c>
      <c r="G404" s="129">
        <f t="shared" si="30"/>
        <v>-3410.5888172042819</v>
      </c>
      <c r="H404" s="73">
        <f t="shared" si="31"/>
        <v>0</v>
      </c>
      <c r="I404" s="74">
        <f t="shared" si="32"/>
        <v>4593.3763440860212</v>
      </c>
      <c r="J404" s="75">
        <f t="shared" si="33"/>
        <v>-3410.5888172042819</v>
      </c>
    </row>
    <row r="405" spans="2:10" s="67" customFormat="1" ht="12.75" customHeight="1" x14ac:dyDescent="0.2">
      <c r="B405" s="72">
        <f t="shared" si="34"/>
        <v>392</v>
      </c>
      <c r="C405" s="125">
        <v>169303</v>
      </c>
      <c r="D405" s="126">
        <v>43585</v>
      </c>
      <c r="E405" s="127" t="s">
        <v>463</v>
      </c>
      <c r="F405" s="128">
        <v>80</v>
      </c>
      <c r="G405" s="129">
        <f t="shared" si="30"/>
        <v>-3330.5888172042819</v>
      </c>
      <c r="H405" s="73">
        <f t="shared" si="31"/>
        <v>0</v>
      </c>
      <c r="I405" s="74">
        <f t="shared" si="32"/>
        <v>4593.3763440860212</v>
      </c>
      <c r="J405" s="75">
        <f t="shared" si="33"/>
        <v>-3330.5888172042819</v>
      </c>
    </row>
    <row r="406" spans="2:10" s="67" customFormat="1" ht="12.75" customHeight="1" x14ac:dyDescent="0.2">
      <c r="B406" s="72">
        <f t="shared" si="34"/>
        <v>393</v>
      </c>
      <c r="C406" s="125">
        <v>168203</v>
      </c>
      <c r="D406" s="126">
        <v>43585</v>
      </c>
      <c r="E406" s="127" t="s">
        <v>464</v>
      </c>
      <c r="F406" s="128">
        <v>1872.29</v>
      </c>
      <c r="G406" s="129">
        <f t="shared" si="30"/>
        <v>-1458.2988172042819</v>
      </c>
      <c r="H406" s="73">
        <f t="shared" si="31"/>
        <v>0</v>
      </c>
      <c r="I406" s="74">
        <f t="shared" si="32"/>
        <v>4593.3763440860212</v>
      </c>
      <c r="J406" s="75">
        <f t="shared" si="33"/>
        <v>-1458.2988172042819</v>
      </c>
    </row>
    <row r="407" spans="2:10" s="67" customFormat="1" ht="12.75" customHeight="1" x14ac:dyDescent="0.2">
      <c r="B407" s="72">
        <f t="shared" si="34"/>
        <v>394</v>
      </c>
      <c r="C407" s="125">
        <v>191703</v>
      </c>
      <c r="D407" s="126">
        <v>43646</v>
      </c>
      <c r="E407" s="127" t="s">
        <v>465</v>
      </c>
      <c r="F407" s="128">
        <v>520</v>
      </c>
      <c r="G407" s="129">
        <f t="shared" si="30"/>
        <v>-938.29881720428193</v>
      </c>
      <c r="H407" s="73">
        <f t="shared" si="31"/>
        <v>0</v>
      </c>
      <c r="I407" s="74">
        <f t="shared" si="32"/>
        <v>4593.3763440860212</v>
      </c>
      <c r="J407" s="75">
        <f t="shared" si="33"/>
        <v>-938.29881720428193</v>
      </c>
    </row>
    <row r="408" spans="2:10" s="67" customFormat="1" ht="12.75" customHeight="1" x14ac:dyDescent="0.2">
      <c r="B408" s="72">
        <f t="shared" si="34"/>
        <v>395</v>
      </c>
      <c r="C408" s="125">
        <v>192503</v>
      </c>
      <c r="D408" s="126">
        <v>43646</v>
      </c>
      <c r="E408" s="127" t="s">
        <v>466</v>
      </c>
      <c r="F408" s="128">
        <v>1164.71</v>
      </c>
      <c r="G408" s="129">
        <f t="shared" si="30"/>
        <v>226.4111827957181</v>
      </c>
      <c r="H408" s="73">
        <f t="shared" si="31"/>
        <v>1</v>
      </c>
      <c r="I408" s="74">
        <f t="shared" si="32"/>
        <v>4593.3763440860212</v>
      </c>
      <c r="J408" s="75">
        <f t="shared" si="33"/>
        <v>-4366.9651612903035</v>
      </c>
    </row>
    <row r="409" spans="2:10" s="67" customFormat="1" ht="12.75" customHeight="1" x14ac:dyDescent="0.2">
      <c r="B409" s="72">
        <f t="shared" si="34"/>
        <v>396</v>
      </c>
      <c r="C409" s="125">
        <v>180403</v>
      </c>
      <c r="D409" s="126">
        <v>43646</v>
      </c>
      <c r="E409" s="127" t="s">
        <v>467</v>
      </c>
      <c r="F409" s="128">
        <v>2405.17</v>
      </c>
      <c r="G409" s="129">
        <f t="shared" si="30"/>
        <v>-1961.7951612903034</v>
      </c>
      <c r="H409" s="73">
        <f t="shared" si="31"/>
        <v>0</v>
      </c>
      <c r="I409" s="74">
        <f t="shared" si="32"/>
        <v>4593.3763440860212</v>
      </c>
      <c r="J409" s="75">
        <f t="shared" si="33"/>
        <v>-1961.7951612903034</v>
      </c>
    </row>
    <row r="410" spans="2:10" s="67" customFormat="1" ht="12.75" customHeight="1" x14ac:dyDescent="0.2">
      <c r="B410" s="72">
        <f t="shared" si="34"/>
        <v>397</v>
      </c>
      <c r="C410" s="125">
        <v>180503</v>
      </c>
      <c r="D410" s="126">
        <v>43646</v>
      </c>
      <c r="E410" s="127" t="s">
        <v>468</v>
      </c>
      <c r="F410" s="128">
        <v>2568.9899999999998</v>
      </c>
      <c r="G410" s="129">
        <f t="shared" si="30"/>
        <v>607.19483870969634</v>
      </c>
      <c r="H410" s="73">
        <f t="shared" si="31"/>
        <v>1</v>
      </c>
      <c r="I410" s="74">
        <f t="shared" si="32"/>
        <v>4593.3763440860212</v>
      </c>
      <c r="J410" s="75">
        <f t="shared" si="33"/>
        <v>-3986.1815053763248</v>
      </c>
    </row>
    <row r="411" spans="2:10" s="67" customFormat="1" ht="12.75" customHeight="1" x14ac:dyDescent="0.2">
      <c r="B411" s="72">
        <f t="shared" si="34"/>
        <v>398</v>
      </c>
      <c r="C411" s="125">
        <v>180603</v>
      </c>
      <c r="D411" s="126">
        <v>43646</v>
      </c>
      <c r="E411" s="127" t="s">
        <v>469</v>
      </c>
      <c r="F411" s="128">
        <v>3427.33</v>
      </c>
      <c r="G411" s="129">
        <f t="shared" si="30"/>
        <v>-558.85150537632489</v>
      </c>
      <c r="H411" s="73">
        <f t="shared" si="31"/>
        <v>0</v>
      </c>
      <c r="I411" s="74">
        <f t="shared" si="32"/>
        <v>4593.3763440860212</v>
      </c>
      <c r="J411" s="75">
        <f t="shared" si="33"/>
        <v>-558.85150537632489</v>
      </c>
    </row>
    <row r="412" spans="2:10" s="67" customFormat="1" ht="12.75" customHeight="1" x14ac:dyDescent="0.2">
      <c r="B412" s="72">
        <f t="shared" si="34"/>
        <v>399</v>
      </c>
      <c r="C412" s="125">
        <v>187903</v>
      </c>
      <c r="D412" s="126">
        <v>43646</v>
      </c>
      <c r="E412" s="127" t="s">
        <v>470</v>
      </c>
      <c r="F412" s="128">
        <v>994.56</v>
      </c>
      <c r="G412" s="129">
        <f t="shared" si="30"/>
        <v>435.70849462367505</v>
      </c>
      <c r="H412" s="73">
        <f t="shared" si="31"/>
        <v>1</v>
      </c>
      <c r="I412" s="74">
        <f t="shared" si="32"/>
        <v>4593.3763440860212</v>
      </c>
      <c r="J412" s="75">
        <f t="shared" si="33"/>
        <v>-4157.6678494623466</v>
      </c>
    </row>
    <row r="413" spans="2:10" s="67" customFormat="1" ht="12.75" customHeight="1" x14ac:dyDescent="0.2">
      <c r="B413" s="72">
        <f t="shared" si="34"/>
        <v>400</v>
      </c>
      <c r="C413" s="125">
        <v>188003</v>
      </c>
      <c r="D413" s="126">
        <v>43646</v>
      </c>
      <c r="E413" s="127" t="s">
        <v>471</v>
      </c>
      <c r="F413" s="128">
        <v>2027.01</v>
      </c>
      <c r="G413" s="129">
        <f t="shared" si="30"/>
        <v>-2130.6578494623463</v>
      </c>
      <c r="H413" s="73">
        <f t="shared" si="31"/>
        <v>0</v>
      </c>
      <c r="I413" s="74">
        <f t="shared" si="32"/>
        <v>4593.3763440860212</v>
      </c>
      <c r="J413" s="75">
        <f t="shared" si="33"/>
        <v>-2130.6578494623463</v>
      </c>
    </row>
    <row r="414" spans="2:10" s="67" customFormat="1" ht="12.75" customHeight="1" x14ac:dyDescent="0.2">
      <c r="B414" s="72">
        <f t="shared" si="34"/>
        <v>401</v>
      </c>
      <c r="C414" s="125">
        <v>188103</v>
      </c>
      <c r="D414" s="126">
        <v>43646</v>
      </c>
      <c r="E414" s="127" t="s">
        <v>472</v>
      </c>
      <c r="F414" s="128">
        <v>800</v>
      </c>
      <c r="G414" s="129">
        <f t="shared" si="30"/>
        <v>-1330.6578494623463</v>
      </c>
      <c r="H414" s="73">
        <f t="shared" si="31"/>
        <v>0</v>
      </c>
      <c r="I414" s="74">
        <f t="shared" si="32"/>
        <v>4593.3763440860212</v>
      </c>
      <c r="J414" s="75">
        <f t="shared" si="33"/>
        <v>-1330.6578494623463</v>
      </c>
    </row>
    <row r="415" spans="2:10" s="67" customFormat="1" ht="12.75" customHeight="1" x14ac:dyDescent="0.2">
      <c r="B415" s="72">
        <f t="shared" si="34"/>
        <v>402</v>
      </c>
      <c r="C415" s="125">
        <v>188803</v>
      </c>
      <c r="D415" s="126">
        <v>43646</v>
      </c>
      <c r="E415" s="127" t="s">
        <v>473</v>
      </c>
      <c r="F415" s="128">
        <v>120</v>
      </c>
      <c r="G415" s="129">
        <f t="shared" si="30"/>
        <v>-1210.6578494623463</v>
      </c>
      <c r="H415" s="73">
        <f t="shared" si="31"/>
        <v>0</v>
      </c>
      <c r="I415" s="74">
        <f t="shared" si="32"/>
        <v>4593.3763440860212</v>
      </c>
      <c r="J415" s="75">
        <f t="shared" si="33"/>
        <v>-1210.6578494623463</v>
      </c>
    </row>
    <row r="416" spans="2:10" s="67" customFormat="1" ht="12.75" customHeight="1" x14ac:dyDescent="0.2">
      <c r="B416" s="72">
        <f t="shared" si="34"/>
        <v>403</v>
      </c>
      <c r="C416" s="125">
        <v>191803</v>
      </c>
      <c r="D416" s="126">
        <v>43646</v>
      </c>
      <c r="E416" s="127" t="s">
        <v>474</v>
      </c>
      <c r="F416" s="128">
        <v>523.75</v>
      </c>
      <c r="G416" s="129">
        <f t="shared" si="30"/>
        <v>-686.90784946234635</v>
      </c>
      <c r="H416" s="73">
        <f t="shared" si="31"/>
        <v>0</v>
      </c>
      <c r="I416" s="74">
        <f t="shared" si="32"/>
        <v>4593.3763440860212</v>
      </c>
      <c r="J416" s="75">
        <f t="shared" si="33"/>
        <v>-686.90784946234635</v>
      </c>
    </row>
    <row r="417" spans="2:10" s="67" customFormat="1" ht="12.75" customHeight="1" x14ac:dyDescent="0.2">
      <c r="B417" s="72">
        <f t="shared" si="34"/>
        <v>404</v>
      </c>
      <c r="C417" s="125">
        <v>191903</v>
      </c>
      <c r="D417" s="126">
        <v>43646</v>
      </c>
      <c r="E417" s="127" t="s">
        <v>475</v>
      </c>
      <c r="F417" s="128">
        <v>496</v>
      </c>
      <c r="G417" s="129">
        <f t="shared" si="30"/>
        <v>-190.90784946234635</v>
      </c>
      <c r="H417" s="73">
        <f t="shared" si="31"/>
        <v>0</v>
      </c>
      <c r="I417" s="74">
        <f t="shared" si="32"/>
        <v>4593.3763440860212</v>
      </c>
      <c r="J417" s="75">
        <f t="shared" si="33"/>
        <v>-190.90784946234635</v>
      </c>
    </row>
    <row r="418" spans="2:10" s="67" customFormat="1" ht="12.75" customHeight="1" x14ac:dyDescent="0.2">
      <c r="B418" s="72">
        <f t="shared" si="34"/>
        <v>405</v>
      </c>
      <c r="C418" s="125">
        <v>192003</v>
      </c>
      <c r="D418" s="126">
        <v>43646</v>
      </c>
      <c r="E418" s="127" t="s">
        <v>476</v>
      </c>
      <c r="F418" s="128">
        <v>1928.25</v>
      </c>
      <c r="G418" s="129">
        <f t="shared" si="30"/>
        <v>1737.3421505376537</v>
      </c>
      <c r="H418" s="73">
        <f t="shared" si="31"/>
        <v>1</v>
      </c>
      <c r="I418" s="74">
        <f t="shared" si="32"/>
        <v>4593.3763440860212</v>
      </c>
      <c r="J418" s="75">
        <f t="shared" si="33"/>
        <v>-2856.0341935483675</v>
      </c>
    </row>
    <row r="419" spans="2:10" s="67" customFormat="1" ht="12.75" customHeight="1" x14ac:dyDescent="0.2">
      <c r="B419" s="72">
        <f t="shared" si="34"/>
        <v>406</v>
      </c>
      <c r="C419" s="125">
        <v>194403</v>
      </c>
      <c r="D419" s="126">
        <v>43677</v>
      </c>
      <c r="E419" s="127" t="s">
        <v>477</v>
      </c>
      <c r="F419" s="128">
        <v>2838.56</v>
      </c>
      <c r="G419" s="129">
        <f t="shared" si="30"/>
        <v>-17.474193548367566</v>
      </c>
      <c r="H419" s="73">
        <f t="shared" si="31"/>
        <v>0</v>
      </c>
      <c r="I419" s="74">
        <f t="shared" si="32"/>
        <v>4593.3763440860212</v>
      </c>
      <c r="J419" s="75">
        <f t="shared" si="33"/>
        <v>-17.474193548367566</v>
      </c>
    </row>
    <row r="420" spans="2:10" s="67" customFormat="1" ht="12.75" customHeight="1" x14ac:dyDescent="0.2">
      <c r="B420" s="72">
        <f t="shared" si="34"/>
        <v>407</v>
      </c>
      <c r="C420" s="125">
        <v>195803</v>
      </c>
      <c r="D420" s="126">
        <v>43677</v>
      </c>
      <c r="E420" s="127" t="s">
        <v>478</v>
      </c>
      <c r="F420" s="128">
        <v>320</v>
      </c>
      <c r="G420" s="129">
        <f t="shared" si="30"/>
        <v>302.52580645163243</v>
      </c>
      <c r="H420" s="73">
        <f t="shared" si="31"/>
        <v>1</v>
      </c>
      <c r="I420" s="74">
        <f t="shared" si="32"/>
        <v>4593.3763440860212</v>
      </c>
      <c r="J420" s="75">
        <f t="shared" si="33"/>
        <v>-4290.8505376343892</v>
      </c>
    </row>
    <row r="421" spans="2:10" s="67" customFormat="1" ht="12.75" customHeight="1" x14ac:dyDescent="0.2">
      <c r="B421" s="72">
        <f t="shared" si="34"/>
        <v>408</v>
      </c>
      <c r="C421" s="125">
        <v>195703</v>
      </c>
      <c r="D421" s="126">
        <v>43677</v>
      </c>
      <c r="E421" s="127" t="s">
        <v>479</v>
      </c>
      <c r="F421" s="128">
        <v>130</v>
      </c>
      <c r="G421" s="129">
        <f t="shared" si="30"/>
        <v>-4160.8505376343892</v>
      </c>
      <c r="H421" s="73">
        <f t="shared" si="31"/>
        <v>0</v>
      </c>
      <c r="I421" s="74">
        <f t="shared" si="32"/>
        <v>4593.3763440860212</v>
      </c>
      <c r="J421" s="75">
        <f t="shared" si="33"/>
        <v>-4160.8505376343892</v>
      </c>
    </row>
    <row r="422" spans="2:10" s="67" customFormat="1" ht="12.75" customHeight="1" x14ac:dyDescent="0.2">
      <c r="B422" s="72">
        <f t="shared" si="34"/>
        <v>409</v>
      </c>
      <c r="C422" s="125">
        <v>194303</v>
      </c>
      <c r="D422" s="126">
        <v>43677</v>
      </c>
      <c r="E422" s="127" t="s">
        <v>480</v>
      </c>
      <c r="F422" s="128">
        <v>912.73</v>
      </c>
      <c r="G422" s="129">
        <f t="shared" si="30"/>
        <v>-3248.1205376343892</v>
      </c>
      <c r="H422" s="73">
        <f t="shared" si="31"/>
        <v>0</v>
      </c>
      <c r="I422" s="74">
        <f t="shared" si="32"/>
        <v>4593.3763440860212</v>
      </c>
      <c r="J422" s="75">
        <f t="shared" si="33"/>
        <v>-3248.1205376343892</v>
      </c>
    </row>
    <row r="423" spans="2:10" s="67" customFormat="1" ht="12.75" customHeight="1" x14ac:dyDescent="0.2">
      <c r="B423" s="72">
        <f t="shared" si="34"/>
        <v>410</v>
      </c>
      <c r="C423" s="125">
        <v>198403</v>
      </c>
      <c r="D423" s="126">
        <v>43677</v>
      </c>
      <c r="E423" s="127" t="s">
        <v>481</v>
      </c>
      <c r="F423" s="128">
        <v>200</v>
      </c>
      <c r="G423" s="129">
        <f t="shared" si="30"/>
        <v>-3048.1205376343892</v>
      </c>
      <c r="H423" s="73">
        <f t="shared" si="31"/>
        <v>0</v>
      </c>
      <c r="I423" s="74">
        <f t="shared" si="32"/>
        <v>4593.3763440860212</v>
      </c>
      <c r="J423" s="75">
        <f t="shared" si="33"/>
        <v>-3048.1205376343892</v>
      </c>
    </row>
    <row r="424" spans="2:10" s="67" customFormat="1" ht="12.75" customHeight="1" x14ac:dyDescent="0.2">
      <c r="B424" s="72">
        <f t="shared" si="34"/>
        <v>411</v>
      </c>
      <c r="C424" s="125">
        <v>204003</v>
      </c>
      <c r="D424" s="126">
        <v>43708</v>
      </c>
      <c r="E424" s="127" t="s">
        <v>482</v>
      </c>
      <c r="F424" s="128">
        <v>1277.6400000000001</v>
      </c>
      <c r="G424" s="129">
        <f t="shared" si="30"/>
        <v>-1770.4805376343891</v>
      </c>
      <c r="H424" s="73">
        <f t="shared" si="31"/>
        <v>0</v>
      </c>
      <c r="I424" s="74">
        <f t="shared" si="32"/>
        <v>4593.3763440860212</v>
      </c>
      <c r="J424" s="75">
        <f t="shared" si="33"/>
        <v>-1770.4805376343891</v>
      </c>
    </row>
    <row r="425" spans="2:10" s="67" customFormat="1" ht="12.75" customHeight="1" x14ac:dyDescent="0.2">
      <c r="B425" s="72">
        <f t="shared" si="34"/>
        <v>412</v>
      </c>
      <c r="C425" s="125">
        <v>212403</v>
      </c>
      <c r="D425" s="126">
        <v>43738</v>
      </c>
      <c r="E425" s="127" t="s">
        <v>483</v>
      </c>
      <c r="F425" s="128">
        <v>150</v>
      </c>
      <c r="G425" s="129">
        <f t="shared" si="30"/>
        <v>-1620.4805376343891</v>
      </c>
      <c r="H425" s="73">
        <f t="shared" si="31"/>
        <v>0</v>
      </c>
      <c r="I425" s="74">
        <f t="shared" si="32"/>
        <v>4593.3763440860212</v>
      </c>
      <c r="J425" s="75">
        <f t="shared" si="33"/>
        <v>-1620.4805376343891</v>
      </c>
    </row>
    <row r="426" spans="2:10" s="67" customFormat="1" ht="12.75" customHeight="1" x14ac:dyDescent="0.2">
      <c r="B426" s="72">
        <f t="shared" si="34"/>
        <v>413</v>
      </c>
      <c r="C426" s="125">
        <v>215403</v>
      </c>
      <c r="D426" s="126">
        <v>43769</v>
      </c>
      <c r="E426" s="127" t="s">
        <v>484</v>
      </c>
      <c r="F426" s="128">
        <v>1018.37</v>
      </c>
      <c r="G426" s="129">
        <f t="shared" si="30"/>
        <v>-602.11053763438906</v>
      </c>
      <c r="H426" s="73">
        <f t="shared" si="31"/>
        <v>0</v>
      </c>
      <c r="I426" s="74">
        <f t="shared" si="32"/>
        <v>4593.3763440860212</v>
      </c>
      <c r="J426" s="75">
        <f t="shared" si="33"/>
        <v>-602.11053763438906</v>
      </c>
    </row>
    <row r="427" spans="2:10" s="67" customFormat="1" ht="12.75" customHeight="1" x14ac:dyDescent="0.2">
      <c r="B427" s="72">
        <f t="shared" si="34"/>
        <v>414</v>
      </c>
      <c r="C427" s="125">
        <v>219203</v>
      </c>
      <c r="D427" s="126">
        <v>43830</v>
      </c>
      <c r="E427" s="127" t="s">
        <v>485</v>
      </c>
      <c r="F427" s="128">
        <v>160</v>
      </c>
      <c r="G427" s="129">
        <f t="shared" si="30"/>
        <v>-442.11053763438906</v>
      </c>
      <c r="H427" s="73">
        <f t="shared" si="31"/>
        <v>0</v>
      </c>
      <c r="I427" s="74">
        <f t="shared" si="32"/>
        <v>4593.3763440860212</v>
      </c>
      <c r="J427" s="75">
        <f t="shared" si="33"/>
        <v>-442.11053763438906</v>
      </c>
    </row>
    <row r="428" spans="2:10" s="67" customFormat="1" ht="12.75" customHeight="1" x14ac:dyDescent="0.2">
      <c r="B428" s="72">
        <f t="shared" si="34"/>
        <v>415</v>
      </c>
      <c r="C428" s="125">
        <v>135403</v>
      </c>
      <c r="D428" s="126">
        <v>43496</v>
      </c>
      <c r="E428" s="127" t="s">
        <v>486</v>
      </c>
      <c r="F428" s="128">
        <v>792</v>
      </c>
      <c r="G428" s="129">
        <f t="shared" si="30"/>
        <v>349.88946236561094</v>
      </c>
      <c r="H428" s="73">
        <f t="shared" si="31"/>
        <v>1</v>
      </c>
      <c r="I428" s="74">
        <f t="shared" si="32"/>
        <v>4593.3763440860212</v>
      </c>
      <c r="J428" s="75">
        <f t="shared" si="33"/>
        <v>-4243.4868817204106</v>
      </c>
    </row>
    <row r="429" spans="2:10" s="67" customFormat="1" ht="12.75" customHeight="1" x14ac:dyDescent="0.2">
      <c r="B429" s="72">
        <f t="shared" si="34"/>
        <v>416</v>
      </c>
      <c r="C429" s="125"/>
      <c r="D429" s="126">
        <v>43508</v>
      </c>
      <c r="E429" s="127" t="s">
        <v>487</v>
      </c>
      <c r="F429" s="128">
        <v>30</v>
      </c>
      <c r="G429" s="129">
        <f t="shared" si="30"/>
        <v>-4213.4868817204106</v>
      </c>
      <c r="H429" s="73">
        <f t="shared" si="31"/>
        <v>0</v>
      </c>
      <c r="I429" s="74">
        <f t="shared" si="32"/>
        <v>4593.3763440860212</v>
      </c>
      <c r="J429" s="75">
        <f t="shared" si="33"/>
        <v>-4213.4868817204106</v>
      </c>
    </row>
    <row r="430" spans="2:10" s="67" customFormat="1" ht="12.75" customHeight="1" x14ac:dyDescent="0.2">
      <c r="B430" s="72">
        <f t="shared" si="34"/>
        <v>417</v>
      </c>
      <c r="C430" s="125">
        <v>151803</v>
      </c>
      <c r="D430" s="126">
        <v>43524</v>
      </c>
      <c r="E430" s="127" t="s">
        <v>488</v>
      </c>
      <c r="F430" s="128">
        <v>269</v>
      </c>
      <c r="G430" s="129">
        <f t="shared" si="30"/>
        <v>-3944.4868817204106</v>
      </c>
      <c r="H430" s="73">
        <f t="shared" si="31"/>
        <v>0</v>
      </c>
      <c r="I430" s="74">
        <f t="shared" si="32"/>
        <v>4593.3763440860212</v>
      </c>
      <c r="J430" s="75">
        <f t="shared" si="33"/>
        <v>-3944.4868817204106</v>
      </c>
    </row>
    <row r="431" spans="2:10" s="67" customFormat="1" ht="12.75" customHeight="1" x14ac:dyDescent="0.2">
      <c r="B431" s="72">
        <f t="shared" si="34"/>
        <v>418</v>
      </c>
      <c r="C431" s="125">
        <v>152803</v>
      </c>
      <c r="D431" s="126">
        <v>43524</v>
      </c>
      <c r="E431" s="127" t="s">
        <v>489</v>
      </c>
      <c r="F431" s="128">
        <v>715</v>
      </c>
      <c r="G431" s="129">
        <f t="shared" si="30"/>
        <v>-3229.4868817204106</v>
      </c>
      <c r="H431" s="73">
        <f t="shared" si="31"/>
        <v>0</v>
      </c>
      <c r="I431" s="74">
        <f t="shared" si="32"/>
        <v>4593.3763440860212</v>
      </c>
      <c r="J431" s="75">
        <f t="shared" si="33"/>
        <v>-3229.4868817204106</v>
      </c>
    </row>
    <row r="432" spans="2:10" s="67" customFormat="1" ht="12.75" customHeight="1" x14ac:dyDescent="0.2">
      <c r="B432" s="72">
        <f t="shared" si="34"/>
        <v>419</v>
      </c>
      <c r="C432" s="125">
        <v>159603</v>
      </c>
      <c r="D432" s="126">
        <v>43555</v>
      </c>
      <c r="E432" s="127" t="s">
        <v>490</v>
      </c>
      <c r="F432" s="128">
        <v>178.58</v>
      </c>
      <c r="G432" s="129">
        <f t="shared" si="30"/>
        <v>-3050.9068817204106</v>
      </c>
      <c r="H432" s="73">
        <f t="shared" si="31"/>
        <v>0</v>
      </c>
      <c r="I432" s="74">
        <f t="shared" si="32"/>
        <v>4593.3763440860212</v>
      </c>
      <c r="J432" s="75">
        <f t="shared" si="33"/>
        <v>-3050.9068817204106</v>
      </c>
    </row>
    <row r="433" spans="2:10" s="67" customFormat="1" ht="12.75" customHeight="1" x14ac:dyDescent="0.2">
      <c r="B433" s="72">
        <f t="shared" si="34"/>
        <v>420</v>
      </c>
      <c r="C433" s="125">
        <v>161203</v>
      </c>
      <c r="D433" s="126">
        <v>43555</v>
      </c>
      <c r="E433" s="127" t="s">
        <v>491</v>
      </c>
      <c r="F433" s="128">
        <v>270</v>
      </c>
      <c r="G433" s="129">
        <f t="shared" si="30"/>
        <v>-2780.9068817204106</v>
      </c>
      <c r="H433" s="73">
        <f t="shared" si="31"/>
        <v>0</v>
      </c>
      <c r="I433" s="74">
        <f t="shared" si="32"/>
        <v>4593.3763440860212</v>
      </c>
      <c r="J433" s="75">
        <f t="shared" si="33"/>
        <v>-2780.9068817204106</v>
      </c>
    </row>
    <row r="434" spans="2:10" s="67" customFormat="1" ht="12.75" customHeight="1" x14ac:dyDescent="0.2">
      <c r="B434" s="72">
        <f t="shared" si="34"/>
        <v>421</v>
      </c>
      <c r="C434" s="125">
        <v>201802</v>
      </c>
      <c r="D434" s="126">
        <v>43585</v>
      </c>
      <c r="E434" s="127" t="s">
        <v>492</v>
      </c>
      <c r="F434" s="128">
        <v>44.8</v>
      </c>
      <c r="G434" s="129">
        <f t="shared" si="30"/>
        <v>-2736.1068817204105</v>
      </c>
      <c r="H434" s="73">
        <f t="shared" si="31"/>
        <v>0</v>
      </c>
      <c r="I434" s="74">
        <f t="shared" si="32"/>
        <v>4593.3763440860212</v>
      </c>
      <c r="J434" s="75">
        <f t="shared" si="33"/>
        <v>-2736.1068817204105</v>
      </c>
    </row>
    <row r="435" spans="2:10" s="67" customFormat="1" ht="12.75" customHeight="1" x14ac:dyDescent="0.2">
      <c r="B435" s="72">
        <f t="shared" si="34"/>
        <v>422</v>
      </c>
      <c r="C435" s="125">
        <v>196902</v>
      </c>
      <c r="D435" s="126">
        <v>43585</v>
      </c>
      <c r="E435" s="127" t="s">
        <v>493</v>
      </c>
      <c r="F435" s="128">
        <v>100</v>
      </c>
      <c r="G435" s="129">
        <f t="shared" si="30"/>
        <v>-2636.1068817204105</v>
      </c>
      <c r="H435" s="73">
        <f t="shared" si="31"/>
        <v>0</v>
      </c>
      <c r="I435" s="74">
        <f t="shared" si="32"/>
        <v>4593.3763440860212</v>
      </c>
      <c r="J435" s="75">
        <f t="shared" si="33"/>
        <v>-2636.1068817204105</v>
      </c>
    </row>
    <row r="436" spans="2:10" s="67" customFormat="1" ht="12.75" customHeight="1" x14ac:dyDescent="0.2">
      <c r="B436" s="72">
        <f t="shared" si="34"/>
        <v>423</v>
      </c>
      <c r="C436" s="125">
        <v>170803</v>
      </c>
      <c r="D436" s="126">
        <v>43585</v>
      </c>
      <c r="E436" s="127" t="s">
        <v>494</v>
      </c>
      <c r="F436" s="128">
        <v>85</v>
      </c>
      <c r="G436" s="129">
        <f t="shared" si="30"/>
        <v>-2551.1068817204105</v>
      </c>
      <c r="H436" s="73">
        <f t="shared" si="31"/>
        <v>0</v>
      </c>
      <c r="I436" s="74">
        <f t="shared" si="32"/>
        <v>4593.3763440860212</v>
      </c>
      <c r="J436" s="75">
        <f t="shared" si="33"/>
        <v>-2551.1068817204105</v>
      </c>
    </row>
    <row r="437" spans="2:10" s="67" customFormat="1" ht="12.75" customHeight="1" x14ac:dyDescent="0.2">
      <c r="B437" s="72">
        <f t="shared" si="34"/>
        <v>424</v>
      </c>
      <c r="C437" s="125">
        <v>171203</v>
      </c>
      <c r="D437" s="126">
        <v>43585</v>
      </c>
      <c r="E437" s="127" t="s">
        <v>495</v>
      </c>
      <c r="F437" s="128">
        <v>1121.5899999999999</v>
      </c>
      <c r="G437" s="129">
        <f t="shared" si="30"/>
        <v>-1429.5168817204105</v>
      </c>
      <c r="H437" s="73">
        <f t="shared" si="31"/>
        <v>0</v>
      </c>
      <c r="I437" s="74">
        <f t="shared" si="32"/>
        <v>4593.3763440860212</v>
      </c>
      <c r="J437" s="75">
        <f t="shared" si="33"/>
        <v>-1429.5168817204105</v>
      </c>
    </row>
    <row r="438" spans="2:10" s="67" customFormat="1" ht="12.75" customHeight="1" x14ac:dyDescent="0.2">
      <c r="B438" s="72">
        <f t="shared" si="34"/>
        <v>425</v>
      </c>
      <c r="C438" s="125">
        <v>166703</v>
      </c>
      <c r="D438" s="126">
        <v>43585</v>
      </c>
      <c r="E438" s="127" t="s">
        <v>496</v>
      </c>
      <c r="F438" s="128">
        <v>2780</v>
      </c>
      <c r="G438" s="129">
        <f t="shared" si="30"/>
        <v>1350.4831182795895</v>
      </c>
      <c r="H438" s="73">
        <f t="shared" si="31"/>
        <v>1</v>
      </c>
      <c r="I438" s="74">
        <f t="shared" si="32"/>
        <v>4593.3763440860212</v>
      </c>
      <c r="J438" s="75">
        <f t="shared" si="33"/>
        <v>-3242.8932258064315</v>
      </c>
    </row>
    <row r="439" spans="2:10" s="67" customFormat="1" ht="12.75" customHeight="1" x14ac:dyDescent="0.2">
      <c r="B439" s="72">
        <f t="shared" si="34"/>
        <v>426</v>
      </c>
      <c r="C439" s="125">
        <v>171003</v>
      </c>
      <c r="D439" s="126">
        <v>43585</v>
      </c>
      <c r="E439" s="127" t="s">
        <v>497</v>
      </c>
      <c r="F439" s="128">
        <v>281</v>
      </c>
      <c r="G439" s="129">
        <f t="shared" si="30"/>
        <v>-2961.8932258064315</v>
      </c>
      <c r="H439" s="73">
        <f t="shared" si="31"/>
        <v>0</v>
      </c>
      <c r="I439" s="74">
        <f t="shared" si="32"/>
        <v>4593.3763440860212</v>
      </c>
      <c r="J439" s="75">
        <f t="shared" si="33"/>
        <v>-2961.8932258064315</v>
      </c>
    </row>
    <row r="440" spans="2:10" s="67" customFormat="1" ht="12.75" customHeight="1" x14ac:dyDescent="0.2">
      <c r="B440" s="72">
        <f t="shared" si="34"/>
        <v>427</v>
      </c>
      <c r="C440" s="125">
        <v>170003</v>
      </c>
      <c r="D440" s="126">
        <v>43585</v>
      </c>
      <c r="E440" s="127" t="s">
        <v>498</v>
      </c>
      <c r="F440" s="128">
        <v>277</v>
      </c>
      <c r="G440" s="129">
        <f t="shared" si="30"/>
        <v>-2684.8932258064315</v>
      </c>
      <c r="H440" s="73">
        <f t="shared" si="31"/>
        <v>0</v>
      </c>
      <c r="I440" s="74">
        <f t="shared" si="32"/>
        <v>4593.3763440860212</v>
      </c>
      <c r="J440" s="75">
        <f t="shared" si="33"/>
        <v>-2684.8932258064315</v>
      </c>
    </row>
    <row r="441" spans="2:10" s="67" customFormat="1" ht="12.75" customHeight="1" x14ac:dyDescent="0.2">
      <c r="B441" s="72">
        <f t="shared" si="34"/>
        <v>428</v>
      </c>
      <c r="C441" s="125">
        <v>202302</v>
      </c>
      <c r="D441" s="126">
        <v>43585</v>
      </c>
      <c r="E441" s="127" t="s">
        <v>499</v>
      </c>
      <c r="F441" s="128">
        <v>44.8</v>
      </c>
      <c r="G441" s="129">
        <f t="shared" si="30"/>
        <v>-2640.0932258064313</v>
      </c>
      <c r="H441" s="73">
        <f t="shared" si="31"/>
        <v>0</v>
      </c>
      <c r="I441" s="74">
        <f t="shared" si="32"/>
        <v>4593.3763440860212</v>
      </c>
      <c r="J441" s="75">
        <f t="shared" si="33"/>
        <v>-2640.0932258064313</v>
      </c>
    </row>
    <row r="442" spans="2:10" s="67" customFormat="1" ht="12.75" customHeight="1" x14ac:dyDescent="0.2">
      <c r="B442" s="72">
        <f t="shared" si="34"/>
        <v>429</v>
      </c>
      <c r="C442" s="125">
        <v>174103</v>
      </c>
      <c r="D442" s="126">
        <v>43616</v>
      </c>
      <c r="E442" s="127" t="s">
        <v>500</v>
      </c>
      <c r="F442" s="128">
        <v>247</v>
      </c>
      <c r="G442" s="129">
        <f t="shared" si="30"/>
        <v>-2393.0932258064313</v>
      </c>
      <c r="H442" s="73">
        <f t="shared" si="31"/>
        <v>0</v>
      </c>
      <c r="I442" s="74">
        <f t="shared" si="32"/>
        <v>4593.3763440860212</v>
      </c>
      <c r="J442" s="75">
        <f t="shared" si="33"/>
        <v>-2393.0932258064313</v>
      </c>
    </row>
    <row r="443" spans="2:10" s="67" customFormat="1" ht="12.75" customHeight="1" x14ac:dyDescent="0.2">
      <c r="B443" s="72">
        <f t="shared" si="34"/>
        <v>430</v>
      </c>
      <c r="C443" s="125">
        <v>176203</v>
      </c>
      <c r="D443" s="126">
        <v>43616</v>
      </c>
      <c r="E443" s="127" t="s">
        <v>501</v>
      </c>
      <c r="F443" s="128">
        <v>281</v>
      </c>
      <c r="G443" s="129">
        <f t="shared" si="30"/>
        <v>-2112.0932258064313</v>
      </c>
      <c r="H443" s="73">
        <f t="shared" si="31"/>
        <v>0</v>
      </c>
      <c r="I443" s="74">
        <f t="shared" si="32"/>
        <v>4593.3763440860212</v>
      </c>
      <c r="J443" s="75">
        <f t="shared" si="33"/>
        <v>-2112.0932258064313</v>
      </c>
    </row>
    <row r="444" spans="2:10" s="67" customFormat="1" ht="12.75" customHeight="1" x14ac:dyDescent="0.2">
      <c r="B444" s="72">
        <f t="shared" si="34"/>
        <v>431</v>
      </c>
      <c r="C444" s="125">
        <v>172703</v>
      </c>
      <c r="D444" s="126">
        <v>43616</v>
      </c>
      <c r="E444" s="127" t="s">
        <v>502</v>
      </c>
      <c r="F444" s="128">
        <v>563.29</v>
      </c>
      <c r="G444" s="129">
        <f t="shared" si="30"/>
        <v>-1548.8032258064313</v>
      </c>
      <c r="H444" s="73">
        <f t="shared" si="31"/>
        <v>0</v>
      </c>
      <c r="I444" s="74">
        <f t="shared" si="32"/>
        <v>4593.3763440860212</v>
      </c>
      <c r="J444" s="75">
        <f t="shared" si="33"/>
        <v>-1548.8032258064313</v>
      </c>
    </row>
    <row r="445" spans="2:10" s="67" customFormat="1" ht="12.75" customHeight="1" x14ac:dyDescent="0.2">
      <c r="B445" s="72">
        <f t="shared" si="34"/>
        <v>432</v>
      </c>
      <c r="C445" s="125">
        <v>172603</v>
      </c>
      <c r="D445" s="126">
        <v>43616</v>
      </c>
      <c r="E445" s="127" t="s">
        <v>503</v>
      </c>
      <c r="F445" s="128">
        <v>1143.18</v>
      </c>
      <c r="G445" s="129">
        <f t="shared" si="30"/>
        <v>-405.62322580643126</v>
      </c>
      <c r="H445" s="73">
        <f t="shared" si="31"/>
        <v>0</v>
      </c>
      <c r="I445" s="74">
        <f t="shared" si="32"/>
        <v>4593.3763440860212</v>
      </c>
      <c r="J445" s="75">
        <f t="shared" si="33"/>
        <v>-405.62322580643126</v>
      </c>
    </row>
    <row r="446" spans="2:10" s="67" customFormat="1" ht="12.75" customHeight="1" x14ac:dyDescent="0.2">
      <c r="B446" s="72">
        <f t="shared" si="34"/>
        <v>433</v>
      </c>
      <c r="C446" s="125">
        <v>201802</v>
      </c>
      <c r="D446" s="126">
        <v>43616</v>
      </c>
      <c r="E446" s="127" t="s">
        <v>504</v>
      </c>
      <c r="F446" s="128">
        <v>44.8</v>
      </c>
      <c r="G446" s="129">
        <f t="shared" si="30"/>
        <v>-360.82322580643125</v>
      </c>
      <c r="H446" s="73">
        <f t="shared" si="31"/>
        <v>0</v>
      </c>
      <c r="I446" s="74">
        <f t="shared" si="32"/>
        <v>4593.3763440860212</v>
      </c>
      <c r="J446" s="75">
        <f t="shared" si="33"/>
        <v>-360.82322580643125</v>
      </c>
    </row>
    <row r="447" spans="2:10" s="67" customFormat="1" ht="12.75" customHeight="1" x14ac:dyDescent="0.2">
      <c r="B447" s="72">
        <f t="shared" si="34"/>
        <v>434</v>
      </c>
      <c r="C447" s="125">
        <v>186603</v>
      </c>
      <c r="D447" s="126">
        <v>43646</v>
      </c>
      <c r="E447" s="127" t="s">
        <v>505</v>
      </c>
      <c r="F447" s="128">
        <v>257.25</v>
      </c>
      <c r="G447" s="129">
        <f t="shared" si="30"/>
        <v>-103.57322580643125</v>
      </c>
      <c r="H447" s="73">
        <f t="shared" si="31"/>
        <v>0</v>
      </c>
      <c r="I447" s="74">
        <f t="shared" si="32"/>
        <v>4593.3763440860212</v>
      </c>
      <c r="J447" s="75">
        <f t="shared" si="33"/>
        <v>-103.57322580643125</v>
      </c>
    </row>
    <row r="448" spans="2:10" s="67" customFormat="1" ht="12.75" customHeight="1" x14ac:dyDescent="0.2">
      <c r="B448" s="72">
        <f t="shared" si="34"/>
        <v>435</v>
      </c>
      <c r="C448" s="125">
        <v>186103</v>
      </c>
      <c r="D448" s="126">
        <v>43646</v>
      </c>
      <c r="E448" s="127" t="s">
        <v>506</v>
      </c>
      <c r="F448" s="128">
        <v>615</v>
      </c>
      <c r="G448" s="129">
        <f t="shared" si="30"/>
        <v>511.42677419356875</v>
      </c>
      <c r="H448" s="73">
        <f t="shared" si="31"/>
        <v>1</v>
      </c>
      <c r="I448" s="74">
        <f t="shared" si="32"/>
        <v>4593.3763440860212</v>
      </c>
      <c r="J448" s="75">
        <f t="shared" si="33"/>
        <v>-4081.9495698924525</v>
      </c>
    </row>
    <row r="449" spans="2:10" s="67" customFormat="1" ht="12.75" customHeight="1" x14ac:dyDescent="0.2">
      <c r="B449" s="72">
        <f t="shared" si="34"/>
        <v>436</v>
      </c>
      <c r="C449" s="125">
        <v>191103</v>
      </c>
      <c r="D449" s="126">
        <v>43646</v>
      </c>
      <c r="E449" s="127" t="s">
        <v>507</v>
      </c>
      <c r="F449" s="128">
        <v>2900</v>
      </c>
      <c r="G449" s="129">
        <f t="shared" si="30"/>
        <v>-1181.9495698924525</v>
      </c>
      <c r="H449" s="73">
        <f t="shared" si="31"/>
        <v>0</v>
      </c>
      <c r="I449" s="74">
        <f t="shared" si="32"/>
        <v>4593.3763440860212</v>
      </c>
      <c r="J449" s="75">
        <f t="shared" si="33"/>
        <v>-1181.9495698924525</v>
      </c>
    </row>
    <row r="450" spans="2:10" s="67" customFormat="1" ht="12.75" customHeight="1" x14ac:dyDescent="0.2">
      <c r="B450" s="72">
        <f t="shared" si="34"/>
        <v>437</v>
      </c>
      <c r="C450" s="125">
        <v>202302</v>
      </c>
      <c r="D450" s="126">
        <v>43677</v>
      </c>
      <c r="E450" s="127" t="s">
        <v>508</v>
      </c>
      <c r="F450" s="128">
        <v>44.8</v>
      </c>
      <c r="G450" s="129">
        <f t="shared" si="30"/>
        <v>-1137.1495698924525</v>
      </c>
      <c r="H450" s="73">
        <f t="shared" si="31"/>
        <v>0</v>
      </c>
      <c r="I450" s="74">
        <f t="shared" si="32"/>
        <v>4593.3763440860212</v>
      </c>
      <c r="J450" s="75">
        <f t="shared" si="33"/>
        <v>-1137.1495698924525</v>
      </c>
    </row>
    <row r="451" spans="2:10" s="67" customFormat="1" ht="12.75" customHeight="1" x14ac:dyDescent="0.2">
      <c r="B451" s="72">
        <f t="shared" si="34"/>
        <v>438</v>
      </c>
      <c r="C451" s="125">
        <v>220402</v>
      </c>
      <c r="D451" s="126">
        <v>43677</v>
      </c>
      <c r="E451" s="127" t="s">
        <v>509</v>
      </c>
      <c r="F451" s="128">
        <v>44.8</v>
      </c>
      <c r="G451" s="129">
        <f t="shared" si="30"/>
        <v>-1092.3495698924526</v>
      </c>
      <c r="H451" s="73">
        <f t="shared" si="31"/>
        <v>0</v>
      </c>
      <c r="I451" s="74">
        <f t="shared" si="32"/>
        <v>4593.3763440860212</v>
      </c>
      <c r="J451" s="75">
        <f t="shared" si="33"/>
        <v>-1092.3495698924526</v>
      </c>
    </row>
    <row r="452" spans="2:10" s="67" customFormat="1" ht="12.75" customHeight="1" x14ac:dyDescent="0.2">
      <c r="B452" s="72">
        <f t="shared" si="34"/>
        <v>439</v>
      </c>
      <c r="C452" s="125">
        <v>204803</v>
      </c>
      <c r="D452" s="126">
        <v>43708</v>
      </c>
      <c r="E452" s="127" t="s">
        <v>510</v>
      </c>
      <c r="F452" s="128">
        <v>3000</v>
      </c>
      <c r="G452" s="129">
        <f t="shared" si="30"/>
        <v>1907.6504301075474</v>
      </c>
      <c r="H452" s="73">
        <f t="shared" si="31"/>
        <v>1</v>
      </c>
      <c r="I452" s="74">
        <f t="shared" si="32"/>
        <v>4593.3763440860212</v>
      </c>
      <c r="J452" s="75">
        <f t="shared" si="33"/>
        <v>-2685.7259139784737</v>
      </c>
    </row>
    <row r="453" spans="2:10" s="67" customFormat="1" ht="12.75" customHeight="1" x14ac:dyDescent="0.2">
      <c r="B453" s="72">
        <f t="shared" si="34"/>
        <v>440</v>
      </c>
      <c r="C453" s="125">
        <v>211903</v>
      </c>
      <c r="D453" s="126">
        <v>43738</v>
      </c>
      <c r="E453" s="127" t="s">
        <v>511</v>
      </c>
      <c r="F453" s="128">
        <v>1860</v>
      </c>
      <c r="G453" s="129">
        <f t="shared" si="30"/>
        <v>-825.72591397847373</v>
      </c>
      <c r="H453" s="73">
        <f t="shared" si="31"/>
        <v>0</v>
      </c>
      <c r="I453" s="74">
        <f t="shared" si="32"/>
        <v>4593.3763440860212</v>
      </c>
      <c r="J453" s="75">
        <f t="shared" si="33"/>
        <v>-825.72591397847373</v>
      </c>
    </row>
    <row r="454" spans="2:10" s="67" customFormat="1" ht="12.75" customHeight="1" x14ac:dyDescent="0.2">
      <c r="B454" s="72">
        <f t="shared" si="34"/>
        <v>441</v>
      </c>
      <c r="C454" s="125">
        <v>211703</v>
      </c>
      <c r="D454" s="126">
        <v>43738</v>
      </c>
      <c r="E454" s="127" t="s">
        <v>512</v>
      </c>
      <c r="F454" s="128">
        <v>900</v>
      </c>
      <c r="G454" s="129">
        <f t="shared" si="30"/>
        <v>74.274086021526273</v>
      </c>
      <c r="H454" s="73">
        <f t="shared" si="31"/>
        <v>1</v>
      </c>
      <c r="I454" s="74">
        <f t="shared" si="32"/>
        <v>4593.3763440860212</v>
      </c>
      <c r="J454" s="75">
        <f t="shared" si="33"/>
        <v>-4519.1022580644949</v>
      </c>
    </row>
    <row r="455" spans="2:10" s="67" customFormat="1" ht="12.75" customHeight="1" x14ac:dyDescent="0.2">
      <c r="B455" s="72">
        <f t="shared" si="34"/>
        <v>442</v>
      </c>
      <c r="C455" s="125">
        <v>215803</v>
      </c>
      <c r="D455" s="126">
        <v>43769</v>
      </c>
      <c r="E455" s="127" t="s">
        <v>513</v>
      </c>
      <c r="F455" s="128">
        <v>360</v>
      </c>
      <c r="G455" s="129">
        <f t="shared" si="30"/>
        <v>-4159.1022580644949</v>
      </c>
      <c r="H455" s="73">
        <f t="shared" si="31"/>
        <v>0</v>
      </c>
      <c r="I455" s="74">
        <f t="shared" si="32"/>
        <v>4593.3763440860212</v>
      </c>
      <c r="J455" s="75">
        <f t="shared" si="33"/>
        <v>-4159.1022580644949</v>
      </c>
    </row>
    <row r="456" spans="2:10" s="67" customFormat="1" ht="12.75" customHeight="1" x14ac:dyDescent="0.2">
      <c r="B456" s="72">
        <f t="shared" si="34"/>
        <v>443</v>
      </c>
      <c r="C456" s="125">
        <v>136003</v>
      </c>
      <c r="D456" s="126">
        <v>43496</v>
      </c>
      <c r="E456" s="127" t="s">
        <v>514</v>
      </c>
      <c r="F456" s="128">
        <v>161</v>
      </c>
      <c r="G456" s="129">
        <f t="shared" si="30"/>
        <v>-3998.1022580644949</v>
      </c>
      <c r="H456" s="73">
        <f t="shared" si="31"/>
        <v>0</v>
      </c>
      <c r="I456" s="74">
        <f t="shared" si="32"/>
        <v>4593.3763440860212</v>
      </c>
      <c r="J456" s="75">
        <f t="shared" si="33"/>
        <v>-3998.1022580644949</v>
      </c>
    </row>
    <row r="457" spans="2:10" s="67" customFormat="1" ht="12.75" customHeight="1" x14ac:dyDescent="0.2">
      <c r="B457" s="72">
        <f t="shared" si="34"/>
        <v>444</v>
      </c>
      <c r="C457" s="125">
        <v>151903</v>
      </c>
      <c r="D457" s="126">
        <v>43524</v>
      </c>
      <c r="E457" s="127" t="s">
        <v>515</v>
      </c>
      <c r="F457" s="128">
        <v>4910</v>
      </c>
      <c r="G457" s="129">
        <f t="shared" si="30"/>
        <v>911.89774193550511</v>
      </c>
      <c r="H457" s="73">
        <f t="shared" si="31"/>
        <v>1</v>
      </c>
      <c r="I457" s="74">
        <f t="shared" si="32"/>
        <v>4593.3763440860212</v>
      </c>
      <c r="J457" s="75">
        <f t="shared" si="33"/>
        <v>-3681.4786021505161</v>
      </c>
    </row>
    <row r="458" spans="2:10" s="67" customFormat="1" ht="12.75" customHeight="1" x14ac:dyDescent="0.2">
      <c r="B458" s="72">
        <f t="shared" si="34"/>
        <v>445</v>
      </c>
      <c r="C458" s="125">
        <v>151003</v>
      </c>
      <c r="D458" s="126">
        <v>43524</v>
      </c>
      <c r="E458" s="127" t="s">
        <v>516</v>
      </c>
      <c r="F458" s="128">
        <v>90</v>
      </c>
      <c r="G458" s="129">
        <f t="shared" si="30"/>
        <v>-3591.4786021505161</v>
      </c>
      <c r="H458" s="73">
        <f t="shared" si="31"/>
        <v>0</v>
      </c>
      <c r="I458" s="74">
        <f t="shared" si="32"/>
        <v>4593.3763440860212</v>
      </c>
      <c r="J458" s="75">
        <f t="shared" si="33"/>
        <v>-3591.4786021505161</v>
      </c>
    </row>
    <row r="459" spans="2:10" s="67" customFormat="1" ht="12.75" customHeight="1" x14ac:dyDescent="0.2">
      <c r="B459" s="72">
        <f t="shared" si="34"/>
        <v>446</v>
      </c>
      <c r="C459" s="125">
        <v>156003</v>
      </c>
      <c r="D459" s="126">
        <v>43524</v>
      </c>
      <c r="E459" s="127" t="s">
        <v>517</v>
      </c>
      <c r="F459" s="128">
        <v>175</v>
      </c>
      <c r="G459" s="129">
        <f t="shared" si="30"/>
        <v>-3416.4786021505161</v>
      </c>
      <c r="H459" s="73">
        <f t="shared" si="31"/>
        <v>0</v>
      </c>
      <c r="I459" s="74">
        <f t="shared" si="32"/>
        <v>4593.3763440860212</v>
      </c>
      <c r="J459" s="75">
        <f t="shared" si="33"/>
        <v>-3416.4786021505161</v>
      </c>
    </row>
    <row r="460" spans="2:10" s="67" customFormat="1" ht="12.75" customHeight="1" x14ac:dyDescent="0.2">
      <c r="B460" s="72">
        <f t="shared" si="34"/>
        <v>447</v>
      </c>
      <c r="C460" s="125">
        <v>150903</v>
      </c>
      <c r="D460" s="126">
        <v>43524</v>
      </c>
      <c r="E460" s="127" t="s">
        <v>518</v>
      </c>
      <c r="F460" s="128">
        <v>825</v>
      </c>
      <c r="G460" s="129">
        <f t="shared" si="30"/>
        <v>-2591.4786021505161</v>
      </c>
      <c r="H460" s="73">
        <f t="shared" si="31"/>
        <v>0</v>
      </c>
      <c r="I460" s="74">
        <f t="shared" si="32"/>
        <v>4593.3763440860212</v>
      </c>
      <c r="J460" s="75">
        <f t="shared" si="33"/>
        <v>-2591.4786021505161</v>
      </c>
    </row>
    <row r="461" spans="2:10" s="67" customFormat="1" ht="12.75" customHeight="1" x14ac:dyDescent="0.2">
      <c r="B461" s="72">
        <f t="shared" si="34"/>
        <v>448</v>
      </c>
      <c r="C461" s="125">
        <v>151403</v>
      </c>
      <c r="D461" s="126">
        <v>43524</v>
      </c>
      <c r="E461" s="127" t="s">
        <v>519</v>
      </c>
      <c r="F461" s="128">
        <v>2262.5</v>
      </c>
      <c r="G461" s="129">
        <f t="shared" si="30"/>
        <v>-328.97860215051605</v>
      </c>
      <c r="H461" s="73">
        <f t="shared" si="31"/>
        <v>0</v>
      </c>
      <c r="I461" s="74">
        <f t="shared" si="32"/>
        <v>4593.3763440860212</v>
      </c>
      <c r="J461" s="75">
        <f t="shared" si="33"/>
        <v>-328.97860215051605</v>
      </c>
    </row>
    <row r="462" spans="2:10" s="67" customFormat="1" ht="12.75" customHeight="1" x14ac:dyDescent="0.2">
      <c r="B462" s="72">
        <f t="shared" si="34"/>
        <v>449</v>
      </c>
      <c r="C462" s="125">
        <v>160703</v>
      </c>
      <c r="D462" s="126">
        <v>43555</v>
      </c>
      <c r="E462" s="127" t="s">
        <v>520</v>
      </c>
      <c r="F462" s="128">
        <v>330</v>
      </c>
      <c r="G462" s="129">
        <f t="shared" ref="G462:G477" si="35">F462+J461</f>
        <v>1.0213978494839466</v>
      </c>
      <c r="H462" s="73">
        <f t="shared" ref="H462:H477" si="36">IF(G462&gt;0,ROUND(G462/I462+0.5,0),0)</f>
        <v>1</v>
      </c>
      <c r="I462" s="74">
        <f t="shared" ref="I462:I477" si="37">$C$10</f>
        <v>4593.3763440860212</v>
      </c>
      <c r="J462" s="75">
        <f t="shared" ref="J462:J477" si="38">G462-(H462*I462)</f>
        <v>-4592.3549462365372</v>
      </c>
    </row>
    <row r="463" spans="2:10" s="67" customFormat="1" ht="12.75" customHeight="1" x14ac:dyDescent="0.2">
      <c r="B463" s="72">
        <f t="shared" ref="B463:B477" si="39">+B462+1</f>
        <v>450</v>
      </c>
      <c r="C463" s="125">
        <v>160803</v>
      </c>
      <c r="D463" s="126">
        <v>43555</v>
      </c>
      <c r="E463" s="127" t="s">
        <v>521</v>
      </c>
      <c r="F463" s="128">
        <v>550</v>
      </c>
      <c r="G463" s="129">
        <f t="shared" si="35"/>
        <v>-4042.3549462365372</v>
      </c>
      <c r="H463" s="73">
        <f t="shared" si="36"/>
        <v>0</v>
      </c>
      <c r="I463" s="74">
        <f t="shared" si="37"/>
        <v>4593.3763440860212</v>
      </c>
      <c r="J463" s="75">
        <f t="shared" si="38"/>
        <v>-4042.3549462365372</v>
      </c>
    </row>
    <row r="464" spans="2:10" s="67" customFormat="1" ht="12.75" customHeight="1" x14ac:dyDescent="0.2">
      <c r="B464" s="72">
        <f t="shared" si="39"/>
        <v>451</v>
      </c>
      <c r="C464" s="125">
        <v>166903</v>
      </c>
      <c r="D464" s="126">
        <v>43585</v>
      </c>
      <c r="E464" s="127" t="s">
        <v>522</v>
      </c>
      <c r="F464" s="128">
        <v>870</v>
      </c>
      <c r="G464" s="129">
        <f t="shared" si="35"/>
        <v>-3172.3549462365372</v>
      </c>
      <c r="H464" s="73">
        <f t="shared" si="36"/>
        <v>0</v>
      </c>
      <c r="I464" s="74">
        <f t="shared" si="37"/>
        <v>4593.3763440860212</v>
      </c>
      <c r="J464" s="75">
        <f t="shared" si="38"/>
        <v>-3172.3549462365372</v>
      </c>
    </row>
    <row r="465" spans="2:10" s="67" customFormat="1" ht="12.75" customHeight="1" x14ac:dyDescent="0.2">
      <c r="B465" s="72">
        <f t="shared" si="39"/>
        <v>452</v>
      </c>
      <c r="C465" s="125">
        <v>188703</v>
      </c>
      <c r="D465" s="126">
        <v>43646</v>
      </c>
      <c r="E465" s="127" t="s">
        <v>523</v>
      </c>
      <c r="F465" s="128">
        <v>675</v>
      </c>
      <c r="G465" s="129">
        <f t="shared" si="35"/>
        <v>-2497.3549462365372</v>
      </c>
      <c r="H465" s="73">
        <f t="shared" si="36"/>
        <v>0</v>
      </c>
      <c r="I465" s="74">
        <f t="shared" si="37"/>
        <v>4593.3763440860212</v>
      </c>
      <c r="J465" s="75">
        <f t="shared" si="38"/>
        <v>-2497.3549462365372</v>
      </c>
    </row>
    <row r="466" spans="2:10" s="67" customFormat="1" ht="12.75" customHeight="1" x14ac:dyDescent="0.2">
      <c r="B466" s="72">
        <f t="shared" si="39"/>
        <v>453</v>
      </c>
      <c r="C466" s="125">
        <v>188603</v>
      </c>
      <c r="D466" s="126">
        <v>43646</v>
      </c>
      <c r="E466" s="127" t="s">
        <v>524</v>
      </c>
      <c r="F466" s="128">
        <v>160</v>
      </c>
      <c r="G466" s="129">
        <f t="shared" si="35"/>
        <v>-2337.3549462365372</v>
      </c>
      <c r="H466" s="73">
        <f t="shared" si="36"/>
        <v>0</v>
      </c>
      <c r="I466" s="74">
        <f t="shared" si="37"/>
        <v>4593.3763440860212</v>
      </c>
      <c r="J466" s="75">
        <f t="shared" si="38"/>
        <v>-2337.3549462365372</v>
      </c>
    </row>
    <row r="467" spans="2:10" s="67" customFormat="1" ht="12.75" customHeight="1" x14ac:dyDescent="0.2">
      <c r="B467" s="72">
        <f t="shared" si="39"/>
        <v>454</v>
      </c>
      <c r="C467" s="125">
        <v>191003</v>
      </c>
      <c r="D467" s="126">
        <v>43646</v>
      </c>
      <c r="E467" s="127" t="s">
        <v>525</v>
      </c>
      <c r="F467" s="128">
        <v>2075</v>
      </c>
      <c r="G467" s="129">
        <f t="shared" si="35"/>
        <v>-262.35494623653722</v>
      </c>
      <c r="H467" s="73">
        <f t="shared" si="36"/>
        <v>0</v>
      </c>
      <c r="I467" s="74">
        <f t="shared" si="37"/>
        <v>4593.3763440860212</v>
      </c>
      <c r="J467" s="75">
        <f t="shared" si="38"/>
        <v>-262.35494623653722</v>
      </c>
    </row>
    <row r="468" spans="2:10" s="67" customFormat="1" ht="12.75" customHeight="1" x14ac:dyDescent="0.2">
      <c r="B468" s="72">
        <f t="shared" si="39"/>
        <v>455</v>
      </c>
      <c r="C468" s="125">
        <v>186303</v>
      </c>
      <c r="D468" s="126">
        <v>43646</v>
      </c>
      <c r="E468" s="127" t="s">
        <v>526</v>
      </c>
      <c r="F468" s="128">
        <v>250</v>
      </c>
      <c r="G468" s="129">
        <f t="shared" si="35"/>
        <v>-12.354946236537216</v>
      </c>
      <c r="H468" s="73">
        <f t="shared" si="36"/>
        <v>0</v>
      </c>
      <c r="I468" s="74">
        <f t="shared" si="37"/>
        <v>4593.3763440860212</v>
      </c>
      <c r="J468" s="75">
        <f t="shared" si="38"/>
        <v>-12.354946236537216</v>
      </c>
    </row>
    <row r="469" spans="2:10" s="67" customFormat="1" ht="12.75" customHeight="1" x14ac:dyDescent="0.2">
      <c r="B469" s="72">
        <f t="shared" si="39"/>
        <v>456</v>
      </c>
      <c r="C469" s="125">
        <v>188403</v>
      </c>
      <c r="D469" s="126">
        <v>43646</v>
      </c>
      <c r="E469" s="127" t="s">
        <v>527</v>
      </c>
      <c r="F469" s="128">
        <v>160</v>
      </c>
      <c r="G469" s="129">
        <f t="shared" si="35"/>
        <v>147.64505376346278</v>
      </c>
      <c r="H469" s="73">
        <f t="shared" si="36"/>
        <v>1</v>
      </c>
      <c r="I469" s="74">
        <f t="shared" si="37"/>
        <v>4593.3763440860212</v>
      </c>
      <c r="J469" s="75">
        <f t="shared" si="38"/>
        <v>-4445.7312903225584</v>
      </c>
    </row>
    <row r="470" spans="2:10" s="67" customFormat="1" ht="12.75" customHeight="1" x14ac:dyDescent="0.2">
      <c r="B470" s="72">
        <f t="shared" si="39"/>
        <v>457</v>
      </c>
      <c r="C470" s="125">
        <v>204403</v>
      </c>
      <c r="D470" s="126">
        <v>43708</v>
      </c>
      <c r="E470" s="127" t="s">
        <v>528</v>
      </c>
      <c r="F470" s="128">
        <v>150</v>
      </c>
      <c r="G470" s="129">
        <f t="shared" si="35"/>
        <v>-4295.7312903225584</v>
      </c>
      <c r="H470" s="73">
        <f t="shared" si="36"/>
        <v>0</v>
      </c>
      <c r="I470" s="74">
        <f t="shared" si="37"/>
        <v>4593.3763440860212</v>
      </c>
      <c r="J470" s="75">
        <f t="shared" si="38"/>
        <v>-4295.7312903225584</v>
      </c>
    </row>
    <row r="471" spans="2:10" s="67" customFormat="1" ht="12.75" customHeight="1" x14ac:dyDescent="0.2">
      <c r="B471" s="72">
        <f t="shared" si="39"/>
        <v>458</v>
      </c>
      <c r="C471" s="125">
        <v>204903</v>
      </c>
      <c r="D471" s="126">
        <v>43708</v>
      </c>
      <c r="E471" s="127" t="s">
        <v>529</v>
      </c>
      <c r="F471" s="128">
        <v>1080</v>
      </c>
      <c r="G471" s="129">
        <f t="shared" si="35"/>
        <v>-3215.7312903225584</v>
      </c>
      <c r="H471" s="73">
        <f t="shared" si="36"/>
        <v>0</v>
      </c>
      <c r="I471" s="74">
        <f t="shared" si="37"/>
        <v>4593.3763440860212</v>
      </c>
      <c r="J471" s="75">
        <f t="shared" si="38"/>
        <v>-3215.7312903225584</v>
      </c>
    </row>
    <row r="472" spans="2:10" s="67" customFormat="1" ht="12.75" customHeight="1" x14ac:dyDescent="0.2">
      <c r="B472" s="72">
        <f t="shared" si="39"/>
        <v>459</v>
      </c>
      <c r="C472" s="125">
        <v>205003</v>
      </c>
      <c r="D472" s="126">
        <v>43708</v>
      </c>
      <c r="E472" s="127" t="s">
        <v>530</v>
      </c>
      <c r="F472" s="128">
        <v>260</v>
      </c>
      <c r="G472" s="129">
        <f t="shared" si="35"/>
        <v>-2955.7312903225584</v>
      </c>
      <c r="H472" s="73">
        <f t="shared" si="36"/>
        <v>0</v>
      </c>
      <c r="I472" s="74">
        <f t="shared" si="37"/>
        <v>4593.3763440860212</v>
      </c>
      <c r="J472" s="75">
        <f t="shared" si="38"/>
        <v>-2955.7312903225584</v>
      </c>
    </row>
    <row r="473" spans="2:10" s="67" customFormat="1" ht="12.75" customHeight="1" x14ac:dyDescent="0.2">
      <c r="B473" s="72">
        <f t="shared" si="39"/>
        <v>460</v>
      </c>
      <c r="C473" s="125">
        <v>205103</v>
      </c>
      <c r="D473" s="126">
        <v>43708</v>
      </c>
      <c r="E473" s="127" t="s">
        <v>531</v>
      </c>
      <c r="F473" s="128">
        <v>3890</v>
      </c>
      <c r="G473" s="129">
        <f t="shared" si="35"/>
        <v>934.26870967744162</v>
      </c>
      <c r="H473" s="73">
        <f t="shared" si="36"/>
        <v>1</v>
      </c>
      <c r="I473" s="74">
        <f t="shared" si="37"/>
        <v>4593.3763440860212</v>
      </c>
      <c r="J473" s="75">
        <f t="shared" si="38"/>
        <v>-3659.1076344085795</v>
      </c>
    </row>
    <row r="474" spans="2:10" s="67" customFormat="1" ht="12.75" customHeight="1" x14ac:dyDescent="0.2">
      <c r="B474" s="72">
        <f t="shared" si="39"/>
        <v>461</v>
      </c>
      <c r="C474" s="125">
        <v>205303</v>
      </c>
      <c r="D474" s="126">
        <v>43708</v>
      </c>
      <c r="E474" s="127" t="s">
        <v>532</v>
      </c>
      <c r="F474" s="128">
        <v>400</v>
      </c>
      <c r="G474" s="129">
        <f t="shared" si="35"/>
        <v>-3259.1076344085795</v>
      </c>
      <c r="H474" s="73">
        <f t="shared" si="36"/>
        <v>0</v>
      </c>
      <c r="I474" s="74">
        <f t="shared" si="37"/>
        <v>4593.3763440860212</v>
      </c>
      <c r="J474" s="75">
        <f t="shared" si="38"/>
        <v>-3259.1076344085795</v>
      </c>
    </row>
    <row r="475" spans="2:10" s="67" customFormat="1" ht="12.75" customHeight="1" x14ac:dyDescent="0.2">
      <c r="B475" s="72">
        <f t="shared" si="39"/>
        <v>462</v>
      </c>
      <c r="C475" s="125">
        <v>205203</v>
      </c>
      <c r="D475" s="126">
        <v>43708</v>
      </c>
      <c r="E475" s="127" t="s">
        <v>533</v>
      </c>
      <c r="F475" s="128">
        <v>250</v>
      </c>
      <c r="G475" s="129">
        <f t="shared" si="35"/>
        <v>-3009.1076344085795</v>
      </c>
      <c r="H475" s="73">
        <f t="shared" si="36"/>
        <v>0</v>
      </c>
      <c r="I475" s="74">
        <f t="shared" si="37"/>
        <v>4593.3763440860212</v>
      </c>
      <c r="J475" s="75">
        <f t="shared" si="38"/>
        <v>-3009.1076344085795</v>
      </c>
    </row>
    <row r="476" spans="2:10" s="67" customFormat="1" ht="12.75" customHeight="1" x14ac:dyDescent="0.2">
      <c r="B476" s="72">
        <f t="shared" si="39"/>
        <v>463</v>
      </c>
      <c r="C476" s="125"/>
      <c r="D476" s="126">
        <v>43826</v>
      </c>
      <c r="E476" s="127" t="s">
        <v>534</v>
      </c>
      <c r="F476" s="128">
        <v>470.4</v>
      </c>
      <c r="G476" s="129">
        <f t="shared" si="35"/>
        <v>-2538.7076344085795</v>
      </c>
      <c r="H476" s="73">
        <f t="shared" si="36"/>
        <v>0</v>
      </c>
      <c r="I476" s="74">
        <f t="shared" si="37"/>
        <v>4593.3763440860212</v>
      </c>
      <c r="J476" s="75">
        <f t="shared" si="38"/>
        <v>-2538.7076344085795</v>
      </c>
    </row>
    <row r="477" spans="2:10" s="67" customFormat="1" ht="12.75" customHeight="1" x14ac:dyDescent="0.2">
      <c r="B477" s="130">
        <f t="shared" si="39"/>
        <v>464</v>
      </c>
      <c r="C477" s="131"/>
      <c r="D477" s="132">
        <v>43830</v>
      </c>
      <c r="E477" s="133" t="s">
        <v>535</v>
      </c>
      <c r="F477" s="134">
        <v>87516.36</v>
      </c>
      <c r="G477" s="135">
        <f t="shared" si="35"/>
        <v>84977.652365591421</v>
      </c>
      <c r="H477" s="136">
        <f t="shared" si="36"/>
        <v>19</v>
      </c>
      <c r="I477" s="137">
        <f t="shared" si="37"/>
        <v>4593.3763440860212</v>
      </c>
      <c r="J477" s="138">
        <f t="shared" si="38"/>
        <v>-2296.4981720429787</v>
      </c>
    </row>
    <row r="478" spans="2:10" x14ac:dyDescent="0.2">
      <c r="B478" s="116" t="s">
        <v>59</v>
      </c>
      <c r="C478" s="117"/>
      <c r="D478" s="117"/>
      <c r="E478" s="118"/>
      <c r="F478" s="119"/>
      <c r="G478" s="76"/>
      <c r="H478" s="77" t="s">
        <v>60</v>
      </c>
      <c r="I478" s="76"/>
      <c r="J478" s="78"/>
    </row>
    <row r="479" spans="2:10" x14ac:dyDescent="0.2">
      <c r="B479" s="79" t="s">
        <v>61</v>
      </c>
      <c r="C479" s="80"/>
      <c r="D479" s="80"/>
      <c r="E479" s="81" t="s">
        <v>62</v>
      </c>
      <c r="F479" s="82">
        <f>ROUND(SUM(F14:F478),0)</f>
        <v>427184</v>
      </c>
      <c r="G479" s="83" t="s">
        <v>63</v>
      </c>
      <c r="H479" s="84">
        <f>SUM(H14:H478)</f>
        <v>93</v>
      </c>
      <c r="I479" s="85"/>
      <c r="J479" s="82">
        <f>+J31</f>
        <v>-2091.1172043010747</v>
      </c>
    </row>
    <row r="480" spans="2:10" x14ac:dyDescent="0.2">
      <c r="B480" s="1"/>
      <c r="C480" s="1"/>
      <c r="D480" s="1"/>
      <c r="E480" s="86"/>
      <c r="F480" s="56"/>
      <c r="G480" s="87"/>
      <c r="H480" s="1"/>
      <c r="I480" s="1"/>
      <c r="J480" s="1"/>
    </row>
    <row r="481" spans="2:226" x14ac:dyDescent="0.2">
      <c r="B481" s="1"/>
      <c r="C481" s="1"/>
      <c r="D481" s="1"/>
      <c r="E481" s="1"/>
      <c r="F481" s="88"/>
      <c r="G481" s="1"/>
      <c r="H481" s="1"/>
      <c r="I481" s="1"/>
      <c r="J481" s="1"/>
    </row>
    <row r="482" spans="2:226" s="1" customFormat="1" x14ac:dyDescent="0.2">
      <c r="B482" s="89" t="s">
        <v>64</v>
      </c>
      <c r="C482" s="90"/>
      <c r="D482" s="91"/>
      <c r="H482" s="149" t="s">
        <v>65</v>
      </c>
      <c r="I482" s="149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</row>
    <row r="483" spans="2:226" s="1" customFormat="1" x14ac:dyDescent="0.2">
      <c r="B483" s="92"/>
      <c r="C483" s="93"/>
      <c r="D483" s="91"/>
      <c r="G483" s="94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</row>
    <row r="484" spans="2:226" s="1" customFormat="1" x14ac:dyDescent="0.2">
      <c r="B484" s="95" t="s">
        <v>52</v>
      </c>
      <c r="C484" s="96">
        <f>$C$11</f>
        <v>2296.6881720430106</v>
      </c>
      <c r="D484" s="97"/>
      <c r="G484" s="98"/>
      <c r="H484" s="99" t="s">
        <v>48</v>
      </c>
      <c r="I484" s="100">
        <v>427184</v>
      </c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</row>
    <row r="485" spans="2:226" s="1" customFormat="1" ht="25.5" x14ac:dyDescent="0.2">
      <c r="B485" s="101" t="s">
        <v>66</v>
      </c>
      <c r="C485" s="96">
        <f>H479*$C$10</f>
        <v>427183.99999999994</v>
      </c>
      <c r="D485" s="97"/>
      <c r="G485" s="102"/>
      <c r="H485" s="103" t="s">
        <v>67</v>
      </c>
      <c r="I485" s="104">
        <v>13500</v>
      </c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</row>
    <row r="486" spans="2:226" s="1" customFormat="1" x14ac:dyDescent="0.2">
      <c r="B486" s="95" t="s">
        <v>68</v>
      </c>
      <c r="C486" s="105">
        <v>0</v>
      </c>
      <c r="D486" s="97"/>
      <c r="G486" s="106"/>
      <c r="H486" s="99" t="s">
        <v>57</v>
      </c>
      <c r="I486" s="100">
        <f>ROUNDUP((I484/I485),2)</f>
        <v>31.650000000000002</v>
      </c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</row>
    <row r="487" spans="2:226" s="1" customFormat="1" x14ac:dyDescent="0.2">
      <c r="B487" s="92"/>
      <c r="C487" s="96">
        <f>SUM(C484:C486)</f>
        <v>429480.68817204295</v>
      </c>
      <c r="D487" s="97"/>
      <c r="H487" s="107" t="s">
        <v>69</v>
      </c>
      <c r="I487" s="108">
        <v>93</v>
      </c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</row>
    <row r="488" spans="2:226" s="1" customFormat="1" x14ac:dyDescent="0.2">
      <c r="B488" s="95" t="s">
        <v>70</v>
      </c>
      <c r="C488" s="105">
        <f>F479</f>
        <v>427184</v>
      </c>
      <c r="D488" s="97"/>
      <c r="E488" s="2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</row>
    <row r="489" spans="2:226" s="1" customFormat="1" x14ac:dyDescent="0.2">
      <c r="B489" s="109" t="s">
        <v>71</v>
      </c>
      <c r="C489" s="110">
        <f>C487-C488</f>
        <v>2296.6881720429519</v>
      </c>
      <c r="D489" s="97"/>
      <c r="E489" s="111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</row>
  </sheetData>
  <mergeCells count="2">
    <mergeCell ref="B6:J6"/>
    <mergeCell ref="H482:I48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Sample Size &amp; Threshold Calc</vt:lpstr>
      <vt:lpstr>Sample Size - Gastos</vt:lpstr>
      <vt:lpstr>Muestreo Gastos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*** Libro de Trabajo de Muestreo por Unidad Monetaria</dc:title>
  <dc:subject/>
  <dc:creator>Deloitte Touche Tohmatsu Limited</dc:creator>
  <dc:description/>
  <cp:lastModifiedBy>Leonidas</cp:lastModifiedBy>
  <cp:revision>13</cp:revision>
  <cp:lastPrinted>2009-11-03T22:06:13Z</cp:lastPrinted>
  <dcterms:created xsi:type="dcterms:W3CDTF">2001-12-17T19:09:57Z</dcterms:created>
  <dcterms:modified xsi:type="dcterms:W3CDTF">2020-05-14T00:03:06Z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