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soterra\Fase II Ejecucion\8000 Pruebas de Estado de Resultado\8300 Gastos de Administracion y Ventas\"/>
    </mc:Choice>
  </mc:AlternateContent>
  <xr:revisionPtr revIDLastSave="0" documentId="13_ncr:1_{0535B1DC-79A0-4215-94C0-BDF6EB403ECB}" xr6:coauthVersionLast="45" xr6:coauthVersionMax="45" xr10:uidLastSave="{00000000-0000-0000-0000-000000000000}"/>
  <bookViews>
    <workbookView xWindow="9810" yWindow="45" windowWidth="10575" windowHeight="10860" tabRatio="821" xr2:uid="{DF646C24-61B5-41CB-BBE5-C3E70DEF2CF4}"/>
  </bookViews>
  <sheets>
    <sheet name="Cedula resumen" sheetId="1" r:id="rId1"/>
    <sheet name="Nomina" sheetId="9" r:id="rId2"/>
    <sheet name="Otros GA&amp;V" sheetId="10" r:id="rId3"/>
    <sheet name="Examen de muestras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5" i="1" l="1"/>
  <c r="D65" i="1"/>
  <c r="D63" i="1" l="1"/>
  <c r="C63" i="1"/>
  <c r="F14" i="10"/>
  <c r="F12" i="10"/>
  <c r="F10" i="10"/>
  <c r="F11" i="10"/>
  <c r="F8" i="10"/>
  <c r="F7" i="10"/>
  <c r="F6" i="10"/>
  <c r="F9" i="10"/>
  <c r="D19" i="9"/>
  <c r="D15" i="9"/>
  <c r="F13" i="10" l="1"/>
  <c r="F15" i="10" s="1"/>
  <c r="E7" i="10" l="1"/>
  <c r="E11" i="10"/>
  <c r="E6" i="10"/>
  <c r="E8" i="10"/>
  <c r="E12" i="10"/>
  <c r="E9" i="10"/>
  <c r="E13" i="10"/>
  <c r="E10" i="10"/>
  <c r="E14" i="10"/>
  <c r="C64" i="1"/>
  <c r="D64" i="1"/>
  <c r="D61" i="1"/>
  <c r="D62" i="1"/>
  <c r="C62" i="1"/>
  <c r="C61" i="1"/>
  <c r="D59" i="1"/>
  <c r="D60" i="1"/>
  <c r="C60" i="1"/>
  <c r="C59" i="1"/>
  <c r="D57" i="1"/>
  <c r="D58" i="1"/>
  <c r="C58" i="1"/>
  <c r="C57" i="1"/>
  <c r="D56" i="1"/>
  <c r="C56" i="1"/>
  <c r="D55" i="1"/>
  <c r="C55" i="1"/>
  <c r="D52" i="1" l="1"/>
  <c r="D66" i="1" s="1"/>
  <c r="C52" i="1"/>
  <c r="C66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0" i="1"/>
  <c r="F20" i="1" s="1"/>
  <c r="E19" i="1"/>
  <c r="F19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9" i="1"/>
  <c r="F9" i="1" s="1"/>
  <c r="E8" i="1"/>
  <c r="F8" i="1" s="1"/>
  <c r="E7" i="1"/>
  <c r="F7" i="1" s="1"/>
  <c r="E52" i="1" l="1"/>
  <c r="F52" i="1" s="1"/>
</calcChain>
</file>

<file path=xl/sharedStrings.xml><?xml version="1.0" encoding="utf-8"?>
<sst xmlns="http://schemas.openxmlformats.org/spreadsheetml/2006/main" count="826" uniqueCount="326">
  <si>
    <t>TELSOTERRA S.A.</t>
  </si>
  <si>
    <t>CEDULA RESUMEN DE GASTOS ADMINISTRATIVOS Y VENTAS</t>
  </si>
  <si>
    <t>Al 31 de diciembre del 2019</t>
  </si>
  <si>
    <t>Codigo</t>
  </si>
  <si>
    <t>Cuenta contable</t>
  </si>
  <si>
    <t>Variacion</t>
  </si>
  <si>
    <t>%</t>
  </si>
  <si>
    <t>Comentarios</t>
  </si>
  <si>
    <t>6-1-1-01-01-001</t>
  </si>
  <si>
    <t xml:space="preserve">      SUELDOS</t>
  </si>
  <si>
    <t>6-1-1-01-01-002</t>
  </si>
  <si>
    <t xml:space="preserve">      HORAS EXTRAS</t>
  </si>
  <si>
    <t>6-1-1-01-01-005</t>
  </si>
  <si>
    <t xml:space="preserve">      BONO ADICIONALES</t>
  </si>
  <si>
    <t>6-1-1-01-02-001</t>
  </si>
  <si>
    <t xml:space="preserve">      DECIMO TERCER  SUELDO</t>
  </si>
  <si>
    <t>6-1-1-01-02-002</t>
  </si>
  <si>
    <t xml:space="preserve">      DECIMO 14TO SUELDO</t>
  </si>
  <si>
    <t>6-1-1-01-02-003</t>
  </si>
  <si>
    <t xml:space="preserve">      APORTES AL IESS</t>
  </si>
  <si>
    <t>6-1-1-01-02-004</t>
  </si>
  <si>
    <t xml:space="preserve">      IECE -  SECAP</t>
  </si>
  <si>
    <t>6-1-1-01-02-005</t>
  </si>
  <si>
    <t xml:space="preserve">      VACACIONES DEL  PERSONAL</t>
  </si>
  <si>
    <t>6-1-1-01-02-006</t>
  </si>
  <si>
    <t xml:space="preserve">      FONDO DE RESERVA</t>
  </si>
  <si>
    <t>6-1-1-01-02-007</t>
  </si>
  <si>
    <t xml:space="preserve">      INDEMNIZACIÓN, DESAHUCIO Y JUBILACI</t>
  </si>
  <si>
    <t>6-1-1-01-03-001</t>
  </si>
  <si>
    <t xml:space="preserve">      GASTOS  MEDICOS  EMPLEADOS</t>
  </si>
  <si>
    <t>6-1-1-01-03-002</t>
  </si>
  <si>
    <t xml:space="preserve">      ALIMENTACION - REFRIGERIOS</t>
  </si>
  <si>
    <t>6-1-1-02-01-001</t>
  </si>
  <si>
    <t xml:space="preserve">      AGUA POTABLE</t>
  </si>
  <si>
    <t>6-1-1-02-01-002</t>
  </si>
  <si>
    <t xml:space="preserve">      ALQUILER DE VEHICULO</t>
  </si>
  <si>
    <t>6-1-1-02-01-004</t>
  </si>
  <si>
    <t xml:space="preserve">      ARRIENDO PERSONAS  NATURALES</t>
  </si>
  <si>
    <t>6-1-1-02-01-005</t>
  </si>
  <si>
    <t xml:space="preserve">      ARRIENDO  SOCIEDADES</t>
  </si>
  <si>
    <t>6-1-1-02-01-008</t>
  </si>
  <si>
    <t xml:space="preserve">      MANTENIMIENTO DE VEHICULO</t>
  </si>
  <si>
    <t>6-1-1-02-01-009</t>
  </si>
  <si>
    <t xml:space="preserve">      CELULAR  Y  OTROS</t>
  </si>
  <si>
    <t>6-1-1-02-01-010</t>
  </si>
  <si>
    <t xml:space="preserve">      COMBUSTIBLE</t>
  </si>
  <si>
    <t>6-1-1-02-01-011</t>
  </si>
  <si>
    <t xml:space="preserve">      PUBLICIDAD  Y MARKETING</t>
  </si>
  <si>
    <t>6-1-1-02-01-012</t>
  </si>
  <si>
    <t xml:space="preserve">      COMISIONES Y SERVICIOS BANCARIOS</t>
  </si>
  <si>
    <t>6-1-1-02-01-013</t>
  </si>
  <si>
    <t xml:space="preserve">      IMPUESTO SALIDAD DE DIVISAS</t>
  </si>
  <si>
    <t>6-1-1-02-01-016</t>
  </si>
  <si>
    <t xml:space="preserve">      FLETES  Y  ACARREOS</t>
  </si>
  <si>
    <t>6-1-1-02-01-018</t>
  </si>
  <si>
    <t xml:space="preserve">      GASTOS DE  VIAJE</t>
  </si>
  <si>
    <t>6-1-1-02-01-019</t>
  </si>
  <si>
    <t xml:space="preserve">      GASTOS LEGALES</t>
  </si>
  <si>
    <t>6-1-1-02-01-020</t>
  </si>
  <si>
    <t xml:space="preserve">      SERVICIOS DE SEGURIDAD - VIGILANCIA</t>
  </si>
  <si>
    <t>6-1-1-02-01-021</t>
  </si>
  <si>
    <t xml:space="preserve">      SERVICIOS PROFESIONALES SOCIEDADES</t>
  </si>
  <si>
    <t>6-1-1-02-01-028</t>
  </si>
  <si>
    <t xml:space="preserve">      MATERIALES  Y  REPUESTOS</t>
  </si>
  <si>
    <t>6-1-1-02-01-029</t>
  </si>
  <si>
    <t xml:space="preserve">      MISCELANEOS</t>
  </si>
  <si>
    <t>6-1-1-02-01-030</t>
  </si>
  <si>
    <t xml:space="preserve">      MOVILIZACION DEL PERSONAL</t>
  </si>
  <si>
    <t>6-1-1-02-01-031</t>
  </si>
  <si>
    <t xml:space="preserve">      MULTAS E INTERESES SRI.</t>
  </si>
  <si>
    <t>6-1-1-02-01-036</t>
  </si>
  <si>
    <t xml:space="preserve">      SEGUROS CONTRATADOS</t>
  </si>
  <si>
    <t>6-1-1-02-01-037</t>
  </si>
  <si>
    <t xml:space="preserve">      SERVIC. PROFESIONAL PERSONA NATURAL</t>
  </si>
  <si>
    <t>6-1-1-02-01-038</t>
  </si>
  <si>
    <t xml:space="preserve">      SUMINISTROS Y SERVICIOS DE LIMPIEZA</t>
  </si>
  <si>
    <t>6-1-1-02-01-039</t>
  </si>
  <si>
    <t xml:space="preserve">      SUMINISTRO  DE  OFICINA.</t>
  </si>
  <si>
    <t>6-1-1-02-01-042</t>
  </si>
  <si>
    <t xml:space="preserve">      TASA Y CONTRIBUCION ORGANISMO DE CO</t>
  </si>
  <si>
    <t>6-1-1-02-01-047</t>
  </si>
  <si>
    <t xml:space="preserve">      INTERESES  A  DOCUMENTOS</t>
  </si>
  <si>
    <t>6-1-1-02-01-050</t>
  </si>
  <si>
    <t xml:space="preserve">      CANASTA - FESTEJOS NAVIDEÑOS</t>
  </si>
  <si>
    <t>6-1-1-02-01-051</t>
  </si>
  <si>
    <t xml:space="preserve">      CAPACITACION DEL PERSONAL</t>
  </si>
  <si>
    <t>6-1-1-02-01-052</t>
  </si>
  <si>
    <t xml:space="preserve">      MULTAS ORGANISMOS DE CONTROL</t>
  </si>
  <si>
    <t>TOTAL</t>
  </si>
  <si>
    <t>NOTAS A LOS ESTADOS FINANCIEROS:</t>
  </si>
  <si>
    <t>SUMAN</t>
  </si>
  <si>
    <t>Fletes y acarreos</t>
  </si>
  <si>
    <t>Gastos de viaje</t>
  </si>
  <si>
    <t>Gastos locales</t>
  </si>
  <si>
    <t>Alquiler de vehiculos</t>
  </si>
  <si>
    <t>Servicios profesionales</t>
  </si>
  <si>
    <t>Alimentacion y refrigerios</t>
  </si>
  <si>
    <t>Servicios de seguridad, vigilancia</t>
  </si>
  <si>
    <t>Otros</t>
  </si>
  <si>
    <t>Seguros</t>
  </si>
  <si>
    <t>Débitos</t>
  </si>
  <si>
    <t>Créditos</t>
  </si>
  <si>
    <t>Saldos</t>
  </si>
  <si>
    <t>Comprobante</t>
  </si>
  <si>
    <t>TC</t>
  </si>
  <si>
    <t>Diario</t>
  </si>
  <si>
    <t>No. Docu.</t>
  </si>
  <si>
    <t>Fecha</t>
  </si>
  <si>
    <t xml:space="preserve">Detalle de Línea </t>
  </si>
  <si>
    <t>T</t>
  </si>
  <si>
    <t>CTXPG</t>
  </si>
  <si>
    <t>FV 000000085-002001-ALQUILER DE TRANSPORTE</t>
  </si>
  <si>
    <t>FV 000000077-002001-ALQUILER DE TRANSPORTE</t>
  </si>
  <si>
    <t>FV 000000079-002001-ALQUILER DE TRANSPORTE</t>
  </si>
  <si>
    <t>FV 000000110-001001-ALQUILER DE CAMIONETA DESDE EL</t>
  </si>
  <si>
    <t>FV 000000561-001001-SERVICIO DE ALQUILER DE CAMION</t>
  </si>
  <si>
    <t>FV 000000113-001001-POR ALQUILER DE CAMIONETA DESD</t>
  </si>
  <si>
    <t>FV 000000120-002001-ALQUILER DE TRANSPORTE</t>
  </si>
  <si>
    <t>FV 000000119-002001-ALQUILER DE TRANSPORTE</t>
  </si>
  <si>
    <t>FV 000000111-002001-ALQUILER DE TRANSPORTE</t>
  </si>
  <si>
    <t>FV 000000559-001001-SERVICIO DE ALQUILER DE CAMION</t>
  </si>
  <si>
    <t>FV 000000562-001001-SERVICIO DE ALQUILER DE CAMION</t>
  </si>
  <si>
    <t>FV 000000053-001001-MOVILIZACIÓN-LOGISTICA DIA 21D</t>
  </si>
  <si>
    <t>E</t>
  </si>
  <si>
    <t>BMACH</t>
  </si>
  <si>
    <t>CK 595-0 FRANCISCO LUVER QU :CK-1070987682: REPOSI</t>
  </si>
  <si>
    <t>FV 000000570-001001-SERVICIO DE ALQUILER DE CAMION</t>
  </si>
  <si>
    <t>FV 000000114-001001-ALQUILER DE CAMIONETA DESDE EL</t>
  </si>
  <si>
    <t>FV 000000001-001001-ALQUILER DE CAMIONETA</t>
  </si>
  <si>
    <t>FV 000000749-001001-ALQUILER CAMIONETA PARA MOVILI</t>
  </si>
  <si>
    <t>FV 000000747-001001-ALQUILER DE CAMIONETA PROYECTO</t>
  </si>
  <si>
    <t>FV 000000564-001001-SERVICIO DE ALQUILER DE CAMION</t>
  </si>
  <si>
    <t>FV 000000572-001001-SERVICIO DE ALQUILER DE CAMION</t>
  </si>
  <si>
    <t>FV 000000742-001001-SERVICIO DE ALQUILER DE CAMION</t>
  </si>
  <si>
    <t>FV 000000579-001001-SERVICIO DE ALQUILER DE CAMION</t>
  </si>
  <si>
    <t>FV 000000053-001001-ALQUILER DE CAMIONETA PARA DIS</t>
  </si>
  <si>
    <t>FV 000000055-001001-ALQUILER DE CAMIONETA POR DIST</t>
  </si>
  <si>
    <t>FV 000000137-002001-ALQUILER DE TRANSPORTE</t>
  </si>
  <si>
    <t>FV 000000585-001001-SERVICIO DE ALQUILER CAMIONETA</t>
  </si>
  <si>
    <t>FV 000000598-001001-ALQUILER DE CAMIONETA DEL 19-0</t>
  </si>
  <si>
    <t>FV 000000059-001001-ALQUILER CAMIONETA POR DISTINT</t>
  </si>
  <si>
    <t>FV 000000600-001001-SERVICIO ALQUILER CAMIONETA 16</t>
  </si>
  <si>
    <t>FV 000000617-001001-SERVICIO ALQUILER CAMIONETA DE</t>
  </si>
  <si>
    <t>LIQUIDACIÓN #1 WILMINTON PINCAY GUTIERREZ, PROVISIONAL CHEQUE #365 BM , PROYECTO TELEFÓNICA BLOQUE#2</t>
  </si>
  <si>
    <t>FV 000000842-001001-JORNADA DE TRABAJO SUPERVISADA</t>
  </si>
  <si>
    <t>FV 000000846-001001-TRABAJO SUPERVISADO POR JAVIER</t>
  </si>
  <si>
    <t>FV 000001293-001001-2 TANQUEROS DE AGUA</t>
  </si>
  <si>
    <t>FV 000000850-001001-JORNADA DE TRABAJO SUPERVISADO</t>
  </si>
  <si>
    <t>FV 000000443-001007-VIAJE DE AGUA POTABLE - 3 POST</t>
  </si>
  <si>
    <t>FV 000000843-001001-JORNADA DE TRABAJO SUPERVISADA</t>
  </si>
  <si>
    <t>FV 000000852-001001-JORNADA DE TRABAJO HORAS EXTRA</t>
  </si>
  <si>
    <t>FV 000000851-001001-JORNADA TRABAJO SUPERVISADA PO</t>
  </si>
  <si>
    <t>FV 000000848-001001-JORNADA DE TRABAJO SUPERVISADO</t>
  </si>
  <si>
    <t>FV 000002381-001001-TRANSPORTE DE ARENA EN LA OBRA</t>
  </si>
  <si>
    <t>FV 000000841-001001-TRANSPORTE DE MATERIALES EN JO</t>
  </si>
  <si>
    <t>FV 000000044-003001-SERVICIO DE DESALOJOS DE MATER</t>
  </si>
  <si>
    <t>FV 000000043-003001-SERVICIO DE DESALOJOS DE MATER</t>
  </si>
  <si>
    <t>FV 000000041-003001-SERVICIO DE DESALOJOS DE MATER</t>
  </si>
  <si>
    <t>FV 000001272-001001-TRANSPORTE TANQUEROS DE AGUA</t>
  </si>
  <si>
    <t>FV 000000837-001001-SERVICIO DE TRABAJOS EN PLATAF</t>
  </si>
  <si>
    <t xml:space="preserve">FV 000000038-003001-DESALOJOS DIRECCIONADOS EN LA </t>
  </si>
  <si>
    <t xml:space="preserve">FV 000000035-003001-DESALOJOS DE OBRA EN LA 10 DE </t>
  </si>
  <si>
    <t>FV 000000045-003001-DESALOJOS DE LA OBRA FIDEICOMI</t>
  </si>
  <si>
    <t>FV 000000836-001001-SERVICIO DE 2 PLATAFORMAS UTIL</t>
  </si>
  <si>
    <t>FV 000000735-001001-ALQUILER DE CAMIONETA PARA TRA</t>
  </si>
  <si>
    <t>FV 000001610-001001-MOVIMIENTO DESDE EL CAMPAMENTO</t>
  </si>
  <si>
    <t>FV 000000840-001001-SERVICIO DE ALQUILER DIARIO DE</t>
  </si>
  <si>
    <t>FV 000000039-003001-TRABAJOS DE DESALOJOS DE MATER</t>
  </si>
  <si>
    <t>FV 000001609-001001-SERVICIO DE PALTAFORMAS AUTOCA</t>
  </si>
  <si>
    <t>FV 000000833-001001-TRANSPORTE EN JORNADA DE TRABA</t>
  </si>
  <si>
    <t>FV 000000082-002001-ALQUILER DE TRANSPORTE</t>
  </si>
  <si>
    <t>FV 000000072-001037-TRASLADO DE MATERIALES A CAMPA</t>
  </si>
  <si>
    <t>FV 000000834-001001-TRANSPORTE EN JORNADA DE TRABA</t>
  </si>
  <si>
    <t>FV 000000073-001037-TRASLADO DE MERCADERIA TUBOS D</t>
  </si>
  <si>
    <t>FV 000000083-002001-ALQUILER DE TRANSPORTE</t>
  </si>
  <si>
    <t>FV 000000080-002001-TRANSPORTES INTERNOS DE MAQUIN</t>
  </si>
  <si>
    <t>FV 000000081-002001-ALQUILER DE TRANSPORTE</t>
  </si>
  <si>
    <t>FV 000000084-002001-ALQUILER DE TRANSPORTE</t>
  </si>
  <si>
    <t>FV 000000831-001001-TRANSPORTE JORNADA MATUTINA SU</t>
  </si>
  <si>
    <t>FV 000032320-006002-SERVICIO DE LOGISTICA</t>
  </si>
  <si>
    <t>FV 000000067-001037-TRASLADO DE MATERIALES DESDE P</t>
  </si>
  <si>
    <t>FV 000000066-001037-TRASLADO DE MATERIALES PARA LA</t>
  </si>
  <si>
    <t>FV 000000830-001001-TRANSPORTE DE MATERIALES DE CO</t>
  </si>
  <si>
    <t>FV 000000065-001037-TRASLADO DE HERRAMIENTAS DE CO</t>
  </si>
  <si>
    <t>FV 000000074-002001-ALQUILER DE TRANSPORTE</t>
  </si>
  <si>
    <t>FV 000001211-001001-TRANSPORTE DE AGUA</t>
  </si>
  <si>
    <t>FV 000000072-002001-ALQUILER DE TRANSPORTE</t>
  </si>
  <si>
    <t>FV 000000829-001001-TRANSPORTE MATERIALES DE CONST</t>
  </si>
  <si>
    <t>FV 000000068-001037-TRASLADO DE MERCADERIA CAMPAME</t>
  </si>
  <si>
    <t>FV 000001205-001001-TANQUERO DE AGUA</t>
  </si>
  <si>
    <t>FV 000001190-001001-TANQUEROS DE AGUA</t>
  </si>
  <si>
    <t xml:space="preserve">FV 000000826-001001-CANCELACION DE GUÍA #153 #157 </t>
  </si>
  <si>
    <t>FV 000000828-001001-TRANSPORTE DE MINICARGADOR, BR</t>
  </si>
  <si>
    <t>FV 000030802-006002-SERVICIO DE LOGISTICA</t>
  </si>
  <si>
    <t>CONTG</t>
  </si>
  <si>
    <t>FV 000001328-001001-SERVICIO DE ENVIO DE AGUA POTA</t>
  </si>
  <si>
    <t>FV 000000129-002001-ALQUILER DE TRANSPORTE</t>
  </si>
  <si>
    <t>FV 000000075-001037-TRASLADO DE MATERIALES Y VARIO</t>
  </si>
  <si>
    <t>FV 000000857-001001-TRABAJO SUPERVISADO POR JAVIER</t>
  </si>
  <si>
    <t>FV 000000860-001001-SERVICIO DE TRASLADOS EN CAMIO</t>
  </si>
  <si>
    <t>FV 000000131-002001-ALQUILER DE TRANSPORTE</t>
  </si>
  <si>
    <t>FV 000000863-001001-HORAS DE TRABAJO 07,13,14 JUNI</t>
  </si>
  <si>
    <t>FV 000000862-001001-JORNADA TRABAJO 07,11,12,13 JU</t>
  </si>
  <si>
    <t>FV 000000132-002001-ALQUILER DE TRANSPORTE</t>
  </si>
  <si>
    <t>FV 000000855-001001-JORNADA SUPERVISADA JAVIER COR</t>
  </si>
  <si>
    <t>FV 000000856-001001-JORNADA SUPERVISADA JAVIER COR</t>
  </si>
  <si>
    <t xml:space="preserve">FV 000000053-003001-SEGUN DETALLE DE 11 DESALOJOS </t>
  </si>
  <si>
    <t>FV 000000861-001001-JORNADA DE TRABAJO SUPERVISADA</t>
  </si>
  <si>
    <t>FV 000000859-001001-JORNADAS DE TRABAJO SUPERVISAD</t>
  </si>
  <si>
    <t>FV 000001327-001001-SERVICIO DE AGUA POTABLE SOLIC</t>
  </si>
  <si>
    <t>FV 000000058-003001-DESALOJOS</t>
  </si>
  <si>
    <t>FV 000000062-003001-DESALOJOS</t>
  </si>
  <si>
    <t>FV 000000127-002001-ALQUILER EQUIPOS DE CONSTRUCCI</t>
  </si>
  <si>
    <t>FV 000000124-002001-MOVILIZACIONES A PIADY/MILAGRO</t>
  </si>
  <si>
    <t>FV 000001743-001001-SERVICIO DE PLATAFORMAS AUTOCA</t>
  </si>
  <si>
    <t>FV 000044887-001100-SERVICIO DE LOGISTICA SEGUN OC</t>
  </si>
  <si>
    <t>FV 000001348-001001-6 TANQUEROS DE AGUA</t>
  </si>
  <si>
    <t>FV 000000046-001001-SERVICIO DE LOGISTICA POR COMP</t>
  </si>
  <si>
    <t>FV 000000078-001037-TRASLADO MATERIALES VARIOS DES</t>
  </si>
  <si>
    <t>FV 000000077-001037-TRASLADO MATERIALES VARIOS DES</t>
  </si>
  <si>
    <t>FV 000001800-001001-VIAJE PUERTO HONDO , PETRILLO,</t>
  </si>
  <si>
    <t>FV 000000070-003001-ALQUILER DE TRANSPORTE (DESALO</t>
  </si>
  <si>
    <t>FV 000000057-001001-ALQUILER DE CAMIONETA PARA DIS</t>
  </si>
  <si>
    <t>FV 000000056-001001-ALQUIER DE CAMIONETA POR DISTI</t>
  </si>
  <si>
    <t>FV 000001813-001001-SERVICIO DE TRASLADOS DE MAQUI</t>
  </si>
  <si>
    <t>FV 000000581-001001-SERVICIO ALQUILER CAMIONETA 08</t>
  </si>
  <si>
    <t>FV 000001670-001001-TRANSPORTE AUTORECARGABLE REAL</t>
  </si>
  <si>
    <t>FV 000001364-001001-3 TANQUEROS DE AGUA</t>
  </si>
  <si>
    <t>FV 000001799-001001-VIAJES DESDE URDESA A CAMPAMEN</t>
  </si>
  <si>
    <t>FV 000000754-001001-ALQUILER CAMIONETA EN PROYECTO</t>
  </si>
  <si>
    <t>FV 000000864-001001-VIAJE MINI CARGADOR VIA A LA C</t>
  </si>
  <si>
    <t>FV 000000141-002001-ALQUILER DE TRANSPORTE</t>
  </si>
  <si>
    <t>FV 000000597-001001-SERVICIO DE TRANSPORTE DEL CAM</t>
  </si>
  <si>
    <t>FB 000001399-001001-2 TANQUES DE AGUA</t>
  </si>
  <si>
    <t xml:space="preserve">FV 000001815-001001-VIAJES DE CAMPAMENTO TN A PTO </t>
  </si>
  <si>
    <t>FV 000000142-002001-ALQUILER DE TRANSPORTE</t>
  </si>
  <si>
    <t>FV 000000865-001001-JORNADAS TRABAJO 28-29-30-31 O</t>
  </si>
  <si>
    <t>FV 000000867-001001-JORNADAS DE TRABAJO 8-11-12-13</t>
  </si>
  <si>
    <t>FV 000001450-001001-TANQUERO DE AGUA</t>
  </si>
  <si>
    <t>LIQ. #1 CK#648 WILMINTON PINCAY PROYECTO CRUCES RIOBAMBA Y AMBATO</t>
  </si>
  <si>
    <t>LIQ. #2 CK#649 FERNANDO LINO POR ANTICIPO CON CRUCE TOPO CHASQUI BOLICHE</t>
  </si>
  <si>
    <t>CK 650-0 FRANCISCO LUVER QU :DB -1070987682: REPOS</t>
  </si>
  <si>
    <t>CK 369-0  ALEXI AGUSTO RODR :</t>
  </si>
  <si>
    <t xml:space="preserve">CK 369-0  ALEXI AGUSTO RODR :CK-1070987682: Gasto </t>
  </si>
  <si>
    <t>CK 368-0 ALEXI AGUSTO RODRI :CK-1070987682: Gastos</t>
  </si>
  <si>
    <t>Liquidacion #2 Raul Cacurri con cheque #141 Banco Machala</t>
  </si>
  <si>
    <t>Liquidacion #2 por provisional entregado a Wilmington Pincay con cheque #906</t>
  </si>
  <si>
    <t>Liquidacion entregada por Francisco Montiel Cheque #948 BI $953</t>
  </si>
  <si>
    <t>Liquidacion #1 entregado por Raul Cacurri Cheque #141 BM $790</t>
  </si>
  <si>
    <t>BINTE</t>
  </si>
  <si>
    <t>CK 806-0 MORAN MAZZINI DOUG :</t>
  </si>
  <si>
    <t>CK 268-0 FRANCISCO LUVER QU :CK-1070987682: REPOSI</t>
  </si>
  <si>
    <t>CK 267-0 ALEXI AGUSTO RODRI :CK-1070987682: Gastos</t>
  </si>
  <si>
    <t>CK 266-0 ALEXI AGUSTO RODRI :CK-1070987682: Gastos</t>
  </si>
  <si>
    <t>FV 000000030-002010-SERVICIO DE HOSPEDAJE DEL ING.</t>
  </si>
  <si>
    <t>FV 000000029-002010-SERVICIO DE HOSPEDAJE</t>
  </si>
  <si>
    <t>CK 344-0 ALEXI AGUSTO RODRI :CK-1070987682: Gastos</t>
  </si>
  <si>
    <t>CK 362-0 XAVIER ANTONIO ICA :CK-1070987682: Gastos</t>
  </si>
  <si>
    <t>CK 345-0 ALEXI AGUSTO RODRI :CK-1070987682: Gastos</t>
  </si>
  <si>
    <t>LIQUIDACIÓN #2 CK#648 BM WILMINTON PINCAY CRUCE TOPO CHASQUI BOLICHE</t>
  </si>
  <si>
    <t>FV 000003594-001002-SERVICIO GUARDIANIA</t>
  </si>
  <si>
    <t>FV 000003631-001002-SERVICIO DE GUARDIANIA</t>
  </si>
  <si>
    <t>FV 000003044-001002-SERVICIO DE GUARDIANIA</t>
  </si>
  <si>
    <t>FV 000003039-001002-SERVICIOS DE GUARDIANA SOLICIT</t>
  </si>
  <si>
    <t>NC 000000056-001001-DESCUENTO POR PRESENTACIÓN TAR</t>
  </si>
  <si>
    <t>FV 000000005-001001-SERVICIO DE GUARDIA TURNO 17:0</t>
  </si>
  <si>
    <t>FV 000002796-001002-SERVICIO GUARDIANIA</t>
  </si>
  <si>
    <t>FV 000000003-001001-SERVICIO DE GUARDIANIA PARA LO</t>
  </si>
  <si>
    <t>FV 000007637-001001-SERVICIO DE GUARDINIA POR PART</t>
  </si>
  <si>
    <t>FV 000002695-001002-SERVICIOS DE GUARDIANIA</t>
  </si>
  <si>
    <t>FV 000002698-001002-SERVICIO DE GUARDIANIA</t>
  </si>
  <si>
    <t>FV 000002508-001002-SERVICIO DE GUARDIANIA</t>
  </si>
  <si>
    <t>FV 000002378-001002-SERVICIOS DE GUARDIANIA</t>
  </si>
  <si>
    <t>FV 000002115-001002-SERVICIOS DE GUARDIANIA</t>
  </si>
  <si>
    <t>Liquidacion #3 por provisional entregado a Wilmington Pincay cheque #906</t>
  </si>
  <si>
    <t>FV 000001945-001002-SERVICIOS DE GUARDIANIA</t>
  </si>
  <si>
    <t>FV 000000117-002001-SERVICIOS PROFESIONALES PERSON</t>
  </si>
  <si>
    <t>FC 000001412-001001-INFORME DE AUDITORIA EXTERNA A</t>
  </si>
  <si>
    <t>FV 000000742-002001-HONORARIOS COMO INTERVENTOR PO</t>
  </si>
  <si>
    <t>FV 000002426-001001-INST. 72 MTS LINEALES DE TUBER</t>
  </si>
  <si>
    <t>FV 000002427-001001-INST. SOPORTES PARA FIJAR 2 LI</t>
  </si>
  <si>
    <t>FV 000000759-002001-HONORARIOS COMO INTERVENTOR ME</t>
  </si>
  <si>
    <t>FV 000000770-002001-HONORARIOS COMO INTERVENTOR PO</t>
  </si>
  <si>
    <t>FC 000000784-002001-HONORARIOS COMO INTERVENTOR PO</t>
  </si>
  <si>
    <t>FV 000000793-002001-HONORARIOS COMO INTERVENTOR PO</t>
  </si>
  <si>
    <t>FV 000000801-002001-HONORARIOS COMO INTERVENTOR PO</t>
  </si>
  <si>
    <t>FV 000000812-002001-HONORARIOS COMO INTERVENTOR PO</t>
  </si>
  <si>
    <t>FV 000000825-002001-HONORARIOS COMO INTERVENTOR PO</t>
  </si>
  <si>
    <t xml:space="preserve">CK 620-0 M.I. MUNICIPALIDAD :DB -1070987682: PAGO </t>
  </si>
  <si>
    <t>CK 680-0 FRANCISCO LUVER QU :DB -1070987682: REPOS</t>
  </si>
  <si>
    <t xml:space="preserve">CK 759-0 SUPERINTENDENCIA D :DB -1070987682: PAGO </t>
  </si>
  <si>
    <t>CK 814-0 SUPERINTENDENCIA D :CK-1070987682: Pago s</t>
  </si>
  <si>
    <t>RESUMEN DE GASTOS DE ADMINISTRACION Y VENTAS, SUELDOS Y BENEFICIOS</t>
  </si>
  <si>
    <t>Código</t>
  </si>
  <si>
    <t>Descripcion</t>
  </si>
  <si>
    <t>US$</t>
  </si>
  <si>
    <t>Prueba Realizada en 6300 Auditoria de Obligaciones Acumuladas</t>
  </si>
  <si>
    <t xml:space="preserve">    SUBTOTAL</t>
  </si>
  <si>
    <t>Nomina y beneficios sociales</t>
  </si>
  <si>
    <t>TOTAL NOMINA Y BENEFICIOS</t>
  </si>
  <si>
    <t>ALQUILER DE VEHICULO</t>
  </si>
  <si>
    <t>FLETES Y ACARREOS</t>
  </si>
  <si>
    <t>GASTOS DE VIAJE</t>
  </si>
  <si>
    <t>GASTOS LEGALES</t>
  </si>
  <si>
    <t>SERVICIO DE SEGURIDAD Y VIGILANCIA</t>
  </si>
  <si>
    <t>SERVICIOS PROFESIONALES</t>
  </si>
  <si>
    <t>TASAS Y CONTRIBUCIONES A ORGANISMOS DE CONTROL</t>
  </si>
  <si>
    <t>Asiento</t>
  </si>
  <si>
    <t>Descripccion</t>
  </si>
  <si>
    <t>Monto</t>
  </si>
  <si>
    <t xml:space="preserve">      INDEMNIZACIÓN, DESAHUCIO Y JUBILACION</t>
  </si>
  <si>
    <t>Examen en pestana "Nomina"</t>
  </si>
  <si>
    <t>RESUMEN DE OTROS GASTOS DE ADMINISTRACION Y VENTAS</t>
  </si>
  <si>
    <t>Alquiler de vehiculo</t>
  </si>
  <si>
    <t>Gastos legales</t>
  </si>
  <si>
    <t>Seguridad y vigilancia</t>
  </si>
  <si>
    <t>Subtotal</t>
  </si>
  <si>
    <t>Descripción</t>
  </si>
  <si>
    <t>Tasas y contribuciones</t>
  </si>
  <si>
    <t>Examen realizado</t>
  </si>
  <si>
    <t>Examen de muestras en pestana correspondiente</t>
  </si>
  <si>
    <t>MAYOR GENERAL DE LAS CUENTAS EXAMINADAS MEDIANTE MUESTREO ESTADISTICO</t>
  </si>
  <si>
    <t>Examen mediante revisión analítica</t>
  </si>
  <si>
    <t>Examen en pestana "Otros GA&amp;V"</t>
  </si>
  <si>
    <t>EXAMEN DE OTROS GASTOS DE ADMINISTRACION Y VENTAS</t>
  </si>
  <si>
    <t>Muestra
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</si>
</sst>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  <charset val="1"/>
    </font>
    <font>
      <b/>
      <sz val="8"/>
      <color rgb="FFFFFFFF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rgb="FF003399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3" fontId="0" fillId="2" borderId="2" xfId="1" applyFont="1" applyFill="1" applyBorder="1"/>
    <xf numFmtId="9" fontId="0" fillId="2" borderId="2" xfId="2" applyFont="1" applyFill="1" applyBorder="1"/>
    <xf numFmtId="0" fontId="0" fillId="2" borderId="2" xfId="0" applyFill="1" applyBorder="1"/>
    <xf numFmtId="49" fontId="0" fillId="0" borderId="2" xfId="0" applyNumberFormat="1" applyBorder="1"/>
    <xf numFmtId="0" fontId="0" fillId="2" borderId="3" xfId="0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 applyAlignment="1">
      <alignment horizontal="left"/>
    </xf>
    <xf numFmtId="9" fontId="0" fillId="2" borderId="1" xfId="2" applyFont="1" applyFill="1" applyBorder="1"/>
    <xf numFmtId="164" fontId="0" fillId="2" borderId="2" xfId="1" applyNumberFormat="1" applyFont="1" applyFill="1" applyBorder="1"/>
    <xf numFmtId="164" fontId="0" fillId="2" borderId="1" xfId="1" applyNumberFormat="1" applyFont="1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2" xfId="0" applyNumberFormat="1" applyFill="1" applyBorder="1"/>
    <xf numFmtId="164" fontId="0" fillId="2" borderId="1" xfId="0" applyNumberFormat="1" applyFill="1" applyBorder="1"/>
    <xf numFmtId="43" fontId="0" fillId="0" borderId="0" xfId="1" applyFont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43" fontId="7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6" xfId="0" applyBorder="1"/>
    <xf numFmtId="0" fontId="0" fillId="0" borderId="2" xfId="0" applyBorder="1"/>
    <xf numFmtId="0" fontId="0" fillId="0" borderId="4" xfId="0" applyBorder="1"/>
    <xf numFmtId="0" fontId="0" fillId="0" borderId="2" xfId="0" quotePrefix="1" applyBorder="1"/>
    <xf numFmtId="164" fontId="0" fillId="0" borderId="6" xfId="1" applyNumberFormat="1" applyFont="1" applyBorder="1"/>
    <xf numFmtId="164" fontId="0" fillId="0" borderId="2" xfId="1" applyNumberFormat="1" applyFont="1" applyBorder="1"/>
    <xf numFmtId="164" fontId="0" fillId="0" borderId="4" xfId="1" applyNumberFormat="1" applyFont="1" applyBorder="1"/>
    <xf numFmtId="164" fontId="0" fillId="0" borderId="0" xfId="1" applyNumberFormat="1" applyFont="1"/>
    <xf numFmtId="0" fontId="8" fillId="3" borderId="6" xfId="0" applyFont="1" applyFill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4" fillId="0" borderId="2" xfId="0" applyFont="1" applyBorder="1"/>
    <xf numFmtId="44" fontId="4" fillId="0" borderId="2" xfId="3" applyFont="1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44" fontId="0" fillId="0" borderId="2" xfId="3" applyFont="1" applyBorder="1"/>
    <xf numFmtId="0" fontId="9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0" borderId="4" xfId="0" applyFont="1" applyBorder="1"/>
    <xf numFmtId="44" fontId="4" fillId="0" borderId="4" xfId="3" applyFont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5" xfId="0" applyFill="1" applyBorder="1"/>
    <xf numFmtId="0" fontId="2" fillId="0" borderId="0" xfId="0" applyFont="1"/>
    <xf numFmtId="0" fontId="3" fillId="0" borderId="0" xfId="0" applyFont="1"/>
    <xf numFmtId="0" fontId="8" fillId="3" borderId="2" xfId="0" applyFont="1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7" xfId="0" applyFill="1" applyBorder="1"/>
    <xf numFmtId="0" fontId="0" fillId="2" borderId="17" xfId="0" applyFill="1" applyBorder="1"/>
    <xf numFmtId="165" fontId="0" fillId="2" borderId="2" xfId="2" applyNumberFormat="1" applyFont="1" applyFill="1" applyBorder="1"/>
    <xf numFmtId="164" fontId="0" fillId="2" borderId="13" xfId="0" applyNumberFormat="1" applyFill="1" applyBorder="1"/>
    <xf numFmtId="164" fontId="0" fillId="2" borderId="4" xfId="1" applyNumberFormat="1" applyFont="1" applyFill="1" applyBorder="1"/>
    <xf numFmtId="165" fontId="0" fillId="2" borderId="6" xfId="2" applyNumberFormat="1" applyFont="1" applyFill="1" applyBorder="1"/>
    <xf numFmtId="0" fontId="0" fillId="2" borderId="16" xfId="0" applyFill="1" applyBorder="1"/>
    <xf numFmtId="164" fontId="0" fillId="2" borderId="0" xfId="1" applyNumberFormat="1" applyFont="1" applyFill="1" applyBorder="1"/>
    <xf numFmtId="0" fontId="2" fillId="2" borderId="1" xfId="0" applyFont="1" applyFill="1" applyBorder="1"/>
    <xf numFmtId="0" fontId="5" fillId="2" borderId="6" xfId="0" applyFont="1" applyFill="1" applyBorder="1" applyAlignment="1">
      <alignment horizontal="center"/>
    </xf>
    <xf numFmtId="44" fontId="4" fillId="2" borderId="2" xfId="3" applyFont="1" applyFill="1" applyBorder="1"/>
    <xf numFmtId="0" fontId="4" fillId="2" borderId="2" xfId="0" applyFont="1" applyFill="1" applyBorder="1" applyAlignment="1">
      <alignment horizontal="center"/>
    </xf>
    <xf numFmtId="14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/>
    <xf numFmtId="44" fontId="0" fillId="2" borderId="2" xfId="3" applyFont="1" applyFill="1" applyBorder="1"/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44" fontId="4" fillId="2" borderId="4" xfId="3" applyFont="1" applyFill="1" applyBorder="1"/>
    <xf numFmtId="0" fontId="4" fillId="2" borderId="4" xfId="0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0" fontId="4" fillId="2" borderId="4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D853-0406-4761-AC1D-A285EDD505B9}">
  <dimension ref="A1:H66"/>
  <sheetViews>
    <sheetView tabSelected="1" workbookViewId="0">
      <pane ySplit="5" topLeftCell="A52" activePane="bottomLeft" state="frozen"/>
      <selection pane="bottomLeft" activeCell="D64" sqref="D64:D65"/>
    </sheetView>
  </sheetViews>
  <sheetFormatPr defaultColWidth="9.140625" defaultRowHeight="15" x14ac:dyDescent="0.25"/>
  <cols>
    <col min="1" max="1" width="15.7109375" style="2" customWidth="1"/>
    <col min="2" max="2" width="42.140625" style="2" bestFit="1" customWidth="1"/>
    <col min="3" max="3" width="11" style="2" bestFit="1" customWidth="1"/>
    <col min="4" max="4" width="10.7109375" style="2" bestFit="1" customWidth="1"/>
    <col min="5" max="5" width="9.28515625" style="2" bestFit="1" customWidth="1"/>
    <col min="6" max="6" width="7.5703125" style="2" bestFit="1" customWidth="1"/>
    <col min="7" max="7" width="43.28515625" style="2" customWidth="1"/>
    <col min="8" max="16384" width="9.140625" style="2"/>
  </cols>
  <sheetData>
    <row r="1" spans="1:8" x14ac:dyDescent="0.25">
      <c r="A1" s="1" t="s">
        <v>0</v>
      </c>
    </row>
    <row r="2" spans="1:8" x14ac:dyDescent="0.25">
      <c r="A2" s="3" t="s">
        <v>1</v>
      </c>
    </row>
    <row r="3" spans="1:8" x14ac:dyDescent="0.25">
      <c r="A3" s="3" t="s">
        <v>2</v>
      </c>
    </row>
    <row r="5" spans="1:8" x14ac:dyDescent="0.25">
      <c r="A5" s="4" t="s">
        <v>3</v>
      </c>
      <c r="B5" s="4" t="s">
        <v>4</v>
      </c>
      <c r="C5" s="5">
        <v>43830</v>
      </c>
      <c r="D5" s="5">
        <v>43465</v>
      </c>
      <c r="E5" s="4" t="s">
        <v>5</v>
      </c>
      <c r="F5" s="4" t="s">
        <v>6</v>
      </c>
      <c r="G5" s="4" t="s">
        <v>7</v>
      </c>
    </row>
    <row r="6" spans="1:8" s="3" customFormat="1" x14ac:dyDescent="0.25">
      <c r="A6" s="9"/>
      <c r="B6"/>
      <c r="C6" s="6"/>
      <c r="D6" s="6"/>
      <c r="E6" s="6"/>
      <c r="F6" s="7"/>
      <c r="G6" s="8"/>
      <c r="H6" s="2"/>
    </row>
    <row r="7" spans="1:8" s="3" customFormat="1" x14ac:dyDescent="0.25">
      <c r="A7" s="8" t="s">
        <v>8</v>
      </c>
      <c r="B7" s="10" t="s">
        <v>9</v>
      </c>
      <c r="C7" s="14">
        <v>109485.59</v>
      </c>
      <c r="D7" s="14">
        <v>86124.68</v>
      </c>
      <c r="E7" s="14">
        <f>+C7-D7</f>
        <v>23360.910000000003</v>
      </c>
      <c r="F7" s="7">
        <f>+E7/D7</f>
        <v>0.27124524584590626</v>
      </c>
      <c r="G7" s="8"/>
      <c r="H7" s="2"/>
    </row>
    <row r="8" spans="1:8" s="3" customFormat="1" x14ac:dyDescent="0.25">
      <c r="A8" s="9" t="s">
        <v>10</v>
      </c>
      <c r="B8" t="s">
        <v>11</v>
      </c>
      <c r="C8" s="14">
        <v>19340.900000000001</v>
      </c>
      <c r="D8" s="14">
        <v>14627.41</v>
      </c>
      <c r="E8" s="14">
        <f>+C8-D8</f>
        <v>4713.4900000000016</v>
      </c>
      <c r="F8" s="7">
        <f>+E8/D8</f>
        <v>0.32223681430957374</v>
      </c>
      <c r="G8" s="8"/>
      <c r="H8" s="2"/>
    </row>
    <row r="9" spans="1:8" s="3" customFormat="1" x14ac:dyDescent="0.25">
      <c r="A9" s="9" t="s">
        <v>12</v>
      </c>
      <c r="B9" t="s">
        <v>13</v>
      </c>
      <c r="C9" s="14">
        <v>13329.41</v>
      </c>
      <c r="D9" s="14">
        <v>8999.5300000000007</v>
      </c>
      <c r="E9" s="14">
        <f>+C9-D9</f>
        <v>4329.8799999999992</v>
      </c>
      <c r="F9" s="7">
        <f>+E9/D9</f>
        <v>0.48112290308493877</v>
      </c>
      <c r="G9" s="8"/>
      <c r="H9" s="2"/>
    </row>
    <row r="10" spans="1:8" s="3" customFormat="1" x14ac:dyDescent="0.25">
      <c r="A10" s="8"/>
      <c r="B10" s="10"/>
      <c r="C10" s="14"/>
      <c r="D10" s="14"/>
      <c r="E10" s="14"/>
      <c r="F10" s="7"/>
      <c r="G10" s="8"/>
      <c r="H10" s="2"/>
    </row>
    <row r="11" spans="1:8" s="3" customFormat="1" x14ac:dyDescent="0.25">
      <c r="A11" s="9" t="s">
        <v>14</v>
      </c>
      <c r="B11" t="s">
        <v>15</v>
      </c>
      <c r="C11" s="14">
        <v>12898.03</v>
      </c>
      <c r="D11" s="14">
        <v>9018.35</v>
      </c>
      <c r="E11" s="14">
        <f>+C11-D11</f>
        <v>3879.6800000000003</v>
      </c>
      <c r="F11" s="7">
        <f>+E11/D11</f>
        <v>0.4301984287591411</v>
      </c>
      <c r="G11" s="8"/>
      <c r="H11" s="2"/>
    </row>
    <row r="12" spans="1:8" s="3" customFormat="1" x14ac:dyDescent="0.25">
      <c r="A12" s="8" t="s">
        <v>16</v>
      </c>
      <c r="B12" s="10" t="s">
        <v>17</v>
      </c>
      <c r="C12" s="14">
        <v>8146.59</v>
      </c>
      <c r="D12" s="14">
        <v>6036.15</v>
      </c>
      <c r="E12" s="14">
        <f>+C12-D12</f>
        <v>2110.4400000000005</v>
      </c>
      <c r="F12" s="7">
        <f>+E12/D12</f>
        <v>0.34963345841306143</v>
      </c>
      <c r="G12" s="8"/>
      <c r="H12" s="2"/>
    </row>
    <row r="13" spans="1:8" s="3" customFormat="1" x14ac:dyDescent="0.25">
      <c r="A13" s="9" t="s">
        <v>18</v>
      </c>
      <c r="B13" t="s">
        <v>19</v>
      </c>
      <c r="C13" s="14">
        <v>16017.73</v>
      </c>
      <c r="D13" s="14">
        <v>11763.6</v>
      </c>
      <c r="E13" s="14">
        <f t="shared" ref="E13:E15" si="0">+C13-D13</f>
        <v>4254.1299999999992</v>
      </c>
      <c r="F13" s="7">
        <f t="shared" ref="F13:F15" si="1">+E13/D13</f>
        <v>0.36163504369410715</v>
      </c>
      <c r="G13" s="8"/>
      <c r="H13" s="2"/>
    </row>
    <row r="14" spans="1:8" s="3" customFormat="1" x14ac:dyDescent="0.25">
      <c r="A14" s="8" t="s">
        <v>20</v>
      </c>
      <c r="B14" s="10" t="s">
        <v>21</v>
      </c>
      <c r="C14" s="14">
        <v>1423.78</v>
      </c>
      <c r="D14" s="14">
        <v>1091.9000000000001</v>
      </c>
      <c r="E14" s="14">
        <f t="shared" si="0"/>
        <v>331.87999999999988</v>
      </c>
      <c r="F14" s="7">
        <f t="shared" si="1"/>
        <v>0.30394724791647576</v>
      </c>
      <c r="G14" s="8"/>
      <c r="H14" s="2"/>
    </row>
    <row r="15" spans="1:8" s="3" customFormat="1" x14ac:dyDescent="0.25">
      <c r="A15" s="9" t="s">
        <v>22</v>
      </c>
      <c r="B15" t="s">
        <v>23</v>
      </c>
      <c r="C15" s="14">
        <v>8582.0499999999993</v>
      </c>
      <c r="D15" s="14">
        <v>5546.22</v>
      </c>
      <c r="E15" s="14">
        <f t="shared" si="0"/>
        <v>3035.829999999999</v>
      </c>
      <c r="F15" s="7">
        <f t="shared" si="1"/>
        <v>0.5473691992023394</v>
      </c>
      <c r="G15" s="8"/>
      <c r="H15" s="2"/>
    </row>
    <row r="16" spans="1:8" s="3" customFormat="1" x14ac:dyDescent="0.25">
      <c r="A16" s="8" t="s">
        <v>24</v>
      </c>
      <c r="B16" s="10" t="s">
        <v>25</v>
      </c>
      <c r="C16" s="14">
        <v>7329.04</v>
      </c>
      <c r="D16" s="14">
        <v>3343.76</v>
      </c>
      <c r="E16" s="14">
        <f>+C16-D16</f>
        <v>3985.2799999999997</v>
      </c>
      <c r="F16" s="7">
        <f>+E16/D16</f>
        <v>1.1918558748235517</v>
      </c>
      <c r="G16" s="8"/>
      <c r="H16" s="2"/>
    </row>
    <row r="17" spans="1:8" s="3" customFormat="1" x14ac:dyDescent="0.25">
      <c r="A17" s="9" t="s">
        <v>26</v>
      </c>
      <c r="B17" t="s">
        <v>27</v>
      </c>
      <c r="C17" s="14">
        <v>103.01</v>
      </c>
      <c r="D17" s="14">
        <v>1206</v>
      </c>
      <c r="E17" s="14">
        <f>+C17-D17</f>
        <v>-1102.99</v>
      </c>
      <c r="F17" s="7">
        <f>+E17/D17</f>
        <v>-0.91458540630182417</v>
      </c>
      <c r="G17" s="8"/>
      <c r="H17" s="2"/>
    </row>
    <row r="18" spans="1:8" s="3" customFormat="1" x14ac:dyDescent="0.25">
      <c r="A18" s="8"/>
      <c r="B18" s="10"/>
      <c r="C18" s="14"/>
      <c r="D18" s="14"/>
      <c r="E18" s="14"/>
      <c r="F18" s="7"/>
      <c r="G18" s="8"/>
      <c r="H18" s="2"/>
    </row>
    <row r="19" spans="1:8" s="3" customFormat="1" x14ac:dyDescent="0.25">
      <c r="A19" s="9" t="s">
        <v>28</v>
      </c>
      <c r="B19" t="s">
        <v>29</v>
      </c>
      <c r="C19" s="14">
        <v>755</v>
      </c>
      <c r="D19" s="14">
        <v>798.71</v>
      </c>
      <c r="E19" s="14">
        <f t="shared" ref="E19:E20" si="2">+C19-D19</f>
        <v>-43.710000000000036</v>
      </c>
      <c r="F19" s="7">
        <f t="shared" ref="F19:F20" si="3">+E19/D19</f>
        <v>-5.472574526423863E-2</v>
      </c>
      <c r="G19" s="8"/>
      <c r="H19" s="2"/>
    </row>
    <row r="20" spans="1:8" s="3" customFormat="1" x14ac:dyDescent="0.25">
      <c r="A20" s="8" t="s">
        <v>30</v>
      </c>
      <c r="B20" s="10" t="s">
        <v>31</v>
      </c>
      <c r="C20" s="14">
        <v>15579.75</v>
      </c>
      <c r="D20" s="14">
        <v>14410.43</v>
      </c>
      <c r="E20" s="14">
        <f t="shared" si="2"/>
        <v>1169.3199999999997</v>
      </c>
      <c r="F20" s="7">
        <f t="shared" si="3"/>
        <v>8.1144004724355873E-2</v>
      </c>
      <c r="G20" s="8"/>
      <c r="H20" s="2"/>
    </row>
    <row r="21" spans="1:8" s="3" customFormat="1" x14ac:dyDescent="0.25">
      <c r="A21" s="9"/>
      <c r="B21"/>
      <c r="C21" s="14"/>
      <c r="D21" s="14"/>
      <c r="E21" s="14"/>
      <c r="F21" s="7"/>
      <c r="G21" s="8"/>
      <c r="H21" s="2"/>
    </row>
    <row r="22" spans="1:8" s="3" customFormat="1" x14ac:dyDescent="0.25">
      <c r="A22" s="8" t="s">
        <v>32</v>
      </c>
      <c r="B22" s="10" t="s">
        <v>33</v>
      </c>
      <c r="C22" s="14">
        <v>1341.75</v>
      </c>
      <c r="D22" s="14">
        <v>2889.03</v>
      </c>
      <c r="E22" s="14">
        <f>+C22-D22</f>
        <v>-1547.2800000000002</v>
      </c>
      <c r="F22" s="7">
        <f>+E22/D22</f>
        <v>-0.5355707625050623</v>
      </c>
      <c r="G22" s="8"/>
      <c r="H22" s="2"/>
    </row>
    <row r="23" spans="1:8" s="3" customFormat="1" x14ac:dyDescent="0.25">
      <c r="A23" s="9" t="s">
        <v>34</v>
      </c>
      <c r="B23" t="s">
        <v>35</v>
      </c>
      <c r="C23" s="14">
        <v>25968.69</v>
      </c>
      <c r="D23" s="14">
        <v>16633.57</v>
      </c>
      <c r="E23" s="14">
        <f t="shared" ref="E23:E25" si="4">+C23-D23</f>
        <v>9335.119999999999</v>
      </c>
      <c r="F23" s="7">
        <f t="shared" ref="F23:F25" si="5">+E23/D23</f>
        <v>0.5612216740002296</v>
      </c>
      <c r="G23" s="8"/>
      <c r="H23" s="2"/>
    </row>
    <row r="24" spans="1:8" s="3" customFormat="1" x14ac:dyDescent="0.25">
      <c r="A24" s="8" t="s">
        <v>36</v>
      </c>
      <c r="B24" s="10" t="s">
        <v>37</v>
      </c>
      <c r="C24" s="14">
        <v>0</v>
      </c>
      <c r="D24" s="14">
        <v>600</v>
      </c>
      <c r="E24" s="14">
        <f t="shared" si="4"/>
        <v>-600</v>
      </c>
      <c r="F24" s="7">
        <f t="shared" si="5"/>
        <v>-1</v>
      </c>
      <c r="G24" s="8"/>
      <c r="H24" s="2"/>
    </row>
    <row r="25" spans="1:8" s="3" customFormat="1" x14ac:dyDescent="0.25">
      <c r="A25" s="9" t="s">
        <v>38</v>
      </c>
      <c r="B25" t="s">
        <v>39</v>
      </c>
      <c r="C25" s="14">
        <v>1931.14</v>
      </c>
      <c r="D25" s="14">
        <v>777</v>
      </c>
      <c r="E25" s="14">
        <f t="shared" si="4"/>
        <v>1154.1400000000001</v>
      </c>
      <c r="F25" s="7">
        <f t="shared" si="5"/>
        <v>1.4853796653796656</v>
      </c>
      <c r="G25" s="8"/>
      <c r="H25" s="2"/>
    </row>
    <row r="26" spans="1:8" s="3" customFormat="1" x14ac:dyDescent="0.25">
      <c r="A26" s="8" t="s">
        <v>40</v>
      </c>
      <c r="B26" s="10" t="s">
        <v>41</v>
      </c>
      <c r="C26" s="14">
        <v>3</v>
      </c>
      <c r="D26" s="14">
        <v>8</v>
      </c>
      <c r="E26" s="14">
        <f>+C26-D26</f>
        <v>-5</v>
      </c>
      <c r="F26" s="7">
        <f>+E26/D26</f>
        <v>-0.625</v>
      </c>
      <c r="G26" s="8"/>
      <c r="H26" s="2"/>
    </row>
    <row r="27" spans="1:8" s="3" customFormat="1" x14ac:dyDescent="0.25">
      <c r="A27" s="9" t="s">
        <v>42</v>
      </c>
      <c r="B27" t="s">
        <v>43</v>
      </c>
      <c r="C27" s="14">
        <v>1512.5</v>
      </c>
      <c r="D27" s="14">
        <v>2728.5</v>
      </c>
      <c r="E27" s="14">
        <f>+C27-D27</f>
        <v>-1216</v>
      </c>
      <c r="F27" s="7">
        <f>+E27/D27</f>
        <v>-0.44566611691405533</v>
      </c>
      <c r="G27" s="8"/>
      <c r="H27" s="2"/>
    </row>
    <row r="28" spans="1:8" s="3" customFormat="1" x14ac:dyDescent="0.25">
      <c r="A28" s="8" t="s">
        <v>44</v>
      </c>
      <c r="B28" s="10" t="s">
        <v>45</v>
      </c>
      <c r="C28" s="14">
        <v>4146.6000000000004</v>
      </c>
      <c r="D28" s="14">
        <v>4360.54</v>
      </c>
      <c r="E28" s="14">
        <f t="shared" ref="E28:E32" si="6">+C28-D28</f>
        <v>-213.9399999999996</v>
      </c>
      <c r="F28" s="7">
        <f t="shared" ref="F28:F32" si="7">+E28/D28</f>
        <v>-4.9062730762703607E-2</v>
      </c>
      <c r="G28" s="8"/>
      <c r="H28" s="2"/>
    </row>
    <row r="29" spans="1:8" s="3" customFormat="1" x14ac:dyDescent="0.25">
      <c r="A29" s="9" t="s">
        <v>46</v>
      </c>
      <c r="B29" t="s">
        <v>47</v>
      </c>
      <c r="C29" s="14">
        <v>49.28</v>
      </c>
      <c r="D29" s="14"/>
      <c r="E29" s="14">
        <f t="shared" si="6"/>
        <v>49.28</v>
      </c>
      <c r="F29" s="7">
        <f>+E29/100</f>
        <v>0.49280000000000002</v>
      </c>
      <c r="G29" s="8"/>
      <c r="H29" s="2"/>
    </row>
    <row r="30" spans="1:8" s="3" customFormat="1" x14ac:dyDescent="0.25">
      <c r="A30" s="8" t="s">
        <v>48</v>
      </c>
      <c r="B30" s="10" t="s">
        <v>49</v>
      </c>
      <c r="C30" s="14">
        <v>889.95</v>
      </c>
      <c r="D30" s="14">
        <v>1067.73</v>
      </c>
      <c r="E30" s="14">
        <f t="shared" si="6"/>
        <v>-177.77999999999997</v>
      </c>
      <c r="F30" s="7">
        <f t="shared" ref="F30" si="8">+E30/D30</f>
        <v>-0.16650276755359497</v>
      </c>
      <c r="G30" s="8"/>
      <c r="H30" s="2"/>
    </row>
    <row r="31" spans="1:8" s="3" customFormat="1" x14ac:dyDescent="0.25">
      <c r="A31" s="9" t="s">
        <v>50</v>
      </c>
      <c r="B31" t="s">
        <v>51</v>
      </c>
      <c r="C31" s="14">
        <v>847.75</v>
      </c>
      <c r="D31" s="14"/>
      <c r="E31" s="14">
        <f t="shared" si="6"/>
        <v>847.75</v>
      </c>
      <c r="F31" s="7">
        <f>+E31/100</f>
        <v>8.4774999999999991</v>
      </c>
      <c r="G31" s="8"/>
      <c r="H31" s="2"/>
    </row>
    <row r="32" spans="1:8" s="3" customFormat="1" x14ac:dyDescent="0.25">
      <c r="A32" s="8" t="s">
        <v>52</v>
      </c>
      <c r="B32" s="10" t="s">
        <v>53</v>
      </c>
      <c r="C32" s="14">
        <v>62399.9</v>
      </c>
      <c r="D32" s="14">
        <v>43902.94</v>
      </c>
      <c r="E32" s="14">
        <f t="shared" si="6"/>
        <v>18496.96</v>
      </c>
      <c r="F32" s="7">
        <f t="shared" si="7"/>
        <v>0.4213148367740292</v>
      </c>
      <c r="G32" s="8"/>
      <c r="H32" s="2"/>
    </row>
    <row r="33" spans="1:8" s="3" customFormat="1" x14ac:dyDescent="0.25">
      <c r="A33" s="9" t="s">
        <v>54</v>
      </c>
      <c r="B33" t="s">
        <v>55</v>
      </c>
      <c r="C33" s="14">
        <v>34797.01</v>
      </c>
      <c r="D33" s="14">
        <v>5385.77</v>
      </c>
      <c r="E33" s="14">
        <f>+C33-D33</f>
        <v>29411.24</v>
      </c>
      <c r="F33" s="7">
        <f>+E33/D33</f>
        <v>5.4609164520579228</v>
      </c>
      <c r="G33" s="8"/>
      <c r="H33" s="2"/>
    </row>
    <row r="34" spans="1:8" s="3" customFormat="1" x14ac:dyDescent="0.25">
      <c r="A34" s="8" t="s">
        <v>56</v>
      </c>
      <c r="B34" s="10" t="s">
        <v>57</v>
      </c>
      <c r="C34" s="14">
        <v>33000</v>
      </c>
      <c r="D34" s="14">
        <v>111.12</v>
      </c>
      <c r="E34" s="14">
        <f>+C34-D34</f>
        <v>32888.879999999997</v>
      </c>
      <c r="F34" s="7">
        <f>+E34/D34</f>
        <v>295.97624190064789</v>
      </c>
      <c r="G34" s="8"/>
      <c r="H34" s="2"/>
    </row>
    <row r="35" spans="1:8" s="3" customFormat="1" x14ac:dyDescent="0.25">
      <c r="A35" s="9" t="s">
        <v>58</v>
      </c>
      <c r="B35" t="s">
        <v>59</v>
      </c>
      <c r="C35" s="14">
        <v>15015.53</v>
      </c>
      <c r="D35" s="14">
        <v>20777.080000000002</v>
      </c>
      <c r="E35" s="14">
        <f t="shared" ref="E35:E37" si="9">+C35-D35</f>
        <v>-5761.5500000000011</v>
      </c>
      <c r="F35" s="7">
        <f t="shared" ref="F35:F37" si="10">+E35/D35</f>
        <v>-0.27730316290835866</v>
      </c>
      <c r="G35" s="8"/>
      <c r="H35" s="2"/>
    </row>
    <row r="36" spans="1:8" s="3" customFormat="1" x14ac:dyDescent="0.25">
      <c r="A36" s="8" t="s">
        <v>60</v>
      </c>
      <c r="B36" s="10" t="s">
        <v>61</v>
      </c>
      <c r="C36" s="14">
        <v>949.41</v>
      </c>
      <c r="D36" s="14">
        <v>3373.91</v>
      </c>
      <c r="E36" s="14">
        <f t="shared" si="9"/>
        <v>-2424.5</v>
      </c>
      <c r="F36" s="7">
        <f t="shared" si="10"/>
        <v>-0.71860245234757303</v>
      </c>
      <c r="G36" s="8"/>
      <c r="H36" s="2"/>
    </row>
    <row r="37" spans="1:8" s="3" customFormat="1" x14ac:dyDescent="0.25">
      <c r="A37" s="9" t="s">
        <v>62</v>
      </c>
      <c r="B37" t="s">
        <v>63</v>
      </c>
      <c r="C37" s="14">
        <v>4512.0600000000004</v>
      </c>
      <c r="D37" s="14">
        <v>8426.1200000000008</v>
      </c>
      <c r="E37" s="14">
        <f t="shared" si="9"/>
        <v>-3914.0600000000004</v>
      </c>
      <c r="F37" s="7">
        <f t="shared" si="10"/>
        <v>-0.46451510303674765</v>
      </c>
      <c r="G37" s="8"/>
      <c r="H37" s="2"/>
    </row>
    <row r="38" spans="1:8" s="3" customFormat="1" x14ac:dyDescent="0.25">
      <c r="A38" s="8" t="s">
        <v>64</v>
      </c>
      <c r="B38" s="10" t="s">
        <v>65</v>
      </c>
      <c r="C38" s="14">
        <v>278.69</v>
      </c>
      <c r="D38" s="14">
        <v>81.59</v>
      </c>
      <c r="E38" s="14">
        <f>+C38-D38</f>
        <v>197.1</v>
      </c>
      <c r="F38" s="7">
        <f>+E38/D38</f>
        <v>2.4157372226988598</v>
      </c>
      <c r="G38" s="8"/>
      <c r="H38" s="2"/>
    </row>
    <row r="39" spans="1:8" s="3" customFormat="1" x14ac:dyDescent="0.25">
      <c r="A39" s="9" t="s">
        <v>66</v>
      </c>
      <c r="B39" t="s">
        <v>67</v>
      </c>
      <c r="C39" s="14">
        <v>3955.97</v>
      </c>
      <c r="D39" s="14">
        <v>3098.38</v>
      </c>
      <c r="E39" s="14">
        <f>+C39-D39</f>
        <v>857.58999999999969</v>
      </c>
      <c r="F39" s="7">
        <f>+E39/D39</f>
        <v>0.2767865787927884</v>
      </c>
      <c r="G39" s="8"/>
      <c r="H39" s="2"/>
    </row>
    <row r="40" spans="1:8" s="3" customFormat="1" x14ac:dyDescent="0.25">
      <c r="A40" s="8" t="s">
        <v>68</v>
      </c>
      <c r="B40" s="10" t="s">
        <v>69</v>
      </c>
      <c r="C40" s="14">
        <v>0</v>
      </c>
      <c r="D40" s="14">
        <v>860.98</v>
      </c>
      <c r="E40" s="14">
        <f t="shared" ref="E40:E42" si="11">+C40-D40</f>
        <v>-860.98</v>
      </c>
      <c r="F40" s="7">
        <f t="shared" ref="F40:F42" si="12">+E40/D40</f>
        <v>-1</v>
      </c>
      <c r="G40" s="8"/>
      <c r="H40" s="2"/>
    </row>
    <row r="41" spans="1:8" s="3" customFormat="1" x14ac:dyDescent="0.25">
      <c r="A41" s="9" t="s">
        <v>70</v>
      </c>
      <c r="B41" t="s">
        <v>71</v>
      </c>
      <c r="C41" s="14">
        <v>104.5</v>
      </c>
      <c r="D41" s="14">
        <v>34177.26</v>
      </c>
      <c r="E41" s="14">
        <f t="shared" si="11"/>
        <v>-34072.76</v>
      </c>
      <c r="F41" s="7">
        <f t="shared" si="12"/>
        <v>-0.99694241141624573</v>
      </c>
      <c r="G41" s="8"/>
      <c r="H41" s="2"/>
    </row>
    <row r="42" spans="1:8" s="3" customFormat="1" x14ac:dyDescent="0.25">
      <c r="A42" s="8" t="s">
        <v>72</v>
      </c>
      <c r="B42" s="10" t="s">
        <v>73</v>
      </c>
      <c r="C42" s="14">
        <v>21096</v>
      </c>
      <c r="D42" s="14">
        <v>2135</v>
      </c>
      <c r="E42" s="14">
        <f t="shared" si="11"/>
        <v>18961</v>
      </c>
      <c r="F42" s="7">
        <f t="shared" si="12"/>
        <v>8.8810304449648712</v>
      </c>
      <c r="G42" s="8"/>
      <c r="H42" s="2"/>
    </row>
    <row r="43" spans="1:8" s="3" customFormat="1" x14ac:dyDescent="0.25">
      <c r="A43" s="9" t="s">
        <v>74</v>
      </c>
      <c r="B43" t="s">
        <v>75</v>
      </c>
      <c r="C43" s="14">
        <v>904.6</v>
      </c>
      <c r="D43" s="14">
        <v>14</v>
      </c>
      <c r="E43" s="14">
        <f>+C43-D43</f>
        <v>890.6</v>
      </c>
      <c r="F43" s="7">
        <f>+E43/D43</f>
        <v>63.614285714285714</v>
      </c>
      <c r="G43" s="8"/>
      <c r="H43" s="2"/>
    </row>
    <row r="44" spans="1:8" s="3" customFormat="1" x14ac:dyDescent="0.25">
      <c r="A44" s="8" t="s">
        <v>76</v>
      </c>
      <c r="B44" s="10" t="s">
        <v>77</v>
      </c>
      <c r="C44" s="14">
        <v>216.12</v>
      </c>
      <c r="D44" s="14">
        <v>65.7</v>
      </c>
      <c r="E44" s="14">
        <f>+C44-D44</f>
        <v>150.42000000000002</v>
      </c>
      <c r="F44" s="7">
        <f>+E44/D44</f>
        <v>2.2894977168949775</v>
      </c>
      <c r="G44" s="8"/>
      <c r="H44" s="2"/>
    </row>
    <row r="45" spans="1:8" s="3" customFormat="1" x14ac:dyDescent="0.25">
      <c r="A45" s="9" t="s">
        <v>78</v>
      </c>
      <c r="B45" t="s">
        <v>79</v>
      </c>
      <c r="C45" s="14">
        <v>11643.72</v>
      </c>
      <c r="D45" s="14">
        <v>11680.25</v>
      </c>
      <c r="E45" s="14">
        <f t="shared" ref="E45:E47" si="13">+C45-D45</f>
        <v>-36.530000000000655</v>
      </c>
      <c r="F45" s="7">
        <f t="shared" ref="F45:F47" si="14">+E45/D45</f>
        <v>-3.1275015517647871E-3</v>
      </c>
      <c r="G45" s="8"/>
      <c r="H45" s="2"/>
    </row>
    <row r="46" spans="1:8" s="3" customFormat="1" x14ac:dyDescent="0.25">
      <c r="A46" s="8" t="s">
        <v>80</v>
      </c>
      <c r="B46" s="10" t="s">
        <v>81</v>
      </c>
      <c r="C46" s="14">
        <v>79.239999999999995</v>
      </c>
      <c r="D46" s="14">
        <v>259.60000000000002</v>
      </c>
      <c r="E46" s="14">
        <f t="shared" si="13"/>
        <v>-180.36</v>
      </c>
      <c r="F46" s="7">
        <f t="shared" si="14"/>
        <v>-0.69476117103235746</v>
      </c>
      <c r="G46" s="8"/>
      <c r="H46" s="2"/>
    </row>
    <row r="47" spans="1:8" s="3" customFormat="1" x14ac:dyDescent="0.25">
      <c r="A47" s="8" t="s">
        <v>82</v>
      </c>
      <c r="B47" s="10" t="s">
        <v>83</v>
      </c>
      <c r="C47" s="14">
        <v>1371.4</v>
      </c>
      <c r="D47" s="14">
        <v>2215</v>
      </c>
      <c r="E47" s="14">
        <f t="shared" si="13"/>
        <v>-843.59999999999991</v>
      </c>
      <c r="F47" s="7">
        <f t="shared" si="14"/>
        <v>-0.38085778781038371</v>
      </c>
      <c r="G47" s="8"/>
      <c r="H47" s="2"/>
    </row>
    <row r="48" spans="1:8" s="3" customFormat="1" x14ac:dyDescent="0.25">
      <c r="A48" s="9" t="s">
        <v>84</v>
      </c>
      <c r="B48" t="s">
        <v>85</v>
      </c>
      <c r="C48" s="14">
        <v>0</v>
      </c>
      <c r="D48" s="14">
        <v>2010</v>
      </c>
      <c r="E48" s="14">
        <f>+C48-D48</f>
        <v>-2010</v>
      </c>
      <c r="F48" s="7">
        <f>+E48/D48</f>
        <v>-1</v>
      </c>
      <c r="G48" s="8"/>
      <c r="H48" s="2"/>
    </row>
    <row r="49" spans="1:8" s="3" customFormat="1" x14ac:dyDescent="0.25">
      <c r="A49" s="8" t="s">
        <v>86</v>
      </c>
      <c r="B49" s="10" t="s">
        <v>87</v>
      </c>
      <c r="C49" s="14">
        <v>59.67</v>
      </c>
      <c r="D49" s="14">
        <v>157.52000000000001</v>
      </c>
      <c r="E49" s="14">
        <f>+C49-D49</f>
        <v>-97.850000000000009</v>
      </c>
      <c r="F49" s="7">
        <f>+E49/D49</f>
        <v>-0.62119095987811068</v>
      </c>
      <c r="G49" s="8"/>
      <c r="H49" s="2"/>
    </row>
    <row r="50" spans="1:8" s="3" customFormat="1" x14ac:dyDescent="0.25">
      <c r="A50" s="9"/>
      <c r="B50"/>
      <c r="C50" s="14"/>
      <c r="D50" s="14"/>
      <c r="E50" s="14"/>
      <c r="F50" s="7"/>
      <c r="G50" s="8"/>
      <c r="H50" s="2"/>
    </row>
    <row r="51" spans="1:8" x14ac:dyDescent="0.25">
      <c r="A51" s="8"/>
      <c r="B51" s="10"/>
      <c r="C51" s="14"/>
      <c r="D51" s="14"/>
      <c r="E51" s="14"/>
      <c r="F51" s="8"/>
      <c r="G51" s="8"/>
    </row>
    <row r="52" spans="1:8" x14ac:dyDescent="0.25">
      <c r="A52" s="11"/>
      <c r="B52" s="12" t="s">
        <v>88</v>
      </c>
      <c r="C52" s="15">
        <f>SUM(C6:C51)</f>
        <v>440065.36</v>
      </c>
      <c r="D52" s="15">
        <f>SUM(D6:D51)</f>
        <v>330763.33</v>
      </c>
      <c r="E52" s="15">
        <f>SUM(E6:E51)</f>
        <v>109302.03000000003</v>
      </c>
      <c r="F52" s="13">
        <f t="shared" ref="F52" si="15">+E52/D52</f>
        <v>0.33045389281816706</v>
      </c>
      <c r="G52" s="11"/>
    </row>
    <row r="54" spans="1:8" x14ac:dyDescent="0.25">
      <c r="B54" s="16" t="s">
        <v>89</v>
      </c>
      <c r="C54" s="16"/>
      <c r="D54" s="16"/>
      <c r="E54" s="49"/>
      <c r="F54" s="50"/>
      <c r="G54" s="51"/>
    </row>
    <row r="55" spans="1:8" x14ac:dyDescent="0.25">
      <c r="B55" s="8" t="s">
        <v>298</v>
      </c>
      <c r="C55" s="18">
        <f>SUM(C7:C17)</f>
        <v>196656.13</v>
      </c>
      <c r="D55" s="18">
        <f>SUM(D7:D17)</f>
        <v>147757.6</v>
      </c>
      <c r="E55" s="52" t="s">
        <v>311</v>
      </c>
      <c r="F55" s="53"/>
      <c r="G55" s="54"/>
    </row>
    <row r="56" spans="1:8" x14ac:dyDescent="0.25">
      <c r="B56" s="8" t="s">
        <v>91</v>
      </c>
      <c r="C56" s="18">
        <f t="shared" ref="C56:D58" si="16">+C32</f>
        <v>62399.9</v>
      </c>
      <c r="D56" s="18">
        <f t="shared" si="16"/>
        <v>43902.94</v>
      </c>
      <c r="E56" s="52" t="s">
        <v>323</v>
      </c>
      <c r="F56" s="53"/>
      <c r="G56" s="54"/>
    </row>
    <row r="57" spans="1:8" x14ac:dyDescent="0.25">
      <c r="B57" s="8" t="s">
        <v>92</v>
      </c>
      <c r="C57" s="18">
        <f t="shared" si="16"/>
        <v>34797.01</v>
      </c>
      <c r="D57" s="18">
        <f t="shared" si="16"/>
        <v>5385.77</v>
      </c>
      <c r="E57" s="52" t="s">
        <v>323</v>
      </c>
      <c r="F57" s="53"/>
      <c r="G57" s="54"/>
    </row>
    <row r="58" spans="1:8" x14ac:dyDescent="0.25">
      <c r="B58" s="8" t="s">
        <v>93</v>
      </c>
      <c r="C58" s="18">
        <f t="shared" si="16"/>
        <v>33000</v>
      </c>
      <c r="D58" s="18">
        <f t="shared" si="16"/>
        <v>111.12</v>
      </c>
      <c r="E58" s="52" t="s">
        <v>323</v>
      </c>
      <c r="F58" s="53"/>
      <c r="G58" s="54"/>
    </row>
    <row r="59" spans="1:8" x14ac:dyDescent="0.25">
      <c r="B59" s="8" t="s">
        <v>94</v>
      </c>
      <c r="C59" s="18">
        <f>+C23</f>
        <v>25968.69</v>
      </c>
      <c r="D59" s="18">
        <f>+D23</f>
        <v>16633.57</v>
      </c>
      <c r="E59" s="52" t="s">
        <v>323</v>
      </c>
      <c r="F59" s="53"/>
      <c r="G59" s="54"/>
    </row>
    <row r="60" spans="1:8" x14ac:dyDescent="0.25">
      <c r="B60" s="8" t="s">
        <v>95</v>
      </c>
      <c r="C60" s="18">
        <f>+C42</f>
        <v>21096</v>
      </c>
      <c r="D60" s="18">
        <f>+D42</f>
        <v>2135</v>
      </c>
      <c r="E60" s="52" t="s">
        <v>323</v>
      </c>
      <c r="F60" s="53"/>
      <c r="G60" s="54"/>
    </row>
    <row r="61" spans="1:8" x14ac:dyDescent="0.25">
      <c r="B61" s="8" t="s">
        <v>96</v>
      </c>
      <c r="C61" s="18">
        <f>+C20</f>
        <v>15579.75</v>
      </c>
      <c r="D61" s="18">
        <f>+D20</f>
        <v>14410.43</v>
      </c>
      <c r="E61" s="52"/>
      <c r="F61" s="53"/>
      <c r="G61" s="54"/>
    </row>
    <row r="62" spans="1:8" x14ac:dyDescent="0.25">
      <c r="B62" s="8" t="s">
        <v>97</v>
      </c>
      <c r="C62" s="18">
        <f>+C35</f>
        <v>15015.53</v>
      </c>
      <c r="D62" s="18">
        <f>+D35</f>
        <v>20777.080000000002</v>
      </c>
      <c r="E62" s="52" t="s">
        <v>323</v>
      </c>
      <c r="F62" s="53"/>
      <c r="G62" s="54"/>
    </row>
    <row r="63" spans="1:8" x14ac:dyDescent="0.25">
      <c r="B63" s="8" t="s">
        <v>318</v>
      </c>
      <c r="C63" s="18">
        <f>+C45</f>
        <v>11643.72</v>
      </c>
      <c r="D63" s="18">
        <f>+D45</f>
        <v>11680.25</v>
      </c>
      <c r="E63" s="52" t="s">
        <v>323</v>
      </c>
      <c r="F63" s="53"/>
      <c r="G63" s="54"/>
    </row>
    <row r="64" spans="1:8" x14ac:dyDescent="0.25">
      <c r="B64" s="8" t="s">
        <v>99</v>
      </c>
      <c r="C64" s="18">
        <f>+C41</f>
        <v>104.5</v>
      </c>
      <c r="D64" s="18">
        <f>+D41</f>
        <v>34177.26</v>
      </c>
      <c r="E64" s="52"/>
      <c r="F64" s="53"/>
      <c r="G64" s="54"/>
    </row>
    <row r="65" spans="2:7" x14ac:dyDescent="0.25">
      <c r="B65" s="8" t="s">
        <v>98</v>
      </c>
      <c r="C65" s="18">
        <f>440723-416156</f>
        <v>24567</v>
      </c>
      <c r="D65" s="18">
        <f>330763-296971</f>
        <v>33792</v>
      </c>
      <c r="E65" s="52"/>
      <c r="F65" s="53"/>
      <c r="G65" s="54"/>
    </row>
    <row r="66" spans="2:7" x14ac:dyDescent="0.25">
      <c r="B66" s="17" t="s">
        <v>90</v>
      </c>
      <c r="C66" s="19">
        <f>SUM(C55:C65)-105</f>
        <v>440723.23</v>
      </c>
      <c r="D66" s="19">
        <f>SUM(D55:D65)</f>
        <v>330763.02</v>
      </c>
      <c r="E66" s="55"/>
      <c r="F66" s="56"/>
      <c r="G66" s="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BA3F-ACCE-4DB8-B596-2E8C975D7D79}">
  <dimension ref="A1:F1048573"/>
  <sheetViews>
    <sheetView workbookViewId="0">
      <pane xSplit="1" ySplit="5" topLeftCell="B7" activePane="bottomRight" state="frozen"/>
      <selection pane="topRight" activeCell="B1" sqref="B1"/>
      <selection pane="bottomLeft" activeCell="A6" sqref="A6"/>
      <selection pane="bottomRight" activeCell="C18" sqref="C18"/>
    </sheetView>
  </sheetViews>
  <sheetFormatPr defaultColWidth="9.140625" defaultRowHeight="15" x14ac:dyDescent="0.25"/>
  <cols>
    <col min="1" max="1" width="3.5703125" customWidth="1"/>
    <col min="2" max="2" width="14.7109375" bestFit="1" customWidth="1"/>
    <col min="3" max="3" width="43.140625" bestFit="1" customWidth="1"/>
    <col min="4" max="4" width="8.42578125" style="20" bestFit="1" customWidth="1"/>
    <col min="5" max="5" width="59" bestFit="1" customWidth="1"/>
  </cols>
  <sheetData>
    <row r="1" spans="1:6" x14ac:dyDescent="0.25">
      <c r="A1" s="1" t="s">
        <v>0</v>
      </c>
    </row>
    <row r="2" spans="1:6" x14ac:dyDescent="0.25">
      <c r="A2" s="21" t="s">
        <v>292</v>
      </c>
    </row>
    <row r="3" spans="1:6" x14ac:dyDescent="0.25">
      <c r="A3" s="21" t="s">
        <v>2</v>
      </c>
    </row>
    <row r="5" spans="1:6" x14ac:dyDescent="0.25">
      <c r="B5" s="22" t="s">
        <v>293</v>
      </c>
      <c r="C5" s="23" t="s">
        <v>294</v>
      </c>
      <c r="D5" s="24" t="s">
        <v>295</v>
      </c>
      <c r="E5" s="25" t="s">
        <v>7</v>
      </c>
      <c r="F5" s="26"/>
    </row>
    <row r="6" spans="1:6" x14ac:dyDescent="0.25">
      <c r="B6" s="27"/>
      <c r="C6" s="27"/>
      <c r="D6" s="31"/>
      <c r="E6" s="27"/>
    </row>
    <row r="7" spans="1:6" x14ac:dyDescent="0.25">
      <c r="B7" s="28" t="s">
        <v>8</v>
      </c>
      <c r="C7" s="28" t="s">
        <v>9</v>
      </c>
      <c r="D7" s="32">
        <v>109485.59</v>
      </c>
      <c r="E7" s="28" t="s">
        <v>296</v>
      </c>
    </row>
    <row r="8" spans="1:6" x14ac:dyDescent="0.25">
      <c r="B8" s="28" t="s">
        <v>10</v>
      </c>
      <c r="C8" s="28" t="s">
        <v>11</v>
      </c>
      <c r="D8" s="32">
        <v>19340.900000000001</v>
      </c>
      <c r="E8" s="28" t="s">
        <v>296</v>
      </c>
    </row>
    <row r="9" spans="1:6" x14ac:dyDescent="0.25">
      <c r="B9" s="28" t="s">
        <v>12</v>
      </c>
      <c r="C9" s="28" t="s">
        <v>13</v>
      </c>
      <c r="D9" s="32">
        <v>13329.41</v>
      </c>
      <c r="E9" s="28" t="s">
        <v>296</v>
      </c>
    </row>
    <row r="10" spans="1:6" x14ac:dyDescent="0.25">
      <c r="B10" s="28" t="s">
        <v>22</v>
      </c>
      <c r="C10" s="28" t="s">
        <v>23</v>
      </c>
      <c r="D10" s="32">
        <v>8582.0499999999993</v>
      </c>
      <c r="E10" s="28" t="s">
        <v>296</v>
      </c>
    </row>
    <row r="11" spans="1:6" x14ac:dyDescent="0.25">
      <c r="B11" s="28" t="s">
        <v>14</v>
      </c>
      <c r="C11" s="28" t="s">
        <v>15</v>
      </c>
      <c r="D11" s="32">
        <v>12898.03</v>
      </c>
      <c r="E11" s="28" t="s">
        <v>296</v>
      </c>
    </row>
    <row r="12" spans="1:6" x14ac:dyDescent="0.25">
      <c r="B12" s="28" t="s">
        <v>16</v>
      </c>
      <c r="C12" s="28" t="s">
        <v>17</v>
      </c>
      <c r="D12" s="32">
        <v>8146.59</v>
      </c>
      <c r="E12" s="28" t="s">
        <v>296</v>
      </c>
    </row>
    <row r="13" spans="1:6" x14ac:dyDescent="0.25">
      <c r="B13" s="28" t="s">
        <v>18</v>
      </c>
      <c r="C13" s="28" t="s">
        <v>19</v>
      </c>
      <c r="D13" s="32">
        <v>16017.73</v>
      </c>
      <c r="E13" s="28" t="s">
        <v>296</v>
      </c>
    </row>
    <row r="14" spans="1:6" x14ac:dyDescent="0.25">
      <c r="B14" s="29" t="s">
        <v>24</v>
      </c>
      <c r="C14" s="29" t="s">
        <v>25</v>
      </c>
      <c r="D14" s="33">
        <v>7329.04</v>
      </c>
      <c r="E14" s="28" t="s">
        <v>296</v>
      </c>
    </row>
    <row r="15" spans="1:6" x14ac:dyDescent="0.25">
      <c r="B15" s="28"/>
      <c r="C15" s="30" t="s">
        <v>297</v>
      </c>
      <c r="D15" s="32">
        <f>SUM(D7:D14)</f>
        <v>195129.34</v>
      </c>
      <c r="E15" s="28"/>
    </row>
    <row r="16" spans="1:6" x14ac:dyDescent="0.25">
      <c r="B16" s="28"/>
      <c r="C16" s="28"/>
      <c r="D16" s="32"/>
      <c r="E16" s="28"/>
    </row>
    <row r="17" spans="2:5" x14ac:dyDescent="0.25">
      <c r="B17" s="28" t="s">
        <v>26</v>
      </c>
      <c r="C17" s="28" t="s">
        <v>310</v>
      </c>
      <c r="D17" s="32">
        <v>103.01</v>
      </c>
      <c r="E17" s="28"/>
    </row>
    <row r="18" spans="2:5" x14ac:dyDescent="0.25">
      <c r="B18" s="29" t="s">
        <v>20</v>
      </c>
      <c r="C18" s="29" t="s">
        <v>21</v>
      </c>
      <c r="D18" s="33">
        <v>1423.78</v>
      </c>
      <c r="E18" s="28"/>
    </row>
    <row r="19" spans="2:5" x14ac:dyDescent="0.25">
      <c r="B19" s="29"/>
      <c r="C19" s="29" t="s">
        <v>299</v>
      </c>
      <c r="D19" s="33">
        <f>+D15+D17+D18</f>
        <v>196656.13</v>
      </c>
      <c r="E19" s="29"/>
    </row>
    <row r="20" spans="2:5" x14ac:dyDescent="0.25">
      <c r="D20" s="34"/>
    </row>
    <row r="1048573" spans="5:5" x14ac:dyDescent="0.25">
      <c r="E1048573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E66A-1333-4BEC-AB26-11365ABD2033}">
  <dimension ref="A1:I223"/>
  <sheetViews>
    <sheetView workbookViewId="0">
      <pane ySplit="3" topLeftCell="A199" activePane="bottomLeft" state="frozen"/>
      <selection pane="bottomLeft" activeCell="I219" sqref="I219"/>
    </sheetView>
  </sheetViews>
  <sheetFormatPr defaultColWidth="11.42578125" defaultRowHeight="15" outlineLevelRow="1" x14ac:dyDescent="0.25"/>
  <cols>
    <col min="1" max="4" width="11.85546875" style="2" customWidth="1"/>
    <col min="5" max="5" width="8.42578125" style="2" bestFit="1" customWidth="1"/>
    <col min="6" max="8" width="11.85546875" style="2" customWidth="1"/>
    <col min="9" max="9" width="68.140625" style="2" customWidth="1"/>
    <col min="10" max="16384" width="11.42578125" style="2"/>
  </cols>
  <sheetData>
    <row r="1" spans="1:9" x14ac:dyDescent="0.25">
      <c r="A1" s="1" t="s">
        <v>0</v>
      </c>
    </row>
    <row r="2" spans="1:9" x14ac:dyDescent="0.25">
      <c r="A2" s="3" t="s">
        <v>312</v>
      </c>
    </row>
    <row r="3" spans="1:9" x14ac:dyDescent="0.25">
      <c r="A3" s="3" t="s">
        <v>2</v>
      </c>
    </row>
    <row r="5" spans="1:9" x14ac:dyDescent="0.25">
      <c r="B5" s="61" t="s">
        <v>293</v>
      </c>
      <c r="C5" s="61"/>
      <c r="D5" s="62" t="s">
        <v>317</v>
      </c>
      <c r="E5" s="4" t="s">
        <v>6</v>
      </c>
      <c r="F5" s="4" t="s">
        <v>295</v>
      </c>
      <c r="G5" s="63"/>
      <c r="H5" s="62" t="s">
        <v>319</v>
      </c>
      <c r="I5" s="64"/>
    </row>
    <row r="6" spans="1:9" x14ac:dyDescent="0.25">
      <c r="B6" s="52"/>
      <c r="C6" s="52" t="s">
        <v>91</v>
      </c>
      <c r="D6" s="53"/>
      <c r="E6" s="65">
        <f>+F6/$F$15</f>
        <v>0.25555704357705078</v>
      </c>
      <c r="F6" s="14">
        <f>+C148</f>
        <v>62399.9</v>
      </c>
      <c r="G6" s="66" t="s">
        <v>320</v>
      </c>
      <c r="H6" s="53"/>
      <c r="I6" s="54"/>
    </row>
    <row r="7" spans="1:9" x14ac:dyDescent="0.25">
      <c r="B7" s="52"/>
      <c r="C7" s="52" t="s">
        <v>92</v>
      </c>
      <c r="D7" s="53"/>
      <c r="E7" s="65">
        <f t="shared" ref="E7:E14" si="0">+F7/$F$15</f>
        <v>0.14251018031953691</v>
      </c>
      <c r="F7" s="14">
        <f>+C169</f>
        <v>34797.01</v>
      </c>
      <c r="G7" s="66" t="s">
        <v>320</v>
      </c>
      <c r="H7" s="53"/>
      <c r="I7" s="54"/>
    </row>
    <row r="8" spans="1:9" x14ac:dyDescent="0.25">
      <c r="B8" s="52"/>
      <c r="C8" s="52" t="s">
        <v>314</v>
      </c>
      <c r="D8" s="53"/>
      <c r="E8" s="65">
        <f t="shared" si="0"/>
        <v>0.13515057617147905</v>
      </c>
      <c r="F8" s="14">
        <f>+C176</f>
        <v>33000</v>
      </c>
      <c r="G8" s="66" t="s">
        <v>320</v>
      </c>
      <c r="H8" s="53"/>
      <c r="I8" s="54"/>
    </row>
    <row r="9" spans="1:9" x14ac:dyDescent="0.25">
      <c r="B9" s="52"/>
      <c r="C9" s="52" t="s">
        <v>313</v>
      </c>
      <c r="D9" s="53"/>
      <c r="E9" s="65">
        <f t="shared" si="0"/>
        <v>0.106354042906622</v>
      </c>
      <c r="F9" s="14">
        <f>+C49</f>
        <v>25968.69</v>
      </c>
      <c r="G9" s="66" t="s">
        <v>320</v>
      </c>
      <c r="H9" s="53"/>
      <c r="I9" s="54"/>
    </row>
    <row r="10" spans="1:9" x14ac:dyDescent="0.25">
      <c r="B10" s="52"/>
      <c r="C10" s="52" t="s">
        <v>95</v>
      </c>
      <c r="D10" s="53"/>
      <c r="E10" s="65">
        <f t="shared" si="0"/>
        <v>8.639807742162188E-2</v>
      </c>
      <c r="F10" s="14">
        <f>+C215</f>
        <v>21096</v>
      </c>
      <c r="G10" s="66" t="s">
        <v>320</v>
      </c>
      <c r="H10" s="53"/>
      <c r="I10" s="54"/>
    </row>
    <row r="11" spans="1:9" x14ac:dyDescent="0.25">
      <c r="B11" s="52"/>
      <c r="C11" s="52" t="s">
        <v>315</v>
      </c>
      <c r="D11" s="53"/>
      <c r="E11" s="65">
        <f t="shared" si="0"/>
        <v>6.1495682758185725E-2</v>
      </c>
      <c r="F11" s="14">
        <f>+C199</f>
        <v>15015.53</v>
      </c>
      <c r="G11" s="66" t="s">
        <v>320</v>
      </c>
      <c r="H11" s="53"/>
      <c r="I11" s="54"/>
    </row>
    <row r="12" spans="1:9" x14ac:dyDescent="0.25">
      <c r="B12" s="52"/>
      <c r="C12" s="52" t="s">
        <v>318</v>
      </c>
      <c r="D12" s="53"/>
      <c r="E12" s="65">
        <f t="shared" si="0"/>
        <v>4.7686529296344662E-2</v>
      </c>
      <c r="F12" s="67">
        <f>+C223</f>
        <v>11643.72</v>
      </c>
      <c r="G12" s="66" t="s">
        <v>320</v>
      </c>
      <c r="H12" s="53"/>
      <c r="I12" s="54"/>
    </row>
    <row r="13" spans="1:9" x14ac:dyDescent="0.25">
      <c r="B13" s="52"/>
      <c r="C13" s="49" t="s">
        <v>316</v>
      </c>
      <c r="D13" s="50"/>
      <c r="E13" s="68">
        <f t="shared" si="0"/>
        <v>0.83515213245084108</v>
      </c>
      <c r="F13" s="14">
        <f>SUM(F6:F12)</f>
        <v>203920.85</v>
      </c>
      <c r="G13" s="52"/>
      <c r="H13" s="53"/>
      <c r="I13" s="54"/>
    </row>
    <row r="14" spans="1:9" x14ac:dyDescent="0.25">
      <c r="B14" s="52"/>
      <c r="C14" s="52" t="s">
        <v>98</v>
      </c>
      <c r="D14" s="53"/>
      <c r="E14" s="65">
        <f t="shared" si="0"/>
        <v>0.16484786754915898</v>
      </c>
      <c r="F14" s="14">
        <f>+'Cedula resumen'!C61+'Cedula resumen'!C64+'Cedula resumen'!C65</f>
        <v>40251.25</v>
      </c>
      <c r="G14" s="52" t="s">
        <v>322</v>
      </c>
      <c r="H14" s="53"/>
      <c r="I14" s="54"/>
    </row>
    <row r="15" spans="1:9" x14ac:dyDescent="0.25">
      <c r="B15" s="55"/>
      <c r="C15" s="63" t="s">
        <v>88</v>
      </c>
      <c r="D15" s="69"/>
      <c r="E15" s="17"/>
      <c r="F15" s="15">
        <f>+F13+F14</f>
        <v>244172.1</v>
      </c>
      <c r="G15" s="55"/>
      <c r="H15" s="56"/>
      <c r="I15" s="57"/>
    </row>
    <row r="16" spans="1:9" x14ac:dyDescent="0.25">
      <c r="B16" s="53"/>
      <c r="C16" s="53"/>
      <c r="D16" s="53"/>
      <c r="E16" s="53"/>
      <c r="F16" s="70"/>
      <c r="G16" s="53"/>
      <c r="H16" s="53"/>
      <c r="I16" s="53"/>
    </row>
    <row r="17" spans="1:9" x14ac:dyDescent="0.25">
      <c r="A17" s="16"/>
      <c r="B17" s="71" t="s">
        <v>321</v>
      </c>
      <c r="C17" s="17"/>
      <c r="D17" s="17"/>
      <c r="E17" s="17"/>
      <c r="F17" s="15"/>
      <c r="G17" s="17"/>
      <c r="H17" s="17"/>
      <c r="I17" s="16"/>
    </row>
    <row r="18" spans="1:9" x14ac:dyDescent="0.25">
      <c r="A18" s="86" t="s">
        <v>300</v>
      </c>
      <c r="B18" s="86"/>
      <c r="C18" s="86"/>
      <c r="D18" s="86"/>
      <c r="E18" s="86"/>
      <c r="F18" s="86"/>
      <c r="G18" s="86"/>
      <c r="H18" s="86"/>
      <c r="I18" s="86"/>
    </row>
    <row r="19" spans="1:9" x14ac:dyDescent="0.25">
      <c r="A19" s="72" t="s">
        <v>100</v>
      </c>
      <c r="B19" s="72" t="s">
        <v>101</v>
      </c>
      <c r="C19" s="72" t="s">
        <v>102</v>
      </c>
      <c r="D19" s="72" t="s">
        <v>103</v>
      </c>
      <c r="E19" s="72" t="s">
        <v>104</v>
      </c>
      <c r="F19" s="72" t="s">
        <v>105</v>
      </c>
      <c r="G19" s="72" t="s">
        <v>106</v>
      </c>
      <c r="H19" s="72" t="s">
        <v>107</v>
      </c>
      <c r="I19" s="72" t="s">
        <v>108</v>
      </c>
    </row>
    <row r="20" spans="1:9" hidden="1" outlineLevel="1" x14ac:dyDescent="0.25">
      <c r="A20" s="73">
        <v>1440</v>
      </c>
      <c r="B20" s="73">
        <v>0</v>
      </c>
      <c r="C20" s="73">
        <v>1440</v>
      </c>
      <c r="D20" s="74">
        <v>1065</v>
      </c>
      <c r="E20" s="74" t="s">
        <v>109</v>
      </c>
      <c r="F20" s="74" t="s">
        <v>110</v>
      </c>
      <c r="G20" s="74">
        <v>156203</v>
      </c>
      <c r="H20" s="75">
        <v>43524</v>
      </c>
      <c r="I20" s="76" t="s">
        <v>111</v>
      </c>
    </row>
    <row r="21" spans="1:9" hidden="1" outlineLevel="1" x14ac:dyDescent="0.25">
      <c r="A21" s="73">
        <v>1050</v>
      </c>
      <c r="B21" s="73">
        <v>0</v>
      </c>
      <c r="C21" s="73">
        <v>2490</v>
      </c>
      <c r="D21" s="74">
        <v>1065</v>
      </c>
      <c r="E21" s="74" t="s">
        <v>109</v>
      </c>
      <c r="F21" s="74" t="s">
        <v>110</v>
      </c>
      <c r="G21" s="74">
        <v>155503</v>
      </c>
      <c r="H21" s="75">
        <v>43524</v>
      </c>
      <c r="I21" s="76" t="s">
        <v>112</v>
      </c>
    </row>
    <row r="22" spans="1:9" hidden="1" outlineLevel="1" x14ac:dyDescent="0.25">
      <c r="A22" s="73">
        <v>1650</v>
      </c>
      <c r="B22" s="73">
        <v>0</v>
      </c>
      <c r="C22" s="73">
        <v>4140</v>
      </c>
      <c r="D22" s="74">
        <v>1065</v>
      </c>
      <c r="E22" s="74" t="s">
        <v>109</v>
      </c>
      <c r="F22" s="74" t="s">
        <v>110</v>
      </c>
      <c r="G22" s="74">
        <v>155603</v>
      </c>
      <c r="H22" s="75">
        <v>43524</v>
      </c>
      <c r="I22" s="76" t="s">
        <v>113</v>
      </c>
    </row>
    <row r="23" spans="1:9" hidden="1" outlineLevel="1" x14ac:dyDescent="0.25">
      <c r="A23" s="73">
        <v>1500</v>
      </c>
      <c r="B23" s="73">
        <v>0</v>
      </c>
      <c r="C23" s="73">
        <v>5640</v>
      </c>
      <c r="D23" s="74">
        <v>1073</v>
      </c>
      <c r="E23" s="74" t="s">
        <v>109</v>
      </c>
      <c r="F23" s="74" t="s">
        <v>110</v>
      </c>
      <c r="G23" s="74">
        <v>157903</v>
      </c>
      <c r="H23" s="75">
        <v>43555</v>
      </c>
      <c r="I23" s="76" t="s">
        <v>114</v>
      </c>
    </row>
    <row r="24" spans="1:9" hidden="1" outlineLevel="1" x14ac:dyDescent="0.25">
      <c r="A24" s="73">
        <v>1125</v>
      </c>
      <c r="B24" s="73">
        <v>0</v>
      </c>
      <c r="C24" s="73">
        <v>6765</v>
      </c>
      <c r="D24" s="74">
        <v>1090</v>
      </c>
      <c r="E24" s="74" t="s">
        <v>109</v>
      </c>
      <c r="F24" s="74" t="s">
        <v>110</v>
      </c>
      <c r="G24" s="74">
        <v>171103</v>
      </c>
      <c r="H24" s="75">
        <v>43585</v>
      </c>
      <c r="I24" s="76" t="s">
        <v>115</v>
      </c>
    </row>
    <row r="25" spans="1:9" hidden="1" outlineLevel="1" x14ac:dyDescent="0.25">
      <c r="A25" s="73">
        <v>1850</v>
      </c>
      <c r="B25" s="73">
        <v>0</v>
      </c>
      <c r="C25" s="73">
        <v>8615</v>
      </c>
      <c r="D25" s="74">
        <v>1090</v>
      </c>
      <c r="E25" s="74" t="s">
        <v>109</v>
      </c>
      <c r="F25" s="74" t="s">
        <v>110</v>
      </c>
      <c r="G25" s="74">
        <v>167903</v>
      </c>
      <c r="H25" s="75">
        <v>43585</v>
      </c>
      <c r="I25" s="76" t="s">
        <v>116</v>
      </c>
    </row>
    <row r="26" spans="1:9" hidden="1" outlineLevel="1" x14ac:dyDescent="0.25">
      <c r="A26" s="73">
        <v>900</v>
      </c>
      <c r="B26" s="73">
        <v>0</v>
      </c>
      <c r="C26" s="73">
        <v>9515</v>
      </c>
      <c r="D26" s="74">
        <v>1090</v>
      </c>
      <c r="E26" s="74" t="s">
        <v>109</v>
      </c>
      <c r="F26" s="74" t="s">
        <v>110</v>
      </c>
      <c r="G26" s="74">
        <v>169703</v>
      </c>
      <c r="H26" s="75">
        <v>43585</v>
      </c>
      <c r="I26" s="76" t="s">
        <v>117</v>
      </c>
    </row>
    <row r="27" spans="1:9" hidden="1" outlineLevel="1" x14ac:dyDescent="0.25">
      <c r="A27" s="73">
        <v>100</v>
      </c>
      <c r="B27" s="73">
        <v>0</v>
      </c>
      <c r="C27" s="73">
        <v>9615</v>
      </c>
      <c r="D27" s="74">
        <v>1090</v>
      </c>
      <c r="E27" s="74" t="s">
        <v>109</v>
      </c>
      <c r="F27" s="74" t="s">
        <v>110</v>
      </c>
      <c r="G27" s="74">
        <v>165103</v>
      </c>
      <c r="H27" s="75">
        <v>43585</v>
      </c>
      <c r="I27" s="76" t="s">
        <v>118</v>
      </c>
    </row>
    <row r="28" spans="1:9" hidden="1" outlineLevel="1" x14ac:dyDescent="0.25">
      <c r="A28" s="73">
        <v>880</v>
      </c>
      <c r="B28" s="73">
        <v>0</v>
      </c>
      <c r="C28" s="73">
        <v>10495</v>
      </c>
      <c r="D28" s="74">
        <v>1090</v>
      </c>
      <c r="E28" s="74" t="s">
        <v>109</v>
      </c>
      <c r="F28" s="74" t="s">
        <v>110</v>
      </c>
      <c r="G28" s="74">
        <v>164003</v>
      </c>
      <c r="H28" s="75">
        <v>43585</v>
      </c>
      <c r="I28" s="76" t="s">
        <v>119</v>
      </c>
    </row>
    <row r="29" spans="1:9" hidden="1" outlineLevel="1" x14ac:dyDescent="0.25">
      <c r="A29" s="73">
        <v>356.25</v>
      </c>
      <c r="B29" s="73">
        <v>0</v>
      </c>
      <c r="C29" s="73">
        <v>10851.25</v>
      </c>
      <c r="D29" s="74">
        <v>1090</v>
      </c>
      <c r="E29" s="74" t="s">
        <v>109</v>
      </c>
      <c r="F29" s="74" t="s">
        <v>110</v>
      </c>
      <c r="G29" s="74">
        <v>166803</v>
      </c>
      <c r="H29" s="75">
        <v>43585</v>
      </c>
      <c r="I29" s="76" t="s">
        <v>120</v>
      </c>
    </row>
    <row r="30" spans="1:9" hidden="1" outlineLevel="1" x14ac:dyDescent="0.25">
      <c r="A30" s="73">
        <v>1100</v>
      </c>
      <c r="B30" s="73">
        <v>0</v>
      </c>
      <c r="C30" s="73">
        <v>11951.25</v>
      </c>
      <c r="D30" s="74">
        <v>1114</v>
      </c>
      <c r="E30" s="74" t="s">
        <v>109</v>
      </c>
      <c r="F30" s="74" t="s">
        <v>110</v>
      </c>
      <c r="G30" s="74">
        <v>176403</v>
      </c>
      <c r="H30" s="75">
        <v>43616</v>
      </c>
      <c r="I30" s="76" t="s">
        <v>121</v>
      </c>
    </row>
    <row r="31" spans="1:9" hidden="1" outlineLevel="1" x14ac:dyDescent="0.25">
      <c r="A31" s="73">
        <v>236</v>
      </c>
      <c r="B31" s="73">
        <v>0</v>
      </c>
      <c r="C31" s="73">
        <v>12187.25</v>
      </c>
      <c r="D31" s="74">
        <v>1114</v>
      </c>
      <c r="E31" s="74" t="s">
        <v>109</v>
      </c>
      <c r="F31" s="74" t="s">
        <v>110</v>
      </c>
      <c r="G31" s="74">
        <v>174703</v>
      </c>
      <c r="H31" s="75">
        <v>43616</v>
      </c>
      <c r="I31" s="76" t="s">
        <v>122</v>
      </c>
    </row>
    <row r="32" spans="1:9" hidden="1" outlineLevel="1" x14ac:dyDescent="0.25">
      <c r="A32" s="73">
        <v>40</v>
      </c>
      <c r="B32" s="73">
        <v>0</v>
      </c>
      <c r="C32" s="73">
        <v>12227.25</v>
      </c>
      <c r="D32" s="74">
        <v>52</v>
      </c>
      <c r="E32" s="74" t="s">
        <v>123</v>
      </c>
      <c r="F32" s="74" t="s">
        <v>124</v>
      </c>
      <c r="G32" s="74">
        <v>206102</v>
      </c>
      <c r="H32" s="75">
        <v>43616</v>
      </c>
      <c r="I32" s="76" t="s">
        <v>125</v>
      </c>
    </row>
    <row r="33" spans="1:9" hidden="1" outlineLevel="1" x14ac:dyDescent="0.25">
      <c r="A33" s="73">
        <v>606.25</v>
      </c>
      <c r="B33" s="73">
        <v>0</v>
      </c>
      <c r="C33" s="73">
        <v>12833.5</v>
      </c>
      <c r="D33" s="74">
        <v>1122</v>
      </c>
      <c r="E33" s="74" t="s">
        <v>109</v>
      </c>
      <c r="F33" s="74" t="s">
        <v>110</v>
      </c>
      <c r="G33" s="74">
        <v>186203</v>
      </c>
      <c r="H33" s="75">
        <v>43646</v>
      </c>
      <c r="I33" s="76" t="s">
        <v>126</v>
      </c>
    </row>
    <row r="34" spans="1:9" hidden="1" outlineLevel="1" x14ac:dyDescent="0.25">
      <c r="A34" s="73">
        <v>2781.25</v>
      </c>
      <c r="B34" s="73">
        <v>0</v>
      </c>
      <c r="C34" s="73">
        <v>15614.75</v>
      </c>
      <c r="D34" s="74">
        <v>1122</v>
      </c>
      <c r="E34" s="74" t="s">
        <v>109</v>
      </c>
      <c r="F34" s="74" t="s">
        <v>110</v>
      </c>
      <c r="G34" s="74">
        <v>188303</v>
      </c>
      <c r="H34" s="75">
        <v>43646</v>
      </c>
      <c r="I34" s="76" t="s">
        <v>127</v>
      </c>
    </row>
    <row r="35" spans="1:9" hidden="1" outlineLevel="1" x14ac:dyDescent="0.25">
      <c r="A35" s="73">
        <v>178.57</v>
      </c>
      <c r="B35" s="73">
        <v>0</v>
      </c>
      <c r="C35" s="73">
        <v>15793.32</v>
      </c>
      <c r="D35" s="74">
        <v>1122</v>
      </c>
      <c r="E35" s="74" t="s">
        <v>109</v>
      </c>
      <c r="F35" s="74" t="s">
        <v>110</v>
      </c>
      <c r="G35" s="74">
        <v>191603</v>
      </c>
      <c r="H35" s="75">
        <v>43646</v>
      </c>
      <c r="I35" s="76" t="s">
        <v>128</v>
      </c>
    </row>
    <row r="36" spans="1:9" hidden="1" outlineLevel="1" x14ac:dyDescent="0.25">
      <c r="A36" s="73">
        <v>381.25</v>
      </c>
      <c r="B36" s="73">
        <v>0</v>
      </c>
      <c r="C36" s="73">
        <v>16174.57</v>
      </c>
      <c r="D36" s="74">
        <v>1122</v>
      </c>
      <c r="E36" s="74" t="s">
        <v>109</v>
      </c>
      <c r="F36" s="74" t="s">
        <v>110</v>
      </c>
      <c r="G36" s="74">
        <v>192103</v>
      </c>
      <c r="H36" s="75">
        <v>43646</v>
      </c>
      <c r="I36" s="76" t="s">
        <v>129</v>
      </c>
    </row>
    <row r="37" spans="1:9" hidden="1" outlineLevel="1" x14ac:dyDescent="0.25">
      <c r="A37" s="73">
        <v>356.25</v>
      </c>
      <c r="B37" s="73">
        <v>0</v>
      </c>
      <c r="C37" s="73">
        <v>16530.82</v>
      </c>
      <c r="D37" s="74">
        <v>1122</v>
      </c>
      <c r="E37" s="74" t="s">
        <v>109</v>
      </c>
      <c r="F37" s="74" t="s">
        <v>110</v>
      </c>
      <c r="G37" s="74">
        <v>192203</v>
      </c>
      <c r="H37" s="75">
        <v>43646</v>
      </c>
      <c r="I37" s="76" t="s">
        <v>130</v>
      </c>
    </row>
    <row r="38" spans="1:9" hidden="1" outlineLevel="1" x14ac:dyDescent="0.25">
      <c r="A38" s="73">
        <v>1334.37</v>
      </c>
      <c r="B38" s="73">
        <v>0</v>
      </c>
      <c r="C38" s="73">
        <v>17865.189999999999</v>
      </c>
      <c r="D38" s="74">
        <v>1122</v>
      </c>
      <c r="E38" s="74" t="s">
        <v>109</v>
      </c>
      <c r="F38" s="74" t="s">
        <v>110</v>
      </c>
      <c r="G38" s="74">
        <v>181603</v>
      </c>
      <c r="H38" s="75">
        <v>43646</v>
      </c>
      <c r="I38" s="76" t="s">
        <v>131</v>
      </c>
    </row>
    <row r="39" spans="1:9" hidden="1" outlineLevel="1" x14ac:dyDescent="0.25">
      <c r="A39" s="73">
        <v>157.5</v>
      </c>
      <c r="B39" s="73">
        <v>0</v>
      </c>
      <c r="C39" s="73">
        <v>18022.689999999999</v>
      </c>
      <c r="D39" s="74">
        <v>1122</v>
      </c>
      <c r="E39" s="74" t="s">
        <v>109</v>
      </c>
      <c r="F39" s="74" t="s">
        <v>110</v>
      </c>
      <c r="G39" s="74">
        <v>190903</v>
      </c>
      <c r="H39" s="75">
        <v>43646</v>
      </c>
      <c r="I39" s="76" t="s">
        <v>132</v>
      </c>
    </row>
    <row r="40" spans="1:9" hidden="1" outlineLevel="1" x14ac:dyDescent="0.25">
      <c r="A40" s="73">
        <v>293.75</v>
      </c>
      <c r="B40" s="73">
        <v>0</v>
      </c>
      <c r="C40" s="73">
        <v>18316.439999999999</v>
      </c>
      <c r="D40" s="74">
        <v>1122</v>
      </c>
      <c r="E40" s="74" t="s">
        <v>109</v>
      </c>
      <c r="F40" s="74" t="s">
        <v>110</v>
      </c>
      <c r="G40" s="74">
        <v>180703</v>
      </c>
      <c r="H40" s="75">
        <v>43646</v>
      </c>
      <c r="I40" s="76" t="s">
        <v>133</v>
      </c>
    </row>
    <row r="41" spans="1:9" hidden="1" outlineLevel="1" x14ac:dyDescent="0.25">
      <c r="A41" s="73">
        <v>762.5</v>
      </c>
      <c r="B41" s="73">
        <v>0</v>
      </c>
      <c r="C41" s="73">
        <v>19078.939999999999</v>
      </c>
      <c r="D41" s="74">
        <v>1178</v>
      </c>
      <c r="E41" s="74" t="s">
        <v>109</v>
      </c>
      <c r="F41" s="74" t="s">
        <v>110</v>
      </c>
      <c r="G41" s="74">
        <v>196203</v>
      </c>
      <c r="H41" s="75">
        <v>43677</v>
      </c>
      <c r="I41" s="76" t="s">
        <v>134</v>
      </c>
    </row>
    <row r="42" spans="1:9" hidden="1" outlineLevel="1" x14ac:dyDescent="0.25">
      <c r="A42" s="73">
        <v>1393.75</v>
      </c>
      <c r="B42" s="73">
        <v>0</v>
      </c>
      <c r="C42" s="73">
        <v>20472.689999999999</v>
      </c>
      <c r="D42" s="74">
        <v>1178</v>
      </c>
      <c r="E42" s="74" t="s">
        <v>109</v>
      </c>
      <c r="F42" s="74" t="s">
        <v>110</v>
      </c>
      <c r="G42" s="74">
        <v>196003</v>
      </c>
      <c r="H42" s="75">
        <v>43677</v>
      </c>
      <c r="I42" s="76" t="s">
        <v>135</v>
      </c>
    </row>
    <row r="43" spans="1:9" hidden="1" outlineLevel="1" x14ac:dyDescent="0.25">
      <c r="A43" s="73">
        <v>890.62</v>
      </c>
      <c r="B43" s="73">
        <v>0</v>
      </c>
      <c r="C43" s="73">
        <v>21363.31</v>
      </c>
      <c r="D43" s="74">
        <v>1178</v>
      </c>
      <c r="E43" s="74" t="s">
        <v>109</v>
      </c>
      <c r="F43" s="74" t="s">
        <v>110</v>
      </c>
      <c r="G43" s="74">
        <v>197103</v>
      </c>
      <c r="H43" s="75">
        <v>43677</v>
      </c>
      <c r="I43" s="76" t="s">
        <v>136</v>
      </c>
    </row>
    <row r="44" spans="1:9" hidden="1" outlineLevel="1" x14ac:dyDescent="0.25">
      <c r="A44" s="73">
        <v>96</v>
      </c>
      <c r="B44" s="73">
        <v>0</v>
      </c>
      <c r="C44" s="73">
        <v>21459.31</v>
      </c>
      <c r="D44" s="74">
        <v>1178</v>
      </c>
      <c r="E44" s="74" t="s">
        <v>109</v>
      </c>
      <c r="F44" s="74" t="s">
        <v>110</v>
      </c>
      <c r="G44" s="74">
        <v>194603</v>
      </c>
      <c r="H44" s="75">
        <v>43677</v>
      </c>
      <c r="I44" s="76" t="s">
        <v>137</v>
      </c>
    </row>
    <row r="45" spans="1:9" hidden="1" outlineLevel="1" x14ac:dyDescent="0.25">
      <c r="A45" s="73">
        <v>937.5</v>
      </c>
      <c r="B45" s="73">
        <v>0</v>
      </c>
      <c r="C45" s="73">
        <v>22396.81</v>
      </c>
      <c r="D45" s="74">
        <v>1213</v>
      </c>
      <c r="E45" s="74" t="s">
        <v>109</v>
      </c>
      <c r="F45" s="74" t="s">
        <v>110</v>
      </c>
      <c r="G45" s="74">
        <v>204603</v>
      </c>
      <c r="H45" s="75">
        <v>43708</v>
      </c>
      <c r="I45" s="76" t="s">
        <v>138</v>
      </c>
    </row>
    <row r="46" spans="1:9" hidden="1" outlineLevel="1" x14ac:dyDescent="0.25">
      <c r="A46" s="73">
        <v>1184.3800000000001</v>
      </c>
      <c r="B46" s="73">
        <v>0</v>
      </c>
      <c r="C46" s="73">
        <v>23581.19</v>
      </c>
      <c r="D46" s="74">
        <v>1229</v>
      </c>
      <c r="E46" s="74" t="s">
        <v>109</v>
      </c>
      <c r="F46" s="74" t="s">
        <v>110</v>
      </c>
      <c r="G46" s="74">
        <v>214003</v>
      </c>
      <c r="H46" s="75">
        <v>43738</v>
      </c>
      <c r="I46" s="76" t="s">
        <v>139</v>
      </c>
    </row>
    <row r="47" spans="1:9" hidden="1" outlineLevel="1" x14ac:dyDescent="0.25">
      <c r="A47" s="73">
        <v>112.5</v>
      </c>
      <c r="B47" s="73">
        <v>0</v>
      </c>
      <c r="C47" s="73">
        <v>23693.69</v>
      </c>
      <c r="D47" s="74">
        <v>1269</v>
      </c>
      <c r="E47" s="74" t="s">
        <v>109</v>
      </c>
      <c r="F47" s="74" t="s">
        <v>110</v>
      </c>
      <c r="G47" s="74">
        <v>215303</v>
      </c>
      <c r="H47" s="75">
        <v>43769</v>
      </c>
      <c r="I47" s="76" t="s">
        <v>140</v>
      </c>
    </row>
    <row r="48" spans="1:9" hidden="1" outlineLevel="1" x14ac:dyDescent="0.25">
      <c r="A48" s="73">
        <v>812.5</v>
      </c>
      <c r="B48" s="73">
        <v>0</v>
      </c>
      <c r="C48" s="73">
        <v>24506.19</v>
      </c>
      <c r="D48" s="74">
        <v>1269</v>
      </c>
      <c r="E48" s="74" t="s">
        <v>109</v>
      </c>
      <c r="F48" s="74" t="s">
        <v>110</v>
      </c>
      <c r="G48" s="74">
        <v>215903</v>
      </c>
      <c r="H48" s="75">
        <v>43769</v>
      </c>
      <c r="I48" s="76" t="s">
        <v>141</v>
      </c>
    </row>
    <row r="49" spans="1:9" collapsed="1" x14ac:dyDescent="0.25">
      <c r="A49" s="73">
        <v>1462.5</v>
      </c>
      <c r="B49" s="73">
        <v>0</v>
      </c>
      <c r="C49" s="73">
        <v>25968.69</v>
      </c>
      <c r="D49" s="74">
        <v>1307</v>
      </c>
      <c r="E49" s="74" t="s">
        <v>109</v>
      </c>
      <c r="F49" s="74" t="s">
        <v>110</v>
      </c>
      <c r="G49" s="74">
        <v>218903</v>
      </c>
      <c r="H49" s="75">
        <v>43799</v>
      </c>
      <c r="I49" s="76" t="s">
        <v>142</v>
      </c>
    </row>
    <row r="50" spans="1:9" x14ac:dyDescent="0.25">
      <c r="A50" s="8"/>
      <c r="B50" s="8"/>
      <c r="C50" s="8"/>
      <c r="D50" s="8"/>
      <c r="E50" s="8"/>
      <c r="F50" s="8"/>
      <c r="G50" s="8"/>
      <c r="H50" s="8"/>
      <c r="I50" s="8"/>
    </row>
    <row r="51" spans="1:9" x14ac:dyDescent="0.25">
      <c r="A51" s="11"/>
      <c r="B51" s="11"/>
      <c r="C51" s="11"/>
      <c r="D51" s="11"/>
      <c r="E51" s="11"/>
      <c r="F51" s="11"/>
      <c r="G51" s="11"/>
      <c r="H51" s="11"/>
      <c r="I51" s="11"/>
    </row>
    <row r="52" spans="1:9" x14ac:dyDescent="0.25">
      <c r="A52" s="86" t="s">
        <v>301</v>
      </c>
      <c r="B52" s="86"/>
      <c r="C52" s="86"/>
      <c r="D52" s="86"/>
      <c r="E52" s="86"/>
      <c r="F52" s="86"/>
      <c r="G52" s="86"/>
      <c r="H52" s="86"/>
      <c r="I52" s="86"/>
    </row>
    <row r="53" spans="1:9" x14ac:dyDescent="0.25">
      <c r="A53" s="72" t="s">
        <v>100</v>
      </c>
      <c r="B53" s="72" t="s">
        <v>101</v>
      </c>
      <c r="C53" s="72" t="s">
        <v>102</v>
      </c>
      <c r="D53" s="72" t="s">
        <v>103</v>
      </c>
      <c r="E53" s="72" t="s">
        <v>104</v>
      </c>
      <c r="F53" s="72" t="s">
        <v>105</v>
      </c>
      <c r="G53" s="72" t="s">
        <v>106</v>
      </c>
      <c r="H53" s="72" t="s">
        <v>107</v>
      </c>
      <c r="I53" s="72" t="s">
        <v>108</v>
      </c>
    </row>
    <row r="54" spans="1:9" hidden="1" outlineLevel="1" x14ac:dyDescent="0.25">
      <c r="A54" s="73">
        <v>30</v>
      </c>
      <c r="B54" s="73">
        <v>0</v>
      </c>
      <c r="C54" s="73">
        <v>30</v>
      </c>
      <c r="D54" s="74">
        <v>1010</v>
      </c>
      <c r="E54" s="74" t="s">
        <v>109</v>
      </c>
      <c r="F54" s="74" t="s">
        <v>110</v>
      </c>
      <c r="G54" s="74">
        <v>138703</v>
      </c>
      <c r="H54" s="75">
        <v>43496</v>
      </c>
      <c r="I54" s="76" t="s">
        <v>193</v>
      </c>
    </row>
    <row r="55" spans="1:9" hidden="1" outlineLevel="1" x14ac:dyDescent="0.25">
      <c r="A55" s="73">
        <v>1300</v>
      </c>
      <c r="B55" s="73">
        <v>0</v>
      </c>
      <c r="C55" s="73">
        <v>1330</v>
      </c>
      <c r="D55" s="74">
        <v>1010</v>
      </c>
      <c r="E55" s="74" t="s">
        <v>109</v>
      </c>
      <c r="F55" s="74" t="s">
        <v>110</v>
      </c>
      <c r="G55" s="74">
        <v>138303</v>
      </c>
      <c r="H55" s="75">
        <v>43496</v>
      </c>
      <c r="I55" s="76" t="s">
        <v>192</v>
      </c>
    </row>
    <row r="56" spans="1:9" hidden="1" outlineLevel="1" x14ac:dyDescent="0.25">
      <c r="A56" s="73">
        <v>1160</v>
      </c>
      <c r="B56" s="73">
        <v>0</v>
      </c>
      <c r="C56" s="73">
        <v>2490</v>
      </c>
      <c r="D56" s="74">
        <v>1010</v>
      </c>
      <c r="E56" s="74" t="s">
        <v>109</v>
      </c>
      <c r="F56" s="74" t="s">
        <v>110</v>
      </c>
      <c r="G56" s="74">
        <v>135703</v>
      </c>
      <c r="H56" s="75">
        <v>43496</v>
      </c>
      <c r="I56" s="76" t="s">
        <v>191</v>
      </c>
    </row>
    <row r="57" spans="1:9" hidden="1" outlineLevel="1" x14ac:dyDescent="0.25">
      <c r="A57" s="73">
        <v>280</v>
      </c>
      <c r="B57" s="73">
        <v>0</v>
      </c>
      <c r="C57" s="73">
        <v>2770</v>
      </c>
      <c r="D57" s="74">
        <v>1010</v>
      </c>
      <c r="E57" s="74" t="s">
        <v>109</v>
      </c>
      <c r="F57" s="74" t="s">
        <v>110</v>
      </c>
      <c r="G57" s="74">
        <v>137303</v>
      </c>
      <c r="H57" s="75">
        <v>43496</v>
      </c>
      <c r="I57" s="76" t="s">
        <v>190</v>
      </c>
    </row>
    <row r="58" spans="1:9" hidden="1" outlineLevel="1" x14ac:dyDescent="0.25">
      <c r="A58" s="73">
        <v>200</v>
      </c>
      <c r="B58" s="73">
        <v>0</v>
      </c>
      <c r="C58" s="73">
        <v>2970</v>
      </c>
      <c r="D58" s="74">
        <v>1010</v>
      </c>
      <c r="E58" s="74" t="s">
        <v>109</v>
      </c>
      <c r="F58" s="74" t="s">
        <v>110</v>
      </c>
      <c r="G58" s="74">
        <v>138603</v>
      </c>
      <c r="H58" s="75">
        <v>43496</v>
      </c>
      <c r="I58" s="76" t="s">
        <v>189</v>
      </c>
    </row>
    <row r="59" spans="1:9" hidden="1" outlineLevel="1" x14ac:dyDescent="0.25">
      <c r="A59" s="73">
        <v>100</v>
      </c>
      <c r="B59" s="73">
        <v>0</v>
      </c>
      <c r="C59" s="73">
        <v>3070</v>
      </c>
      <c r="D59" s="74">
        <v>1065</v>
      </c>
      <c r="E59" s="74" t="s">
        <v>109</v>
      </c>
      <c r="F59" s="74" t="s">
        <v>110</v>
      </c>
      <c r="G59" s="74">
        <v>156603</v>
      </c>
      <c r="H59" s="75">
        <v>43524</v>
      </c>
      <c r="I59" s="76" t="s">
        <v>188</v>
      </c>
    </row>
    <row r="60" spans="1:9" hidden="1" outlineLevel="1" x14ac:dyDescent="0.25">
      <c r="A60" s="73">
        <v>840</v>
      </c>
      <c r="B60" s="73">
        <v>0</v>
      </c>
      <c r="C60" s="73">
        <v>3910</v>
      </c>
      <c r="D60" s="74">
        <v>1065</v>
      </c>
      <c r="E60" s="74" t="s">
        <v>109</v>
      </c>
      <c r="F60" s="74" t="s">
        <v>110</v>
      </c>
      <c r="G60" s="74">
        <v>155403</v>
      </c>
      <c r="H60" s="75">
        <v>43524</v>
      </c>
      <c r="I60" s="76" t="s">
        <v>187</v>
      </c>
    </row>
    <row r="61" spans="1:9" hidden="1" outlineLevel="1" x14ac:dyDescent="0.25">
      <c r="A61" s="73">
        <v>180</v>
      </c>
      <c r="B61" s="73">
        <v>0</v>
      </c>
      <c r="C61" s="73">
        <v>4090</v>
      </c>
      <c r="D61" s="74">
        <v>1065</v>
      </c>
      <c r="E61" s="74" t="s">
        <v>109</v>
      </c>
      <c r="F61" s="74" t="s">
        <v>110</v>
      </c>
      <c r="G61" s="74">
        <v>150603</v>
      </c>
      <c r="H61" s="75">
        <v>43524</v>
      </c>
      <c r="I61" s="76" t="s">
        <v>186</v>
      </c>
    </row>
    <row r="62" spans="1:9" hidden="1" outlineLevel="1" x14ac:dyDescent="0.25">
      <c r="A62" s="73">
        <v>200</v>
      </c>
      <c r="B62" s="73">
        <v>0</v>
      </c>
      <c r="C62" s="73">
        <v>4290</v>
      </c>
      <c r="D62" s="74">
        <v>1065</v>
      </c>
      <c r="E62" s="74" t="s">
        <v>109</v>
      </c>
      <c r="F62" s="74" t="s">
        <v>110</v>
      </c>
      <c r="G62" s="74">
        <v>156103</v>
      </c>
      <c r="H62" s="75">
        <v>43524</v>
      </c>
      <c r="I62" s="76" t="s">
        <v>185</v>
      </c>
    </row>
    <row r="63" spans="1:9" hidden="1" outlineLevel="1" x14ac:dyDescent="0.25">
      <c r="A63" s="73">
        <v>420</v>
      </c>
      <c r="B63" s="73">
        <v>0</v>
      </c>
      <c r="C63" s="73">
        <v>4710</v>
      </c>
      <c r="D63" s="74">
        <v>1065</v>
      </c>
      <c r="E63" s="74" t="s">
        <v>109</v>
      </c>
      <c r="F63" s="74" t="s">
        <v>110</v>
      </c>
      <c r="G63" s="74">
        <v>150803</v>
      </c>
      <c r="H63" s="75">
        <v>43524</v>
      </c>
      <c r="I63" s="76" t="s">
        <v>184</v>
      </c>
    </row>
    <row r="64" spans="1:9" hidden="1" outlineLevel="1" x14ac:dyDescent="0.25">
      <c r="A64" s="73">
        <v>130</v>
      </c>
      <c r="B64" s="73">
        <v>0</v>
      </c>
      <c r="C64" s="73">
        <v>4840</v>
      </c>
      <c r="D64" s="74">
        <v>1065</v>
      </c>
      <c r="E64" s="74" t="s">
        <v>109</v>
      </c>
      <c r="F64" s="74" t="s">
        <v>110</v>
      </c>
      <c r="G64" s="74">
        <v>152303</v>
      </c>
      <c r="H64" s="75">
        <v>43524</v>
      </c>
      <c r="I64" s="76" t="s">
        <v>183</v>
      </c>
    </row>
    <row r="65" spans="1:9" hidden="1" outlineLevel="1" x14ac:dyDescent="0.25">
      <c r="A65" s="73">
        <v>800</v>
      </c>
      <c r="B65" s="73">
        <v>0</v>
      </c>
      <c r="C65" s="73">
        <v>5640</v>
      </c>
      <c r="D65" s="74">
        <v>1065</v>
      </c>
      <c r="E65" s="74" t="s">
        <v>109</v>
      </c>
      <c r="F65" s="74" t="s">
        <v>110</v>
      </c>
      <c r="G65" s="74">
        <v>154803</v>
      </c>
      <c r="H65" s="75">
        <v>43524</v>
      </c>
      <c r="I65" s="76" t="s">
        <v>182</v>
      </c>
    </row>
    <row r="66" spans="1:9" hidden="1" outlineLevel="1" x14ac:dyDescent="0.25">
      <c r="A66" s="73">
        <v>130</v>
      </c>
      <c r="B66" s="73">
        <v>0</v>
      </c>
      <c r="C66" s="73">
        <v>5770</v>
      </c>
      <c r="D66" s="74">
        <v>1065</v>
      </c>
      <c r="E66" s="74" t="s">
        <v>109</v>
      </c>
      <c r="F66" s="74" t="s">
        <v>110</v>
      </c>
      <c r="G66" s="74">
        <v>152503</v>
      </c>
      <c r="H66" s="75">
        <v>43524</v>
      </c>
      <c r="I66" s="76" t="s">
        <v>181</v>
      </c>
    </row>
    <row r="67" spans="1:9" hidden="1" outlineLevel="1" x14ac:dyDescent="0.25">
      <c r="A67" s="73">
        <v>130</v>
      </c>
      <c r="B67" s="73">
        <v>0</v>
      </c>
      <c r="C67" s="73">
        <v>5900</v>
      </c>
      <c r="D67" s="74">
        <v>1065</v>
      </c>
      <c r="E67" s="74" t="s">
        <v>109</v>
      </c>
      <c r="F67" s="74" t="s">
        <v>110</v>
      </c>
      <c r="G67" s="74">
        <v>152703</v>
      </c>
      <c r="H67" s="75">
        <v>43524</v>
      </c>
      <c r="I67" s="76" t="s">
        <v>180</v>
      </c>
    </row>
    <row r="68" spans="1:9" hidden="1" outlineLevel="1" x14ac:dyDescent="0.25">
      <c r="A68" s="73">
        <v>50</v>
      </c>
      <c r="B68" s="73">
        <v>0</v>
      </c>
      <c r="C68" s="73">
        <v>5950</v>
      </c>
      <c r="D68" s="74">
        <v>1073</v>
      </c>
      <c r="E68" s="74" t="s">
        <v>109</v>
      </c>
      <c r="F68" s="74" t="s">
        <v>110</v>
      </c>
      <c r="G68" s="74">
        <v>160303</v>
      </c>
      <c r="H68" s="75">
        <v>43555</v>
      </c>
      <c r="I68" s="76" t="s">
        <v>179</v>
      </c>
    </row>
    <row r="69" spans="1:9" hidden="1" outlineLevel="1" x14ac:dyDescent="0.25">
      <c r="A69" s="73">
        <v>800</v>
      </c>
      <c r="B69" s="73">
        <v>0</v>
      </c>
      <c r="C69" s="73">
        <v>6750</v>
      </c>
      <c r="D69" s="74">
        <v>1073</v>
      </c>
      <c r="E69" s="74" t="s">
        <v>109</v>
      </c>
      <c r="F69" s="74" t="s">
        <v>110</v>
      </c>
      <c r="G69" s="74">
        <v>159503</v>
      </c>
      <c r="H69" s="75">
        <v>43555</v>
      </c>
      <c r="I69" s="76" t="s">
        <v>178</v>
      </c>
    </row>
    <row r="70" spans="1:9" hidden="1" outlineLevel="1" x14ac:dyDescent="0.25">
      <c r="A70" s="73">
        <v>180</v>
      </c>
      <c r="B70" s="73">
        <v>0</v>
      </c>
      <c r="C70" s="73">
        <v>6930</v>
      </c>
      <c r="D70" s="74">
        <v>1073</v>
      </c>
      <c r="E70" s="74" t="s">
        <v>109</v>
      </c>
      <c r="F70" s="74" t="s">
        <v>110</v>
      </c>
      <c r="G70" s="74">
        <v>157103</v>
      </c>
      <c r="H70" s="75">
        <v>43555</v>
      </c>
      <c r="I70" s="76" t="s">
        <v>177</v>
      </c>
    </row>
    <row r="71" spans="1:9" hidden="1" outlineLevel="1" x14ac:dyDescent="0.25">
      <c r="A71" s="73">
        <v>840</v>
      </c>
      <c r="B71" s="73">
        <v>0</v>
      </c>
      <c r="C71" s="73">
        <v>7770</v>
      </c>
      <c r="D71" s="74">
        <v>1073</v>
      </c>
      <c r="E71" s="74" t="s">
        <v>109</v>
      </c>
      <c r="F71" s="74" t="s">
        <v>110</v>
      </c>
      <c r="G71" s="74">
        <v>157203</v>
      </c>
      <c r="H71" s="75">
        <v>43555</v>
      </c>
      <c r="I71" s="76" t="s">
        <v>176</v>
      </c>
    </row>
    <row r="72" spans="1:9" hidden="1" outlineLevel="1" x14ac:dyDescent="0.25">
      <c r="A72" s="73">
        <v>240</v>
      </c>
      <c r="B72" s="73">
        <v>0</v>
      </c>
      <c r="C72" s="73">
        <v>8010</v>
      </c>
      <c r="D72" s="74">
        <v>1073</v>
      </c>
      <c r="E72" s="74" t="s">
        <v>109</v>
      </c>
      <c r="F72" s="74" t="s">
        <v>110</v>
      </c>
      <c r="G72" s="74">
        <v>157303</v>
      </c>
      <c r="H72" s="75">
        <v>43555</v>
      </c>
      <c r="I72" s="76" t="s">
        <v>175</v>
      </c>
    </row>
    <row r="73" spans="1:9" hidden="1" outlineLevel="1" x14ac:dyDescent="0.25">
      <c r="A73" s="73">
        <v>960</v>
      </c>
      <c r="B73" s="73">
        <v>0</v>
      </c>
      <c r="C73" s="73">
        <v>8970</v>
      </c>
      <c r="D73" s="74">
        <v>1073</v>
      </c>
      <c r="E73" s="74" t="s">
        <v>109</v>
      </c>
      <c r="F73" s="74" t="s">
        <v>110</v>
      </c>
      <c r="G73" s="74">
        <v>157603</v>
      </c>
      <c r="H73" s="75">
        <v>43555</v>
      </c>
      <c r="I73" s="76" t="s">
        <v>174</v>
      </c>
    </row>
    <row r="74" spans="1:9" hidden="1" outlineLevel="1" x14ac:dyDescent="0.25">
      <c r="A74" s="73">
        <v>130</v>
      </c>
      <c r="B74" s="73">
        <v>0</v>
      </c>
      <c r="C74" s="73">
        <v>9100</v>
      </c>
      <c r="D74" s="74">
        <v>1073</v>
      </c>
      <c r="E74" s="74" t="s">
        <v>109</v>
      </c>
      <c r="F74" s="74" t="s">
        <v>110</v>
      </c>
      <c r="G74" s="74">
        <v>160203</v>
      </c>
      <c r="H74" s="75">
        <v>43555</v>
      </c>
      <c r="I74" s="76" t="s">
        <v>173</v>
      </c>
    </row>
    <row r="75" spans="1:9" hidden="1" outlineLevel="1" x14ac:dyDescent="0.25">
      <c r="A75" s="73">
        <v>1500</v>
      </c>
      <c r="B75" s="73">
        <v>0</v>
      </c>
      <c r="C75" s="73">
        <v>10600</v>
      </c>
      <c r="D75" s="74">
        <v>1073</v>
      </c>
      <c r="E75" s="74" t="s">
        <v>109</v>
      </c>
      <c r="F75" s="74" t="s">
        <v>110</v>
      </c>
      <c r="G75" s="74">
        <v>161103</v>
      </c>
      <c r="H75" s="75">
        <v>43555</v>
      </c>
      <c r="I75" s="76" t="s">
        <v>172</v>
      </c>
    </row>
    <row r="76" spans="1:9" hidden="1" outlineLevel="1" x14ac:dyDescent="0.25">
      <c r="A76" s="73">
        <v>100</v>
      </c>
      <c r="B76" s="73">
        <v>0</v>
      </c>
      <c r="C76" s="73">
        <v>10700</v>
      </c>
      <c r="D76" s="74">
        <v>1073</v>
      </c>
      <c r="E76" s="74" t="s">
        <v>109</v>
      </c>
      <c r="F76" s="74" t="s">
        <v>110</v>
      </c>
      <c r="G76" s="74">
        <v>161303</v>
      </c>
      <c r="H76" s="75">
        <v>43555</v>
      </c>
      <c r="I76" s="76" t="s">
        <v>171</v>
      </c>
    </row>
    <row r="77" spans="1:9" hidden="1" outlineLevel="1" x14ac:dyDescent="0.25">
      <c r="A77" s="73">
        <v>440</v>
      </c>
      <c r="B77" s="73">
        <v>0</v>
      </c>
      <c r="C77" s="73">
        <v>11140</v>
      </c>
      <c r="D77" s="74">
        <v>1073</v>
      </c>
      <c r="E77" s="74" t="s">
        <v>109</v>
      </c>
      <c r="F77" s="74" t="s">
        <v>110</v>
      </c>
      <c r="G77" s="74">
        <v>157003</v>
      </c>
      <c r="H77" s="75">
        <v>43555</v>
      </c>
      <c r="I77" s="76" t="s">
        <v>170</v>
      </c>
    </row>
    <row r="78" spans="1:9" hidden="1" outlineLevel="1" x14ac:dyDescent="0.25">
      <c r="A78" s="73">
        <v>400</v>
      </c>
      <c r="B78" s="73">
        <v>0</v>
      </c>
      <c r="C78" s="73">
        <v>11540</v>
      </c>
      <c r="D78" s="74">
        <v>1073</v>
      </c>
      <c r="E78" s="74" t="s">
        <v>109</v>
      </c>
      <c r="F78" s="74" t="s">
        <v>110</v>
      </c>
      <c r="G78" s="74">
        <v>159703</v>
      </c>
      <c r="H78" s="75">
        <v>43555</v>
      </c>
      <c r="I78" s="76" t="s">
        <v>169</v>
      </c>
    </row>
    <row r="79" spans="1:9" hidden="1" outlineLevel="1" x14ac:dyDescent="0.25">
      <c r="A79" s="73">
        <v>650</v>
      </c>
      <c r="B79" s="73">
        <v>0</v>
      </c>
      <c r="C79" s="73">
        <v>12190</v>
      </c>
      <c r="D79" s="74">
        <v>1090</v>
      </c>
      <c r="E79" s="74" t="s">
        <v>109</v>
      </c>
      <c r="F79" s="74" t="s">
        <v>110</v>
      </c>
      <c r="G79" s="74">
        <v>170303</v>
      </c>
      <c r="H79" s="75">
        <v>43585</v>
      </c>
      <c r="I79" s="76" t="s">
        <v>168</v>
      </c>
    </row>
    <row r="80" spans="1:9" hidden="1" outlineLevel="1" x14ac:dyDescent="0.25">
      <c r="A80" s="73">
        <v>48</v>
      </c>
      <c r="B80" s="73">
        <v>0</v>
      </c>
      <c r="C80" s="73">
        <v>12238</v>
      </c>
      <c r="D80" s="74">
        <v>1090</v>
      </c>
      <c r="E80" s="74" t="s">
        <v>109</v>
      </c>
      <c r="F80" s="74" t="s">
        <v>110</v>
      </c>
      <c r="G80" s="74">
        <v>166203</v>
      </c>
      <c r="H80" s="75">
        <v>43585</v>
      </c>
      <c r="I80" s="76" t="s">
        <v>167</v>
      </c>
    </row>
    <row r="81" spans="1:9" hidden="1" outlineLevel="1" x14ac:dyDescent="0.25">
      <c r="A81" s="73">
        <v>1280</v>
      </c>
      <c r="B81" s="73">
        <v>0</v>
      </c>
      <c r="C81" s="73">
        <v>13518</v>
      </c>
      <c r="D81" s="74">
        <v>1090</v>
      </c>
      <c r="E81" s="74" t="s">
        <v>109</v>
      </c>
      <c r="F81" s="74" t="s">
        <v>110</v>
      </c>
      <c r="G81" s="74">
        <v>170103</v>
      </c>
      <c r="H81" s="75">
        <v>43585</v>
      </c>
      <c r="I81" s="76" t="s">
        <v>166</v>
      </c>
    </row>
    <row r="82" spans="1:9" hidden="1" outlineLevel="1" x14ac:dyDescent="0.25">
      <c r="A82" s="73">
        <v>955</v>
      </c>
      <c r="B82" s="73">
        <v>0</v>
      </c>
      <c r="C82" s="73">
        <v>14473</v>
      </c>
      <c r="D82" s="74">
        <v>1090</v>
      </c>
      <c r="E82" s="74" t="s">
        <v>109</v>
      </c>
      <c r="F82" s="74" t="s">
        <v>110</v>
      </c>
      <c r="G82" s="74">
        <v>170203</v>
      </c>
      <c r="H82" s="75">
        <v>43585</v>
      </c>
      <c r="I82" s="76" t="s">
        <v>165</v>
      </c>
    </row>
    <row r="83" spans="1:9" hidden="1" outlineLevel="1" x14ac:dyDescent="0.25">
      <c r="A83" s="73">
        <v>296.87</v>
      </c>
      <c r="B83" s="73">
        <v>0</v>
      </c>
      <c r="C83" s="73">
        <v>14769.87</v>
      </c>
      <c r="D83" s="74">
        <v>1090</v>
      </c>
      <c r="E83" s="74" t="s">
        <v>109</v>
      </c>
      <c r="F83" s="74" t="s">
        <v>110</v>
      </c>
      <c r="G83" s="74">
        <v>168503</v>
      </c>
      <c r="H83" s="75">
        <v>43585</v>
      </c>
      <c r="I83" s="76" t="s">
        <v>164</v>
      </c>
    </row>
    <row r="84" spans="1:9" hidden="1" outlineLevel="1" x14ac:dyDescent="0.25">
      <c r="A84" s="73">
        <v>780</v>
      </c>
      <c r="B84" s="73">
        <v>0</v>
      </c>
      <c r="C84" s="73">
        <v>15549.87</v>
      </c>
      <c r="D84" s="74">
        <v>1090</v>
      </c>
      <c r="E84" s="74" t="s">
        <v>109</v>
      </c>
      <c r="F84" s="74" t="s">
        <v>110</v>
      </c>
      <c r="G84" s="74">
        <v>167803</v>
      </c>
      <c r="H84" s="75">
        <v>43585</v>
      </c>
      <c r="I84" s="76" t="s">
        <v>163</v>
      </c>
    </row>
    <row r="85" spans="1:9" hidden="1" outlineLevel="1" x14ac:dyDescent="0.25">
      <c r="A85" s="73">
        <v>144</v>
      </c>
      <c r="B85" s="73">
        <v>0</v>
      </c>
      <c r="C85" s="73">
        <v>15693.87</v>
      </c>
      <c r="D85" s="74">
        <v>1090</v>
      </c>
      <c r="E85" s="74" t="s">
        <v>109</v>
      </c>
      <c r="F85" s="74" t="s">
        <v>110</v>
      </c>
      <c r="G85" s="74">
        <v>171303</v>
      </c>
      <c r="H85" s="75">
        <v>43585</v>
      </c>
      <c r="I85" s="76" t="s">
        <v>162</v>
      </c>
    </row>
    <row r="86" spans="1:9" hidden="1" outlineLevel="1" x14ac:dyDescent="0.25">
      <c r="A86" s="73">
        <v>288</v>
      </c>
      <c r="B86" s="73">
        <v>0</v>
      </c>
      <c r="C86" s="73">
        <v>15981.87</v>
      </c>
      <c r="D86" s="74">
        <v>1090</v>
      </c>
      <c r="E86" s="74" t="s">
        <v>109</v>
      </c>
      <c r="F86" s="74" t="s">
        <v>110</v>
      </c>
      <c r="G86" s="74">
        <v>166503</v>
      </c>
      <c r="H86" s="75">
        <v>43585</v>
      </c>
      <c r="I86" s="76" t="s">
        <v>161</v>
      </c>
    </row>
    <row r="87" spans="1:9" hidden="1" outlineLevel="1" x14ac:dyDescent="0.25">
      <c r="A87" s="73">
        <v>48</v>
      </c>
      <c r="B87" s="73">
        <v>0</v>
      </c>
      <c r="C87" s="73">
        <v>16029.87</v>
      </c>
      <c r="D87" s="74">
        <v>1090</v>
      </c>
      <c r="E87" s="74" t="s">
        <v>109</v>
      </c>
      <c r="F87" s="74" t="s">
        <v>110</v>
      </c>
      <c r="G87" s="74">
        <v>166303</v>
      </c>
      <c r="H87" s="75">
        <v>43585</v>
      </c>
      <c r="I87" s="76" t="s">
        <v>160</v>
      </c>
    </row>
    <row r="88" spans="1:9" hidden="1" outlineLevel="1" x14ac:dyDescent="0.25">
      <c r="A88" s="73">
        <v>1000</v>
      </c>
      <c r="B88" s="73">
        <v>0</v>
      </c>
      <c r="C88" s="73">
        <v>17029.87</v>
      </c>
      <c r="D88" s="74">
        <v>1090</v>
      </c>
      <c r="E88" s="74" t="s">
        <v>109</v>
      </c>
      <c r="F88" s="74" t="s">
        <v>110</v>
      </c>
      <c r="G88" s="74">
        <v>167603</v>
      </c>
      <c r="H88" s="75">
        <v>43585</v>
      </c>
      <c r="I88" s="76" t="s">
        <v>159</v>
      </c>
    </row>
    <row r="89" spans="1:9" hidden="1" outlineLevel="1" x14ac:dyDescent="0.25">
      <c r="A89" s="73">
        <v>120</v>
      </c>
      <c r="B89" s="73">
        <v>0</v>
      </c>
      <c r="C89" s="73">
        <v>17149.87</v>
      </c>
      <c r="D89" s="74">
        <v>1090</v>
      </c>
      <c r="E89" s="74" t="s">
        <v>109</v>
      </c>
      <c r="F89" s="74" t="s">
        <v>110</v>
      </c>
      <c r="G89" s="74">
        <v>167003</v>
      </c>
      <c r="H89" s="75">
        <v>43585</v>
      </c>
      <c r="I89" s="76" t="s">
        <v>158</v>
      </c>
    </row>
    <row r="90" spans="1:9" hidden="1" outlineLevel="1" x14ac:dyDescent="0.25">
      <c r="A90" s="73">
        <v>96</v>
      </c>
      <c r="B90" s="73">
        <v>0</v>
      </c>
      <c r="C90" s="73">
        <v>17245.87</v>
      </c>
      <c r="D90" s="74">
        <v>1090</v>
      </c>
      <c r="E90" s="74" t="s">
        <v>109</v>
      </c>
      <c r="F90" s="74" t="s">
        <v>110</v>
      </c>
      <c r="G90" s="74">
        <v>166103</v>
      </c>
      <c r="H90" s="75">
        <v>43585</v>
      </c>
      <c r="I90" s="76" t="s">
        <v>157</v>
      </c>
    </row>
    <row r="91" spans="1:9" hidden="1" outlineLevel="1" x14ac:dyDescent="0.25">
      <c r="A91" s="73">
        <v>144</v>
      </c>
      <c r="B91" s="73">
        <v>0</v>
      </c>
      <c r="C91" s="73">
        <v>17389.87</v>
      </c>
      <c r="D91" s="74">
        <v>1090</v>
      </c>
      <c r="E91" s="74" t="s">
        <v>109</v>
      </c>
      <c r="F91" s="74" t="s">
        <v>110</v>
      </c>
      <c r="G91" s="74">
        <v>166003</v>
      </c>
      <c r="H91" s="75">
        <v>43585</v>
      </c>
      <c r="I91" s="76" t="s">
        <v>156</v>
      </c>
    </row>
    <row r="92" spans="1:9" hidden="1" outlineLevel="1" x14ac:dyDescent="0.25">
      <c r="A92" s="73">
        <v>48</v>
      </c>
      <c r="B92" s="73">
        <v>0</v>
      </c>
      <c r="C92" s="73">
        <v>17437.87</v>
      </c>
      <c r="D92" s="74">
        <v>1090</v>
      </c>
      <c r="E92" s="74" t="s">
        <v>109</v>
      </c>
      <c r="F92" s="74" t="s">
        <v>110</v>
      </c>
      <c r="G92" s="74">
        <v>165903</v>
      </c>
      <c r="H92" s="75">
        <v>43585</v>
      </c>
      <c r="I92" s="76" t="s">
        <v>155</v>
      </c>
    </row>
    <row r="93" spans="1:9" hidden="1" outlineLevel="1" x14ac:dyDescent="0.25">
      <c r="A93" s="73">
        <v>1000</v>
      </c>
      <c r="B93" s="73">
        <v>0</v>
      </c>
      <c r="C93" s="73">
        <v>18437.87</v>
      </c>
      <c r="D93" s="74">
        <v>1090</v>
      </c>
      <c r="E93" s="74" t="s">
        <v>109</v>
      </c>
      <c r="F93" s="74" t="s">
        <v>110</v>
      </c>
      <c r="G93" s="74">
        <v>165703</v>
      </c>
      <c r="H93" s="75">
        <v>43585</v>
      </c>
      <c r="I93" s="76" t="s">
        <v>154</v>
      </c>
    </row>
    <row r="94" spans="1:9" hidden="1" outlineLevel="1" x14ac:dyDescent="0.25">
      <c r="A94" s="73">
        <v>420</v>
      </c>
      <c r="B94" s="73">
        <v>0</v>
      </c>
      <c r="C94" s="73">
        <v>18857.87</v>
      </c>
      <c r="D94" s="74">
        <v>1090</v>
      </c>
      <c r="E94" s="74" t="s">
        <v>109</v>
      </c>
      <c r="F94" s="74" t="s">
        <v>110</v>
      </c>
      <c r="G94" s="74">
        <v>168103</v>
      </c>
      <c r="H94" s="75">
        <v>43585</v>
      </c>
      <c r="I94" s="76" t="s">
        <v>153</v>
      </c>
    </row>
    <row r="95" spans="1:9" hidden="1" outlineLevel="1" x14ac:dyDescent="0.25">
      <c r="A95" s="73">
        <v>720</v>
      </c>
      <c r="B95" s="73">
        <v>0</v>
      </c>
      <c r="C95" s="73">
        <v>19577.87</v>
      </c>
      <c r="D95" s="74">
        <v>1114</v>
      </c>
      <c r="E95" s="74" t="s">
        <v>109</v>
      </c>
      <c r="F95" s="74" t="s">
        <v>110</v>
      </c>
      <c r="G95" s="74">
        <v>173503</v>
      </c>
      <c r="H95" s="75">
        <v>43616</v>
      </c>
      <c r="I95" s="76" t="s">
        <v>152</v>
      </c>
    </row>
    <row r="96" spans="1:9" hidden="1" outlineLevel="1" x14ac:dyDescent="0.25">
      <c r="A96" s="73">
        <v>2000</v>
      </c>
      <c r="B96" s="73">
        <v>0</v>
      </c>
      <c r="C96" s="73">
        <v>21577.87</v>
      </c>
      <c r="D96" s="74">
        <v>1114</v>
      </c>
      <c r="E96" s="74" t="s">
        <v>109</v>
      </c>
      <c r="F96" s="74" t="s">
        <v>110</v>
      </c>
      <c r="G96" s="74">
        <v>175803</v>
      </c>
      <c r="H96" s="75">
        <v>43616</v>
      </c>
      <c r="I96" s="76" t="s">
        <v>151</v>
      </c>
    </row>
    <row r="97" spans="1:9" hidden="1" outlineLevel="1" x14ac:dyDescent="0.25">
      <c r="A97" s="73">
        <v>440</v>
      </c>
      <c r="B97" s="73">
        <v>0</v>
      </c>
      <c r="C97" s="73">
        <v>22017.87</v>
      </c>
      <c r="D97" s="74">
        <v>1114</v>
      </c>
      <c r="E97" s="74" t="s">
        <v>109</v>
      </c>
      <c r="F97" s="74" t="s">
        <v>110</v>
      </c>
      <c r="G97" s="74">
        <v>176103</v>
      </c>
      <c r="H97" s="75">
        <v>43616</v>
      </c>
      <c r="I97" s="76" t="s">
        <v>150</v>
      </c>
    </row>
    <row r="98" spans="1:9" hidden="1" outlineLevel="1" x14ac:dyDescent="0.25">
      <c r="A98" s="73">
        <v>500</v>
      </c>
      <c r="B98" s="73">
        <v>0</v>
      </c>
      <c r="C98" s="73">
        <v>22517.87</v>
      </c>
      <c r="D98" s="74">
        <v>1114</v>
      </c>
      <c r="E98" s="74" t="s">
        <v>109</v>
      </c>
      <c r="F98" s="74" t="s">
        <v>110</v>
      </c>
      <c r="G98" s="74">
        <v>173903</v>
      </c>
      <c r="H98" s="75">
        <v>43616</v>
      </c>
      <c r="I98" s="76" t="s">
        <v>149</v>
      </c>
    </row>
    <row r="99" spans="1:9" hidden="1" outlineLevel="1" x14ac:dyDescent="0.25">
      <c r="A99" s="73">
        <v>450</v>
      </c>
      <c r="B99" s="73">
        <v>0</v>
      </c>
      <c r="C99" s="73">
        <v>22967.87</v>
      </c>
      <c r="D99" s="74">
        <v>1114</v>
      </c>
      <c r="E99" s="74" t="s">
        <v>109</v>
      </c>
      <c r="F99" s="74" t="s">
        <v>110</v>
      </c>
      <c r="G99" s="74">
        <v>175703</v>
      </c>
      <c r="H99" s="75">
        <v>43616</v>
      </c>
      <c r="I99" s="76" t="s">
        <v>148</v>
      </c>
    </row>
    <row r="100" spans="1:9" hidden="1" outlineLevel="1" x14ac:dyDescent="0.25">
      <c r="A100" s="73">
        <v>1000</v>
      </c>
      <c r="B100" s="73">
        <v>0</v>
      </c>
      <c r="C100" s="73">
        <v>23967.87</v>
      </c>
      <c r="D100" s="74">
        <v>1114</v>
      </c>
      <c r="E100" s="74" t="s">
        <v>109</v>
      </c>
      <c r="F100" s="74" t="s">
        <v>110</v>
      </c>
      <c r="G100" s="74">
        <v>173403</v>
      </c>
      <c r="H100" s="75">
        <v>43616</v>
      </c>
      <c r="I100" s="76" t="s">
        <v>147</v>
      </c>
    </row>
    <row r="101" spans="1:9" hidden="1" outlineLevel="1" x14ac:dyDescent="0.25">
      <c r="A101" s="73">
        <v>110</v>
      </c>
      <c r="B101" s="73">
        <v>0</v>
      </c>
      <c r="C101" s="73">
        <v>24077.87</v>
      </c>
      <c r="D101" s="74">
        <v>1114</v>
      </c>
      <c r="E101" s="74" t="s">
        <v>109</v>
      </c>
      <c r="F101" s="74" t="s">
        <v>110</v>
      </c>
      <c r="G101" s="74">
        <v>173303</v>
      </c>
      <c r="H101" s="75">
        <v>43616</v>
      </c>
      <c r="I101" s="76" t="s">
        <v>146</v>
      </c>
    </row>
    <row r="102" spans="1:9" hidden="1" outlineLevel="1" x14ac:dyDescent="0.25">
      <c r="A102" s="73">
        <v>2000</v>
      </c>
      <c r="B102" s="73">
        <v>0</v>
      </c>
      <c r="C102" s="73">
        <v>26077.87</v>
      </c>
      <c r="D102" s="74">
        <v>1114</v>
      </c>
      <c r="E102" s="74" t="s">
        <v>109</v>
      </c>
      <c r="F102" s="74" t="s">
        <v>110</v>
      </c>
      <c r="G102" s="74">
        <v>176003</v>
      </c>
      <c r="H102" s="75">
        <v>43616</v>
      </c>
      <c r="I102" s="76" t="s">
        <v>145</v>
      </c>
    </row>
    <row r="103" spans="1:9" hidden="1" outlineLevel="1" x14ac:dyDescent="0.25">
      <c r="A103" s="73">
        <v>2000</v>
      </c>
      <c r="B103" s="73">
        <v>0</v>
      </c>
      <c r="C103" s="73">
        <v>28077.87</v>
      </c>
      <c r="D103" s="74">
        <v>1114</v>
      </c>
      <c r="E103" s="74" t="s">
        <v>109</v>
      </c>
      <c r="F103" s="74" t="s">
        <v>110</v>
      </c>
      <c r="G103" s="74">
        <v>173603</v>
      </c>
      <c r="H103" s="75">
        <v>43616</v>
      </c>
      <c r="I103" s="76" t="s">
        <v>144</v>
      </c>
    </row>
    <row r="104" spans="1:9" hidden="1" outlineLevel="1" x14ac:dyDescent="0.25">
      <c r="A104" s="73">
        <v>5.75</v>
      </c>
      <c r="B104" s="73">
        <v>0</v>
      </c>
      <c r="C104" s="73">
        <v>28083.62</v>
      </c>
      <c r="D104" s="74">
        <v>1116</v>
      </c>
      <c r="E104" s="74" t="s">
        <v>109</v>
      </c>
      <c r="F104" s="74" t="s">
        <v>194</v>
      </c>
      <c r="G104" s="74"/>
      <c r="H104" s="75">
        <v>43616</v>
      </c>
      <c r="I104" s="76" t="s">
        <v>143</v>
      </c>
    </row>
    <row r="105" spans="1:9" hidden="1" outlineLevel="1" x14ac:dyDescent="0.25">
      <c r="A105" s="73">
        <v>130</v>
      </c>
      <c r="B105" s="73">
        <v>0</v>
      </c>
      <c r="C105" s="73">
        <v>28213.62</v>
      </c>
      <c r="D105" s="74">
        <v>1122</v>
      </c>
      <c r="E105" s="74" t="s">
        <v>109</v>
      </c>
      <c r="F105" s="74" t="s">
        <v>110</v>
      </c>
      <c r="G105" s="74">
        <v>182303</v>
      </c>
      <c r="H105" s="75">
        <v>43646</v>
      </c>
      <c r="I105" s="76" t="s">
        <v>195</v>
      </c>
    </row>
    <row r="106" spans="1:9" hidden="1" outlineLevel="1" x14ac:dyDescent="0.25">
      <c r="A106" s="73">
        <v>96</v>
      </c>
      <c r="B106" s="73">
        <v>0</v>
      </c>
      <c r="C106" s="73">
        <v>28309.62</v>
      </c>
      <c r="D106" s="74">
        <v>1122</v>
      </c>
      <c r="E106" s="74" t="s">
        <v>109</v>
      </c>
      <c r="F106" s="74" t="s">
        <v>110</v>
      </c>
      <c r="G106" s="74">
        <v>188503</v>
      </c>
      <c r="H106" s="75">
        <v>43646</v>
      </c>
      <c r="I106" s="76" t="s">
        <v>196</v>
      </c>
    </row>
    <row r="107" spans="1:9" hidden="1" outlineLevel="1" x14ac:dyDescent="0.25">
      <c r="A107" s="73">
        <v>100</v>
      </c>
      <c r="B107" s="73">
        <v>0</v>
      </c>
      <c r="C107" s="73">
        <v>28409.62</v>
      </c>
      <c r="D107" s="74">
        <v>1122</v>
      </c>
      <c r="E107" s="74" t="s">
        <v>109</v>
      </c>
      <c r="F107" s="74" t="s">
        <v>110</v>
      </c>
      <c r="G107" s="74">
        <v>191503</v>
      </c>
      <c r="H107" s="75">
        <v>43646</v>
      </c>
      <c r="I107" s="76" t="s">
        <v>197</v>
      </c>
    </row>
    <row r="108" spans="1:9" hidden="1" outlineLevel="1" x14ac:dyDescent="0.25">
      <c r="A108" s="73">
        <v>2000</v>
      </c>
      <c r="B108" s="73">
        <v>0</v>
      </c>
      <c r="C108" s="73">
        <v>30409.62</v>
      </c>
      <c r="D108" s="74">
        <v>1122</v>
      </c>
      <c r="E108" s="74" t="s">
        <v>109</v>
      </c>
      <c r="F108" s="74" t="s">
        <v>110</v>
      </c>
      <c r="G108" s="74">
        <v>181503</v>
      </c>
      <c r="H108" s="75">
        <v>43646</v>
      </c>
      <c r="I108" s="76" t="s">
        <v>198</v>
      </c>
    </row>
    <row r="109" spans="1:9" hidden="1" outlineLevel="1" x14ac:dyDescent="0.25">
      <c r="A109" s="73">
        <v>2500</v>
      </c>
      <c r="B109" s="73">
        <v>0</v>
      </c>
      <c r="C109" s="73">
        <v>32909.620000000003</v>
      </c>
      <c r="D109" s="74">
        <v>1122</v>
      </c>
      <c r="E109" s="74" t="s">
        <v>109</v>
      </c>
      <c r="F109" s="74" t="s">
        <v>110</v>
      </c>
      <c r="G109" s="74">
        <v>185003</v>
      </c>
      <c r="H109" s="75">
        <v>43646</v>
      </c>
      <c r="I109" s="76" t="s">
        <v>199</v>
      </c>
    </row>
    <row r="110" spans="1:9" hidden="1" outlineLevel="1" x14ac:dyDescent="0.25">
      <c r="A110" s="73">
        <v>142</v>
      </c>
      <c r="B110" s="73">
        <v>0</v>
      </c>
      <c r="C110" s="73">
        <v>33051.620000000003</v>
      </c>
      <c r="D110" s="74">
        <v>1122</v>
      </c>
      <c r="E110" s="74" t="s">
        <v>109</v>
      </c>
      <c r="F110" s="74" t="s">
        <v>110</v>
      </c>
      <c r="G110" s="74">
        <v>189003</v>
      </c>
      <c r="H110" s="75">
        <v>43646</v>
      </c>
      <c r="I110" s="76" t="s">
        <v>200</v>
      </c>
    </row>
    <row r="111" spans="1:9" hidden="1" outlineLevel="1" x14ac:dyDescent="0.25">
      <c r="A111" s="73">
        <v>2147.5</v>
      </c>
      <c r="B111" s="73">
        <v>0</v>
      </c>
      <c r="C111" s="73">
        <v>35199.120000000003</v>
      </c>
      <c r="D111" s="74">
        <v>1122</v>
      </c>
      <c r="E111" s="74" t="s">
        <v>109</v>
      </c>
      <c r="F111" s="74" t="s">
        <v>110</v>
      </c>
      <c r="G111" s="74">
        <v>187203</v>
      </c>
      <c r="H111" s="75">
        <v>43646</v>
      </c>
      <c r="I111" s="76" t="s">
        <v>201</v>
      </c>
    </row>
    <row r="112" spans="1:9" hidden="1" outlineLevel="1" x14ac:dyDescent="0.25">
      <c r="A112" s="73">
        <v>2000</v>
      </c>
      <c r="B112" s="73">
        <v>0</v>
      </c>
      <c r="C112" s="73">
        <v>37199.120000000003</v>
      </c>
      <c r="D112" s="74">
        <v>1122</v>
      </c>
      <c r="E112" s="74" t="s">
        <v>109</v>
      </c>
      <c r="F112" s="74" t="s">
        <v>110</v>
      </c>
      <c r="G112" s="74">
        <v>187303</v>
      </c>
      <c r="H112" s="75">
        <v>43646</v>
      </c>
      <c r="I112" s="76" t="s">
        <v>202</v>
      </c>
    </row>
    <row r="113" spans="1:9" hidden="1" outlineLevel="1" x14ac:dyDescent="0.25">
      <c r="A113" s="73">
        <v>48</v>
      </c>
      <c r="B113" s="73">
        <v>0</v>
      </c>
      <c r="C113" s="73">
        <v>37247.120000000003</v>
      </c>
      <c r="D113" s="74">
        <v>1122</v>
      </c>
      <c r="E113" s="74" t="s">
        <v>109</v>
      </c>
      <c r="F113" s="74" t="s">
        <v>110</v>
      </c>
      <c r="G113" s="74">
        <v>188903</v>
      </c>
      <c r="H113" s="75">
        <v>43646</v>
      </c>
      <c r="I113" s="76" t="s">
        <v>203</v>
      </c>
    </row>
    <row r="114" spans="1:9" hidden="1" outlineLevel="1" x14ac:dyDescent="0.25">
      <c r="A114" s="73">
        <v>1720</v>
      </c>
      <c r="B114" s="73">
        <v>0</v>
      </c>
      <c r="C114" s="73">
        <v>38967.120000000003</v>
      </c>
      <c r="D114" s="74">
        <v>1122</v>
      </c>
      <c r="E114" s="74" t="s">
        <v>109</v>
      </c>
      <c r="F114" s="74" t="s">
        <v>110</v>
      </c>
      <c r="G114" s="74">
        <v>179703</v>
      </c>
      <c r="H114" s="75">
        <v>43646</v>
      </c>
      <c r="I114" s="76" t="s">
        <v>204</v>
      </c>
    </row>
    <row r="115" spans="1:9" hidden="1" outlineLevel="1" x14ac:dyDescent="0.25">
      <c r="A115" s="73">
        <v>1940</v>
      </c>
      <c r="B115" s="73">
        <v>0</v>
      </c>
      <c r="C115" s="73">
        <v>40907.120000000003</v>
      </c>
      <c r="D115" s="74">
        <v>1122</v>
      </c>
      <c r="E115" s="74" t="s">
        <v>109</v>
      </c>
      <c r="F115" s="74" t="s">
        <v>110</v>
      </c>
      <c r="G115" s="74">
        <v>179603</v>
      </c>
      <c r="H115" s="75">
        <v>43646</v>
      </c>
      <c r="I115" s="76" t="s">
        <v>205</v>
      </c>
    </row>
    <row r="116" spans="1:9" hidden="1" outlineLevel="1" x14ac:dyDescent="0.25">
      <c r="A116" s="73">
        <v>480</v>
      </c>
      <c r="B116" s="73">
        <v>0</v>
      </c>
      <c r="C116" s="73">
        <v>41387.120000000003</v>
      </c>
      <c r="D116" s="74">
        <v>1122</v>
      </c>
      <c r="E116" s="74" t="s">
        <v>109</v>
      </c>
      <c r="F116" s="74" t="s">
        <v>110</v>
      </c>
      <c r="G116" s="74">
        <v>183303</v>
      </c>
      <c r="H116" s="75">
        <v>43646</v>
      </c>
      <c r="I116" s="76" t="s">
        <v>206</v>
      </c>
    </row>
    <row r="117" spans="1:9" hidden="1" outlineLevel="1" x14ac:dyDescent="0.25">
      <c r="A117" s="73">
        <v>1325</v>
      </c>
      <c r="B117" s="73">
        <v>0</v>
      </c>
      <c r="C117" s="73">
        <v>42712.12</v>
      </c>
      <c r="D117" s="74">
        <v>1122</v>
      </c>
      <c r="E117" s="74" t="s">
        <v>109</v>
      </c>
      <c r="F117" s="74" t="s">
        <v>110</v>
      </c>
      <c r="G117" s="74">
        <v>185703</v>
      </c>
      <c r="H117" s="75">
        <v>43646</v>
      </c>
      <c r="I117" s="76" t="s">
        <v>207</v>
      </c>
    </row>
    <row r="118" spans="1:9" hidden="1" outlineLevel="1" x14ac:dyDescent="0.25">
      <c r="A118" s="73">
        <v>2500</v>
      </c>
      <c r="B118" s="73">
        <v>0</v>
      </c>
      <c r="C118" s="73">
        <v>45212.12</v>
      </c>
      <c r="D118" s="74">
        <v>1122</v>
      </c>
      <c r="E118" s="74" t="s">
        <v>109</v>
      </c>
      <c r="F118" s="74" t="s">
        <v>110</v>
      </c>
      <c r="G118" s="74">
        <v>185803</v>
      </c>
      <c r="H118" s="75">
        <v>43646</v>
      </c>
      <c r="I118" s="76" t="s">
        <v>208</v>
      </c>
    </row>
    <row r="119" spans="1:9" hidden="1" outlineLevel="1" x14ac:dyDescent="0.25">
      <c r="A119" s="73">
        <v>380</v>
      </c>
      <c r="B119" s="73">
        <v>0</v>
      </c>
      <c r="C119" s="73">
        <v>45592.12</v>
      </c>
      <c r="D119" s="74">
        <v>1122</v>
      </c>
      <c r="E119" s="74" t="s">
        <v>109</v>
      </c>
      <c r="F119" s="74" t="s">
        <v>110</v>
      </c>
      <c r="G119" s="74">
        <v>180003</v>
      </c>
      <c r="H119" s="75">
        <v>43646</v>
      </c>
      <c r="I119" s="76" t="s">
        <v>209</v>
      </c>
    </row>
    <row r="120" spans="1:9" hidden="1" outlineLevel="1" x14ac:dyDescent="0.25">
      <c r="A120" s="73">
        <v>96</v>
      </c>
      <c r="B120" s="73">
        <v>0</v>
      </c>
      <c r="C120" s="73">
        <v>45688.12</v>
      </c>
      <c r="D120" s="74">
        <v>1122</v>
      </c>
      <c r="E120" s="74" t="s">
        <v>109</v>
      </c>
      <c r="F120" s="74" t="s">
        <v>110</v>
      </c>
      <c r="G120" s="74">
        <v>187703</v>
      </c>
      <c r="H120" s="75">
        <v>43646</v>
      </c>
      <c r="I120" s="76" t="s">
        <v>210</v>
      </c>
    </row>
    <row r="121" spans="1:9" hidden="1" outlineLevel="1" x14ac:dyDescent="0.25">
      <c r="A121" s="73">
        <v>240</v>
      </c>
      <c r="B121" s="73">
        <v>0</v>
      </c>
      <c r="C121" s="73">
        <v>45928.12</v>
      </c>
      <c r="D121" s="74">
        <v>1122</v>
      </c>
      <c r="E121" s="74" t="s">
        <v>109</v>
      </c>
      <c r="F121" s="74" t="s">
        <v>110</v>
      </c>
      <c r="G121" s="74">
        <v>187803</v>
      </c>
      <c r="H121" s="75">
        <v>43646</v>
      </c>
      <c r="I121" s="76" t="s">
        <v>211</v>
      </c>
    </row>
    <row r="122" spans="1:9" hidden="1" outlineLevel="1" x14ac:dyDescent="0.25">
      <c r="A122" s="73">
        <v>220</v>
      </c>
      <c r="B122" s="73">
        <v>0</v>
      </c>
      <c r="C122" s="73">
        <v>46148.12</v>
      </c>
      <c r="D122" s="74">
        <v>1122</v>
      </c>
      <c r="E122" s="74" t="s">
        <v>109</v>
      </c>
      <c r="F122" s="74" t="s">
        <v>110</v>
      </c>
      <c r="G122" s="74">
        <v>185103</v>
      </c>
      <c r="H122" s="75">
        <v>43646</v>
      </c>
      <c r="I122" s="76" t="s">
        <v>212</v>
      </c>
    </row>
    <row r="123" spans="1:9" hidden="1" outlineLevel="1" x14ac:dyDescent="0.25">
      <c r="A123" s="73">
        <v>1604.16</v>
      </c>
      <c r="B123" s="73">
        <v>0</v>
      </c>
      <c r="C123" s="73">
        <v>47752.28</v>
      </c>
      <c r="D123" s="74">
        <v>1122</v>
      </c>
      <c r="E123" s="74" t="s">
        <v>109</v>
      </c>
      <c r="F123" s="74" t="s">
        <v>110</v>
      </c>
      <c r="G123" s="74">
        <v>185203</v>
      </c>
      <c r="H123" s="75">
        <v>43646</v>
      </c>
      <c r="I123" s="76" t="s">
        <v>213</v>
      </c>
    </row>
    <row r="124" spans="1:9" hidden="1" outlineLevel="1" x14ac:dyDescent="0.25">
      <c r="A124" s="73">
        <v>640</v>
      </c>
      <c r="B124" s="73">
        <v>0</v>
      </c>
      <c r="C124" s="73">
        <v>48392.28</v>
      </c>
      <c r="D124" s="74">
        <v>1122</v>
      </c>
      <c r="E124" s="74" t="s">
        <v>109</v>
      </c>
      <c r="F124" s="74" t="s">
        <v>110</v>
      </c>
      <c r="G124" s="74">
        <v>191403</v>
      </c>
      <c r="H124" s="75">
        <v>43646</v>
      </c>
      <c r="I124" s="76" t="s">
        <v>214</v>
      </c>
    </row>
    <row r="125" spans="1:9" hidden="1" outlineLevel="1" x14ac:dyDescent="0.25">
      <c r="A125" s="73">
        <v>30</v>
      </c>
      <c r="B125" s="73">
        <v>0</v>
      </c>
      <c r="C125" s="73">
        <v>48422.28</v>
      </c>
      <c r="D125" s="74">
        <v>1122</v>
      </c>
      <c r="E125" s="74" t="s">
        <v>109</v>
      </c>
      <c r="F125" s="74" t="s">
        <v>110</v>
      </c>
      <c r="G125" s="74">
        <v>184603</v>
      </c>
      <c r="H125" s="75">
        <v>43646</v>
      </c>
      <c r="I125" s="76" t="s">
        <v>215</v>
      </c>
    </row>
    <row r="126" spans="1:9" hidden="1" outlineLevel="1" x14ac:dyDescent="0.25">
      <c r="A126" s="73">
        <v>300</v>
      </c>
      <c r="B126" s="73">
        <v>0</v>
      </c>
      <c r="C126" s="73">
        <v>48722.28</v>
      </c>
      <c r="D126" s="74">
        <v>1178</v>
      </c>
      <c r="E126" s="74" t="s">
        <v>109</v>
      </c>
      <c r="F126" s="74" t="s">
        <v>110</v>
      </c>
      <c r="G126" s="74">
        <v>195903</v>
      </c>
      <c r="H126" s="75">
        <v>43677</v>
      </c>
      <c r="I126" s="76" t="s">
        <v>216</v>
      </c>
    </row>
    <row r="127" spans="1:9" hidden="1" outlineLevel="1" x14ac:dyDescent="0.25">
      <c r="A127" s="73">
        <v>550</v>
      </c>
      <c r="B127" s="73">
        <v>0</v>
      </c>
      <c r="C127" s="73">
        <v>49272.28</v>
      </c>
      <c r="D127" s="74">
        <v>1178</v>
      </c>
      <c r="E127" s="74" t="s">
        <v>109</v>
      </c>
      <c r="F127" s="74" t="s">
        <v>110</v>
      </c>
      <c r="G127" s="74">
        <v>194003</v>
      </c>
      <c r="H127" s="75">
        <v>43677</v>
      </c>
      <c r="I127" s="76" t="s">
        <v>217</v>
      </c>
    </row>
    <row r="128" spans="1:9" hidden="1" outlineLevel="1" x14ac:dyDescent="0.25">
      <c r="A128" s="73">
        <v>130</v>
      </c>
      <c r="B128" s="73">
        <v>0</v>
      </c>
      <c r="C128" s="73">
        <v>49402.28</v>
      </c>
      <c r="D128" s="74">
        <v>1178</v>
      </c>
      <c r="E128" s="74" t="s">
        <v>109</v>
      </c>
      <c r="F128" s="74" t="s">
        <v>110</v>
      </c>
      <c r="G128" s="74">
        <v>195603</v>
      </c>
      <c r="H128" s="75">
        <v>43677</v>
      </c>
      <c r="I128" s="76" t="s">
        <v>218</v>
      </c>
    </row>
    <row r="129" spans="1:9" hidden="1" outlineLevel="1" x14ac:dyDescent="0.25">
      <c r="A129" s="73">
        <v>100</v>
      </c>
      <c r="B129" s="73">
        <v>0</v>
      </c>
      <c r="C129" s="73">
        <v>49502.28</v>
      </c>
      <c r="D129" s="74">
        <v>1178</v>
      </c>
      <c r="E129" s="74" t="s">
        <v>109</v>
      </c>
      <c r="F129" s="74" t="s">
        <v>110</v>
      </c>
      <c r="G129" s="74">
        <v>195303</v>
      </c>
      <c r="H129" s="75">
        <v>43677</v>
      </c>
      <c r="I129" s="76" t="s">
        <v>219</v>
      </c>
    </row>
    <row r="130" spans="1:9" hidden="1" outlineLevel="1" x14ac:dyDescent="0.25">
      <c r="A130" s="73">
        <v>1070</v>
      </c>
      <c r="B130" s="73">
        <v>0</v>
      </c>
      <c r="C130" s="73">
        <v>50572.28</v>
      </c>
      <c r="D130" s="74">
        <v>1213</v>
      </c>
      <c r="E130" s="74" t="s">
        <v>109</v>
      </c>
      <c r="F130" s="74" t="s">
        <v>110</v>
      </c>
      <c r="G130" s="74">
        <v>203503</v>
      </c>
      <c r="H130" s="75">
        <v>43708</v>
      </c>
      <c r="I130" s="76" t="s">
        <v>220</v>
      </c>
    </row>
    <row r="131" spans="1:9" hidden="1" outlineLevel="1" x14ac:dyDescent="0.25">
      <c r="A131" s="73">
        <v>96</v>
      </c>
      <c r="B131" s="73">
        <v>0</v>
      </c>
      <c r="C131" s="73">
        <v>50668.28</v>
      </c>
      <c r="D131" s="74">
        <v>1213</v>
      </c>
      <c r="E131" s="74" t="s">
        <v>109</v>
      </c>
      <c r="F131" s="74" t="s">
        <v>110</v>
      </c>
      <c r="G131" s="74">
        <v>203803</v>
      </c>
      <c r="H131" s="75">
        <v>43708</v>
      </c>
      <c r="I131" s="76" t="s">
        <v>221</v>
      </c>
    </row>
    <row r="132" spans="1:9" hidden="1" outlineLevel="1" x14ac:dyDescent="0.25">
      <c r="A132" s="73">
        <v>546.87</v>
      </c>
      <c r="B132" s="73">
        <v>0</v>
      </c>
      <c r="C132" s="73">
        <v>51215.15</v>
      </c>
      <c r="D132" s="74">
        <v>1213</v>
      </c>
      <c r="E132" s="74" t="s">
        <v>109</v>
      </c>
      <c r="F132" s="74" t="s">
        <v>110</v>
      </c>
      <c r="G132" s="74">
        <v>205803</v>
      </c>
      <c r="H132" s="75">
        <v>43708</v>
      </c>
      <c r="I132" s="76" t="s">
        <v>222</v>
      </c>
    </row>
    <row r="133" spans="1:9" hidden="1" outlineLevel="1" x14ac:dyDescent="0.25">
      <c r="A133" s="73">
        <v>731.25</v>
      </c>
      <c r="B133" s="73">
        <v>0</v>
      </c>
      <c r="C133" s="73">
        <v>51946.400000000001</v>
      </c>
      <c r="D133" s="74">
        <v>1213</v>
      </c>
      <c r="E133" s="74" t="s">
        <v>109</v>
      </c>
      <c r="F133" s="74" t="s">
        <v>110</v>
      </c>
      <c r="G133" s="74">
        <v>205703</v>
      </c>
      <c r="H133" s="75">
        <v>43708</v>
      </c>
      <c r="I133" s="76" t="s">
        <v>223</v>
      </c>
    </row>
    <row r="134" spans="1:9" hidden="1" outlineLevel="1" x14ac:dyDescent="0.25">
      <c r="A134" s="73">
        <v>400</v>
      </c>
      <c r="B134" s="73">
        <v>0</v>
      </c>
      <c r="C134" s="73">
        <v>52346.400000000001</v>
      </c>
      <c r="D134" s="74">
        <v>1213</v>
      </c>
      <c r="E134" s="74" t="s">
        <v>109</v>
      </c>
      <c r="F134" s="74" t="s">
        <v>110</v>
      </c>
      <c r="G134" s="74">
        <v>205603</v>
      </c>
      <c r="H134" s="75">
        <v>43708</v>
      </c>
      <c r="I134" s="76" t="s">
        <v>224</v>
      </c>
    </row>
    <row r="135" spans="1:9" hidden="1" outlineLevel="1" x14ac:dyDescent="0.25">
      <c r="A135" s="73">
        <v>1037.5</v>
      </c>
      <c r="B135" s="73">
        <v>0</v>
      </c>
      <c r="C135" s="73">
        <v>53383.9</v>
      </c>
      <c r="D135" s="74">
        <v>1213</v>
      </c>
      <c r="E135" s="74" t="s">
        <v>109</v>
      </c>
      <c r="F135" s="74" t="s">
        <v>110</v>
      </c>
      <c r="G135" s="74">
        <v>203603</v>
      </c>
      <c r="H135" s="75">
        <v>43708</v>
      </c>
      <c r="I135" s="76" t="s">
        <v>225</v>
      </c>
    </row>
    <row r="136" spans="1:9" hidden="1" outlineLevel="1" x14ac:dyDescent="0.25">
      <c r="A136" s="73">
        <v>1000</v>
      </c>
      <c r="B136" s="73">
        <v>0</v>
      </c>
      <c r="C136" s="73">
        <v>54383.9</v>
      </c>
      <c r="D136" s="74">
        <v>1213</v>
      </c>
      <c r="E136" s="74" t="s">
        <v>109</v>
      </c>
      <c r="F136" s="74" t="s">
        <v>110</v>
      </c>
      <c r="G136" s="74">
        <v>202903</v>
      </c>
      <c r="H136" s="75">
        <v>43708</v>
      </c>
      <c r="I136" s="76" t="s">
        <v>226</v>
      </c>
    </row>
    <row r="137" spans="1:9" hidden="1" outlineLevel="1" x14ac:dyDescent="0.25">
      <c r="A137" s="73">
        <v>210</v>
      </c>
      <c r="B137" s="73">
        <v>0</v>
      </c>
      <c r="C137" s="73">
        <v>54593.9</v>
      </c>
      <c r="D137" s="74">
        <v>1213</v>
      </c>
      <c r="E137" s="74" t="s">
        <v>109</v>
      </c>
      <c r="F137" s="74" t="s">
        <v>110</v>
      </c>
      <c r="G137" s="74">
        <v>203203</v>
      </c>
      <c r="H137" s="75">
        <v>43708</v>
      </c>
      <c r="I137" s="76" t="s">
        <v>227</v>
      </c>
    </row>
    <row r="138" spans="1:9" hidden="1" outlineLevel="1" x14ac:dyDescent="0.25">
      <c r="A138" s="73">
        <v>940</v>
      </c>
      <c r="B138" s="73">
        <v>0</v>
      </c>
      <c r="C138" s="73">
        <v>55533.9</v>
      </c>
      <c r="D138" s="74">
        <v>1213</v>
      </c>
      <c r="E138" s="74" t="s">
        <v>109</v>
      </c>
      <c r="F138" s="74" t="s">
        <v>110</v>
      </c>
      <c r="G138" s="74">
        <v>203403</v>
      </c>
      <c r="H138" s="75">
        <v>43708</v>
      </c>
      <c r="I138" s="76" t="s">
        <v>228</v>
      </c>
    </row>
    <row r="139" spans="1:9" hidden="1" outlineLevel="1" x14ac:dyDescent="0.25">
      <c r="A139" s="73">
        <v>200</v>
      </c>
      <c r="B139" s="73">
        <v>0</v>
      </c>
      <c r="C139" s="73">
        <v>55733.9</v>
      </c>
      <c r="D139" s="74">
        <v>1213</v>
      </c>
      <c r="E139" s="74" t="s">
        <v>109</v>
      </c>
      <c r="F139" s="74" t="s">
        <v>110</v>
      </c>
      <c r="G139" s="74">
        <v>204103</v>
      </c>
      <c r="H139" s="75">
        <v>43708</v>
      </c>
      <c r="I139" s="76" t="s">
        <v>229</v>
      </c>
    </row>
    <row r="140" spans="1:9" hidden="1" outlineLevel="1" x14ac:dyDescent="0.25">
      <c r="A140" s="73">
        <v>180</v>
      </c>
      <c r="B140" s="73">
        <v>0</v>
      </c>
      <c r="C140" s="73">
        <v>55913.9</v>
      </c>
      <c r="D140" s="74">
        <v>1229</v>
      </c>
      <c r="E140" s="74" t="s">
        <v>109</v>
      </c>
      <c r="F140" s="74" t="s">
        <v>110</v>
      </c>
      <c r="G140" s="74">
        <v>214203</v>
      </c>
      <c r="H140" s="75">
        <v>43738</v>
      </c>
      <c r="I140" s="76" t="s">
        <v>230</v>
      </c>
    </row>
    <row r="141" spans="1:9" hidden="1" outlineLevel="1" x14ac:dyDescent="0.25">
      <c r="A141" s="73">
        <v>120</v>
      </c>
      <c r="B141" s="73">
        <v>0</v>
      </c>
      <c r="C141" s="73">
        <v>56033.9</v>
      </c>
      <c r="D141" s="74">
        <v>1229</v>
      </c>
      <c r="E141" s="74" t="s">
        <v>109</v>
      </c>
      <c r="F141" s="74" t="s">
        <v>110</v>
      </c>
      <c r="G141" s="74">
        <v>212103</v>
      </c>
      <c r="H141" s="75">
        <v>43738</v>
      </c>
      <c r="I141" s="76" t="s">
        <v>231</v>
      </c>
    </row>
    <row r="142" spans="1:9" hidden="1" outlineLevel="1" x14ac:dyDescent="0.25">
      <c r="A142" s="73">
        <v>110</v>
      </c>
      <c r="B142" s="73">
        <v>0</v>
      </c>
      <c r="C142" s="73">
        <v>56143.9</v>
      </c>
      <c r="D142" s="74">
        <v>1229</v>
      </c>
      <c r="E142" s="74" t="s">
        <v>109</v>
      </c>
      <c r="F142" s="74" t="s">
        <v>110</v>
      </c>
      <c r="G142" s="74">
        <v>213903</v>
      </c>
      <c r="H142" s="75">
        <v>43738</v>
      </c>
      <c r="I142" s="76" t="s">
        <v>232</v>
      </c>
    </row>
    <row r="143" spans="1:9" hidden="1" outlineLevel="1" x14ac:dyDescent="0.25">
      <c r="A143" s="73">
        <v>100</v>
      </c>
      <c r="B143" s="73">
        <v>0</v>
      </c>
      <c r="C143" s="73">
        <v>56243.9</v>
      </c>
      <c r="D143" s="74">
        <v>1229</v>
      </c>
      <c r="E143" s="74" t="s">
        <v>109</v>
      </c>
      <c r="F143" s="74" t="s">
        <v>110</v>
      </c>
      <c r="G143" s="74">
        <v>213403</v>
      </c>
      <c r="H143" s="75">
        <v>43738</v>
      </c>
      <c r="I143" s="76" t="s">
        <v>233</v>
      </c>
    </row>
    <row r="144" spans="1:9" hidden="1" outlineLevel="1" x14ac:dyDescent="0.25">
      <c r="A144" s="73">
        <v>800</v>
      </c>
      <c r="B144" s="73">
        <v>0</v>
      </c>
      <c r="C144" s="73">
        <v>57043.9</v>
      </c>
      <c r="D144" s="74">
        <v>1229</v>
      </c>
      <c r="E144" s="74" t="s">
        <v>109</v>
      </c>
      <c r="F144" s="74" t="s">
        <v>110</v>
      </c>
      <c r="G144" s="74">
        <v>211803</v>
      </c>
      <c r="H144" s="75">
        <v>43738</v>
      </c>
      <c r="I144" s="76" t="s">
        <v>234</v>
      </c>
    </row>
    <row r="145" spans="1:9" hidden="1" outlineLevel="1" x14ac:dyDescent="0.25">
      <c r="A145" s="73">
        <v>216</v>
      </c>
      <c r="B145" s="73">
        <v>0</v>
      </c>
      <c r="C145" s="73">
        <v>57259.9</v>
      </c>
      <c r="D145" s="74">
        <v>1229</v>
      </c>
      <c r="E145" s="74" t="s">
        <v>109</v>
      </c>
      <c r="F145" s="74" t="s">
        <v>110</v>
      </c>
      <c r="G145" s="74">
        <v>212203</v>
      </c>
      <c r="H145" s="75">
        <v>43738</v>
      </c>
      <c r="I145" s="76" t="s">
        <v>235</v>
      </c>
    </row>
    <row r="146" spans="1:9" hidden="1" outlineLevel="1" x14ac:dyDescent="0.25">
      <c r="A146" s="73">
        <v>2000</v>
      </c>
      <c r="B146" s="73">
        <v>0</v>
      </c>
      <c r="C146" s="73">
        <v>59259.9</v>
      </c>
      <c r="D146" s="74">
        <v>1307</v>
      </c>
      <c r="E146" s="74" t="s">
        <v>109</v>
      </c>
      <c r="F146" s="74" t="s">
        <v>110</v>
      </c>
      <c r="G146" s="74">
        <v>218703</v>
      </c>
      <c r="H146" s="75">
        <v>43799</v>
      </c>
      <c r="I146" s="76" t="s">
        <v>236</v>
      </c>
    </row>
    <row r="147" spans="1:9" hidden="1" outlineLevel="1" x14ac:dyDescent="0.25">
      <c r="A147" s="73">
        <v>3000</v>
      </c>
      <c r="B147" s="73">
        <v>0</v>
      </c>
      <c r="C147" s="73">
        <v>62259.9</v>
      </c>
      <c r="D147" s="74">
        <v>1307</v>
      </c>
      <c r="E147" s="74" t="s">
        <v>109</v>
      </c>
      <c r="F147" s="74" t="s">
        <v>110</v>
      </c>
      <c r="G147" s="74">
        <v>218803</v>
      </c>
      <c r="H147" s="75">
        <v>43799</v>
      </c>
      <c r="I147" s="76" t="s">
        <v>237</v>
      </c>
    </row>
    <row r="148" spans="1:9" collapsed="1" x14ac:dyDescent="0.25">
      <c r="A148" s="73">
        <v>140</v>
      </c>
      <c r="B148" s="73">
        <v>0</v>
      </c>
      <c r="C148" s="73">
        <v>62399.9</v>
      </c>
      <c r="D148" s="74">
        <v>1307</v>
      </c>
      <c r="E148" s="74" t="s">
        <v>109</v>
      </c>
      <c r="F148" s="74" t="s">
        <v>110</v>
      </c>
      <c r="G148" s="74">
        <v>218603</v>
      </c>
      <c r="H148" s="75">
        <v>43799</v>
      </c>
      <c r="I148" s="76" t="s">
        <v>238</v>
      </c>
    </row>
    <row r="149" spans="1:9" x14ac:dyDescent="0.25">
      <c r="A149" s="8"/>
      <c r="B149" s="8"/>
      <c r="C149" s="8"/>
      <c r="D149" s="8"/>
      <c r="E149" s="8"/>
      <c r="F149" s="8"/>
      <c r="G149" s="8"/>
      <c r="H149" s="8"/>
      <c r="I149" s="8"/>
    </row>
    <row r="150" spans="1:9" x14ac:dyDescent="0.25">
      <c r="A150" s="11"/>
      <c r="B150" s="11"/>
      <c r="C150" s="11"/>
      <c r="D150" s="11"/>
      <c r="E150" s="11"/>
      <c r="F150" s="11"/>
      <c r="G150" s="11"/>
      <c r="H150" s="11"/>
      <c r="I150" s="11"/>
    </row>
    <row r="151" spans="1:9" x14ac:dyDescent="0.25">
      <c r="A151" s="86" t="s">
        <v>302</v>
      </c>
      <c r="B151" s="86"/>
      <c r="C151" s="86"/>
      <c r="D151" s="86"/>
      <c r="E151" s="86"/>
      <c r="F151" s="86"/>
      <c r="G151" s="86"/>
      <c r="H151" s="86"/>
      <c r="I151" s="86"/>
    </row>
    <row r="152" spans="1:9" x14ac:dyDescent="0.25">
      <c r="A152" s="72" t="s">
        <v>100</v>
      </c>
      <c r="B152" s="72" t="s">
        <v>101</v>
      </c>
      <c r="C152" s="72" t="s">
        <v>102</v>
      </c>
      <c r="D152" s="72" t="s">
        <v>103</v>
      </c>
      <c r="E152" s="72" t="s">
        <v>104</v>
      </c>
      <c r="F152" s="72" t="s">
        <v>105</v>
      </c>
      <c r="G152" s="72" t="s">
        <v>106</v>
      </c>
      <c r="H152" s="72" t="s">
        <v>107</v>
      </c>
      <c r="I152" s="72" t="s">
        <v>108</v>
      </c>
    </row>
    <row r="153" spans="1:9" hidden="1" outlineLevel="1" x14ac:dyDescent="0.25">
      <c r="A153" s="73">
        <v>31.25</v>
      </c>
      <c r="B153" s="73">
        <v>0</v>
      </c>
      <c r="C153" s="73">
        <v>31.25</v>
      </c>
      <c r="D153" s="74">
        <v>1010</v>
      </c>
      <c r="E153" s="74" t="s">
        <v>109</v>
      </c>
      <c r="F153" s="74" t="s">
        <v>110</v>
      </c>
      <c r="G153" s="74">
        <v>139203</v>
      </c>
      <c r="H153" s="75">
        <v>43496</v>
      </c>
      <c r="I153" s="76" t="s">
        <v>255</v>
      </c>
    </row>
    <row r="154" spans="1:9" hidden="1" outlineLevel="1" x14ac:dyDescent="0.25">
      <c r="A154" s="73">
        <v>31.25</v>
      </c>
      <c r="B154" s="73">
        <v>0</v>
      </c>
      <c r="C154" s="73">
        <v>62.5</v>
      </c>
      <c r="D154" s="74">
        <v>1010</v>
      </c>
      <c r="E154" s="74" t="s">
        <v>109</v>
      </c>
      <c r="F154" s="74" t="s">
        <v>110</v>
      </c>
      <c r="G154" s="74">
        <v>139103</v>
      </c>
      <c r="H154" s="75">
        <v>43496</v>
      </c>
      <c r="I154" s="76" t="s">
        <v>254</v>
      </c>
    </row>
    <row r="155" spans="1:9" hidden="1" outlineLevel="1" x14ac:dyDescent="0.25">
      <c r="A155" s="73">
        <v>8000</v>
      </c>
      <c r="B155" s="73">
        <v>0</v>
      </c>
      <c r="C155" s="73">
        <v>8062.5</v>
      </c>
      <c r="D155" s="74">
        <v>44</v>
      </c>
      <c r="E155" s="74" t="s">
        <v>123</v>
      </c>
      <c r="F155" s="74" t="s">
        <v>124</v>
      </c>
      <c r="G155" s="74">
        <v>166402</v>
      </c>
      <c r="H155" s="75">
        <v>43496</v>
      </c>
      <c r="I155" s="76" t="s">
        <v>253</v>
      </c>
    </row>
    <row r="156" spans="1:9" hidden="1" outlineLevel="1" x14ac:dyDescent="0.25">
      <c r="A156" s="73">
        <v>10500</v>
      </c>
      <c r="B156" s="73">
        <v>0</v>
      </c>
      <c r="C156" s="73">
        <v>18562.5</v>
      </c>
      <c r="D156" s="74">
        <v>44</v>
      </c>
      <c r="E156" s="74" t="s">
        <v>123</v>
      </c>
      <c r="F156" s="74" t="s">
        <v>124</v>
      </c>
      <c r="G156" s="74">
        <v>166502</v>
      </c>
      <c r="H156" s="75">
        <v>43496</v>
      </c>
      <c r="I156" s="76" t="s">
        <v>252</v>
      </c>
    </row>
    <row r="157" spans="1:9" hidden="1" outlineLevel="1" x14ac:dyDescent="0.25">
      <c r="A157" s="73">
        <v>31.15</v>
      </c>
      <c r="B157" s="73">
        <v>0</v>
      </c>
      <c r="C157" s="73">
        <v>18593.650000000001</v>
      </c>
      <c r="D157" s="74">
        <v>44</v>
      </c>
      <c r="E157" s="74" t="s">
        <v>123</v>
      </c>
      <c r="F157" s="74" t="s">
        <v>124</v>
      </c>
      <c r="G157" s="74">
        <v>166602</v>
      </c>
      <c r="H157" s="75">
        <v>43496</v>
      </c>
      <c r="I157" s="76" t="s">
        <v>251</v>
      </c>
    </row>
    <row r="158" spans="1:9" hidden="1" outlineLevel="1" x14ac:dyDescent="0.25">
      <c r="A158" s="73">
        <v>0</v>
      </c>
      <c r="B158" s="73">
        <v>275</v>
      </c>
      <c r="C158" s="73">
        <v>18318.650000000001</v>
      </c>
      <c r="D158" s="74">
        <v>45</v>
      </c>
      <c r="E158" s="74" t="s">
        <v>123</v>
      </c>
      <c r="F158" s="74" t="s">
        <v>249</v>
      </c>
      <c r="G158" s="74">
        <v>101502</v>
      </c>
      <c r="H158" s="75">
        <v>43496</v>
      </c>
      <c r="I158" s="76" t="s">
        <v>250</v>
      </c>
    </row>
    <row r="159" spans="1:9" hidden="1" outlineLevel="1" x14ac:dyDescent="0.25">
      <c r="A159" s="73">
        <v>1.75</v>
      </c>
      <c r="B159" s="73">
        <v>0</v>
      </c>
      <c r="C159" s="73">
        <v>18320.400000000001</v>
      </c>
      <c r="D159" s="74">
        <v>1046</v>
      </c>
      <c r="E159" s="74" t="s">
        <v>109</v>
      </c>
      <c r="F159" s="74" t="s">
        <v>194</v>
      </c>
      <c r="G159" s="74"/>
      <c r="H159" s="75">
        <v>43497</v>
      </c>
      <c r="I159" s="76" t="s">
        <v>248</v>
      </c>
    </row>
    <row r="160" spans="1:9" hidden="1" outlineLevel="1" x14ac:dyDescent="0.25">
      <c r="A160" s="73">
        <v>3</v>
      </c>
      <c r="B160" s="73">
        <v>0</v>
      </c>
      <c r="C160" s="73">
        <v>18323.400000000001</v>
      </c>
      <c r="D160" s="74">
        <v>1047</v>
      </c>
      <c r="E160" s="74" t="s">
        <v>109</v>
      </c>
      <c r="F160" s="74" t="s">
        <v>194</v>
      </c>
      <c r="G160" s="74"/>
      <c r="H160" s="75">
        <v>43508</v>
      </c>
      <c r="I160" s="76" t="s">
        <v>247</v>
      </c>
    </row>
    <row r="161" spans="1:9" hidden="1" outlineLevel="1" x14ac:dyDescent="0.25">
      <c r="A161" s="73">
        <v>100</v>
      </c>
      <c r="B161" s="73">
        <v>0</v>
      </c>
      <c r="C161" s="73">
        <v>18423.400000000001</v>
      </c>
      <c r="D161" s="74">
        <v>1036</v>
      </c>
      <c r="E161" s="74" t="s">
        <v>109</v>
      </c>
      <c r="F161" s="74" t="s">
        <v>194</v>
      </c>
      <c r="G161" s="74"/>
      <c r="H161" s="75">
        <v>43508</v>
      </c>
      <c r="I161" s="76" t="s">
        <v>246</v>
      </c>
    </row>
    <row r="162" spans="1:9" hidden="1" outlineLevel="1" x14ac:dyDescent="0.25">
      <c r="A162" s="73">
        <v>9.26</v>
      </c>
      <c r="B162" s="73">
        <v>0</v>
      </c>
      <c r="C162" s="73">
        <v>18432.66</v>
      </c>
      <c r="D162" s="74">
        <v>1043</v>
      </c>
      <c r="E162" s="74" t="s">
        <v>109</v>
      </c>
      <c r="F162" s="74" t="s">
        <v>194</v>
      </c>
      <c r="G162" s="74"/>
      <c r="H162" s="75">
        <v>43511</v>
      </c>
      <c r="I162" s="76" t="s">
        <v>245</v>
      </c>
    </row>
    <row r="163" spans="1:9" hidden="1" outlineLevel="1" x14ac:dyDescent="0.25">
      <c r="A163" s="73">
        <v>15000</v>
      </c>
      <c r="B163" s="73">
        <v>0</v>
      </c>
      <c r="C163" s="73">
        <v>33432.660000000003</v>
      </c>
      <c r="D163" s="74">
        <v>46</v>
      </c>
      <c r="E163" s="74" t="s">
        <v>123</v>
      </c>
      <c r="F163" s="74" t="s">
        <v>124</v>
      </c>
      <c r="G163" s="74">
        <v>179802</v>
      </c>
      <c r="H163" s="75">
        <v>43524</v>
      </c>
      <c r="I163" s="76" t="s">
        <v>244</v>
      </c>
    </row>
    <row r="164" spans="1:9" hidden="1" outlineLevel="1" x14ac:dyDescent="0.25">
      <c r="A164" s="73">
        <v>10500</v>
      </c>
      <c r="B164" s="73">
        <v>0</v>
      </c>
      <c r="C164" s="73">
        <v>43932.66</v>
      </c>
      <c r="D164" s="74">
        <v>46</v>
      </c>
      <c r="E164" s="74" t="s">
        <v>123</v>
      </c>
      <c r="F164" s="74" t="s">
        <v>124</v>
      </c>
      <c r="G164" s="74">
        <v>180402</v>
      </c>
      <c r="H164" s="75">
        <v>43524</v>
      </c>
      <c r="I164" s="76" t="s">
        <v>243</v>
      </c>
    </row>
    <row r="165" spans="1:9" hidden="1" outlineLevel="1" x14ac:dyDescent="0.25">
      <c r="A165" s="73">
        <v>595</v>
      </c>
      <c r="B165" s="73">
        <v>0</v>
      </c>
      <c r="C165" s="73">
        <v>44527.66</v>
      </c>
      <c r="D165" s="74">
        <v>1116</v>
      </c>
      <c r="E165" s="74" t="s">
        <v>109</v>
      </c>
      <c r="F165" s="74" t="s">
        <v>194</v>
      </c>
      <c r="G165" s="74"/>
      <c r="H165" s="75">
        <v>43616</v>
      </c>
      <c r="I165" s="76" t="s">
        <v>143</v>
      </c>
    </row>
    <row r="166" spans="1:9" hidden="1" outlineLevel="1" x14ac:dyDescent="0.25">
      <c r="A166" s="73">
        <v>0</v>
      </c>
      <c r="B166" s="73">
        <v>10500</v>
      </c>
      <c r="C166" s="73">
        <v>34027.660000000003</v>
      </c>
      <c r="D166" s="74">
        <v>54</v>
      </c>
      <c r="E166" s="74" t="s">
        <v>123</v>
      </c>
      <c r="F166" s="74" t="s">
        <v>124</v>
      </c>
      <c r="G166" s="74">
        <v>180402</v>
      </c>
      <c r="H166" s="75">
        <v>43646</v>
      </c>
      <c r="I166" s="76" t="s">
        <v>242</v>
      </c>
    </row>
    <row r="167" spans="1:9" hidden="1" outlineLevel="1" x14ac:dyDescent="0.25">
      <c r="A167" s="73">
        <v>22.4</v>
      </c>
      <c r="B167" s="73">
        <v>0</v>
      </c>
      <c r="C167" s="73">
        <v>34050.06</v>
      </c>
      <c r="D167" s="74">
        <v>54</v>
      </c>
      <c r="E167" s="74" t="s">
        <v>123</v>
      </c>
      <c r="F167" s="74" t="s">
        <v>124</v>
      </c>
      <c r="G167" s="74">
        <v>213902</v>
      </c>
      <c r="H167" s="75">
        <v>43646</v>
      </c>
      <c r="I167" s="76" t="s">
        <v>241</v>
      </c>
    </row>
    <row r="168" spans="1:9" hidden="1" outlineLevel="1" x14ac:dyDescent="0.25">
      <c r="A168" s="73">
        <v>108</v>
      </c>
      <c r="B168" s="73">
        <v>0</v>
      </c>
      <c r="C168" s="73">
        <v>34158.06</v>
      </c>
      <c r="D168" s="74">
        <v>1310</v>
      </c>
      <c r="E168" s="74" t="s">
        <v>109</v>
      </c>
      <c r="F168" s="74" t="s">
        <v>194</v>
      </c>
      <c r="G168" s="74"/>
      <c r="H168" s="75">
        <v>43787</v>
      </c>
      <c r="I168" s="76" t="s">
        <v>240</v>
      </c>
    </row>
    <row r="169" spans="1:9" collapsed="1" x14ac:dyDescent="0.25">
      <c r="A169" s="73">
        <v>638.95000000000005</v>
      </c>
      <c r="B169" s="73">
        <v>0</v>
      </c>
      <c r="C169" s="73">
        <v>34797.01</v>
      </c>
      <c r="D169" s="74">
        <v>1337</v>
      </c>
      <c r="E169" s="74" t="s">
        <v>109</v>
      </c>
      <c r="F169" s="74" t="s">
        <v>194</v>
      </c>
      <c r="G169" s="74"/>
      <c r="H169" s="75">
        <v>43826</v>
      </c>
      <c r="I169" s="76" t="s">
        <v>239</v>
      </c>
    </row>
    <row r="170" spans="1:9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x14ac:dyDescent="0.25">
      <c r="A171" s="11"/>
      <c r="B171" s="11"/>
      <c r="C171" s="11"/>
      <c r="D171" s="11"/>
      <c r="E171" s="11"/>
      <c r="F171" s="11"/>
      <c r="G171" s="11"/>
      <c r="H171" s="11"/>
      <c r="I171" s="11"/>
    </row>
    <row r="172" spans="1:9" x14ac:dyDescent="0.25">
      <c r="A172" s="86" t="s">
        <v>303</v>
      </c>
      <c r="B172" s="86"/>
      <c r="C172" s="86"/>
      <c r="D172" s="86"/>
      <c r="E172" s="86"/>
      <c r="F172" s="86"/>
      <c r="G172" s="86"/>
      <c r="H172" s="86"/>
      <c r="I172" s="86"/>
    </row>
    <row r="173" spans="1:9" x14ac:dyDescent="0.25">
      <c r="A173" s="72" t="s">
        <v>100</v>
      </c>
      <c r="B173" s="72" t="s">
        <v>101</v>
      </c>
      <c r="C173" s="72" t="s">
        <v>102</v>
      </c>
      <c r="D173" s="72" t="s">
        <v>103</v>
      </c>
      <c r="E173" s="72" t="s">
        <v>104</v>
      </c>
      <c r="F173" s="72" t="s">
        <v>105</v>
      </c>
      <c r="G173" s="72" t="s">
        <v>106</v>
      </c>
      <c r="H173" s="72" t="s">
        <v>107</v>
      </c>
      <c r="I173" s="72" t="s">
        <v>108</v>
      </c>
    </row>
    <row r="174" spans="1:9" outlineLevel="1" x14ac:dyDescent="0.25">
      <c r="A174" s="77">
        <v>3000</v>
      </c>
      <c r="B174" s="77">
        <v>0</v>
      </c>
      <c r="C174" s="77">
        <v>3000</v>
      </c>
      <c r="D174" s="78">
        <v>46</v>
      </c>
      <c r="E174" s="78" t="s">
        <v>123</v>
      </c>
      <c r="F174" s="78" t="s">
        <v>124</v>
      </c>
      <c r="G174" s="78">
        <v>176702</v>
      </c>
      <c r="H174" s="79">
        <v>43524</v>
      </c>
      <c r="I174" s="8" t="s">
        <v>256</v>
      </c>
    </row>
    <row r="175" spans="1:9" outlineLevel="1" x14ac:dyDescent="0.25">
      <c r="A175" s="77">
        <v>15000</v>
      </c>
      <c r="B175" s="77">
        <v>0</v>
      </c>
      <c r="C175" s="77">
        <v>18000</v>
      </c>
      <c r="D175" s="78">
        <v>46</v>
      </c>
      <c r="E175" s="78" t="s">
        <v>123</v>
      </c>
      <c r="F175" s="78" t="s">
        <v>124</v>
      </c>
      <c r="G175" s="78">
        <v>178602</v>
      </c>
      <c r="H175" s="79">
        <v>43524</v>
      </c>
      <c r="I175" s="8" t="s">
        <v>257</v>
      </c>
    </row>
    <row r="176" spans="1:9" x14ac:dyDescent="0.25">
      <c r="A176" s="77">
        <v>15000</v>
      </c>
      <c r="B176" s="77">
        <v>0</v>
      </c>
      <c r="C176" s="77">
        <v>33000</v>
      </c>
      <c r="D176" s="78">
        <v>46</v>
      </c>
      <c r="E176" s="78" t="s">
        <v>123</v>
      </c>
      <c r="F176" s="78" t="s">
        <v>124</v>
      </c>
      <c r="G176" s="78">
        <v>176902</v>
      </c>
      <c r="H176" s="79">
        <v>43524</v>
      </c>
      <c r="I176" s="8" t="s">
        <v>258</v>
      </c>
    </row>
    <row r="177" spans="1:9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x14ac:dyDescent="0.25">
      <c r="A178" s="11"/>
      <c r="B178" s="11"/>
      <c r="C178" s="11"/>
      <c r="D178" s="11"/>
      <c r="E178" s="11"/>
      <c r="F178" s="11"/>
      <c r="G178" s="11"/>
      <c r="H178" s="11"/>
      <c r="I178" s="11"/>
    </row>
    <row r="179" spans="1:9" s="53" customFormat="1" x14ac:dyDescent="0.25">
      <c r="A179" s="52"/>
    </row>
    <row r="180" spans="1:9" x14ac:dyDescent="0.25">
      <c r="A180" s="85" t="s">
        <v>304</v>
      </c>
      <c r="B180" s="85"/>
      <c r="C180" s="85"/>
      <c r="D180" s="85"/>
      <c r="E180" s="85"/>
      <c r="F180" s="85"/>
      <c r="G180" s="85"/>
      <c r="H180" s="85"/>
      <c r="I180" s="85"/>
    </row>
    <row r="181" spans="1:9" x14ac:dyDescent="0.25">
      <c r="A181" s="80" t="s">
        <v>100</v>
      </c>
      <c r="B181" s="80" t="s">
        <v>101</v>
      </c>
      <c r="C181" s="80" t="s">
        <v>102</v>
      </c>
      <c r="D181" s="80" t="s">
        <v>103</v>
      </c>
      <c r="E181" s="80" t="s">
        <v>104</v>
      </c>
      <c r="F181" s="80" t="s">
        <v>105</v>
      </c>
      <c r="G181" s="80" t="s">
        <v>106</v>
      </c>
      <c r="H181" s="80" t="s">
        <v>107</v>
      </c>
      <c r="I181" s="80" t="s">
        <v>108</v>
      </c>
    </row>
    <row r="182" spans="1:9" hidden="1" outlineLevel="1" x14ac:dyDescent="0.25">
      <c r="A182" s="73">
        <v>40</v>
      </c>
      <c r="B182" s="73">
        <v>0</v>
      </c>
      <c r="C182" s="73">
        <v>40</v>
      </c>
      <c r="D182" s="74">
        <v>1010</v>
      </c>
      <c r="E182" s="74" t="s">
        <v>109</v>
      </c>
      <c r="F182" s="74" t="s">
        <v>110</v>
      </c>
      <c r="G182" s="74">
        <v>135603</v>
      </c>
      <c r="H182" s="75">
        <v>43496</v>
      </c>
      <c r="I182" s="76" t="s">
        <v>275</v>
      </c>
    </row>
    <row r="183" spans="1:9" hidden="1" outlineLevel="1" x14ac:dyDescent="0.25">
      <c r="A183" s="73">
        <v>20</v>
      </c>
      <c r="B183" s="73">
        <v>0</v>
      </c>
      <c r="C183" s="73">
        <v>60</v>
      </c>
      <c r="D183" s="74">
        <v>1037</v>
      </c>
      <c r="E183" s="74" t="s">
        <v>109</v>
      </c>
      <c r="F183" s="74" t="s">
        <v>194</v>
      </c>
      <c r="G183" s="74"/>
      <c r="H183" s="75">
        <v>43507</v>
      </c>
      <c r="I183" s="76" t="s">
        <v>274</v>
      </c>
    </row>
    <row r="184" spans="1:9" hidden="1" outlineLevel="1" x14ac:dyDescent="0.25">
      <c r="A184" s="73">
        <v>400</v>
      </c>
      <c r="B184" s="73">
        <v>0</v>
      </c>
      <c r="C184" s="73">
        <v>460</v>
      </c>
      <c r="D184" s="74">
        <v>1065</v>
      </c>
      <c r="E184" s="74" t="s">
        <v>109</v>
      </c>
      <c r="F184" s="74" t="s">
        <v>110</v>
      </c>
      <c r="G184" s="74">
        <v>153503</v>
      </c>
      <c r="H184" s="75">
        <v>43524</v>
      </c>
      <c r="I184" s="76" t="s">
        <v>273</v>
      </c>
    </row>
    <row r="185" spans="1:9" hidden="1" outlineLevel="1" x14ac:dyDescent="0.25">
      <c r="A185" s="73">
        <v>1463.33</v>
      </c>
      <c r="B185" s="73">
        <v>0</v>
      </c>
      <c r="C185" s="73">
        <v>1923.33</v>
      </c>
      <c r="D185" s="74">
        <v>1073</v>
      </c>
      <c r="E185" s="74" t="s">
        <v>109</v>
      </c>
      <c r="F185" s="74" t="s">
        <v>110</v>
      </c>
      <c r="G185" s="74">
        <v>160103</v>
      </c>
      <c r="H185" s="75">
        <v>43555</v>
      </c>
      <c r="I185" s="76" t="s">
        <v>272</v>
      </c>
    </row>
    <row r="186" spans="1:9" hidden="1" outlineLevel="1" x14ac:dyDescent="0.25">
      <c r="A186" s="73">
        <v>2195</v>
      </c>
      <c r="B186" s="73">
        <v>0</v>
      </c>
      <c r="C186" s="73">
        <v>4118.33</v>
      </c>
      <c r="D186" s="74">
        <v>1090</v>
      </c>
      <c r="E186" s="74" t="s">
        <v>109</v>
      </c>
      <c r="F186" s="74" t="s">
        <v>110</v>
      </c>
      <c r="G186" s="74">
        <v>168003</v>
      </c>
      <c r="H186" s="75">
        <v>43585</v>
      </c>
      <c r="I186" s="76" t="s">
        <v>271</v>
      </c>
    </row>
    <row r="187" spans="1:9" hidden="1" outlineLevel="1" x14ac:dyDescent="0.25">
      <c r="A187" s="73">
        <v>2195</v>
      </c>
      <c r="B187" s="73">
        <v>0</v>
      </c>
      <c r="C187" s="73">
        <v>6313.33</v>
      </c>
      <c r="D187" s="74">
        <v>1114</v>
      </c>
      <c r="E187" s="74" t="s">
        <v>109</v>
      </c>
      <c r="F187" s="74" t="s">
        <v>110</v>
      </c>
      <c r="G187" s="74">
        <v>175003</v>
      </c>
      <c r="H187" s="75">
        <v>43616</v>
      </c>
      <c r="I187" s="76" t="s">
        <v>270</v>
      </c>
    </row>
    <row r="188" spans="1:9" hidden="1" outlineLevel="1" x14ac:dyDescent="0.25">
      <c r="A188" s="73">
        <v>2850</v>
      </c>
      <c r="B188" s="73">
        <v>0</v>
      </c>
      <c r="C188" s="73">
        <v>9163.33</v>
      </c>
      <c r="D188" s="74">
        <v>1114</v>
      </c>
      <c r="E188" s="74" t="s">
        <v>109</v>
      </c>
      <c r="F188" s="74" t="s">
        <v>110</v>
      </c>
      <c r="G188" s="74">
        <v>172403</v>
      </c>
      <c r="H188" s="75">
        <v>43616</v>
      </c>
      <c r="I188" s="76" t="s">
        <v>269</v>
      </c>
    </row>
    <row r="189" spans="1:9" hidden="1" outlineLevel="1" x14ac:dyDescent="0.25">
      <c r="A189" s="73">
        <v>100</v>
      </c>
      <c r="B189" s="73">
        <v>0</v>
      </c>
      <c r="C189" s="73">
        <v>9263.33</v>
      </c>
      <c r="D189" s="74">
        <v>1114</v>
      </c>
      <c r="E189" s="74" t="s">
        <v>109</v>
      </c>
      <c r="F189" s="74" t="s">
        <v>110</v>
      </c>
      <c r="G189" s="74">
        <v>176303</v>
      </c>
      <c r="H189" s="75">
        <v>43616</v>
      </c>
      <c r="I189" s="76" t="s">
        <v>268</v>
      </c>
    </row>
    <row r="190" spans="1:9" hidden="1" outlineLevel="1" x14ac:dyDescent="0.25">
      <c r="A190" s="73">
        <v>960</v>
      </c>
      <c r="B190" s="73">
        <v>0</v>
      </c>
      <c r="C190" s="73">
        <v>10223.33</v>
      </c>
      <c r="D190" s="74">
        <v>1122</v>
      </c>
      <c r="E190" s="74" t="s">
        <v>109</v>
      </c>
      <c r="F190" s="74" t="s">
        <v>110</v>
      </c>
      <c r="G190" s="74">
        <v>183103</v>
      </c>
      <c r="H190" s="75">
        <v>43646</v>
      </c>
      <c r="I190" s="76" t="s">
        <v>267</v>
      </c>
    </row>
    <row r="191" spans="1:9" hidden="1" outlineLevel="1" x14ac:dyDescent="0.25">
      <c r="A191" s="73">
        <v>804.83</v>
      </c>
      <c r="B191" s="73">
        <v>0</v>
      </c>
      <c r="C191" s="73">
        <v>11028.16</v>
      </c>
      <c r="D191" s="74">
        <v>1122</v>
      </c>
      <c r="E191" s="74" t="s">
        <v>109</v>
      </c>
      <c r="F191" s="74" t="s">
        <v>110</v>
      </c>
      <c r="G191" s="74">
        <v>182603</v>
      </c>
      <c r="H191" s="75">
        <v>43646</v>
      </c>
      <c r="I191" s="76" t="s">
        <v>266</v>
      </c>
    </row>
    <row r="192" spans="1:9" hidden="1" outlineLevel="1" x14ac:dyDescent="0.25">
      <c r="A192" s="73">
        <v>300</v>
      </c>
      <c r="B192" s="73">
        <v>0</v>
      </c>
      <c r="C192" s="73">
        <v>11328.16</v>
      </c>
      <c r="D192" s="74">
        <v>1122</v>
      </c>
      <c r="E192" s="74" t="s">
        <v>109</v>
      </c>
      <c r="F192" s="74" t="s">
        <v>110</v>
      </c>
      <c r="G192" s="74">
        <v>192303</v>
      </c>
      <c r="H192" s="75">
        <v>43646</v>
      </c>
      <c r="I192" s="76" t="s">
        <v>265</v>
      </c>
    </row>
    <row r="193" spans="1:9" hidden="1" outlineLevel="1" x14ac:dyDescent="0.25">
      <c r="A193" s="73">
        <v>0</v>
      </c>
      <c r="B193" s="73">
        <v>536.15</v>
      </c>
      <c r="C193" s="73">
        <v>10792.01</v>
      </c>
      <c r="D193" s="74">
        <v>1178</v>
      </c>
      <c r="E193" s="74" t="s">
        <v>109</v>
      </c>
      <c r="F193" s="74" t="s">
        <v>110</v>
      </c>
      <c r="G193" s="74">
        <v>199703</v>
      </c>
      <c r="H193" s="75">
        <v>43677</v>
      </c>
      <c r="I193" s="76" t="s">
        <v>264</v>
      </c>
    </row>
    <row r="194" spans="1:9" hidden="1" outlineLevel="1" x14ac:dyDescent="0.25">
      <c r="A194" s="73">
        <v>1273.23</v>
      </c>
      <c r="B194" s="73">
        <v>0</v>
      </c>
      <c r="C194" s="73">
        <v>12065.24</v>
      </c>
      <c r="D194" s="74">
        <v>1178</v>
      </c>
      <c r="E194" s="74" t="s">
        <v>109</v>
      </c>
      <c r="F194" s="74" t="s">
        <v>110</v>
      </c>
      <c r="G194" s="74">
        <v>199603</v>
      </c>
      <c r="H194" s="75">
        <v>43677</v>
      </c>
      <c r="I194" s="76" t="s">
        <v>263</v>
      </c>
    </row>
    <row r="195" spans="1:9" hidden="1" outlineLevel="1" x14ac:dyDescent="0.25">
      <c r="A195" s="73">
        <v>1390.17</v>
      </c>
      <c r="B195" s="73">
        <v>0</v>
      </c>
      <c r="C195" s="73">
        <v>13455.41</v>
      </c>
      <c r="D195" s="74">
        <v>1184</v>
      </c>
      <c r="E195" s="74" t="s">
        <v>109</v>
      </c>
      <c r="F195" s="74" t="s">
        <v>110</v>
      </c>
      <c r="G195" s="74">
        <v>203103</v>
      </c>
      <c r="H195" s="75">
        <v>43677</v>
      </c>
      <c r="I195" s="76" t="s">
        <v>262</v>
      </c>
    </row>
    <row r="196" spans="1:9" hidden="1" outlineLevel="1" x14ac:dyDescent="0.25">
      <c r="A196" s="73">
        <v>46</v>
      </c>
      <c r="B196" s="73">
        <v>0</v>
      </c>
      <c r="C196" s="73">
        <v>13501.41</v>
      </c>
      <c r="D196" s="74">
        <v>1310</v>
      </c>
      <c r="E196" s="74" t="s">
        <v>109</v>
      </c>
      <c r="F196" s="74" t="s">
        <v>194</v>
      </c>
      <c r="G196" s="74"/>
      <c r="H196" s="75">
        <v>43787</v>
      </c>
      <c r="I196" s="76" t="s">
        <v>240</v>
      </c>
    </row>
    <row r="197" spans="1:9" hidden="1" outlineLevel="1" x14ac:dyDescent="0.25">
      <c r="A197" s="73">
        <v>1143.1199999999999</v>
      </c>
      <c r="B197" s="73">
        <v>0</v>
      </c>
      <c r="C197" s="73">
        <v>14644.53</v>
      </c>
      <c r="D197" s="74">
        <v>1307</v>
      </c>
      <c r="E197" s="74" t="s">
        <v>109</v>
      </c>
      <c r="F197" s="74" t="s">
        <v>110</v>
      </c>
      <c r="G197" s="74">
        <v>219003</v>
      </c>
      <c r="H197" s="75">
        <v>43799</v>
      </c>
      <c r="I197" s="76" t="s">
        <v>261</v>
      </c>
    </row>
    <row r="198" spans="1:9" hidden="1" outlineLevel="1" x14ac:dyDescent="0.25">
      <c r="A198" s="73">
        <v>325</v>
      </c>
      <c r="B198" s="73">
        <v>0</v>
      </c>
      <c r="C198" s="73">
        <v>14969.53</v>
      </c>
      <c r="D198" s="74">
        <v>1307</v>
      </c>
      <c r="E198" s="74" t="s">
        <v>109</v>
      </c>
      <c r="F198" s="74" t="s">
        <v>110</v>
      </c>
      <c r="G198" s="74">
        <v>219103</v>
      </c>
      <c r="H198" s="75">
        <v>43799</v>
      </c>
      <c r="I198" s="76" t="s">
        <v>260</v>
      </c>
    </row>
    <row r="199" spans="1:9" collapsed="1" x14ac:dyDescent="0.25">
      <c r="A199" s="73">
        <v>46</v>
      </c>
      <c r="B199" s="73">
        <v>0</v>
      </c>
      <c r="C199" s="73">
        <v>15015.53</v>
      </c>
      <c r="D199" s="74">
        <v>1328</v>
      </c>
      <c r="E199" s="74" t="s">
        <v>109</v>
      </c>
      <c r="F199" s="74" t="s">
        <v>194</v>
      </c>
      <c r="G199" s="74"/>
      <c r="H199" s="75">
        <v>43826</v>
      </c>
      <c r="I199" s="76" t="s">
        <v>259</v>
      </c>
    </row>
    <row r="200" spans="1:9" x14ac:dyDescent="0.25">
      <c r="A200" s="11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49"/>
      <c r="B201" s="50"/>
      <c r="C201" s="50"/>
      <c r="D201" s="50"/>
      <c r="E201" s="50"/>
      <c r="F201" s="50"/>
      <c r="G201" s="50"/>
      <c r="H201" s="50"/>
      <c r="I201" s="51"/>
    </row>
    <row r="202" spans="1:9" x14ac:dyDescent="0.25">
      <c r="A202" s="85" t="s">
        <v>305</v>
      </c>
      <c r="B202" s="85"/>
      <c r="C202" s="85"/>
      <c r="D202" s="85"/>
      <c r="E202" s="85"/>
      <c r="F202" s="85"/>
      <c r="G202" s="85"/>
      <c r="H202" s="85"/>
      <c r="I202" s="85"/>
    </row>
    <row r="203" spans="1:9" x14ac:dyDescent="0.25">
      <c r="A203" s="80" t="s">
        <v>100</v>
      </c>
      <c r="B203" s="80" t="s">
        <v>101</v>
      </c>
      <c r="C203" s="80" t="s">
        <v>102</v>
      </c>
      <c r="D203" s="80" t="s">
        <v>103</v>
      </c>
      <c r="E203" s="80" t="s">
        <v>104</v>
      </c>
      <c r="F203" s="80" t="s">
        <v>105</v>
      </c>
      <c r="G203" s="80" t="s">
        <v>106</v>
      </c>
      <c r="H203" s="80" t="s">
        <v>107</v>
      </c>
      <c r="I203" s="80" t="s">
        <v>108</v>
      </c>
    </row>
    <row r="204" spans="1:9" hidden="1" outlineLevel="1" x14ac:dyDescent="0.25">
      <c r="A204" s="73">
        <v>720</v>
      </c>
      <c r="B204" s="73">
        <v>0</v>
      </c>
      <c r="C204" s="73">
        <v>720</v>
      </c>
      <c r="D204" s="74">
        <v>1090</v>
      </c>
      <c r="E204" s="74" t="s">
        <v>109</v>
      </c>
      <c r="F204" s="74" t="s">
        <v>110</v>
      </c>
      <c r="G204" s="74">
        <v>165203</v>
      </c>
      <c r="H204" s="75">
        <v>43585</v>
      </c>
      <c r="I204" s="76" t="s">
        <v>276</v>
      </c>
    </row>
    <row r="205" spans="1:9" hidden="1" outlineLevel="1" x14ac:dyDescent="0.25">
      <c r="A205" s="73">
        <v>1500</v>
      </c>
      <c r="B205" s="73">
        <v>0</v>
      </c>
      <c r="C205" s="73">
        <v>2220</v>
      </c>
      <c r="D205" s="74">
        <v>1114</v>
      </c>
      <c r="E205" s="74" t="s">
        <v>109</v>
      </c>
      <c r="F205" s="74" t="s">
        <v>110</v>
      </c>
      <c r="G205" s="74">
        <v>173203</v>
      </c>
      <c r="H205" s="75">
        <v>43616</v>
      </c>
      <c r="I205" s="76" t="s">
        <v>277</v>
      </c>
    </row>
    <row r="206" spans="1:9" hidden="1" outlineLevel="1" x14ac:dyDescent="0.25">
      <c r="A206" s="73">
        <v>3750</v>
      </c>
      <c r="B206" s="73">
        <v>0</v>
      </c>
      <c r="C206" s="73">
        <v>5970</v>
      </c>
      <c r="D206" s="74">
        <v>1113</v>
      </c>
      <c r="E206" s="74" t="s">
        <v>109</v>
      </c>
      <c r="F206" s="74" t="s">
        <v>110</v>
      </c>
      <c r="G206" s="74">
        <v>179403</v>
      </c>
      <c r="H206" s="75">
        <v>43616</v>
      </c>
      <c r="I206" s="76" t="s">
        <v>278</v>
      </c>
    </row>
    <row r="207" spans="1:9" hidden="1" outlineLevel="1" x14ac:dyDescent="0.25">
      <c r="A207" s="73">
        <v>5976</v>
      </c>
      <c r="B207" s="73">
        <v>0</v>
      </c>
      <c r="C207" s="73">
        <v>11946</v>
      </c>
      <c r="D207" s="74">
        <v>1122</v>
      </c>
      <c r="E207" s="74" t="s">
        <v>109</v>
      </c>
      <c r="F207" s="74" t="s">
        <v>110</v>
      </c>
      <c r="G207" s="74">
        <v>185403</v>
      </c>
      <c r="H207" s="75">
        <v>43646</v>
      </c>
      <c r="I207" s="76" t="s">
        <v>279</v>
      </c>
    </row>
    <row r="208" spans="1:9" hidden="1" outlineLevel="1" x14ac:dyDescent="0.25">
      <c r="A208" s="73">
        <v>400</v>
      </c>
      <c r="B208" s="73">
        <v>0</v>
      </c>
      <c r="C208" s="73">
        <v>12346</v>
      </c>
      <c r="D208" s="74">
        <v>1122</v>
      </c>
      <c r="E208" s="74" t="s">
        <v>109</v>
      </c>
      <c r="F208" s="74" t="s">
        <v>110</v>
      </c>
      <c r="G208" s="74">
        <v>185503</v>
      </c>
      <c r="H208" s="75">
        <v>43646</v>
      </c>
      <c r="I208" s="76" t="s">
        <v>280</v>
      </c>
    </row>
    <row r="209" spans="1:9" hidden="1" outlineLevel="1" x14ac:dyDescent="0.25">
      <c r="A209" s="73">
        <v>1250</v>
      </c>
      <c r="B209" s="73">
        <v>0</v>
      </c>
      <c r="C209" s="73">
        <v>13596</v>
      </c>
      <c r="D209" s="74">
        <v>1122</v>
      </c>
      <c r="E209" s="74" t="s">
        <v>109</v>
      </c>
      <c r="F209" s="74" t="s">
        <v>110</v>
      </c>
      <c r="G209" s="74">
        <v>192703</v>
      </c>
      <c r="H209" s="75">
        <v>43646</v>
      </c>
      <c r="I209" s="76" t="s">
        <v>281</v>
      </c>
    </row>
    <row r="210" spans="1:9" hidden="1" outlineLevel="1" x14ac:dyDescent="0.25">
      <c r="A210" s="73">
        <v>1250</v>
      </c>
      <c r="B210" s="73">
        <v>0</v>
      </c>
      <c r="C210" s="73">
        <v>14846</v>
      </c>
      <c r="D210" s="74">
        <v>1178</v>
      </c>
      <c r="E210" s="74" t="s">
        <v>109</v>
      </c>
      <c r="F210" s="74" t="s">
        <v>110</v>
      </c>
      <c r="G210" s="74">
        <v>198503</v>
      </c>
      <c r="H210" s="75">
        <v>43677</v>
      </c>
      <c r="I210" s="76" t="s">
        <v>282</v>
      </c>
    </row>
    <row r="211" spans="1:9" hidden="1" outlineLevel="1" x14ac:dyDescent="0.25">
      <c r="A211" s="73">
        <v>1250</v>
      </c>
      <c r="B211" s="73">
        <v>0</v>
      </c>
      <c r="C211" s="73">
        <v>16096</v>
      </c>
      <c r="D211" s="74">
        <v>1213</v>
      </c>
      <c r="E211" s="74" t="s">
        <v>109</v>
      </c>
      <c r="F211" s="74" t="s">
        <v>110</v>
      </c>
      <c r="G211" s="74">
        <v>208903</v>
      </c>
      <c r="H211" s="75">
        <v>43708</v>
      </c>
      <c r="I211" s="76" t="s">
        <v>283</v>
      </c>
    </row>
    <row r="212" spans="1:9" hidden="1" outlineLevel="1" x14ac:dyDescent="0.25">
      <c r="A212" s="73">
        <v>1250</v>
      </c>
      <c r="B212" s="73">
        <v>0</v>
      </c>
      <c r="C212" s="73">
        <v>17346</v>
      </c>
      <c r="D212" s="74">
        <v>1229</v>
      </c>
      <c r="E212" s="74" t="s">
        <v>109</v>
      </c>
      <c r="F212" s="74" t="s">
        <v>110</v>
      </c>
      <c r="G212" s="74">
        <v>212803</v>
      </c>
      <c r="H212" s="75">
        <v>43738</v>
      </c>
      <c r="I212" s="76" t="s">
        <v>284</v>
      </c>
    </row>
    <row r="213" spans="1:9" hidden="1" outlineLevel="1" x14ac:dyDescent="0.25">
      <c r="A213" s="73">
        <v>1250</v>
      </c>
      <c r="B213" s="73">
        <v>0</v>
      </c>
      <c r="C213" s="73">
        <v>18596</v>
      </c>
      <c r="D213" s="74">
        <v>1269</v>
      </c>
      <c r="E213" s="74" t="s">
        <v>109</v>
      </c>
      <c r="F213" s="74" t="s">
        <v>110</v>
      </c>
      <c r="G213" s="74">
        <v>214703</v>
      </c>
      <c r="H213" s="75">
        <v>43769</v>
      </c>
      <c r="I213" s="76" t="s">
        <v>285</v>
      </c>
    </row>
    <row r="214" spans="1:9" hidden="1" outlineLevel="1" x14ac:dyDescent="0.25">
      <c r="A214" s="73">
        <v>1250</v>
      </c>
      <c r="B214" s="73">
        <v>0</v>
      </c>
      <c r="C214" s="73">
        <v>19846</v>
      </c>
      <c r="D214" s="74">
        <v>1307</v>
      </c>
      <c r="E214" s="74" t="s">
        <v>109</v>
      </c>
      <c r="F214" s="74" t="s">
        <v>110</v>
      </c>
      <c r="G214" s="74">
        <v>217303</v>
      </c>
      <c r="H214" s="75">
        <v>43799</v>
      </c>
      <c r="I214" s="76" t="s">
        <v>286</v>
      </c>
    </row>
    <row r="215" spans="1:9" collapsed="1" x14ac:dyDescent="0.25">
      <c r="A215" s="73">
        <v>1250</v>
      </c>
      <c r="B215" s="73">
        <v>0</v>
      </c>
      <c r="C215" s="73">
        <v>21096</v>
      </c>
      <c r="D215" s="74">
        <v>1336</v>
      </c>
      <c r="E215" s="74" t="s">
        <v>109</v>
      </c>
      <c r="F215" s="74" t="s">
        <v>110</v>
      </c>
      <c r="G215" s="74">
        <v>219303</v>
      </c>
      <c r="H215" s="75">
        <v>43830</v>
      </c>
      <c r="I215" s="76" t="s">
        <v>287</v>
      </c>
    </row>
    <row r="216" spans="1:9" x14ac:dyDescent="0.25">
      <c r="A216" s="11"/>
      <c r="B216" s="11"/>
      <c r="C216" s="11"/>
      <c r="D216" s="11"/>
      <c r="E216" s="11"/>
      <c r="F216" s="11"/>
      <c r="G216" s="11"/>
      <c r="H216" s="11"/>
      <c r="I216" s="11"/>
    </row>
    <row r="217" spans="1:9" x14ac:dyDescent="0.25">
      <c r="A217" s="49"/>
      <c r="B217" s="50"/>
      <c r="C217" s="50"/>
      <c r="D217" s="50"/>
      <c r="E217" s="50"/>
      <c r="F217" s="50"/>
      <c r="G217" s="50"/>
      <c r="H217" s="50"/>
      <c r="I217" s="51"/>
    </row>
    <row r="218" spans="1:9" x14ac:dyDescent="0.25">
      <c r="A218" s="85" t="s">
        <v>306</v>
      </c>
      <c r="B218" s="85"/>
      <c r="C218" s="85"/>
      <c r="D218" s="85"/>
      <c r="E218" s="85"/>
      <c r="F218" s="85"/>
      <c r="G218" s="85"/>
      <c r="H218" s="85"/>
      <c r="I218" s="85"/>
    </row>
    <row r="219" spans="1:9" x14ac:dyDescent="0.25">
      <c r="A219" s="80" t="s">
        <v>100</v>
      </c>
      <c r="B219" s="80" t="s">
        <v>101</v>
      </c>
      <c r="C219" s="80" t="s">
        <v>102</v>
      </c>
      <c r="D219" s="80" t="s">
        <v>103</v>
      </c>
      <c r="E219" s="80" t="s">
        <v>104</v>
      </c>
      <c r="F219" s="80" t="s">
        <v>105</v>
      </c>
      <c r="G219" s="80" t="s">
        <v>106</v>
      </c>
      <c r="H219" s="80" t="s">
        <v>107</v>
      </c>
      <c r="I219" s="80" t="s">
        <v>108</v>
      </c>
    </row>
    <row r="220" spans="1:9" hidden="1" outlineLevel="1" x14ac:dyDescent="0.25">
      <c r="A220" s="73">
        <v>7448.89</v>
      </c>
      <c r="B220" s="73">
        <v>0</v>
      </c>
      <c r="C220" s="73">
        <v>7448.89</v>
      </c>
      <c r="D220" s="74">
        <v>52</v>
      </c>
      <c r="E220" s="74" t="s">
        <v>123</v>
      </c>
      <c r="F220" s="74" t="s">
        <v>124</v>
      </c>
      <c r="G220" s="74">
        <v>209002</v>
      </c>
      <c r="H220" s="75">
        <v>43616</v>
      </c>
      <c r="I220" s="76" t="s">
        <v>288</v>
      </c>
    </row>
    <row r="221" spans="1:9" hidden="1" outlineLevel="1" x14ac:dyDescent="0.25">
      <c r="A221" s="73">
        <v>40</v>
      </c>
      <c r="B221" s="73">
        <v>0</v>
      </c>
      <c r="C221" s="73">
        <v>7488.89</v>
      </c>
      <c r="D221" s="74">
        <v>56</v>
      </c>
      <c r="E221" s="74" t="s">
        <v>123</v>
      </c>
      <c r="F221" s="74" t="s">
        <v>124</v>
      </c>
      <c r="G221" s="74">
        <v>220302</v>
      </c>
      <c r="H221" s="75">
        <v>43677</v>
      </c>
      <c r="I221" s="76" t="s">
        <v>289</v>
      </c>
    </row>
    <row r="222" spans="1:9" hidden="1" outlineLevel="1" x14ac:dyDescent="0.25">
      <c r="A222" s="73">
        <v>2078.83</v>
      </c>
      <c r="B222" s="73">
        <v>0</v>
      </c>
      <c r="C222" s="73">
        <v>9567.7199999999993</v>
      </c>
      <c r="D222" s="74">
        <v>58</v>
      </c>
      <c r="E222" s="74" t="s">
        <v>123</v>
      </c>
      <c r="F222" s="74" t="s">
        <v>124</v>
      </c>
      <c r="G222" s="74">
        <v>236002</v>
      </c>
      <c r="H222" s="75">
        <v>43738</v>
      </c>
      <c r="I222" s="76" t="s">
        <v>290</v>
      </c>
    </row>
    <row r="223" spans="1:9" collapsed="1" x14ac:dyDescent="0.25">
      <c r="A223" s="81">
        <v>2076</v>
      </c>
      <c r="B223" s="81">
        <v>0</v>
      </c>
      <c r="C223" s="81">
        <v>11643.72</v>
      </c>
      <c r="D223" s="82">
        <v>61</v>
      </c>
      <c r="E223" s="82" t="s">
        <v>123</v>
      </c>
      <c r="F223" s="82" t="s">
        <v>124</v>
      </c>
      <c r="G223" s="82">
        <v>248902</v>
      </c>
      <c r="H223" s="83">
        <v>43830</v>
      </c>
      <c r="I223" s="84" t="s">
        <v>291</v>
      </c>
    </row>
  </sheetData>
  <mergeCells count="7">
    <mergeCell ref="A218:I218"/>
    <mergeCell ref="A18:I18"/>
    <mergeCell ref="A52:I52"/>
    <mergeCell ref="A151:I151"/>
    <mergeCell ref="A172:I172"/>
    <mergeCell ref="A180:I180"/>
    <mergeCell ref="A202:I20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A1FA0-153B-4B40-93A7-F493F6944136}">
  <dimension ref="A1:G41"/>
  <sheetViews>
    <sheetView topLeftCell="A7" workbookViewId="0">
      <selection activeCell="E7" sqref="E7"/>
    </sheetView>
  </sheetViews>
  <sheetFormatPr defaultColWidth="11.42578125" defaultRowHeight="15" x14ac:dyDescent="0.25"/>
  <cols>
    <col min="1" max="1" width="3.85546875" customWidth="1"/>
    <col min="2" max="2" width="7.28515625" customWidth="1"/>
    <col min="3" max="3" width="7.140625" bestFit="1" customWidth="1"/>
    <col min="4" max="4" width="9.85546875" bestFit="1" customWidth="1"/>
    <col min="5" max="5" width="53.28515625" bestFit="1" customWidth="1"/>
    <col min="6" max="6" width="11" bestFit="1" customWidth="1"/>
    <col min="7" max="7" width="64.42578125" customWidth="1"/>
  </cols>
  <sheetData>
    <row r="1" spans="1:7" x14ac:dyDescent="0.25">
      <c r="A1" s="59" t="s">
        <v>0</v>
      </c>
    </row>
    <row r="2" spans="1:7" x14ac:dyDescent="0.25">
      <c r="A2" s="58" t="s">
        <v>324</v>
      </c>
    </row>
    <row r="3" spans="1:7" x14ac:dyDescent="0.25">
      <c r="A3" s="58" t="s">
        <v>2</v>
      </c>
    </row>
    <row r="5" spans="1:7" ht="24.75" customHeight="1" x14ac:dyDescent="0.25">
      <c r="B5" s="35" t="s">
        <v>325</v>
      </c>
      <c r="C5" s="35" t="s">
        <v>307</v>
      </c>
      <c r="D5" s="35" t="s">
        <v>107</v>
      </c>
      <c r="E5" s="35" t="s">
        <v>308</v>
      </c>
      <c r="F5" s="35" t="s">
        <v>309</v>
      </c>
      <c r="G5" s="60" t="s">
        <v>7</v>
      </c>
    </row>
    <row r="6" spans="1:7" x14ac:dyDescent="0.25">
      <c r="B6" s="36">
        <v>1</v>
      </c>
      <c r="C6" s="37">
        <v>155503</v>
      </c>
      <c r="D6" s="38">
        <v>43524</v>
      </c>
      <c r="E6" s="39" t="s">
        <v>112</v>
      </c>
      <c r="F6" s="40">
        <v>1050</v>
      </c>
      <c r="G6" s="27"/>
    </row>
    <row r="7" spans="1:7" x14ac:dyDescent="0.25">
      <c r="B7" s="36">
        <v>2</v>
      </c>
      <c r="C7" s="37">
        <v>167903</v>
      </c>
      <c r="D7" s="38">
        <v>43585</v>
      </c>
      <c r="E7" s="39" t="s">
        <v>116</v>
      </c>
      <c r="F7" s="40">
        <v>1850</v>
      </c>
      <c r="G7" s="28"/>
    </row>
    <row r="8" spans="1:7" x14ac:dyDescent="0.25">
      <c r="B8" s="36">
        <v>3</v>
      </c>
      <c r="C8" s="37">
        <v>176403</v>
      </c>
      <c r="D8" s="38">
        <v>43616</v>
      </c>
      <c r="E8" s="39" t="s">
        <v>121</v>
      </c>
      <c r="F8" s="40">
        <v>1100</v>
      </c>
      <c r="G8" s="28"/>
    </row>
    <row r="9" spans="1:7" x14ac:dyDescent="0.25">
      <c r="B9" s="36">
        <v>4</v>
      </c>
      <c r="C9" s="37">
        <v>192203</v>
      </c>
      <c r="D9" s="38">
        <v>43646</v>
      </c>
      <c r="E9" s="39" t="s">
        <v>130</v>
      </c>
      <c r="F9" s="40">
        <v>356.25</v>
      </c>
      <c r="G9" s="28"/>
    </row>
    <row r="10" spans="1:7" x14ac:dyDescent="0.25">
      <c r="B10" s="36">
        <v>5</v>
      </c>
      <c r="C10" s="37">
        <v>197103</v>
      </c>
      <c r="D10" s="38">
        <v>43677</v>
      </c>
      <c r="E10" s="39" t="s">
        <v>136</v>
      </c>
      <c r="F10" s="40">
        <v>890.62</v>
      </c>
      <c r="G10" s="28"/>
    </row>
    <row r="11" spans="1:7" x14ac:dyDescent="0.25">
      <c r="B11" s="36">
        <v>6</v>
      </c>
      <c r="C11" s="37">
        <v>218903</v>
      </c>
      <c r="D11" s="38">
        <v>43799</v>
      </c>
      <c r="E11" s="39" t="s">
        <v>142</v>
      </c>
      <c r="F11" s="40">
        <v>1462.5</v>
      </c>
      <c r="G11" s="28"/>
    </row>
    <row r="12" spans="1:7" x14ac:dyDescent="0.25">
      <c r="B12" s="36">
        <v>7</v>
      </c>
      <c r="C12" s="37">
        <v>150803</v>
      </c>
      <c r="D12" s="38">
        <v>43524</v>
      </c>
      <c r="E12" s="39" t="s">
        <v>184</v>
      </c>
      <c r="F12" s="40">
        <v>420</v>
      </c>
      <c r="G12" s="28"/>
    </row>
    <row r="13" spans="1:7" x14ac:dyDescent="0.25">
      <c r="B13" s="36">
        <v>8</v>
      </c>
      <c r="C13" s="37">
        <v>161103</v>
      </c>
      <c r="D13" s="38">
        <v>43555</v>
      </c>
      <c r="E13" s="39" t="s">
        <v>172</v>
      </c>
      <c r="F13" s="40">
        <v>1500</v>
      </c>
      <c r="G13" s="28"/>
    </row>
    <row r="14" spans="1:7" x14ac:dyDescent="0.25">
      <c r="B14" s="36">
        <v>9</v>
      </c>
      <c r="C14" s="37">
        <v>170203</v>
      </c>
      <c r="D14" s="38">
        <v>43585</v>
      </c>
      <c r="E14" s="39" t="s">
        <v>165</v>
      </c>
      <c r="F14" s="40">
        <v>955</v>
      </c>
      <c r="G14" s="28"/>
    </row>
    <row r="15" spans="1:7" x14ac:dyDescent="0.25">
      <c r="B15" s="36">
        <v>10</v>
      </c>
      <c r="C15" s="37">
        <v>173503</v>
      </c>
      <c r="D15" s="38">
        <v>43616</v>
      </c>
      <c r="E15" s="39" t="s">
        <v>152</v>
      </c>
      <c r="F15" s="40">
        <v>720</v>
      </c>
      <c r="G15" s="28"/>
    </row>
    <row r="16" spans="1:7" x14ac:dyDescent="0.25">
      <c r="B16" s="36">
        <v>11</v>
      </c>
      <c r="C16" s="37">
        <v>173403</v>
      </c>
      <c r="D16" s="38">
        <v>43616</v>
      </c>
      <c r="E16" s="39" t="s">
        <v>147</v>
      </c>
      <c r="F16" s="40">
        <v>1000</v>
      </c>
      <c r="G16" s="28"/>
    </row>
    <row r="17" spans="2:7" x14ac:dyDescent="0.25">
      <c r="B17" s="36">
        <v>12</v>
      </c>
      <c r="C17" s="37">
        <v>188503</v>
      </c>
      <c r="D17" s="38">
        <v>43646</v>
      </c>
      <c r="E17" s="39" t="s">
        <v>196</v>
      </c>
      <c r="F17" s="40">
        <v>96</v>
      </c>
      <c r="G17" s="28"/>
    </row>
    <row r="18" spans="2:7" x14ac:dyDescent="0.25">
      <c r="B18" s="36">
        <v>13</v>
      </c>
      <c r="C18" s="37">
        <v>189003</v>
      </c>
      <c r="D18" s="38">
        <v>43646</v>
      </c>
      <c r="E18" s="39" t="s">
        <v>200</v>
      </c>
      <c r="F18" s="40">
        <v>142</v>
      </c>
      <c r="G18" s="28"/>
    </row>
    <row r="19" spans="2:7" x14ac:dyDescent="0.25">
      <c r="B19" s="36">
        <v>14</v>
      </c>
      <c r="C19" s="37">
        <v>179703</v>
      </c>
      <c r="D19" s="38">
        <v>43646</v>
      </c>
      <c r="E19" s="39" t="s">
        <v>204</v>
      </c>
      <c r="F19" s="40">
        <v>1720</v>
      </c>
      <c r="G19" s="28"/>
    </row>
    <row r="20" spans="2:7" x14ac:dyDescent="0.25">
      <c r="B20" s="36">
        <v>15</v>
      </c>
      <c r="C20" s="37">
        <v>185703</v>
      </c>
      <c r="D20" s="38">
        <v>43646</v>
      </c>
      <c r="E20" s="39" t="s">
        <v>207</v>
      </c>
      <c r="F20" s="40">
        <v>1325</v>
      </c>
      <c r="G20" s="28"/>
    </row>
    <row r="21" spans="2:7" x14ac:dyDescent="0.25">
      <c r="B21" s="36">
        <v>16</v>
      </c>
      <c r="C21" s="37">
        <v>185203</v>
      </c>
      <c r="D21" s="38">
        <v>43646</v>
      </c>
      <c r="E21" s="39" t="s">
        <v>213</v>
      </c>
      <c r="F21" s="40">
        <v>1604.16</v>
      </c>
      <c r="G21" s="28"/>
    </row>
    <row r="22" spans="2:7" x14ac:dyDescent="0.25">
      <c r="B22" s="36">
        <v>17</v>
      </c>
      <c r="C22" s="37">
        <v>205703</v>
      </c>
      <c r="D22" s="38">
        <v>43708</v>
      </c>
      <c r="E22" s="39" t="s">
        <v>223</v>
      </c>
      <c r="F22" s="40">
        <v>731.25</v>
      </c>
      <c r="G22" s="28"/>
    </row>
    <row r="23" spans="2:7" x14ac:dyDescent="0.25">
      <c r="B23" s="36">
        <v>18</v>
      </c>
      <c r="C23" s="37">
        <v>211803</v>
      </c>
      <c r="D23" s="38">
        <v>43738</v>
      </c>
      <c r="E23" s="39" t="s">
        <v>234</v>
      </c>
      <c r="F23" s="40">
        <v>800</v>
      </c>
      <c r="G23" s="28"/>
    </row>
    <row r="24" spans="2:7" x14ac:dyDescent="0.25">
      <c r="B24" s="36">
        <v>19</v>
      </c>
      <c r="C24" s="37">
        <v>218803</v>
      </c>
      <c r="D24" s="38">
        <v>43799</v>
      </c>
      <c r="E24" s="39" t="s">
        <v>237</v>
      </c>
      <c r="F24" s="40">
        <v>3000</v>
      </c>
      <c r="G24" s="28"/>
    </row>
    <row r="25" spans="2:7" x14ac:dyDescent="0.25">
      <c r="B25" s="36">
        <v>20</v>
      </c>
      <c r="C25" s="37">
        <v>166402</v>
      </c>
      <c r="D25" s="38">
        <v>43496</v>
      </c>
      <c r="E25" s="39" t="s">
        <v>253</v>
      </c>
      <c r="F25" s="40">
        <v>8000</v>
      </c>
      <c r="G25" s="28"/>
    </row>
    <row r="26" spans="2:7" x14ac:dyDescent="0.25">
      <c r="B26" s="36">
        <v>21</v>
      </c>
      <c r="C26" s="37">
        <v>166502</v>
      </c>
      <c r="D26" s="38">
        <v>43496</v>
      </c>
      <c r="E26" s="39" t="s">
        <v>252</v>
      </c>
      <c r="F26" s="40">
        <v>10500</v>
      </c>
      <c r="G26" s="28"/>
    </row>
    <row r="27" spans="2:7" x14ac:dyDescent="0.25">
      <c r="B27" s="36">
        <v>22</v>
      </c>
      <c r="C27" s="37">
        <v>179802</v>
      </c>
      <c r="D27" s="38">
        <v>43524</v>
      </c>
      <c r="E27" s="39" t="s">
        <v>244</v>
      </c>
      <c r="F27" s="40">
        <v>15000</v>
      </c>
      <c r="G27" s="28"/>
    </row>
    <row r="28" spans="2:7" x14ac:dyDescent="0.25">
      <c r="B28" s="36">
        <v>23</v>
      </c>
      <c r="C28" s="37">
        <v>180402</v>
      </c>
      <c r="D28" s="38">
        <v>43524</v>
      </c>
      <c r="E28" s="39" t="s">
        <v>243</v>
      </c>
      <c r="F28" s="40">
        <v>10500</v>
      </c>
      <c r="G28" s="28"/>
    </row>
    <row r="29" spans="2:7" x14ac:dyDescent="0.25">
      <c r="B29" s="36">
        <v>24</v>
      </c>
      <c r="C29" s="37">
        <v>180402</v>
      </c>
      <c r="D29" s="38">
        <v>43646</v>
      </c>
      <c r="E29" s="39" t="s">
        <v>242</v>
      </c>
      <c r="F29" s="40">
        <v>10500</v>
      </c>
      <c r="G29" s="28"/>
    </row>
    <row r="30" spans="2:7" x14ac:dyDescent="0.25">
      <c r="B30" s="36">
        <v>25</v>
      </c>
      <c r="C30" s="37">
        <v>213902</v>
      </c>
      <c r="D30" s="38">
        <v>43646</v>
      </c>
      <c r="E30" s="39" t="s">
        <v>241</v>
      </c>
      <c r="F30" s="40">
        <v>22.4</v>
      </c>
      <c r="G30" s="28"/>
    </row>
    <row r="31" spans="2:7" x14ac:dyDescent="0.25">
      <c r="B31" s="36">
        <v>26</v>
      </c>
      <c r="C31" s="41">
        <v>178602</v>
      </c>
      <c r="D31" s="42">
        <v>43524</v>
      </c>
      <c r="E31" s="28" t="s">
        <v>257</v>
      </c>
      <c r="F31" s="43">
        <v>15000</v>
      </c>
      <c r="G31" s="28"/>
    </row>
    <row r="32" spans="2:7" x14ac:dyDescent="0.25">
      <c r="B32" s="36">
        <v>27</v>
      </c>
      <c r="C32" s="41">
        <v>176902</v>
      </c>
      <c r="D32" s="42">
        <v>43524</v>
      </c>
      <c r="E32" s="28" t="s">
        <v>258</v>
      </c>
      <c r="F32" s="43">
        <v>15000</v>
      </c>
      <c r="G32" s="28"/>
    </row>
    <row r="33" spans="2:7" x14ac:dyDescent="0.25">
      <c r="B33" s="36">
        <v>28</v>
      </c>
      <c r="C33" s="37">
        <v>168003</v>
      </c>
      <c r="D33" s="38">
        <v>43585</v>
      </c>
      <c r="E33" s="39" t="s">
        <v>271</v>
      </c>
      <c r="F33" s="40">
        <v>2195</v>
      </c>
      <c r="G33" s="28"/>
    </row>
    <row r="34" spans="2:7" x14ac:dyDescent="0.25">
      <c r="B34" s="36">
        <v>29</v>
      </c>
      <c r="C34" s="37">
        <v>172403</v>
      </c>
      <c r="D34" s="38">
        <v>43616</v>
      </c>
      <c r="E34" s="39" t="s">
        <v>269</v>
      </c>
      <c r="F34" s="40">
        <v>2850</v>
      </c>
      <c r="G34" s="28"/>
    </row>
    <row r="35" spans="2:7" x14ac:dyDescent="0.25">
      <c r="B35" s="36">
        <v>30</v>
      </c>
      <c r="C35" s="37">
        <v>203103</v>
      </c>
      <c r="D35" s="38">
        <v>43677</v>
      </c>
      <c r="E35" s="39" t="s">
        <v>262</v>
      </c>
      <c r="F35" s="40">
        <v>1390.17</v>
      </c>
      <c r="G35" s="28"/>
    </row>
    <row r="36" spans="2:7" x14ac:dyDescent="0.25">
      <c r="B36" s="36">
        <v>31</v>
      </c>
      <c r="C36" s="37">
        <v>173203</v>
      </c>
      <c r="D36" s="38">
        <v>43616</v>
      </c>
      <c r="E36" s="39" t="s">
        <v>277</v>
      </c>
      <c r="F36" s="40">
        <v>1500</v>
      </c>
      <c r="G36" s="28"/>
    </row>
    <row r="37" spans="2:7" x14ac:dyDescent="0.25">
      <c r="B37" s="36">
        <v>32</v>
      </c>
      <c r="C37" s="37">
        <v>185403</v>
      </c>
      <c r="D37" s="38">
        <v>43646</v>
      </c>
      <c r="E37" s="39" t="s">
        <v>279</v>
      </c>
      <c r="F37" s="40">
        <v>5976</v>
      </c>
      <c r="G37" s="28"/>
    </row>
    <row r="38" spans="2:7" x14ac:dyDescent="0.25">
      <c r="B38" s="36">
        <v>33</v>
      </c>
      <c r="C38" s="37">
        <v>212803</v>
      </c>
      <c r="D38" s="38">
        <v>43738</v>
      </c>
      <c r="E38" s="39" t="s">
        <v>284</v>
      </c>
      <c r="F38" s="40">
        <v>1250</v>
      </c>
      <c r="G38" s="28"/>
    </row>
    <row r="39" spans="2:7" x14ac:dyDescent="0.25">
      <c r="B39" s="36">
        <v>34</v>
      </c>
      <c r="C39" s="37">
        <v>219303</v>
      </c>
      <c r="D39" s="38">
        <v>43830</v>
      </c>
      <c r="E39" s="39" t="s">
        <v>287</v>
      </c>
      <c r="F39" s="40">
        <v>1250</v>
      </c>
      <c r="G39" s="28"/>
    </row>
    <row r="40" spans="2:7" x14ac:dyDescent="0.25">
      <c r="B40" s="36">
        <v>35</v>
      </c>
      <c r="C40" s="37">
        <v>209002</v>
      </c>
      <c r="D40" s="38">
        <v>43616</v>
      </c>
      <c r="E40" s="39" t="s">
        <v>288</v>
      </c>
      <c r="F40" s="40">
        <v>7448.89</v>
      </c>
      <c r="G40" s="28"/>
    </row>
    <row r="41" spans="2:7" x14ac:dyDescent="0.25">
      <c r="B41" s="44">
        <v>36</v>
      </c>
      <c r="C41" s="45">
        <v>236002</v>
      </c>
      <c r="D41" s="46">
        <v>43738</v>
      </c>
      <c r="E41" s="47" t="s">
        <v>290</v>
      </c>
      <c r="F41" s="48">
        <v>2078.83</v>
      </c>
      <c r="G41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Cedula resumen</vt:lpstr>
      <vt:lpstr>Nomina</vt:lpstr>
      <vt:lpstr>Otros GA&amp;V</vt:lpstr>
      <vt:lpstr>Examen de muestras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Carlos Almeida</cp:lastModifiedBy>
  <dcterms:created xsi:type="dcterms:W3CDTF">2020-03-21T16:29:39Z</dcterms:created>
  <dcterms:modified xsi:type="dcterms:W3CDTF">2020-06-03T18:22:05Z</dcterms:modified>
</cp:coreProperties>
</file>