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Finales\Telsoterra\Fase II Ejecucion\8000 Pruebas de Estado de Resultado\8100 Ingresos\"/>
    </mc:Choice>
  </mc:AlternateContent>
  <bookViews>
    <workbookView xWindow="0" yWindow="0" windowWidth="21600" windowHeight="9630" activeTab="3"/>
  </bookViews>
  <sheets>
    <sheet name="Cedula resumen" sheetId="1" r:id="rId1"/>
    <sheet name="Prueba de ventas" sheetId="2" r:id="rId2"/>
    <sheet name="Ventas 2019" sheetId="4" r:id="rId3"/>
    <sheet name="Ventas 2018" sheetId="5" r:id="rId4"/>
    <sheet name="Detalle de ventas" sheetId="3" r:id="rId5"/>
  </sheets>
  <definedNames>
    <definedName name="_xlnm._FilterDatabase" localSheetId="4" hidden="1">'Detalle de ventas'!$A$1:$I$71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2" l="1"/>
  <c r="D15" i="2"/>
  <c r="C18" i="2"/>
  <c r="E18" i="2" s="1"/>
  <c r="G18" i="2" s="1"/>
  <c r="D17" i="2"/>
  <c r="C17" i="2"/>
  <c r="C16" i="2"/>
  <c r="E16" i="2" s="1"/>
  <c r="G16" i="2" s="1"/>
  <c r="C14" i="2"/>
  <c r="E14" i="2" s="1"/>
  <c r="G14" i="2" s="1"/>
  <c r="C13" i="2"/>
  <c r="E13" i="2" s="1"/>
  <c r="G13" i="2" s="1"/>
  <c r="D12" i="2"/>
  <c r="C12" i="2"/>
  <c r="C10" i="2"/>
  <c r="E10" i="2" s="1"/>
  <c r="G10" i="2" s="1"/>
  <c r="C9" i="2"/>
  <c r="E9" i="2" s="1"/>
  <c r="G9" i="2" s="1"/>
  <c r="E11" i="2"/>
  <c r="G11" i="2" s="1"/>
  <c r="D8" i="2"/>
  <c r="C8" i="2"/>
  <c r="C7" i="2"/>
  <c r="E7" i="2" s="1"/>
  <c r="G7" i="2" s="1"/>
  <c r="E8" i="2" l="1"/>
  <c r="G8" i="2" s="1"/>
  <c r="E17" i="2"/>
  <c r="G17" i="2" s="1"/>
  <c r="D19" i="2"/>
  <c r="E15" i="2"/>
  <c r="G15" i="2" s="1"/>
  <c r="E12" i="2"/>
  <c r="G12" i="2" s="1"/>
  <c r="C19" i="2"/>
  <c r="E9" i="3"/>
  <c r="F9" i="3" s="1"/>
  <c r="I19" i="2"/>
  <c r="F19" i="2"/>
  <c r="E19" i="2" l="1"/>
  <c r="G19" i="2"/>
  <c r="E71" i="3"/>
  <c r="F71" i="3" s="1"/>
  <c r="E70" i="3"/>
  <c r="F70" i="3" s="1"/>
  <c r="E69" i="3"/>
  <c r="F69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3" i="3"/>
  <c r="F13" i="3" s="1"/>
  <c r="E12" i="3"/>
  <c r="F12" i="3" s="1"/>
  <c r="E11" i="3"/>
  <c r="F11" i="3" s="1"/>
  <c r="E7" i="3"/>
  <c r="F7" i="3" s="1"/>
  <c r="E5" i="3"/>
  <c r="F5" i="3" s="1"/>
  <c r="E4" i="3"/>
  <c r="F4" i="3" s="1"/>
  <c r="E3" i="3"/>
  <c r="F3" i="3" s="1"/>
  <c r="E2" i="3"/>
  <c r="F2" i="3" s="1"/>
  <c r="D12" i="1" l="1"/>
  <c r="D15" i="1" s="1"/>
  <c r="D13" i="1"/>
  <c r="C12" i="1"/>
  <c r="C13" i="1"/>
  <c r="C15" i="1" l="1"/>
  <c r="D9" i="1"/>
  <c r="C9" i="1"/>
  <c r="E7" i="1"/>
  <c r="E6" i="1"/>
  <c r="F6" i="1" s="1"/>
  <c r="E9" i="1" l="1"/>
  <c r="F9" i="1" s="1"/>
</calcChain>
</file>

<file path=xl/sharedStrings.xml><?xml version="1.0" encoding="utf-8"?>
<sst xmlns="http://schemas.openxmlformats.org/spreadsheetml/2006/main" count="1065" uniqueCount="379">
  <si>
    <t>TELSOTERRA S.A.</t>
  </si>
  <si>
    <t>CEDULA RESUMEN DE VENTAS</t>
  </si>
  <si>
    <t>Al 31 de diciembre del 2019</t>
  </si>
  <si>
    <t>Codigo</t>
  </si>
  <si>
    <t>Cuenta contable</t>
  </si>
  <si>
    <t>Variacion</t>
  </si>
  <si>
    <t>%</t>
  </si>
  <si>
    <t>Comentarios</t>
  </si>
  <si>
    <t>4-1-1-01-01-001</t>
  </si>
  <si>
    <t xml:space="preserve">      VENTAS GUAYAQUIL</t>
  </si>
  <si>
    <t>4-2-1-01-01-001</t>
  </si>
  <si>
    <t xml:space="preserve">      VENTAS POR  FACTURAR TELCONET</t>
  </si>
  <si>
    <t>TOTAL</t>
  </si>
  <si>
    <t>NOTAS A LOS ESTADOS FINANCIEROS:</t>
  </si>
  <si>
    <t>SUMAN</t>
  </si>
  <si>
    <t>Ventas de equipos</t>
  </si>
  <si>
    <t>CEDULA RESUMEN DE INGRESOS</t>
  </si>
  <si>
    <t>Deposito</t>
  </si>
  <si>
    <t>Declaraciones de IVA</t>
  </si>
  <si>
    <t>Diferencia</t>
  </si>
  <si>
    <t>en bancos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</si>
  <si>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</si>
  <si>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</si>
  <si>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</si>
  <si>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</si>
  <si>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</si>
  <si>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</si>
  <si>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</si>
  <si>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</si>
  <si>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</si>
  <si>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</si>
  <si>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</si>
  <si>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</si>
  <si>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</si>
  <si>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FECHA </t>
  </si>
  <si>
    <t>#</t>
  </si>
  <si>
    <t xml:space="preserve">CLIENTE </t>
  </si>
  <si>
    <t>DETALLE</t>
  </si>
  <si>
    <t>RUC</t>
  </si>
  <si>
    <t>SUBTOTAL</t>
  </si>
  <si>
    <t xml:space="preserve">IVA </t>
  </si>
  <si>
    <t>Observacion</t>
  </si>
  <si>
    <t>04-01-19</t>
  </si>
  <si>
    <t>001-001-000000062</t>
  </si>
  <si>
    <t>TELCONET S.A.</t>
  </si>
  <si>
    <t>Mantenimiento de ductos y pozos en zonas no regeneradas</t>
  </si>
  <si>
    <t>0991327371001</t>
  </si>
  <si>
    <t>Pagado</t>
  </si>
  <si>
    <t>08-01-19</t>
  </si>
  <si>
    <t>001-001-000000063</t>
  </si>
  <si>
    <t>Base para pedestal- limpieza y desalojo-metros de corte de hormigon-señaletica de seguridad</t>
  </si>
  <si>
    <t>19-01-18</t>
  </si>
  <si>
    <t>001-001-000000064</t>
  </si>
  <si>
    <t>05-02-18</t>
  </si>
  <si>
    <t>001-001-000000065</t>
  </si>
  <si>
    <t>06-02-19</t>
  </si>
  <si>
    <t>001-001-000000066</t>
  </si>
  <si>
    <t>Trazado con replanteo de GPR e inspeccion- cruce de via horizontal</t>
  </si>
  <si>
    <t>Anulada</t>
  </si>
  <si>
    <t>05-02-19</t>
  </si>
  <si>
    <t>001-001-000000067</t>
  </si>
  <si>
    <t>001-001-000000068</t>
  </si>
  <si>
    <t>14-02-2019</t>
  </si>
  <si>
    <t>n/c 001-001-00000000</t>
  </si>
  <si>
    <t>ANULA FACT 26 DE MARZO/2018</t>
  </si>
  <si>
    <t>11-03-19</t>
  </si>
  <si>
    <t>001-001-000000069</t>
  </si>
  <si>
    <t>18-03-19</t>
  </si>
  <si>
    <t>001-001-000000070</t>
  </si>
  <si>
    <t>PAGADA</t>
  </si>
  <si>
    <t>19-03-19</t>
  </si>
  <si>
    <t>001-001-000000071</t>
  </si>
  <si>
    <t>Canalizacion de 1 via, rotura de hormigon, corte de asfalto</t>
  </si>
  <si>
    <t>16-04-19</t>
  </si>
  <si>
    <t>001-001-000000072</t>
  </si>
  <si>
    <t>SHOULDT SOLIS WALTER</t>
  </si>
  <si>
    <t>Cruce de 39.62m dirigido para instalacion de PEAD</t>
  </si>
  <si>
    <t>1200014023001</t>
  </si>
  <si>
    <t>Pendiente</t>
  </si>
  <si>
    <t>001-001-000000073</t>
  </si>
  <si>
    <t>001-001-000000074</t>
  </si>
  <si>
    <t>07-06-19</t>
  </si>
  <si>
    <t>001-001-000000075</t>
  </si>
  <si>
    <t xml:space="preserve">DUCTOS DE GUAYAQUIL FIDEICOMISO MERCANTIL </t>
  </si>
  <si>
    <t>Instalación tubería pvc para presión</t>
  </si>
  <si>
    <t>0992687827001</t>
  </si>
  <si>
    <t>11-06-19</t>
  </si>
  <si>
    <t>001-001-000000076</t>
  </si>
  <si>
    <t>Canalización</t>
  </si>
  <si>
    <t>13-06-19</t>
  </si>
  <si>
    <t>001-001-000000077</t>
  </si>
  <si>
    <t>obra civil proyecto jose maria egas circuito 4</t>
  </si>
  <si>
    <t>001-001-000000078</t>
  </si>
  <si>
    <t>soterramiento proyecto jose maria egas circuito 2</t>
  </si>
  <si>
    <t>19-06-19</t>
  </si>
  <si>
    <t>001-001-000000079</t>
  </si>
  <si>
    <t>trazado y replanteo-cruce perforación</t>
  </si>
  <si>
    <t>001-001-000000080</t>
  </si>
  <si>
    <t>001-001-000000081</t>
  </si>
  <si>
    <t>001-001-000000082</t>
  </si>
  <si>
    <t>trazado y replanteo-cruce perforación-canalización</t>
  </si>
  <si>
    <t>24-06-19</t>
  </si>
  <si>
    <t>001-001-000000083</t>
  </si>
  <si>
    <t>001-001-000000084</t>
  </si>
  <si>
    <t>001-001-000000085</t>
  </si>
  <si>
    <t>001-001-000000086</t>
  </si>
  <si>
    <t>trazado y replanteo-cruce perforación-relleno con material</t>
  </si>
  <si>
    <t>001-001-000000087</t>
  </si>
  <si>
    <t>001-001-000000088</t>
  </si>
  <si>
    <t>26-06-19</t>
  </si>
  <si>
    <t>001-001-000000089</t>
  </si>
  <si>
    <t>Levantamiento tapas y verificacion vias con seguidor de señal-pozo acera-instalacion de tapa</t>
  </si>
  <si>
    <t>16-07-19</t>
  </si>
  <si>
    <t>001-001-000000090</t>
  </si>
  <si>
    <t>17-07-19</t>
  </si>
  <si>
    <t>001-001-000000092</t>
  </si>
  <si>
    <t>01-08-19</t>
  </si>
  <si>
    <t>001-001-000000093</t>
  </si>
  <si>
    <t>001-001-000000096</t>
  </si>
  <si>
    <t>08-08-19</t>
  </si>
  <si>
    <t>001-001-000000097</t>
  </si>
  <si>
    <t>SE ANULO CON N/C</t>
  </si>
  <si>
    <t>12-09-2019</t>
  </si>
  <si>
    <t>n/c 001-001-000000003</t>
  </si>
  <si>
    <t>18-09-19</t>
  </si>
  <si>
    <t>001-001-000000100</t>
  </si>
  <si>
    <t>001-001-000000101</t>
  </si>
  <si>
    <t>001-001-000000102</t>
  </si>
  <si>
    <t>001-001-000000104</t>
  </si>
  <si>
    <t>001-001-000000105</t>
  </si>
  <si>
    <t>001-001-000000106</t>
  </si>
  <si>
    <t>001-001-000000107</t>
  </si>
  <si>
    <t>001-001-000000108</t>
  </si>
  <si>
    <t>001-001-000000109</t>
  </si>
  <si>
    <t>001-001-000000110</t>
  </si>
  <si>
    <t>001-001-000000111</t>
  </si>
  <si>
    <t>001-001-000000112</t>
  </si>
  <si>
    <t>001-001-000000113</t>
  </si>
  <si>
    <t>21-11-19</t>
  </si>
  <si>
    <t>17-10-19</t>
  </si>
  <si>
    <t>001-001-000000114</t>
  </si>
  <si>
    <t>18-10-19</t>
  </si>
  <si>
    <t>001-001-000000115</t>
  </si>
  <si>
    <t>001-001-000000116</t>
  </si>
  <si>
    <t>Perforación</t>
  </si>
  <si>
    <t>001-001-000000117</t>
  </si>
  <si>
    <t>n/c 001-001-000000005</t>
  </si>
  <si>
    <t>001-001-000000118</t>
  </si>
  <si>
    <t>n/c 001-001-000000006</t>
  </si>
  <si>
    <t>001-001-000000119</t>
  </si>
  <si>
    <t>n/c 001-001-000000007</t>
  </si>
  <si>
    <t>001-001-000000120</t>
  </si>
  <si>
    <t>n/c 001-001-000000008</t>
  </si>
  <si>
    <t>001-001-000000121</t>
  </si>
  <si>
    <t>001-001-000000122</t>
  </si>
  <si>
    <t>25-10-19</t>
  </si>
  <si>
    <t>001-001-000000124</t>
  </si>
  <si>
    <t>Saco de cemento</t>
  </si>
  <si>
    <t>001-001-000000125</t>
  </si>
  <si>
    <t>Palas bellota redonda</t>
  </si>
  <si>
    <t>06-11-19</t>
  </si>
  <si>
    <t>001-001-000000126</t>
  </si>
  <si>
    <t>Porcelanato pizarra</t>
  </si>
  <si>
    <t>13-11-19</t>
  </si>
  <si>
    <t>001-001-000000128</t>
  </si>
  <si>
    <t>CABLEANDINO</t>
  </si>
  <si>
    <t>Limpieza de ductos</t>
  </si>
  <si>
    <t>1391799519001</t>
  </si>
  <si>
    <t>14-11-19</t>
  </si>
  <si>
    <t>001-001-000000129</t>
  </si>
  <si>
    <t>Suministro e instalacion</t>
  </si>
  <si>
    <t>02-12-19</t>
  </si>
  <si>
    <t>001-001-000000130</t>
  </si>
  <si>
    <t>Cruce con perforacion</t>
  </si>
  <si>
    <t>001-001-000000131</t>
  </si>
  <si>
    <t>Construccion de calzada</t>
  </si>
  <si>
    <t>10-12-19</t>
  </si>
  <si>
    <t>001-001-000000132</t>
  </si>
  <si>
    <t>Ventas por facturar</t>
  </si>
  <si>
    <t>T</t>
  </si>
  <si>
    <t>CONTG</t>
  </si>
  <si>
    <t>Venta fact #62 Cliente: Telconet S.A.</t>
  </si>
  <si>
    <t>Venta fact #64 Cliente: Telconet S.A.</t>
  </si>
  <si>
    <t>Venta fact #63 Cliente: Telconet S.A.</t>
  </si>
  <si>
    <t>Venta factura #65 Cliente Telconet S.A.</t>
  </si>
  <si>
    <t>Venta factura #67 Cliente Telconet S.A.</t>
  </si>
  <si>
    <t>NC aplicada a factura #26 Cliente Telconet S.A.</t>
  </si>
  <si>
    <t>Venta fact #70 Cliente:Telconet</t>
  </si>
  <si>
    <t>Venta fact #71, cliente Telconet S.A.</t>
  </si>
  <si>
    <t>Venta fact #72 cliente, Telconet SA</t>
  </si>
  <si>
    <t>Venta fact #75 cliente, Ductos de Guayaquil Fideicomiso Mercantil</t>
  </si>
  <si>
    <t>Venta fact #76 cliente, Telconet S.A</t>
  </si>
  <si>
    <t>Venta fact #77 cliente, Telconet S.A</t>
  </si>
  <si>
    <t>Venta fact #78 cliente, Telconet S.A</t>
  </si>
  <si>
    <t>Venta fact #82 cliente, Telconet S.A</t>
  </si>
  <si>
    <t>Venta fact #81 cliente, Telconet S.A</t>
  </si>
  <si>
    <t>Venta fact #80 cliente, Telconet S.A</t>
  </si>
  <si>
    <t>Venta fact #79 cliente, Telconet S.A</t>
  </si>
  <si>
    <t>Venta fact #84 cliente, Telconet S.A</t>
  </si>
  <si>
    <t>Venta fact #85 cliente, Telconet S.A</t>
  </si>
  <si>
    <t>Venta fact #86 cliente, Telconet S.A</t>
  </si>
  <si>
    <t>Venta fact #83 cliente, Ductos de Guayaquil Fideicomiso Guayaquil</t>
  </si>
  <si>
    <t>Venta fact #88 cliente, Telconet S.A</t>
  </si>
  <si>
    <t>Venta fact #87 cliente, Telconet S.A</t>
  </si>
  <si>
    <t>Venta fact #89 cliente, Telconet S.A</t>
  </si>
  <si>
    <t>Reverso diario #1144 transaccion #204101</t>
  </si>
  <si>
    <t>Reverso diario #1130 transaccion #210501</t>
  </si>
  <si>
    <t>Venta fact #90 Cliente: Telconet S.A.</t>
  </si>
  <si>
    <t>Venta fact #92 Cliente: Telconet S.A.</t>
  </si>
  <si>
    <t>Venta fact #96 Cliente: Telconet S.A.</t>
  </si>
  <si>
    <t>Venta fact #93 Cliente: Telconet S.A.</t>
  </si>
  <si>
    <t>Venta fact #97 Cliente: Ductos Guayaquil</t>
  </si>
  <si>
    <t>Venta fact #106, cliente Ductos de Guayaquil Fideicomiso Mercantil</t>
  </si>
  <si>
    <t>Venta fact #107, cliente Ductos de Guayaquil Fideicomiso Mercantil</t>
  </si>
  <si>
    <t>Venta fact #109, cliente Ductos de Guayaquil Fideicomiso Mercantil</t>
  </si>
  <si>
    <t>Venta fact #110, cliente Ductos de Guayaquil Fideicomiso Mercantil</t>
  </si>
  <si>
    <t>Venta fact #111, cliente Ductos de Guayaquil Fideicomiso Mercantil</t>
  </si>
  <si>
    <t>Venta fact #112, cliente Ductos de Guayaquil Fideicomiso Mercantil</t>
  </si>
  <si>
    <t>Venta fact #113, cliente Ductos de Guayaquil Fideicomiso Mercantil</t>
  </si>
  <si>
    <t>Venta fact #105, cliente Ductos de Guayaquil Fideicomiso Mercantil</t>
  </si>
  <si>
    <t>Venta fact #100, cliente Ductos de Guayaquil Fideicomiso Mercantil</t>
  </si>
  <si>
    <t>Venta fact #101, cliente Ductos de Guayaquil Fideicomiso Mercantil</t>
  </si>
  <si>
    <t>Venta fact #102, cliente Ductos de Guayaquil Fideicomiso Mercantil</t>
  </si>
  <si>
    <t>Venta fact #104, cliente Ductos de Guayaquil Fideicomiso Mercantil</t>
  </si>
  <si>
    <t>Venta fact #108, cliente Ductos de Guayaquil Fideicomiso Mercantil</t>
  </si>
  <si>
    <t>Reclasificacion diario #1347 N/C #2 aplica fact #97</t>
  </si>
  <si>
    <t>Reverso diario #1248  Venta fact #113, cliente Ductos de Guayaquil</t>
  </si>
  <si>
    <t>Nota credito #001-001-000000002 aplica factura #001-001-000000097 Ductos de Guayaquil</t>
  </si>
  <si>
    <t>Venta fact #114, cliente Ductos de Guayaquil Fideicomiso Mercantil</t>
  </si>
  <si>
    <t>Venta fact #124, cliente Telconet</t>
  </si>
  <si>
    <t>Venta fact #122, cliente Ductos de Guayaquil Fideicomiso Mercantil</t>
  </si>
  <si>
    <t>Venta fact #121, cliente Ductos de Guayaquil Fideicomiso Mercantil</t>
  </si>
  <si>
    <t>Venta fact #120, cliente Ductos de Guayaquil Fideicomiso Mercantil</t>
  </si>
  <si>
    <t>Venta fact #119, cliente Ductos de Guayaquil Fideicomiso Mercantil</t>
  </si>
  <si>
    <t>Venta fact #118, cliente Ductos de Guayaquil Fideicomiso Mercantil</t>
  </si>
  <si>
    <t>Venta fact #116, cliente Ductos de Guayaquil Fideicomiso Mercantil</t>
  </si>
  <si>
    <t>Venta fact #115, cliente Ductos de Guayaquil Fideicomiso Mercantil</t>
  </si>
  <si>
    <t>Venta fact #117, cliente Ductos de Guayaquil Fideicomiso Mercantil</t>
  </si>
  <si>
    <t>Venta fact #125, cliente Telconet</t>
  </si>
  <si>
    <t>Venta fact #128, cliente Cableandino</t>
  </si>
  <si>
    <t>Nota credito #001-001-000000008 aplica factura #001-001-000000120 Ductos de Guayaquil</t>
  </si>
  <si>
    <t>Nota credito #001-001-000000007 aplica factura #001-001-000000119 Ductos de Guayaquil</t>
  </si>
  <si>
    <t>Nota credito #001-001-000000006 aplica factura #001-001-000000118 Ductos de Guayaquil</t>
  </si>
  <si>
    <t>Venta fact #126, cliente Telconet</t>
  </si>
  <si>
    <t>Nota credito #001-001-000000003 aplica factura #001-001-000000113 Ductos de Guayaquil</t>
  </si>
  <si>
    <t>Nota credito #001-001-000000004 aplica factura #001-001-000000117 Ductos de G</t>
  </si>
  <si>
    <t>Venta fact #130 Cliente: Ductos Guayaquil</t>
  </si>
  <si>
    <t>Venta fact #131 Cliente: Ductos Guayaquil</t>
  </si>
  <si>
    <t>Venta fact #132 Cliente: Cable Andino Corpandino</t>
  </si>
  <si>
    <t>Ventas Guayaquil</t>
  </si>
  <si>
    <t>Débitos</t>
  </si>
  <si>
    <t>Créditos</t>
  </si>
  <si>
    <t>Saldos</t>
  </si>
  <si>
    <t>Comprobante</t>
  </si>
  <si>
    <t>TC</t>
  </si>
  <si>
    <t>Diario</t>
  </si>
  <si>
    <t>No. Docu.</t>
  </si>
  <si>
    <t>Fecha</t>
  </si>
  <si>
    <t xml:space="preserve">Detalle de Línea </t>
  </si>
  <si>
    <t>Mayor General</t>
  </si>
  <si>
    <t>Notas de Credito</t>
  </si>
  <si>
    <t>Nota de Credito por una factura del 2018</t>
  </si>
  <si>
    <t>Nota de Credito es debido a la anulacion de facturas (revertir asiento de diario)</t>
  </si>
  <si>
    <t>Notas de Credito debido a anulacion de facturas del mes pasado</t>
  </si>
  <si>
    <t>Saldo</t>
  </si>
  <si>
    <t>Cuenta</t>
  </si>
  <si>
    <t>VENTA FACT #22 CLIENTE: TELCONET</t>
  </si>
  <si>
    <t xml:space="preserve"> 0.00</t>
  </si>
  <si>
    <t>VENTA FACT #21 CLIENTE: TELCONET</t>
  </si>
  <si>
    <t>VENTA FACT #20 CLIENTE: CAMPAÑA DE TELECOMUNICACIONES ULTRATEL TELECOMUNICACIONES SA</t>
  </si>
  <si>
    <t>VENTA FACT #23 CLIENTE: FUNDACION MUNICIPAL METROVIA CLIENTE: TELCONET</t>
  </si>
  <si>
    <t>VENTA FACT #18 CLIENTE: COMSERTRANSA S.A.</t>
  </si>
  <si>
    <t>VENTA FACT #24 CLIENTE: TELCONET</t>
  </si>
  <si>
    <t>VENTA FACT #25 CLIENTE TELCONET</t>
  </si>
  <si>
    <t>VENTA FACT #29 CLIENTE TELCONET</t>
  </si>
  <si>
    <t>VENTA FACT #30 CLIENTE: TELCONET</t>
  </si>
  <si>
    <t>VENTA FACT #31 CLIENTE: TELCONET</t>
  </si>
  <si>
    <t>VENTA FACT #26 CLIENTE TELCONET</t>
  </si>
  <si>
    <t>VENTA FACT #27 CLIENTE: TELCONET</t>
  </si>
  <si>
    <t>VENTA FACT #28 CLIENTE TELCONET</t>
  </si>
  <si>
    <t>VENTA FACT#33 CLIENTE TELCONET</t>
  </si>
  <si>
    <t>VENTA FACT #32 CLIENTE: TELCONET</t>
  </si>
  <si>
    <t>VENTA FACT #34 CLIENTE: TELCONET</t>
  </si>
  <si>
    <t>VENTA FACT #36 CLIENTE: TELCONET</t>
  </si>
  <si>
    <t>VENTA FACT #35 CLIENTE: TELCONET</t>
  </si>
  <si>
    <t>VENTA FACT #37 CLIENTE: CONSORCIO CALLE AGUIRRE</t>
  </si>
  <si>
    <t>VENTA FACT #38 CLIENTE: TELCONET</t>
  </si>
  <si>
    <t>VENTA FACT #46 CLIENTE TELCONET</t>
  </si>
  <si>
    <t>VENTA FACT #45 CLIENTE TELCONET</t>
  </si>
  <si>
    <t>VENTA FACT #43 CLIENTE TELCONET</t>
  </si>
  <si>
    <t>VENTA FACT #44 CLIENTE TELCONET</t>
  </si>
  <si>
    <t>Venta fact #52 Cliente: DUCTOS DE GUAYAQUIL FIDEICOMISO MERCANTIL</t>
  </si>
  <si>
    <t>Venta Fact #51 Cliente: DUCTOS DE GUAYAQUIL FIDEICOMISO MERCANTIL</t>
  </si>
  <si>
    <t>Venta fact #54 Cliente: Aguas de Samborondon Amagua C.E.M</t>
  </si>
  <si>
    <t>Venta fact #55 Cliente: Seguridad Industrial Oxicam</t>
  </si>
  <si>
    <t>Venta fact #57 Cliente: Telconet S.A.</t>
  </si>
  <si>
    <t>Venta fact #56 Cliente: Ductos de Guayaquil Fideicomiso Mercantil</t>
  </si>
  <si>
    <t>Venta Fact #58 Cliente Telconet S.A.</t>
  </si>
  <si>
    <t>Venta fact #59 Cliente: Telconet S.A.</t>
  </si>
  <si>
    <t>Venta fact #60 Cliente: Telconet S.A.</t>
  </si>
  <si>
    <t>Venta fact #61 Cliente: Hadamagsa S.A.</t>
  </si>
  <si>
    <t>4-1-1-01-01-002</t>
  </si>
  <si>
    <t>4-1-1-01-01-003</t>
  </si>
  <si>
    <t>4-1-1-01-01-004</t>
  </si>
  <si>
    <t>4-1-1-01-01-006</t>
  </si>
  <si>
    <t>4-1-1-01-01-007</t>
  </si>
  <si>
    <t>4-1-1-01-01-009</t>
  </si>
  <si>
    <t>4-1-1-01-01-011</t>
  </si>
  <si>
    <t>4-1-1-01-01-012</t>
  </si>
  <si>
    <t>4-1-1-01-01-013</t>
  </si>
  <si>
    <t>4-1-1-01-01-014</t>
  </si>
  <si>
    <t>4-1-1-01-01-015</t>
  </si>
  <si>
    <t>4-1-1-01-01-016</t>
  </si>
  <si>
    <t>4-1-1-01-01-017</t>
  </si>
  <si>
    <t>4-1-1-01-01-018</t>
  </si>
  <si>
    <t>4-1-1-01-01-019</t>
  </si>
  <si>
    <t>4-1-1-01-01-020</t>
  </si>
  <si>
    <t>4-1-1-01-01-021</t>
  </si>
  <si>
    <t>4-1-1-01-01-022</t>
  </si>
  <si>
    <t>4-1-1-01-01-023</t>
  </si>
  <si>
    <t>4-1-1-01-01-024</t>
  </si>
  <si>
    <t>4-1-1-01-01-025</t>
  </si>
  <si>
    <t>4-1-1-01-01-026</t>
  </si>
  <si>
    <t>4-1-1-01-01-027</t>
  </si>
  <si>
    <t>4-1-1-01-01-028</t>
  </si>
  <si>
    <t>4-1-1-01-01-029</t>
  </si>
  <si>
    <t>4-1-1-01-01-031</t>
  </si>
  <si>
    <t>4-1-1-01-01-032</t>
  </si>
  <si>
    <t>4-1-1-01-01-034</t>
  </si>
  <si>
    <t>4-1-1-01-01-035</t>
  </si>
  <si>
    <t>4-1-1-01-01-036</t>
  </si>
  <si>
    <t>4-1-1-01-01-038</t>
  </si>
  <si>
    <t>4-1-1-01-01-039</t>
  </si>
  <si>
    <t>4-1-1-01-01-040</t>
  </si>
  <si>
    <t>4-1-1-01-01-041</t>
  </si>
  <si>
    <t>4-1-1-01-01-042</t>
  </si>
  <si>
    <t>4-1-1-01-01-043</t>
  </si>
  <si>
    <t>4-1-1-01-01-044</t>
  </si>
  <si>
    <t>4-1-1-01-01-045</t>
  </si>
  <si>
    <t>4-1-1-01-01-046</t>
  </si>
  <si>
    <t>4-1-1-01-01-047</t>
  </si>
  <si>
    <t>4-1-1-01-01-048</t>
  </si>
  <si>
    <t>4-1-1-01-01-049</t>
  </si>
  <si>
    <t>4-1-1-01-01-050</t>
  </si>
  <si>
    <t>4-1-1-01-01-051</t>
  </si>
  <si>
    <t>4-1-1-01-01-052</t>
  </si>
  <si>
    <t>4-1-1-01-01-053</t>
  </si>
  <si>
    <t>4-1-1-01-01-054</t>
  </si>
  <si>
    <t>4-1-1-01-01-055</t>
  </si>
  <si>
    <t>4-1-1-01-01-057</t>
  </si>
  <si>
    <t>4-1-1-01-01-058</t>
  </si>
  <si>
    <t>4-1-1-01-01-059</t>
  </si>
  <si>
    <t>4-1-1-01-01-060</t>
  </si>
  <si>
    <t>4-1-1-01-01-061</t>
  </si>
  <si>
    <t>4-1-1-01-01-062</t>
  </si>
  <si>
    <t>4-1-1-01-01-063</t>
  </si>
  <si>
    <t>4-1-1-01-01-064</t>
  </si>
  <si>
    <t>4-1-1-01-01-065</t>
  </si>
  <si>
    <t>4-1-1-01-01-066</t>
  </si>
  <si>
    <t>4-1-1-01-01-067</t>
  </si>
  <si>
    <t>4-1-1-01-01-069</t>
  </si>
  <si>
    <t>4-1-1-01-01-070</t>
  </si>
  <si>
    <t>4-1-1-01-01-071</t>
  </si>
  <si>
    <t>4-1-1-01-01-072</t>
  </si>
  <si>
    <t>4-1-1-01-01-073</t>
  </si>
  <si>
    <t>4-1-1-01-01-074</t>
  </si>
  <si>
    <t>4-1-1-01-01-075</t>
  </si>
  <si>
    <t>4-1-1-01-01-077</t>
  </si>
  <si>
    <t>4-1-1-01-01-078</t>
  </si>
  <si>
    <t>4-1-1-01-01-079</t>
  </si>
  <si>
    <t>ENERO</t>
  </si>
  <si>
    <t>FEBRERO</t>
  </si>
  <si>
    <t>MARZO</t>
  </si>
  <si>
    <t>MAYO</t>
  </si>
  <si>
    <t>JUNIO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</si>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</sst>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dd\-mm\-yy"/>
    <numFmt numFmtId="166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.5"/>
      <color indexed="8"/>
      <name val="Calibri"/>
      <family val="2"/>
    </font>
    <font>
      <b/>
      <sz val="10.5"/>
      <color indexed="8"/>
      <name val="Calibri"/>
      <family val="2"/>
    </font>
    <font>
      <b/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34"/>
      </patternFill>
    </fill>
    <fill>
      <patternFill patternType="solid">
        <fgColor rgb="FFFFFF00"/>
        <bgColor indexed="3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2" xfId="2" applyFont="1" applyFill="1" applyBorder="1"/>
    <xf numFmtId="0" fontId="0" fillId="2" borderId="2" xfId="0" applyFill="1" applyBorder="1"/>
    <xf numFmtId="0" fontId="0" fillId="0" borderId="3" xfId="0" applyBorder="1"/>
    <xf numFmtId="49" fontId="0" fillId="0" borderId="2" xfId="0" applyNumberFormat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/>
    </xf>
    <xf numFmtId="9" fontId="0" fillId="2" borderId="1" xfId="2" applyFon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0" fontId="0" fillId="2" borderId="6" xfId="0" applyFill="1" applyBorder="1"/>
    <xf numFmtId="164" fontId="0" fillId="2" borderId="6" xfId="0" applyNumberFormat="1" applyFill="1" applyBorder="1"/>
    <xf numFmtId="164" fontId="0" fillId="2" borderId="2" xfId="0" applyNumberFormat="1" applyFill="1" applyBorder="1"/>
    <xf numFmtId="164" fontId="0" fillId="2" borderId="4" xfId="0" applyNumberFormat="1" applyFill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165" fontId="4" fillId="0" borderId="7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43" fontId="0" fillId="0" borderId="0" xfId="1" applyFont="1"/>
    <xf numFmtId="0" fontId="7" fillId="0" borderId="8" xfId="0" applyFont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wrapText="1"/>
    </xf>
    <xf numFmtId="0" fontId="6" fillId="0" borderId="8" xfId="0" applyFont="1" applyBorder="1" applyAlignment="1">
      <alignment horizontal="left"/>
    </xf>
    <xf numFmtId="0" fontId="0" fillId="7" borderId="8" xfId="0" applyFill="1" applyBorder="1" applyAlignment="1">
      <alignment horizontal="left"/>
    </xf>
    <xf numFmtId="0" fontId="0" fillId="0" borderId="0" xfId="0" applyAlignment="1">
      <alignment horizontal="left"/>
    </xf>
    <xf numFmtId="49" fontId="7" fillId="0" borderId="8" xfId="0" applyNumberFormat="1" applyFont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43" fontId="7" fillId="0" borderId="8" xfId="1" applyFont="1" applyBorder="1" applyAlignment="1">
      <alignment horizontal="left" vertical="center"/>
    </xf>
    <xf numFmtId="4" fontId="7" fillId="0" borderId="8" xfId="0" applyNumberFormat="1" applyFont="1" applyBorder="1" applyAlignment="1">
      <alignment horizontal="left" vertical="center"/>
    </xf>
    <xf numFmtId="4" fontId="8" fillId="3" borderId="8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49" fontId="7" fillId="4" borderId="8" xfId="0" applyNumberFormat="1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43" fontId="7" fillId="4" borderId="8" xfId="1" applyFont="1" applyFill="1" applyBorder="1" applyAlignment="1">
      <alignment horizontal="left" vertical="center"/>
    </xf>
    <xf numFmtId="4" fontId="7" fillId="4" borderId="8" xfId="0" applyNumberFormat="1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4" fontId="8" fillId="4" borderId="8" xfId="0" applyNumberFormat="1" applyFont="1" applyFill="1" applyBorder="1" applyAlignment="1">
      <alignment horizontal="left" vertical="center"/>
    </xf>
    <xf numFmtId="49" fontId="7" fillId="5" borderId="8" xfId="0" applyNumberFormat="1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/>
    </xf>
    <xf numFmtId="0" fontId="7" fillId="5" borderId="8" xfId="0" applyFont="1" applyFill="1" applyBorder="1" applyAlignment="1">
      <alignment horizontal="left" vertical="center" wrapText="1"/>
    </xf>
    <xf numFmtId="43" fontId="0" fillId="5" borderId="8" xfId="1" applyFont="1" applyFill="1" applyBorder="1" applyAlignment="1">
      <alignment horizontal="left"/>
    </xf>
    <xf numFmtId="2" fontId="0" fillId="5" borderId="8" xfId="0" applyNumberFormat="1" applyFill="1" applyBorder="1" applyAlignment="1">
      <alignment horizontal="left"/>
    </xf>
    <xf numFmtId="0" fontId="6" fillId="6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0" fillId="4" borderId="0" xfId="0" applyFill="1" applyAlignment="1">
      <alignment horizontal="left"/>
    </xf>
    <xf numFmtId="43" fontId="0" fillId="4" borderId="8" xfId="1" applyFont="1" applyFill="1" applyBorder="1" applyAlignment="1">
      <alignment horizontal="left"/>
    </xf>
    <xf numFmtId="2" fontId="0" fillId="4" borderId="8" xfId="0" applyNumberFormat="1" applyFill="1" applyBorder="1" applyAlignment="1">
      <alignment horizontal="left"/>
    </xf>
    <xf numFmtId="43" fontId="7" fillId="0" borderId="8" xfId="1" applyFont="1" applyBorder="1" applyAlignment="1">
      <alignment horizontal="left"/>
    </xf>
    <xf numFmtId="2" fontId="0" fillId="0" borderId="8" xfId="0" applyNumberFormat="1" applyBorder="1" applyAlignment="1">
      <alignment horizontal="left"/>
    </xf>
    <xf numFmtId="43" fontId="0" fillId="0" borderId="8" xfId="1" applyFont="1" applyBorder="1" applyAlignment="1">
      <alignment horizontal="left"/>
    </xf>
    <xf numFmtId="49" fontId="8" fillId="0" borderId="8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 wrapText="1"/>
    </xf>
    <xf numFmtId="43" fontId="6" fillId="0" borderId="8" xfId="1" applyFont="1" applyBorder="1" applyAlignment="1">
      <alignment horizontal="left"/>
    </xf>
    <xf numFmtId="2" fontId="6" fillId="0" borderId="8" xfId="0" applyNumberFormat="1" applyFont="1" applyBorder="1" applyAlignment="1">
      <alignment horizontal="left"/>
    </xf>
    <xf numFmtId="1" fontId="0" fillId="0" borderId="8" xfId="0" applyNumberFormat="1" applyBorder="1" applyAlignment="1">
      <alignment horizontal="left"/>
    </xf>
    <xf numFmtId="49" fontId="7" fillId="7" borderId="8" xfId="0" applyNumberFormat="1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/>
    </xf>
    <xf numFmtId="0" fontId="7" fillId="7" borderId="8" xfId="0" applyFont="1" applyFill="1" applyBorder="1" applyAlignment="1">
      <alignment horizontal="left" vertical="center" wrapText="1"/>
    </xf>
    <xf numFmtId="43" fontId="0" fillId="7" borderId="8" xfId="1" applyFont="1" applyFill="1" applyBorder="1" applyAlignment="1">
      <alignment horizontal="left"/>
    </xf>
    <xf numFmtId="2" fontId="0" fillId="7" borderId="8" xfId="0" applyNumberFormat="1" applyFill="1" applyBorder="1" applyAlignment="1">
      <alignment horizontal="left"/>
    </xf>
    <xf numFmtId="0" fontId="6" fillId="7" borderId="8" xfId="0" applyFont="1" applyFill="1" applyBorder="1" applyAlignment="1">
      <alignment horizontal="left" vertical="center"/>
    </xf>
    <xf numFmtId="43" fontId="0" fillId="0" borderId="0" xfId="1" applyFont="1" applyAlignment="1">
      <alignment horizontal="left"/>
    </xf>
    <xf numFmtId="0" fontId="0" fillId="0" borderId="0" xfId="0" applyAlignment="1">
      <alignment horizontal="center"/>
    </xf>
    <xf numFmtId="43" fontId="0" fillId="0" borderId="6" xfId="1" applyFont="1" applyBorder="1"/>
    <xf numFmtId="43" fontId="0" fillId="0" borderId="2" xfId="1" applyFont="1" applyBorder="1" applyAlignment="1">
      <alignment horizontal="center" wrapText="1"/>
    </xf>
    <xf numFmtId="43" fontId="0" fillId="0" borderId="2" xfId="1" applyFont="1" applyBorder="1"/>
    <xf numFmtId="43" fontId="0" fillId="0" borderId="4" xfId="1" applyFont="1" applyBorder="1"/>
    <xf numFmtId="43" fontId="0" fillId="0" borderId="1" xfId="1" applyFont="1" applyBorder="1"/>
    <xf numFmtId="43" fontId="0" fillId="0" borderId="2" xfId="1" applyFont="1" applyBorder="1" applyAlignment="1">
      <alignment horizontal="center"/>
    </xf>
    <xf numFmtId="43" fontId="0" fillId="0" borderId="0" xfId="1" applyFont="1" applyAlignment="1">
      <alignment horizontal="center"/>
    </xf>
    <xf numFmtId="43" fontId="0" fillId="0" borderId="4" xfId="1" applyFont="1" applyBorder="1" applyAlignment="1">
      <alignment horizontal="center"/>
    </xf>
    <xf numFmtId="43" fontId="0" fillId="0" borderId="11" xfId="1" applyFont="1" applyBorder="1"/>
    <xf numFmtId="43" fontId="0" fillId="0" borderId="12" xfId="1" applyFont="1" applyBorder="1"/>
    <xf numFmtId="43" fontId="0" fillId="0" borderId="13" xfId="1" applyFont="1" applyBorder="1"/>
    <xf numFmtId="166" fontId="0" fillId="2" borderId="0" xfId="2" applyNumberFormat="1" applyFont="1" applyFill="1"/>
    <xf numFmtId="44" fontId="0" fillId="0" borderId="0" xfId="3" applyFont="1"/>
    <xf numFmtId="14" fontId="0" fillId="0" borderId="0" xfId="0" applyNumberFormat="1" applyAlignment="1">
      <alignment horizontal="center"/>
    </xf>
    <xf numFmtId="4" fontId="0" fillId="0" borderId="0" xfId="0" applyNumberFormat="1"/>
    <xf numFmtId="14" fontId="0" fillId="0" borderId="0" xfId="0" applyNumberFormat="1"/>
    <xf numFmtId="0" fontId="9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43" fontId="0" fillId="8" borderId="1" xfId="1" applyFont="1" applyFill="1" applyBorder="1"/>
    <xf numFmtId="43" fontId="0" fillId="0" borderId="1" xfId="1" applyFont="1" applyBorder="1" applyAlignment="1">
      <alignment horizontal="center"/>
    </xf>
    <xf numFmtId="0" fontId="6" fillId="5" borderId="9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2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 vertical="center"/>
    </xf>
    <xf numFmtId="43" fontId="2" fillId="0" borderId="0" xfId="1" applyFont="1"/>
  </cellXfs>
  <cellStyles count="4">
    <cellStyle name="Millares" xfId="1" builtinId="3"/>
    <cellStyle name="Moneda" xfId="3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15.7109375" style="2" customWidth="1"/>
    <col min="2" max="2" width="42.140625" style="2" bestFit="1" customWidth="1"/>
    <col min="3" max="4" width="10.7109375" style="2" bestFit="1" customWidth="1"/>
    <col min="5" max="5" width="10" style="2" bestFit="1" customWidth="1"/>
    <col min="6" max="6" width="5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9" t="s">
        <v>8</v>
      </c>
      <c r="B6" s="8" t="s">
        <v>9</v>
      </c>
      <c r="C6" s="14">
        <v>749764.92</v>
      </c>
      <c r="D6" s="14">
        <v>261368.17</v>
      </c>
      <c r="E6" s="14">
        <f>+C6-D6</f>
        <v>488396.75</v>
      </c>
      <c r="F6" s="6">
        <f>+E6/D6</f>
        <v>1.8686160216066094</v>
      </c>
      <c r="G6" s="7"/>
      <c r="H6" s="2"/>
    </row>
    <row r="7" spans="1:8" s="3" customFormat="1" x14ac:dyDescent="0.25">
      <c r="A7" s="7" t="s">
        <v>10</v>
      </c>
      <c r="B7" s="10" t="s">
        <v>11</v>
      </c>
      <c r="C7" s="14">
        <v>1696400</v>
      </c>
      <c r="D7" s="14">
        <v>0</v>
      </c>
      <c r="E7" s="14">
        <f>+C7-D7</f>
        <v>1696400</v>
      </c>
      <c r="F7" s="6">
        <v>1</v>
      </c>
      <c r="G7" s="7"/>
      <c r="H7" s="2"/>
    </row>
    <row r="8" spans="1:8" x14ac:dyDescent="0.25">
      <c r="A8" s="7"/>
      <c r="B8" s="10"/>
      <c r="C8" s="14"/>
      <c r="D8" s="14"/>
      <c r="E8" s="14"/>
      <c r="F8" s="7"/>
      <c r="G8" s="7"/>
    </row>
    <row r="9" spans="1:8" x14ac:dyDescent="0.25">
      <c r="A9" s="11"/>
      <c r="B9" s="12" t="s">
        <v>12</v>
      </c>
      <c r="C9" s="15">
        <f>SUM(C6:C8)</f>
        <v>2446164.92</v>
      </c>
      <c r="D9" s="15">
        <f>SUM(D6:D8)</f>
        <v>261368.17</v>
      </c>
      <c r="E9" s="15">
        <f>SUM(E6:E8)</f>
        <v>2184796.75</v>
      </c>
      <c r="F9" s="13">
        <f t="shared" ref="F9" si="0">+E9/D9</f>
        <v>8.3590773505434885</v>
      </c>
      <c r="G9" s="11"/>
    </row>
    <row r="11" spans="1:8" x14ac:dyDescent="0.25">
      <c r="B11" s="16" t="s">
        <v>13</v>
      </c>
      <c r="C11" s="17"/>
      <c r="D11" s="17"/>
    </row>
    <row r="12" spans="1:8" x14ac:dyDescent="0.25">
      <c r="B12" s="7" t="s">
        <v>15</v>
      </c>
      <c r="C12" s="18">
        <f>+C6</f>
        <v>749764.92</v>
      </c>
      <c r="D12" s="18">
        <f>+D6</f>
        <v>261368.17</v>
      </c>
    </row>
    <row r="13" spans="1:8" x14ac:dyDescent="0.25">
      <c r="B13" s="7" t="s">
        <v>178</v>
      </c>
      <c r="C13" s="18">
        <f>+C7</f>
        <v>1696400</v>
      </c>
      <c r="D13" s="18">
        <f>+D7</f>
        <v>0</v>
      </c>
    </row>
    <row r="14" spans="1:8" x14ac:dyDescent="0.25">
      <c r="B14" s="7"/>
      <c r="C14" s="19"/>
      <c r="D14" s="19"/>
      <c r="G14" s="91"/>
    </row>
    <row r="15" spans="1:8" x14ac:dyDescent="0.25">
      <c r="B15" s="11" t="s">
        <v>14</v>
      </c>
      <c r="C15" s="19">
        <f>SUM(C12:C14)</f>
        <v>2446164.92</v>
      </c>
      <c r="D15" s="19">
        <f>SUM(D12:D14)</f>
        <v>261368.17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2" sqref="E22"/>
    </sheetView>
  </sheetViews>
  <sheetFormatPr baseColWidth="10" defaultColWidth="9.140625" defaultRowHeight="15" x14ac:dyDescent="0.25"/>
  <cols>
    <col min="1" max="1" width="4" customWidth="1"/>
    <col min="2" max="2" width="11.42578125" bestFit="1" customWidth="1"/>
    <col min="3" max="7" width="19.42578125" style="30" customWidth="1"/>
    <col min="8" max="8" width="5.42578125" style="30" customWidth="1"/>
    <col min="9" max="9" width="11" style="30" bestFit="1" customWidth="1"/>
    <col min="10" max="10" width="75.5703125" bestFit="1" customWidth="1"/>
  </cols>
  <sheetData>
    <row r="1" spans="1:10" x14ac:dyDescent="0.25">
      <c r="A1" s="1" t="s">
        <v>0</v>
      </c>
    </row>
    <row r="2" spans="1:10" x14ac:dyDescent="0.25">
      <c r="A2" s="3" t="s">
        <v>16</v>
      </c>
    </row>
    <row r="3" spans="1:10" x14ac:dyDescent="0.25">
      <c r="A3" s="3" t="s">
        <v>2</v>
      </c>
    </row>
    <row r="5" spans="1:10" x14ac:dyDescent="0.25">
      <c r="C5" s="99"/>
      <c r="D5" s="99"/>
      <c r="E5" s="99"/>
      <c r="F5" s="99"/>
      <c r="G5" s="80"/>
      <c r="I5" s="80" t="s">
        <v>17</v>
      </c>
      <c r="J5" s="20"/>
    </row>
    <row r="6" spans="1:10" s="79" customFormat="1" ht="30" x14ac:dyDescent="0.25">
      <c r="C6" s="81" t="s">
        <v>259</v>
      </c>
      <c r="D6" s="81" t="s">
        <v>260</v>
      </c>
      <c r="E6" s="81" t="s">
        <v>264</v>
      </c>
      <c r="F6" s="81" t="s">
        <v>18</v>
      </c>
      <c r="G6" s="85" t="s">
        <v>19</v>
      </c>
      <c r="H6" s="86"/>
      <c r="I6" s="87" t="s">
        <v>20</v>
      </c>
      <c r="J6" s="23" t="s">
        <v>7</v>
      </c>
    </row>
    <row r="7" spans="1:10" x14ac:dyDescent="0.25">
      <c r="B7" s="20" t="s">
        <v>21</v>
      </c>
      <c r="C7" s="88">
        <f>SUM('Ventas 2019'!J3:J5)</f>
        <v>28645.58</v>
      </c>
      <c r="D7" s="88">
        <v>0</v>
      </c>
      <c r="E7" s="88">
        <f>C7-D7</f>
        <v>28645.58</v>
      </c>
      <c r="F7" s="88">
        <v>28645.58</v>
      </c>
      <c r="G7" s="80">
        <f>E7-F7</f>
        <v>0</v>
      </c>
      <c r="I7" s="80">
        <v>54948.92</v>
      </c>
      <c r="J7" s="20"/>
    </row>
    <row r="8" spans="1:10" x14ac:dyDescent="0.25">
      <c r="B8" s="21" t="s">
        <v>22</v>
      </c>
      <c r="C8" s="89">
        <f>SUM('Ventas 2019'!J7:J9)</f>
        <v>45500</v>
      </c>
      <c r="D8" s="89">
        <f>SUM('Ventas 2019'!I7:I9)</f>
        <v>4108.05</v>
      </c>
      <c r="E8" s="89">
        <f>C8-D8</f>
        <v>41391.949999999997</v>
      </c>
      <c r="F8" s="89">
        <v>45500</v>
      </c>
      <c r="G8" s="82">
        <f>E8-F8</f>
        <v>-4108.0500000000029</v>
      </c>
      <c r="I8" s="82">
        <v>114667.34</v>
      </c>
      <c r="J8" s="21" t="s">
        <v>261</v>
      </c>
    </row>
    <row r="9" spans="1:10" x14ac:dyDescent="0.25">
      <c r="B9" s="21" t="s">
        <v>23</v>
      </c>
      <c r="C9" s="89">
        <f>SUM('Ventas 2019'!J11:J12)</f>
        <v>55934.2</v>
      </c>
      <c r="D9" s="89">
        <v>0</v>
      </c>
      <c r="E9" s="89">
        <f t="shared" ref="E9:E18" si="0">C9-D9</f>
        <v>55934.2</v>
      </c>
      <c r="F9" s="89">
        <v>55934.2</v>
      </c>
      <c r="G9" s="82">
        <f t="shared" ref="G9:G18" si="1">E9-F9</f>
        <v>0</v>
      </c>
      <c r="I9" s="82">
        <v>9500</v>
      </c>
      <c r="J9" s="21"/>
    </row>
    <row r="10" spans="1:10" x14ac:dyDescent="0.25">
      <c r="B10" s="21" t="s">
        <v>24</v>
      </c>
      <c r="C10" s="89">
        <f>SUM('Ventas 2019'!J14)</f>
        <v>21032.37</v>
      </c>
      <c r="D10" s="89"/>
      <c r="E10" s="89">
        <f t="shared" si="0"/>
        <v>21032.37</v>
      </c>
      <c r="F10" s="89">
        <v>21032.37</v>
      </c>
      <c r="G10" s="82">
        <f t="shared" si="1"/>
        <v>0</v>
      </c>
      <c r="I10" s="82">
        <v>76803.31</v>
      </c>
      <c r="J10" s="21"/>
    </row>
    <row r="11" spans="1:10" x14ac:dyDescent="0.25">
      <c r="B11" s="21" t="s">
        <v>25</v>
      </c>
      <c r="C11" s="89">
        <v>0</v>
      </c>
      <c r="D11" s="89">
        <v>0</v>
      </c>
      <c r="E11" s="89">
        <f t="shared" si="0"/>
        <v>0</v>
      </c>
      <c r="F11" s="89">
        <v>0</v>
      </c>
      <c r="G11" s="82">
        <f t="shared" si="1"/>
        <v>0</v>
      </c>
      <c r="I11" s="82">
        <v>133830.81</v>
      </c>
      <c r="J11" s="21"/>
    </row>
    <row r="12" spans="1:10" x14ac:dyDescent="0.25">
      <c r="B12" s="21" t="s">
        <v>26</v>
      </c>
      <c r="C12" s="89">
        <f>SUM('Ventas 2019'!J16:J34)</f>
        <v>195230.99</v>
      </c>
      <c r="D12" s="89">
        <f>SUM('Ventas 2019'!I16:I34)</f>
        <v>16108.84</v>
      </c>
      <c r="E12" s="89">
        <f t="shared" si="0"/>
        <v>179122.15</v>
      </c>
      <c r="F12" s="89">
        <v>179122.15</v>
      </c>
      <c r="G12" s="82">
        <f t="shared" si="1"/>
        <v>0</v>
      </c>
      <c r="I12" s="82">
        <v>25107.94</v>
      </c>
      <c r="J12" s="21" t="s">
        <v>262</v>
      </c>
    </row>
    <row r="13" spans="1:10" x14ac:dyDescent="0.25">
      <c r="B13" s="21" t="s">
        <v>27</v>
      </c>
      <c r="C13" s="89">
        <f>SUM('Ventas 2019'!J36:J37)</f>
        <v>216867.35</v>
      </c>
      <c r="D13" s="89">
        <v>0</v>
      </c>
      <c r="E13" s="89">
        <f t="shared" si="0"/>
        <v>216867.35</v>
      </c>
      <c r="F13" s="89">
        <v>216867.35</v>
      </c>
      <c r="G13" s="82">
        <f t="shared" si="1"/>
        <v>0</v>
      </c>
      <c r="I13" s="82">
        <v>62105.08</v>
      </c>
      <c r="J13" s="21"/>
    </row>
    <row r="14" spans="1:10" x14ac:dyDescent="0.25">
      <c r="B14" s="21" t="s">
        <v>28</v>
      </c>
      <c r="C14" s="89">
        <f>SUM('Ventas 2019'!J39:J41)</f>
        <v>31319.4</v>
      </c>
      <c r="D14" s="89">
        <v>0</v>
      </c>
      <c r="E14" s="89">
        <f t="shared" si="0"/>
        <v>31319.4</v>
      </c>
      <c r="F14" s="89">
        <v>31319.4</v>
      </c>
      <c r="G14" s="82">
        <f t="shared" si="1"/>
        <v>0</v>
      </c>
      <c r="I14" s="82">
        <v>74683.460000000006</v>
      </c>
      <c r="J14" s="21"/>
    </row>
    <row r="15" spans="1:10" x14ac:dyDescent="0.25">
      <c r="B15" s="21" t="s">
        <v>29</v>
      </c>
      <c r="C15" s="89">
        <f>SUM('Ventas 2019'!J43:J60)</f>
        <v>62885.510000000009</v>
      </c>
      <c r="D15" s="89">
        <f>SUM('Ventas 2019'!I43:I60)</f>
        <v>26130.61</v>
      </c>
      <c r="E15" s="89">
        <f t="shared" si="0"/>
        <v>36754.900000000009</v>
      </c>
      <c r="F15" s="89">
        <v>48548.9</v>
      </c>
      <c r="G15" s="82">
        <f t="shared" si="1"/>
        <v>-11793.999999999993</v>
      </c>
      <c r="I15" s="82">
        <v>65000</v>
      </c>
      <c r="J15" s="21"/>
    </row>
    <row r="16" spans="1:10" x14ac:dyDescent="0.25">
      <c r="B16" s="21" t="s">
        <v>30</v>
      </c>
      <c r="C16" s="89">
        <f>SUM('Ventas 2019'!J62:J72)</f>
        <v>74142.81</v>
      </c>
      <c r="D16" s="89">
        <v>0</v>
      </c>
      <c r="E16" s="89">
        <f t="shared" si="0"/>
        <v>74142.81</v>
      </c>
      <c r="F16" s="89">
        <v>74142.210000000006</v>
      </c>
      <c r="G16" s="82">
        <f t="shared" si="1"/>
        <v>0.59999999999126885</v>
      </c>
      <c r="I16" s="82">
        <v>78328.710000000006</v>
      </c>
      <c r="J16" s="21"/>
    </row>
    <row r="17" spans="2:10" x14ac:dyDescent="0.25">
      <c r="B17" s="21" t="s">
        <v>31</v>
      </c>
      <c r="C17" s="89">
        <f>SUM('Ventas 2019'!J74:J80)</f>
        <v>55228</v>
      </c>
      <c r="D17" s="89">
        <f>SUM('Ventas 2019'!I74:I80)</f>
        <v>36557.550000000003</v>
      </c>
      <c r="E17" s="89">
        <f t="shared" si="0"/>
        <v>18670.449999999997</v>
      </c>
      <c r="F17" s="89">
        <v>55228</v>
      </c>
      <c r="G17" s="82">
        <f t="shared" si="1"/>
        <v>-36557.550000000003</v>
      </c>
      <c r="I17" s="82">
        <v>32258.59</v>
      </c>
      <c r="J17" s="21" t="s">
        <v>263</v>
      </c>
    </row>
    <row r="18" spans="2:10" x14ac:dyDescent="0.25">
      <c r="B18" s="21" t="s">
        <v>32</v>
      </c>
      <c r="C18" s="90">
        <f>SUM('Ventas 2019'!J82:J84)</f>
        <v>45883.76</v>
      </c>
      <c r="D18" s="90">
        <v>0</v>
      </c>
      <c r="E18" s="89">
        <f t="shared" si="0"/>
        <v>45883.76</v>
      </c>
      <c r="F18" s="90">
        <v>45883.76</v>
      </c>
      <c r="G18" s="82">
        <f t="shared" si="1"/>
        <v>0</v>
      </c>
      <c r="I18" s="82">
        <v>24230.23</v>
      </c>
      <c r="J18" s="21"/>
    </row>
    <row r="19" spans="2:10" x14ac:dyDescent="0.25">
      <c r="B19" s="24" t="s">
        <v>33</v>
      </c>
      <c r="C19" s="83">
        <f>SUM(C7:C18)</f>
        <v>832669.97</v>
      </c>
      <c r="D19" s="83">
        <f t="shared" ref="D19:E19" si="2">SUM(D7:D18)</f>
        <v>82905.05</v>
      </c>
      <c r="E19" s="98">
        <f t="shared" si="2"/>
        <v>749764.91999999993</v>
      </c>
      <c r="F19" s="83">
        <f>SUM(F7:F18)</f>
        <v>802223.92</v>
      </c>
      <c r="G19" s="83">
        <f>SUM(G7:G18)</f>
        <v>-52459.000000000007</v>
      </c>
      <c r="I19" s="84">
        <f>SUM(I7:I18)</f>
        <v>751464.3899999999</v>
      </c>
      <c r="J19" s="22"/>
    </row>
  </sheetData>
  <mergeCells count="1">
    <mergeCell ref="C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Q84"/>
  <sheetViews>
    <sheetView workbookViewId="0">
      <selection activeCell="A7" sqref="A7"/>
    </sheetView>
  </sheetViews>
  <sheetFormatPr baseColWidth="10" defaultRowHeight="15" x14ac:dyDescent="0.25"/>
  <cols>
    <col min="1" max="1" width="14.5703125" bestFit="1" customWidth="1"/>
    <col min="2" max="2" width="16.5703125" bestFit="1" customWidth="1"/>
    <col min="3" max="3" width="12" bestFit="1" customWidth="1"/>
    <col min="4" max="4" width="3.140625" bestFit="1" customWidth="1"/>
    <col min="5" max="5" width="7.28515625" bestFit="1" customWidth="1"/>
    <col min="6" max="6" width="8.5703125" bestFit="1" customWidth="1"/>
    <col min="8" max="8" width="80.140625" bestFit="1" customWidth="1"/>
    <col min="9" max="9" width="11" bestFit="1" customWidth="1"/>
    <col min="10" max="10" width="12" bestFit="1" customWidth="1"/>
    <col min="11" max="11" width="12.7109375" bestFit="1" customWidth="1"/>
  </cols>
  <sheetData>
    <row r="1" spans="1:667" s="102" customFormat="1" x14ac:dyDescent="0.25">
      <c r="A1" s="102" t="s">
        <v>3</v>
      </c>
      <c r="B1" s="102" t="s">
        <v>265</v>
      </c>
      <c r="C1" s="96" t="s">
        <v>253</v>
      </c>
      <c r="D1" s="96" t="s">
        <v>254</v>
      </c>
      <c r="E1" s="96" t="s">
        <v>255</v>
      </c>
      <c r="F1" s="96" t="s">
        <v>256</v>
      </c>
      <c r="G1" s="96" t="s">
        <v>257</v>
      </c>
      <c r="H1" s="96" t="s">
        <v>258</v>
      </c>
      <c r="I1" s="96" t="s">
        <v>250</v>
      </c>
      <c r="J1" s="96" t="s">
        <v>251</v>
      </c>
      <c r="K1" s="96" t="s">
        <v>252</v>
      </c>
      <c r="U1" s="103"/>
      <c r="V1" s="103"/>
      <c r="AB1" s="104"/>
      <c r="AD1" s="103"/>
      <c r="AE1" s="103"/>
      <c r="AK1" s="104"/>
      <c r="AM1" s="103"/>
      <c r="AN1" s="103"/>
      <c r="AT1" s="104"/>
      <c r="AV1" s="103"/>
      <c r="AX1" s="103"/>
      <c r="BC1" s="104"/>
      <c r="BE1" s="103"/>
      <c r="BG1" s="103"/>
      <c r="BL1" s="104"/>
      <c r="BN1" s="103"/>
      <c r="BU1" s="104"/>
      <c r="BW1" s="103"/>
      <c r="BY1" s="103"/>
      <c r="CD1" s="104"/>
      <c r="CF1" s="103"/>
      <c r="CH1" s="103"/>
      <c r="CM1" s="104"/>
      <c r="CO1" s="103"/>
      <c r="CQ1" s="103"/>
      <c r="CV1" s="104"/>
      <c r="CX1" s="103"/>
      <c r="CY1" s="103"/>
      <c r="DE1" s="104"/>
      <c r="DG1" s="103"/>
      <c r="DN1" s="104"/>
      <c r="DP1" s="103"/>
      <c r="DQ1" s="103"/>
      <c r="DW1" s="104"/>
      <c r="DY1" s="103"/>
      <c r="DZ1" s="103"/>
      <c r="EF1" s="104"/>
      <c r="EH1" s="103"/>
      <c r="EI1" s="103"/>
      <c r="EO1" s="104"/>
      <c r="EQ1" s="103"/>
      <c r="ER1" s="103"/>
      <c r="EX1" s="104"/>
      <c r="EZ1" s="103"/>
      <c r="FA1" s="103"/>
      <c r="FG1" s="104"/>
      <c r="FI1" s="103"/>
      <c r="FJ1" s="103"/>
      <c r="FP1" s="104"/>
      <c r="FR1" s="103"/>
      <c r="FS1" s="103"/>
      <c r="FY1" s="104"/>
      <c r="GA1" s="103"/>
      <c r="GB1" s="103"/>
      <c r="GH1" s="104"/>
      <c r="GJ1" s="103"/>
      <c r="GQ1" s="104"/>
      <c r="GS1" s="103"/>
      <c r="GZ1" s="104"/>
      <c r="HB1" s="103"/>
      <c r="HC1" s="103"/>
      <c r="HI1" s="104"/>
      <c r="HK1" s="103"/>
      <c r="HM1" s="103"/>
      <c r="HR1" s="104"/>
      <c r="HT1" s="103"/>
      <c r="HV1" s="103"/>
      <c r="IA1" s="104"/>
      <c r="IC1" s="103"/>
      <c r="IE1" s="103"/>
      <c r="IJ1" s="104"/>
      <c r="IL1" s="103"/>
      <c r="IM1" s="103"/>
      <c r="IS1" s="104"/>
      <c r="IU1" s="103"/>
      <c r="IV1" s="103"/>
      <c r="JB1" s="104"/>
      <c r="JD1" s="103"/>
      <c r="JK1" s="104"/>
      <c r="JM1" s="103"/>
      <c r="JT1" s="104"/>
      <c r="JV1" s="103"/>
      <c r="JW1" s="103"/>
      <c r="KC1" s="104"/>
      <c r="KE1" s="103"/>
      <c r="KF1" s="103"/>
      <c r="KL1" s="104"/>
      <c r="KN1" s="103"/>
      <c r="KO1" s="103"/>
      <c r="KU1" s="104"/>
      <c r="KW1" s="103"/>
      <c r="KX1" s="103"/>
      <c r="LD1" s="104"/>
      <c r="LF1" s="103"/>
      <c r="LG1" s="103"/>
      <c r="LM1" s="104"/>
      <c r="LO1" s="103"/>
      <c r="LP1" s="103"/>
      <c r="LV1" s="104"/>
      <c r="LX1" s="103"/>
      <c r="LY1" s="103"/>
      <c r="ME1" s="104"/>
      <c r="MG1" s="103"/>
      <c r="MH1" s="103"/>
      <c r="MN1" s="104"/>
      <c r="MP1" s="103"/>
      <c r="MQ1" s="103"/>
      <c r="MW1" s="104"/>
      <c r="MY1" s="103"/>
      <c r="MZ1" s="103"/>
      <c r="NF1" s="104"/>
      <c r="NH1" s="103"/>
      <c r="NI1" s="103"/>
      <c r="NO1" s="104"/>
      <c r="NQ1" s="103"/>
      <c r="NR1" s="103"/>
      <c r="NX1" s="104"/>
      <c r="NZ1" s="103"/>
      <c r="OA1" s="103"/>
      <c r="OG1" s="104"/>
      <c r="OI1" s="103"/>
      <c r="OJ1" s="103"/>
      <c r="OP1" s="104"/>
      <c r="OR1" s="103"/>
      <c r="OS1" s="103"/>
      <c r="OY1" s="104"/>
      <c r="PA1" s="103"/>
      <c r="PH1" s="104"/>
      <c r="PJ1" s="103"/>
      <c r="PL1" s="103"/>
      <c r="PQ1" s="104"/>
      <c r="PS1" s="103"/>
      <c r="PZ1" s="104"/>
      <c r="QB1" s="103"/>
      <c r="QI1" s="104"/>
      <c r="QK1" s="103"/>
      <c r="QL1" s="103"/>
      <c r="QR1" s="104"/>
      <c r="QT1" s="103"/>
      <c r="QU1" s="103"/>
      <c r="RA1" s="104"/>
      <c r="RC1" s="103"/>
      <c r="RD1" s="103"/>
      <c r="RJ1" s="104"/>
      <c r="RL1" s="103"/>
      <c r="RM1" s="103"/>
      <c r="RS1" s="104"/>
      <c r="RU1" s="103"/>
      <c r="RV1" s="103"/>
      <c r="SB1" s="104"/>
      <c r="SD1" s="103"/>
      <c r="SE1" s="103"/>
      <c r="SK1" s="104"/>
      <c r="SM1" s="103"/>
      <c r="SN1" s="103"/>
      <c r="ST1" s="104"/>
      <c r="SV1" s="103"/>
      <c r="SW1" s="103"/>
      <c r="TC1" s="104"/>
      <c r="TE1" s="103"/>
      <c r="TF1" s="103"/>
      <c r="TL1" s="104"/>
      <c r="TN1" s="103"/>
      <c r="TO1" s="103"/>
      <c r="TU1" s="104"/>
      <c r="TW1" s="103"/>
      <c r="TX1" s="103"/>
      <c r="UD1" s="104"/>
      <c r="UF1" s="103"/>
      <c r="UG1" s="103"/>
      <c r="UM1" s="104"/>
      <c r="UO1" s="103"/>
      <c r="UP1" s="103"/>
      <c r="UV1" s="104"/>
      <c r="UX1" s="103"/>
      <c r="UY1" s="103"/>
      <c r="VE1" s="104"/>
      <c r="VG1" s="103"/>
      <c r="VH1" s="103"/>
      <c r="VN1" s="104"/>
      <c r="VP1" s="103"/>
      <c r="VQ1" s="103"/>
      <c r="VW1" s="104"/>
      <c r="VY1" s="103"/>
      <c r="VZ1" s="103"/>
      <c r="WF1" s="104"/>
      <c r="WH1" s="103"/>
      <c r="WI1" s="103"/>
      <c r="WO1" s="104"/>
      <c r="WQ1" s="103"/>
      <c r="WS1" s="103"/>
      <c r="WX1" s="104"/>
      <c r="WZ1" s="103"/>
      <c r="XA1" s="103"/>
      <c r="XG1" s="104"/>
      <c r="XI1" s="103"/>
      <c r="XJ1" s="103"/>
      <c r="XP1" s="104"/>
      <c r="XR1" s="103"/>
      <c r="XS1" s="103"/>
      <c r="XY1" s="104"/>
      <c r="YA1" s="103"/>
      <c r="YB1" s="103"/>
      <c r="YH1" s="104"/>
      <c r="YJ1" s="103"/>
      <c r="YK1" s="103"/>
      <c r="YQ1" s="104"/>
    </row>
    <row r="2" spans="1:667" x14ac:dyDescent="0.25">
      <c r="C2" s="96"/>
      <c r="D2" s="96"/>
      <c r="E2" s="96"/>
      <c r="F2" s="96"/>
      <c r="G2" s="96" t="s">
        <v>21</v>
      </c>
      <c r="H2" s="96"/>
      <c r="I2" s="96"/>
      <c r="J2" s="96"/>
      <c r="K2" s="96"/>
      <c r="U2" s="94"/>
      <c r="V2" s="94"/>
      <c r="AB2" s="95"/>
      <c r="AD2" s="94"/>
      <c r="AE2" s="94"/>
      <c r="AK2" s="95"/>
      <c r="AM2" s="94"/>
      <c r="AN2" s="94"/>
      <c r="AT2" s="95"/>
      <c r="AV2" s="94"/>
      <c r="AX2" s="94"/>
      <c r="BC2" s="95"/>
      <c r="BE2" s="94"/>
      <c r="BG2" s="94"/>
      <c r="BL2" s="95"/>
      <c r="BN2" s="94"/>
      <c r="BU2" s="95"/>
      <c r="BW2" s="94"/>
      <c r="BY2" s="94"/>
      <c r="CD2" s="95"/>
      <c r="CF2" s="94"/>
      <c r="CH2" s="94"/>
      <c r="CM2" s="95"/>
      <c r="CO2" s="94"/>
      <c r="CQ2" s="94"/>
      <c r="CV2" s="95"/>
      <c r="CX2" s="94"/>
      <c r="CY2" s="94"/>
      <c r="DE2" s="95"/>
      <c r="DG2" s="94"/>
      <c r="DN2" s="95"/>
      <c r="DP2" s="94"/>
      <c r="DQ2" s="94"/>
      <c r="DW2" s="95"/>
      <c r="DY2" s="94"/>
      <c r="DZ2" s="94"/>
      <c r="EF2" s="95"/>
      <c r="EH2" s="94"/>
      <c r="EI2" s="94"/>
      <c r="EO2" s="95"/>
      <c r="EQ2" s="94"/>
      <c r="ER2" s="94"/>
      <c r="EX2" s="95"/>
      <c r="EZ2" s="94"/>
      <c r="FA2" s="94"/>
      <c r="FG2" s="95"/>
      <c r="FI2" s="94"/>
      <c r="FJ2" s="94"/>
      <c r="FP2" s="95"/>
      <c r="FR2" s="94"/>
      <c r="FS2" s="94"/>
      <c r="FY2" s="95"/>
      <c r="GA2" s="94"/>
      <c r="GB2" s="94"/>
      <c r="GH2" s="95"/>
      <c r="GJ2" s="94"/>
      <c r="GQ2" s="95"/>
      <c r="GS2" s="94"/>
      <c r="GZ2" s="95"/>
      <c r="HB2" s="94"/>
      <c r="HC2" s="94"/>
      <c r="HI2" s="95"/>
      <c r="HK2" s="94"/>
      <c r="HM2" s="94"/>
      <c r="HR2" s="95"/>
      <c r="HT2" s="94"/>
      <c r="HV2" s="94"/>
      <c r="IA2" s="95"/>
      <c r="IC2" s="94"/>
      <c r="IE2" s="94"/>
      <c r="IJ2" s="95"/>
      <c r="IL2" s="94"/>
      <c r="IM2" s="94"/>
      <c r="IS2" s="95"/>
      <c r="IU2" s="94"/>
      <c r="IV2" s="94"/>
      <c r="JB2" s="95"/>
      <c r="JD2" s="94"/>
      <c r="JK2" s="95"/>
      <c r="JM2" s="94"/>
      <c r="JT2" s="95"/>
      <c r="JV2" s="94"/>
      <c r="JW2" s="94"/>
      <c r="KC2" s="95"/>
      <c r="KE2" s="94"/>
      <c r="KF2" s="94"/>
      <c r="KL2" s="95"/>
      <c r="KN2" s="94"/>
      <c r="KO2" s="94"/>
      <c r="KU2" s="95"/>
      <c r="KW2" s="94"/>
      <c r="KX2" s="94"/>
      <c r="LD2" s="95"/>
      <c r="LF2" s="94"/>
      <c r="LG2" s="94"/>
      <c r="LM2" s="95"/>
      <c r="LO2" s="94"/>
      <c r="LP2" s="94"/>
      <c r="LV2" s="95"/>
      <c r="LX2" s="94"/>
      <c r="LY2" s="94"/>
      <c r="ME2" s="95"/>
      <c r="MG2" s="94"/>
      <c r="MH2" s="94"/>
      <c r="MN2" s="95"/>
      <c r="MP2" s="94"/>
      <c r="MQ2" s="94"/>
      <c r="MW2" s="95"/>
      <c r="MY2" s="94"/>
      <c r="MZ2" s="94"/>
      <c r="NF2" s="95"/>
      <c r="NH2" s="94"/>
      <c r="NI2" s="94"/>
      <c r="NO2" s="95"/>
      <c r="NQ2" s="94"/>
      <c r="NR2" s="94"/>
      <c r="NX2" s="95"/>
      <c r="NZ2" s="94"/>
      <c r="OA2" s="94"/>
      <c r="OG2" s="95"/>
      <c r="OI2" s="94"/>
      <c r="OJ2" s="94"/>
      <c r="OP2" s="95"/>
      <c r="OR2" s="94"/>
      <c r="OS2" s="94"/>
      <c r="OY2" s="95"/>
      <c r="PA2" s="94"/>
      <c r="PH2" s="95"/>
      <c r="PJ2" s="94"/>
      <c r="PL2" s="94"/>
      <c r="PQ2" s="95"/>
      <c r="PS2" s="94"/>
      <c r="PZ2" s="95"/>
      <c r="QB2" s="94"/>
      <c r="QI2" s="95"/>
      <c r="QK2" s="94"/>
      <c r="QL2" s="94"/>
      <c r="QR2" s="95"/>
      <c r="QT2" s="94"/>
      <c r="QU2" s="94"/>
      <c r="RA2" s="95"/>
      <c r="RC2" s="94"/>
      <c r="RD2" s="94"/>
      <c r="RJ2" s="95"/>
      <c r="RL2" s="94"/>
      <c r="RM2" s="94"/>
      <c r="RS2" s="95"/>
      <c r="RU2" s="94"/>
      <c r="RV2" s="94"/>
      <c r="SB2" s="95"/>
      <c r="SD2" s="94"/>
      <c r="SE2" s="94"/>
      <c r="SK2" s="95"/>
      <c r="SM2" s="94"/>
      <c r="SN2" s="94"/>
      <c r="ST2" s="95"/>
      <c r="SV2" s="94"/>
      <c r="SW2" s="94"/>
      <c r="TC2" s="95"/>
      <c r="TE2" s="94"/>
      <c r="TF2" s="94"/>
      <c r="TL2" s="95"/>
      <c r="TN2" s="94"/>
      <c r="TO2" s="94"/>
      <c r="TU2" s="95"/>
      <c r="TW2" s="94"/>
      <c r="TX2" s="94"/>
      <c r="UD2" s="95"/>
      <c r="UF2" s="94"/>
      <c r="UG2" s="94"/>
      <c r="UM2" s="95"/>
      <c r="UO2" s="94"/>
      <c r="UP2" s="94"/>
      <c r="UV2" s="95"/>
      <c r="UX2" s="94"/>
      <c r="UY2" s="94"/>
      <c r="VE2" s="95"/>
      <c r="VG2" s="94"/>
      <c r="VH2" s="94"/>
      <c r="VN2" s="95"/>
      <c r="VP2" s="94"/>
      <c r="VQ2" s="94"/>
      <c r="VW2" s="95"/>
      <c r="VY2" s="94"/>
      <c r="VZ2" s="94"/>
      <c r="WF2" s="95"/>
      <c r="WH2" s="94"/>
      <c r="WI2" s="94"/>
      <c r="WO2" s="95"/>
      <c r="WQ2" s="94"/>
      <c r="WS2" s="94"/>
      <c r="WX2" s="95"/>
      <c r="WZ2" s="94"/>
      <c r="XA2" s="94"/>
      <c r="XG2" s="95"/>
      <c r="XI2" s="94"/>
      <c r="XJ2" s="94"/>
      <c r="XP2" s="95"/>
      <c r="XR2" s="94"/>
      <c r="XS2" s="94"/>
      <c r="XY2" s="95"/>
      <c r="YA2" s="94"/>
      <c r="YB2" s="94"/>
      <c r="YH2" s="95"/>
      <c r="YJ2" s="94"/>
      <c r="YK2" s="94"/>
      <c r="YQ2" s="95"/>
    </row>
    <row r="3" spans="1:667" x14ac:dyDescent="0.25">
      <c r="A3" t="s">
        <v>8</v>
      </c>
      <c r="B3" t="s">
        <v>249</v>
      </c>
      <c r="C3" s="79">
        <v>1017</v>
      </c>
      <c r="D3" s="79" t="s">
        <v>179</v>
      </c>
      <c r="E3" s="79" t="s">
        <v>180</v>
      </c>
      <c r="F3" s="79"/>
      <c r="G3" s="93">
        <v>43469</v>
      </c>
      <c r="H3" t="s">
        <v>181</v>
      </c>
      <c r="I3" s="92">
        <v>0</v>
      </c>
      <c r="J3" s="92">
        <v>10500</v>
      </c>
      <c r="K3" s="92">
        <v>-10500</v>
      </c>
    </row>
    <row r="4" spans="1:667" x14ac:dyDescent="0.25">
      <c r="A4" t="s">
        <v>8</v>
      </c>
      <c r="B4" t="s">
        <v>249</v>
      </c>
      <c r="C4" s="79">
        <v>1019</v>
      </c>
      <c r="D4" s="79" t="s">
        <v>179</v>
      </c>
      <c r="E4" s="79" t="s">
        <v>180</v>
      </c>
      <c r="F4" s="79"/>
      <c r="G4" s="93">
        <v>43473</v>
      </c>
      <c r="H4" t="s">
        <v>182</v>
      </c>
      <c r="I4" s="92">
        <v>0</v>
      </c>
      <c r="J4" s="92">
        <v>6941.27</v>
      </c>
      <c r="K4" s="92">
        <v>-17441.27</v>
      </c>
    </row>
    <row r="5" spans="1:667" x14ac:dyDescent="0.25">
      <c r="A5" t="s">
        <v>301</v>
      </c>
      <c r="B5" t="s">
        <v>249</v>
      </c>
      <c r="C5" s="79">
        <v>1018</v>
      </c>
      <c r="D5" s="79" t="s">
        <v>179</v>
      </c>
      <c r="E5" s="79" t="s">
        <v>180</v>
      </c>
      <c r="F5" s="79"/>
      <c r="G5" s="93">
        <v>43473</v>
      </c>
      <c r="H5" t="s">
        <v>183</v>
      </c>
      <c r="I5" s="92">
        <v>0</v>
      </c>
      <c r="J5" s="92">
        <v>11204.31</v>
      </c>
      <c r="K5" s="92">
        <v>-28645.58</v>
      </c>
    </row>
    <row r="6" spans="1:667" x14ac:dyDescent="0.25">
      <c r="C6" s="79"/>
      <c r="D6" s="79"/>
      <c r="E6" s="79"/>
      <c r="F6" s="79"/>
      <c r="G6" s="97" t="s">
        <v>22</v>
      </c>
      <c r="I6" s="92"/>
      <c r="J6" s="92"/>
      <c r="K6" s="92"/>
    </row>
    <row r="7" spans="1:667" x14ac:dyDescent="0.25">
      <c r="A7" t="s">
        <v>301</v>
      </c>
      <c r="B7" t="s">
        <v>249</v>
      </c>
      <c r="C7" s="79">
        <v>1054</v>
      </c>
      <c r="D7" s="79" t="s">
        <v>179</v>
      </c>
      <c r="E7" s="79" t="s">
        <v>180</v>
      </c>
      <c r="F7" s="79"/>
      <c r="G7" s="93">
        <v>43501</v>
      </c>
      <c r="H7" t="s">
        <v>184</v>
      </c>
      <c r="I7" s="92">
        <v>0</v>
      </c>
      <c r="J7" s="92">
        <v>10500</v>
      </c>
      <c r="K7" s="92">
        <v>-39145.58</v>
      </c>
    </row>
    <row r="8" spans="1:667" x14ac:dyDescent="0.25">
      <c r="A8" t="s">
        <v>302</v>
      </c>
      <c r="B8" t="s">
        <v>249</v>
      </c>
      <c r="C8" s="79">
        <v>1055</v>
      </c>
      <c r="D8" s="79" t="s">
        <v>179</v>
      </c>
      <c r="E8" s="79" t="s">
        <v>180</v>
      </c>
      <c r="F8" s="79"/>
      <c r="G8" s="93">
        <v>43508</v>
      </c>
      <c r="H8" t="s">
        <v>185</v>
      </c>
      <c r="I8" s="92">
        <v>0</v>
      </c>
      <c r="J8" s="92">
        <v>35000</v>
      </c>
      <c r="K8" s="92">
        <v>-74145.58</v>
      </c>
    </row>
    <row r="9" spans="1:667" x14ac:dyDescent="0.25">
      <c r="A9" t="s">
        <v>303</v>
      </c>
      <c r="B9" t="s">
        <v>249</v>
      </c>
      <c r="C9" s="79">
        <v>1044</v>
      </c>
      <c r="D9" s="79" t="s">
        <v>179</v>
      </c>
      <c r="E9" s="79" t="s">
        <v>180</v>
      </c>
      <c r="F9" s="79"/>
      <c r="G9" s="93">
        <v>43510</v>
      </c>
      <c r="H9" t="s">
        <v>186</v>
      </c>
      <c r="I9" s="92">
        <v>4108.05</v>
      </c>
      <c r="J9" s="92">
        <v>0</v>
      </c>
      <c r="K9" s="92">
        <v>-70037.53</v>
      </c>
    </row>
    <row r="10" spans="1:667" x14ac:dyDescent="0.25">
      <c r="C10" s="79"/>
      <c r="D10" s="79"/>
      <c r="E10" s="79"/>
      <c r="F10" s="79"/>
      <c r="G10" s="97" t="s">
        <v>23</v>
      </c>
      <c r="I10" s="92"/>
      <c r="J10" s="92"/>
      <c r="K10" s="92"/>
    </row>
    <row r="11" spans="1:667" x14ac:dyDescent="0.25">
      <c r="A11" t="s">
        <v>304</v>
      </c>
      <c r="B11" t="s">
        <v>249</v>
      </c>
      <c r="C11" s="79">
        <v>1352</v>
      </c>
      <c r="D11" s="79" t="s">
        <v>179</v>
      </c>
      <c r="E11" s="79" t="s">
        <v>180</v>
      </c>
      <c r="F11" s="79"/>
      <c r="G11" s="93">
        <v>43555</v>
      </c>
      <c r="H11" t="s">
        <v>187</v>
      </c>
      <c r="I11" s="92">
        <v>0</v>
      </c>
      <c r="J11" s="92">
        <v>3915</v>
      </c>
      <c r="K11" s="92">
        <v>-73952.53</v>
      </c>
    </row>
    <row r="12" spans="1:667" x14ac:dyDescent="0.25">
      <c r="A12" t="s">
        <v>305</v>
      </c>
      <c r="B12" t="s">
        <v>249</v>
      </c>
      <c r="C12" s="79">
        <v>1074</v>
      </c>
      <c r="D12" s="79" t="s">
        <v>179</v>
      </c>
      <c r="E12" s="79" t="s">
        <v>180</v>
      </c>
      <c r="F12" s="79"/>
      <c r="G12" s="93">
        <v>43555</v>
      </c>
      <c r="H12" t="s">
        <v>188</v>
      </c>
      <c r="I12" s="92">
        <v>0</v>
      </c>
      <c r="J12" s="92">
        <v>52019.199999999997</v>
      </c>
      <c r="K12" s="92">
        <v>-125971.73</v>
      </c>
    </row>
    <row r="13" spans="1:667" x14ac:dyDescent="0.25">
      <c r="C13" s="79"/>
      <c r="D13" s="79"/>
      <c r="E13" s="79"/>
      <c r="F13" s="79"/>
      <c r="G13" s="97" t="s">
        <v>24</v>
      </c>
      <c r="I13" s="92"/>
      <c r="J13" s="92"/>
      <c r="K13" s="92"/>
    </row>
    <row r="14" spans="1:667" x14ac:dyDescent="0.25">
      <c r="A14" t="s">
        <v>306</v>
      </c>
      <c r="B14" t="s">
        <v>249</v>
      </c>
      <c r="C14" s="79">
        <v>1091</v>
      </c>
      <c r="D14" s="79" t="s">
        <v>179</v>
      </c>
      <c r="E14" s="79" t="s">
        <v>180</v>
      </c>
      <c r="F14" s="79"/>
      <c r="G14" s="93">
        <v>43585</v>
      </c>
      <c r="H14" t="s">
        <v>189</v>
      </c>
      <c r="I14" s="92">
        <v>0</v>
      </c>
      <c r="J14" s="92">
        <v>21032.37</v>
      </c>
      <c r="K14" s="92">
        <v>-147004.1</v>
      </c>
    </row>
    <row r="15" spans="1:667" x14ac:dyDescent="0.25">
      <c r="C15" s="79"/>
      <c r="D15" s="79"/>
      <c r="E15" s="79"/>
      <c r="F15" s="79"/>
      <c r="G15" s="97" t="s">
        <v>26</v>
      </c>
      <c r="I15" s="92"/>
      <c r="J15" s="92"/>
      <c r="K15" s="92"/>
    </row>
    <row r="16" spans="1:667" x14ac:dyDescent="0.25">
      <c r="A16" t="s">
        <v>307</v>
      </c>
      <c r="B16" t="s">
        <v>249</v>
      </c>
      <c r="C16" s="79">
        <v>1162</v>
      </c>
      <c r="D16" s="79" t="s">
        <v>179</v>
      </c>
      <c r="E16" s="79" t="s">
        <v>180</v>
      </c>
      <c r="F16" s="79"/>
      <c r="G16" s="93">
        <v>43623</v>
      </c>
      <c r="H16" t="s">
        <v>190</v>
      </c>
      <c r="I16" s="92">
        <v>0</v>
      </c>
      <c r="J16" s="92">
        <v>21207.919999999998</v>
      </c>
      <c r="K16" s="92">
        <v>-168212.02</v>
      </c>
    </row>
    <row r="17" spans="1:11" x14ac:dyDescent="0.25">
      <c r="A17" t="s">
        <v>308</v>
      </c>
      <c r="B17" t="s">
        <v>249</v>
      </c>
      <c r="C17" s="79">
        <v>1163</v>
      </c>
      <c r="D17" s="79" t="s">
        <v>179</v>
      </c>
      <c r="E17" s="79" t="s">
        <v>180</v>
      </c>
      <c r="F17" s="79"/>
      <c r="G17" s="93">
        <v>43627</v>
      </c>
      <c r="H17" t="s">
        <v>191</v>
      </c>
      <c r="I17" s="92">
        <v>0</v>
      </c>
      <c r="J17" s="92">
        <v>7388.8</v>
      </c>
      <c r="K17" s="92">
        <v>-175600.82</v>
      </c>
    </row>
    <row r="18" spans="1:11" x14ac:dyDescent="0.25">
      <c r="A18" t="s">
        <v>309</v>
      </c>
      <c r="B18" t="s">
        <v>249</v>
      </c>
      <c r="C18" s="79">
        <v>1135</v>
      </c>
      <c r="D18" s="79" t="s">
        <v>179</v>
      </c>
      <c r="E18" s="79" t="s">
        <v>180</v>
      </c>
      <c r="F18" s="79"/>
      <c r="G18" s="93">
        <v>43629</v>
      </c>
      <c r="H18" t="s">
        <v>192</v>
      </c>
      <c r="I18" s="92">
        <v>0</v>
      </c>
      <c r="J18" s="92">
        <v>37509.71</v>
      </c>
      <c r="K18" s="92">
        <v>-213110.53</v>
      </c>
    </row>
    <row r="19" spans="1:11" x14ac:dyDescent="0.25">
      <c r="A19" t="s">
        <v>310</v>
      </c>
      <c r="B19" t="s">
        <v>249</v>
      </c>
      <c r="C19" s="79">
        <v>1136</v>
      </c>
      <c r="D19" s="79" t="s">
        <v>179</v>
      </c>
      <c r="E19" s="79" t="s">
        <v>180</v>
      </c>
      <c r="F19" s="79"/>
      <c r="G19" s="93">
        <v>43629</v>
      </c>
      <c r="H19" t="s">
        <v>193</v>
      </c>
      <c r="I19" s="92">
        <v>0</v>
      </c>
      <c r="J19" s="92">
        <v>37509.71</v>
      </c>
      <c r="K19" s="92">
        <v>-250620.24</v>
      </c>
    </row>
    <row r="20" spans="1:11" x14ac:dyDescent="0.25">
      <c r="A20" t="s">
        <v>311</v>
      </c>
      <c r="B20" t="s">
        <v>249</v>
      </c>
      <c r="C20" s="79">
        <v>1140</v>
      </c>
      <c r="D20" s="79" t="s">
        <v>179</v>
      </c>
      <c r="E20" s="79" t="s">
        <v>180</v>
      </c>
      <c r="F20" s="79"/>
      <c r="G20" s="93">
        <v>43635</v>
      </c>
      <c r="H20" t="s">
        <v>194</v>
      </c>
      <c r="I20" s="92">
        <v>0</v>
      </c>
      <c r="J20" s="92">
        <v>4708.75</v>
      </c>
      <c r="K20" s="92">
        <v>-255328.99</v>
      </c>
    </row>
    <row r="21" spans="1:11" x14ac:dyDescent="0.25">
      <c r="A21" t="s">
        <v>312</v>
      </c>
      <c r="B21" t="s">
        <v>249</v>
      </c>
      <c r="C21" s="79">
        <v>1139</v>
      </c>
      <c r="D21" s="79" t="s">
        <v>179</v>
      </c>
      <c r="E21" s="79" t="s">
        <v>180</v>
      </c>
      <c r="F21" s="79"/>
      <c r="G21" s="93">
        <v>43635</v>
      </c>
      <c r="H21" t="s">
        <v>195</v>
      </c>
      <c r="I21" s="92">
        <v>0</v>
      </c>
      <c r="J21" s="92">
        <v>3915</v>
      </c>
      <c r="K21" s="92">
        <v>-259243.99</v>
      </c>
    </row>
    <row r="22" spans="1:11" x14ac:dyDescent="0.25">
      <c r="A22" t="s">
        <v>313</v>
      </c>
      <c r="B22" t="s">
        <v>249</v>
      </c>
      <c r="C22" s="79">
        <v>1138</v>
      </c>
      <c r="D22" s="79" t="s">
        <v>179</v>
      </c>
      <c r="E22" s="79" t="s">
        <v>180</v>
      </c>
      <c r="F22" s="79"/>
      <c r="G22" s="93">
        <v>43635</v>
      </c>
      <c r="H22" t="s">
        <v>196</v>
      </c>
      <c r="I22" s="92">
        <v>0</v>
      </c>
      <c r="J22" s="92">
        <v>4350</v>
      </c>
      <c r="K22" s="92">
        <v>-263593.99</v>
      </c>
    </row>
    <row r="23" spans="1:11" x14ac:dyDescent="0.25">
      <c r="A23" t="s">
        <v>314</v>
      </c>
      <c r="B23" t="s">
        <v>249</v>
      </c>
      <c r="C23" s="79">
        <v>1137</v>
      </c>
      <c r="D23" s="79" t="s">
        <v>179</v>
      </c>
      <c r="E23" s="79" t="s">
        <v>180</v>
      </c>
      <c r="F23" s="79"/>
      <c r="G23" s="93">
        <v>43635</v>
      </c>
      <c r="H23" t="s">
        <v>197</v>
      </c>
      <c r="I23" s="92">
        <v>0</v>
      </c>
      <c r="J23" s="92">
        <v>4350</v>
      </c>
      <c r="K23" s="92">
        <v>-267943.99</v>
      </c>
    </row>
    <row r="24" spans="1:11" x14ac:dyDescent="0.25">
      <c r="A24" t="s">
        <v>315</v>
      </c>
      <c r="B24" t="s">
        <v>249</v>
      </c>
      <c r="C24" s="79">
        <v>1142</v>
      </c>
      <c r="D24" s="79" t="s">
        <v>179</v>
      </c>
      <c r="E24" s="79" t="s">
        <v>180</v>
      </c>
      <c r="F24" s="79"/>
      <c r="G24" s="93">
        <v>43640</v>
      </c>
      <c r="H24" t="s">
        <v>198</v>
      </c>
      <c r="I24" s="92">
        <v>0</v>
      </c>
      <c r="J24" s="92">
        <v>5655</v>
      </c>
      <c r="K24" s="92">
        <v>-273598.99</v>
      </c>
    </row>
    <row r="25" spans="1:11" x14ac:dyDescent="0.25">
      <c r="A25" t="s">
        <v>316</v>
      </c>
      <c r="B25" t="s">
        <v>249</v>
      </c>
      <c r="C25" s="79">
        <v>1143</v>
      </c>
      <c r="D25" s="79" t="s">
        <v>179</v>
      </c>
      <c r="E25" s="79" t="s">
        <v>180</v>
      </c>
      <c r="F25" s="79"/>
      <c r="G25" s="93">
        <v>43640</v>
      </c>
      <c r="H25" t="s">
        <v>199</v>
      </c>
      <c r="I25" s="92">
        <v>0</v>
      </c>
      <c r="J25" s="92">
        <v>5220</v>
      </c>
      <c r="K25" s="92">
        <v>-278818.99</v>
      </c>
    </row>
    <row r="26" spans="1:11" x14ac:dyDescent="0.25">
      <c r="A26" t="s">
        <v>317</v>
      </c>
      <c r="B26" t="s">
        <v>249</v>
      </c>
      <c r="C26" s="79">
        <v>1144</v>
      </c>
      <c r="D26" s="79" t="s">
        <v>179</v>
      </c>
      <c r="E26" s="79" t="s">
        <v>180</v>
      </c>
      <c r="F26" s="79"/>
      <c r="G26" s="93">
        <v>43640</v>
      </c>
      <c r="H26" t="s">
        <v>200</v>
      </c>
      <c r="I26" s="92">
        <v>0</v>
      </c>
      <c r="J26" s="92">
        <v>15588.65</v>
      </c>
      <c r="K26" s="92">
        <v>-294407.64</v>
      </c>
    </row>
    <row r="27" spans="1:11" x14ac:dyDescent="0.25">
      <c r="A27" t="s">
        <v>318</v>
      </c>
      <c r="B27" t="s">
        <v>249</v>
      </c>
      <c r="C27" s="79">
        <v>1145</v>
      </c>
      <c r="D27" s="79" t="s">
        <v>179</v>
      </c>
      <c r="E27" s="79" t="s">
        <v>180</v>
      </c>
      <c r="F27" s="79"/>
      <c r="G27" s="93">
        <v>43640</v>
      </c>
      <c r="H27" t="s">
        <v>200</v>
      </c>
      <c r="I27" s="92">
        <v>0</v>
      </c>
      <c r="J27" s="92">
        <v>15588.65</v>
      </c>
      <c r="K27" s="92">
        <v>-309996.28999999998</v>
      </c>
    </row>
    <row r="28" spans="1:11" x14ac:dyDescent="0.25">
      <c r="A28" t="s">
        <v>319</v>
      </c>
      <c r="B28" t="s">
        <v>249</v>
      </c>
      <c r="C28" s="79">
        <v>1141</v>
      </c>
      <c r="D28" s="79" t="s">
        <v>179</v>
      </c>
      <c r="E28" s="79" t="s">
        <v>180</v>
      </c>
      <c r="F28" s="79"/>
      <c r="G28" s="93">
        <v>43640</v>
      </c>
      <c r="H28" t="s">
        <v>201</v>
      </c>
      <c r="I28" s="92">
        <v>0</v>
      </c>
      <c r="J28" s="92">
        <v>21207.919999999998</v>
      </c>
      <c r="K28" s="92">
        <v>-331204.21000000002</v>
      </c>
    </row>
    <row r="29" spans="1:11" x14ac:dyDescent="0.25">
      <c r="A29" t="s">
        <v>320</v>
      </c>
      <c r="B29" t="s">
        <v>249</v>
      </c>
      <c r="C29" s="79">
        <v>1147</v>
      </c>
      <c r="D29" s="79" t="s">
        <v>179</v>
      </c>
      <c r="E29" s="79" t="s">
        <v>180</v>
      </c>
      <c r="F29" s="79"/>
      <c r="G29" s="93">
        <v>43640</v>
      </c>
      <c r="H29" t="s">
        <v>202</v>
      </c>
      <c r="I29" s="92">
        <v>0</v>
      </c>
      <c r="J29" s="92">
        <v>4060</v>
      </c>
      <c r="K29" s="92">
        <v>-335264.21000000002</v>
      </c>
    </row>
    <row r="30" spans="1:11" x14ac:dyDescent="0.25">
      <c r="A30" t="s">
        <v>321</v>
      </c>
      <c r="B30" t="s">
        <v>249</v>
      </c>
      <c r="C30" s="79">
        <v>1146</v>
      </c>
      <c r="D30" s="79" t="s">
        <v>179</v>
      </c>
      <c r="E30" s="79" t="s">
        <v>180</v>
      </c>
      <c r="F30" s="79"/>
      <c r="G30" s="93">
        <v>43640</v>
      </c>
      <c r="H30" t="s">
        <v>203</v>
      </c>
      <c r="I30" s="92">
        <v>0</v>
      </c>
      <c r="J30" s="92">
        <v>5930.5</v>
      </c>
      <c r="K30" s="92">
        <v>-341194.71</v>
      </c>
    </row>
    <row r="31" spans="1:11" x14ac:dyDescent="0.25">
      <c r="A31" t="s">
        <v>322</v>
      </c>
      <c r="B31" t="s">
        <v>249</v>
      </c>
      <c r="C31" s="79">
        <v>1130</v>
      </c>
      <c r="D31" s="79" t="s">
        <v>179</v>
      </c>
      <c r="E31" s="79" t="s">
        <v>180</v>
      </c>
      <c r="F31" s="79"/>
      <c r="G31" s="93">
        <v>43642</v>
      </c>
      <c r="H31" t="s">
        <v>204</v>
      </c>
      <c r="I31" s="92">
        <v>0</v>
      </c>
      <c r="J31" s="92">
        <v>520.19000000000005</v>
      </c>
      <c r="K31" s="92">
        <v>-341714.9</v>
      </c>
    </row>
    <row r="32" spans="1:11" x14ac:dyDescent="0.25">
      <c r="A32" t="s">
        <v>323</v>
      </c>
      <c r="B32" t="s">
        <v>249</v>
      </c>
      <c r="C32" s="79">
        <v>1148</v>
      </c>
      <c r="D32" s="79" t="s">
        <v>179</v>
      </c>
      <c r="E32" s="79" t="s">
        <v>180</v>
      </c>
      <c r="F32" s="79"/>
      <c r="G32" s="93">
        <v>43642</v>
      </c>
      <c r="H32" t="s">
        <v>204</v>
      </c>
      <c r="I32" s="92">
        <v>0</v>
      </c>
      <c r="J32" s="92">
        <v>520.19000000000005</v>
      </c>
      <c r="K32" s="92">
        <v>-342235.09</v>
      </c>
    </row>
    <row r="33" spans="1:11" x14ac:dyDescent="0.25">
      <c r="A33" t="s">
        <v>324</v>
      </c>
      <c r="B33" t="s">
        <v>249</v>
      </c>
      <c r="C33" s="79">
        <v>1391</v>
      </c>
      <c r="D33" s="79" t="s">
        <v>179</v>
      </c>
      <c r="E33" s="79" t="s">
        <v>180</v>
      </c>
      <c r="F33" s="79"/>
      <c r="G33" s="93">
        <v>43646</v>
      </c>
      <c r="H33" t="s">
        <v>205</v>
      </c>
      <c r="I33" s="92">
        <v>15588.65</v>
      </c>
      <c r="J33" s="92">
        <v>0</v>
      </c>
      <c r="K33" s="92">
        <v>-326646.44</v>
      </c>
    </row>
    <row r="34" spans="1:11" x14ac:dyDescent="0.25">
      <c r="A34" t="s">
        <v>325</v>
      </c>
      <c r="B34" t="s">
        <v>249</v>
      </c>
      <c r="C34" s="79">
        <v>1392</v>
      </c>
      <c r="D34" s="79" t="s">
        <v>179</v>
      </c>
      <c r="E34" s="79" t="s">
        <v>180</v>
      </c>
      <c r="F34" s="79"/>
      <c r="G34" s="93">
        <v>43646</v>
      </c>
      <c r="H34" t="s">
        <v>206</v>
      </c>
      <c r="I34" s="92">
        <v>520.19000000000005</v>
      </c>
      <c r="J34" s="92">
        <v>0</v>
      </c>
      <c r="K34" s="92">
        <v>-326126.25</v>
      </c>
    </row>
    <row r="35" spans="1:11" x14ac:dyDescent="0.25">
      <c r="C35" s="79"/>
      <c r="D35" s="79"/>
      <c r="E35" s="79"/>
      <c r="F35" s="79"/>
      <c r="G35" s="97" t="s">
        <v>27</v>
      </c>
      <c r="I35" s="92"/>
      <c r="J35" s="92"/>
      <c r="K35" s="92"/>
    </row>
    <row r="36" spans="1:11" x14ac:dyDescent="0.25">
      <c r="A36" t="s">
        <v>326</v>
      </c>
      <c r="B36" t="s">
        <v>249</v>
      </c>
      <c r="C36" s="79">
        <v>1186</v>
      </c>
      <c r="D36" s="79" t="s">
        <v>179</v>
      </c>
      <c r="E36" s="79" t="s">
        <v>180</v>
      </c>
      <c r="F36" s="79"/>
      <c r="G36" s="93">
        <v>43662</v>
      </c>
      <c r="H36" t="s">
        <v>207</v>
      </c>
      <c r="I36" s="92">
        <v>0</v>
      </c>
      <c r="J36" s="92">
        <v>176457.82</v>
      </c>
      <c r="K36" s="92">
        <v>-502584.07</v>
      </c>
    </row>
    <row r="37" spans="1:11" x14ac:dyDescent="0.25">
      <c r="A37" t="s">
        <v>327</v>
      </c>
      <c r="B37" t="s">
        <v>249</v>
      </c>
      <c r="C37" s="79">
        <v>1188</v>
      </c>
      <c r="D37" s="79" t="s">
        <v>179</v>
      </c>
      <c r="E37" s="79" t="s">
        <v>180</v>
      </c>
      <c r="F37" s="79"/>
      <c r="G37" s="93">
        <v>43663</v>
      </c>
      <c r="H37" t="s">
        <v>208</v>
      </c>
      <c r="I37" s="92">
        <v>0</v>
      </c>
      <c r="J37" s="92">
        <v>40409.53</v>
      </c>
      <c r="K37" s="92">
        <v>-542993.6</v>
      </c>
    </row>
    <row r="38" spans="1:11" x14ac:dyDescent="0.25">
      <c r="C38" s="79"/>
      <c r="D38" s="79"/>
      <c r="E38" s="79"/>
      <c r="F38" s="79"/>
      <c r="G38" s="97" t="s">
        <v>28</v>
      </c>
      <c r="I38" s="92"/>
      <c r="J38" s="92"/>
      <c r="K38" s="92"/>
    </row>
    <row r="39" spans="1:11" x14ac:dyDescent="0.25">
      <c r="A39" t="s">
        <v>328</v>
      </c>
      <c r="B39" t="s">
        <v>249</v>
      </c>
      <c r="C39" s="79">
        <v>1212</v>
      </c>
      <c r="D39" s="79" t="s">
        <v>179</v>
      </c>
      <c r="E39" s="79" t="s">
        <v>180</v>
      </c>
      <c r="F39" s="79"/>
      <c r="G39" s="93">
        <v>43678</v>
      </c>
      <c r="H39" t="s">
        <v>209</v>
      </c>
      <c r="I39" s="92">
        <v>0</v>
      </c>
      <c r="J39" s="92">
        <v>8867.4</v>
      </c>
      <c r="K39" s="92">
        <v>-551861</v>
      </c>
    </row>
    <row r="40" spans="1:11" x14ac:dyDescent="0.25">
      <c r="A40" t="s">
        <v>329</v>
      </c>
      <c r="B40" t="s">
        <v>249</v>
      </c>
      <c r="C40" s="79">
        <v>1211</v>
      </c>
      <c r="D40" s="79" t="s">
        <v>179</v>
      </c>
      <c r="E40" s="79" t="s">
        <v>180</v>
      </c>
      <c r="F40" s="79"/>
      <c r="G40" s="93">
        <v>43678</v>
      </c>
      <c r="H40" t="s">
        <v>210</v>
      </c>
      <c r="I40" s="92">
        <v>0</v>
      </c>
      <c r="J40" s="92">
        <v>10658</v>
      </c>
      <c r="K40" s="92">
        <v>-562519</v>
      </c>
    </row>
    <row r="41" spans="1:11" x14ac:dyDescent="0.25">
      <c r="A41" t="s">
        <v>330</v>
      </c>
      <c r="B41" t="s">
        <v>249</v>
      </c>
      <c r="C41" s="79">
        <v>1346</v>
      </c>
      <c r="D41" s="79" t="s">
        <v>179</v>
      </c>
      <c r="E41" s="79" t="s">
        <v>180</v>
      </c>
      <c r="F41" s="79"/>
      <c r="G41" s="93">
        <v>43707</v>
      </c>
      <c r="H41" t="s">
        <v>211</v>
      </c>
      <c r="I41" s="92">
        <v>0</v>
      </c>
      <c r="J41" s="92">
        <v>11794</v>
      </c>
      <c r="K41" s="92">
        <v>-574313</v>
      </c>
    </row>
    <row r="42" spans="1:11" x14ac:dyDescent="0.25">
      <c r="C42" s="79"/>
      <c r="D42" s="79"/>
      <c r="E42" s="79"/>
      <c r="F42" s="79"/>
      <c r="G42" s="97" t="s">
        <v>29</v>
      </c>
      <c r="I42" s="92"/>
      <c r="J42" s="92"/>
      <c r="K42" s="92"/>
    </row>
    <row r="43" spans="1:11" x14ac:dyDescent="0.25">
      <c r="A43" t="s">
        <v>331</v>
      </c>
      <c r="B43" t="s">
        <v>249</v>
      </c>
      <c r="C43" s="79">
        <v>1236</v>
      </c>
      <c r="D43" s="79" t="s">
        <v>179</v>
      </c>
      <c r="E43" s="79" t="s">
        <v>180</v>
      </c>
      <c r="F43" s="79"/>
      <c r="G43" s="93">
        <v>43735</v>
      </c>
      <c r="H43" t="s">
        <v>212</v>
      </c>
      <c r="I43" s="92">
        <v>0</v>
      </c>
      <c r="J43" s="92">
        <v>1989.66</v>
      </c>
      <c r="K43" s="92">
        <v>-576302.66</v>
      </c>
    </row>
    <row r="44" spans="1:11" x14ac:dyDescent="0.25">
      <c r="A44" t="s">
        <v>332</v>
      </c>
      <c r="B44" t="s">
        <v>249</v>
      </c>
      <c r="C44" s="79">
        <v>1241</v>
      </c>
      <c r="D44" s="79" t="s">
        <v>179</v>
      </c>
      <c r="E44" s="79" t="s">
        <v>180</v>
      </c>
      <c r="F44" s="79"/>
      <c r="G44" s="93">
        <v>43735</v>
      </c>
      <c r="H44" t="s">
        <v>213</v>
      </c>
      <c r="I44" s="92">
        <v>0</v>
      </c>
      <c r="J44" s="92">
        <v>7489.59</v>
      </c>
      <c r="K44" s="92">
        <v>-583792.25</v>
      </c>
    </row>
    <row r="45" spans="1:11" x14ac:dyDescent="0.25">
      <c r="A45" t="s">
        <v>333</v>
      </c>
      <c r="B45" t="s">
        <v>249</v>
      </c>
      <c r="C45" s="79">
        <v>1243</v>
      </c>
      <c r="D45" s="79" t="s">
        <v>179</v>
      </c>
      <c r="E45" s="79" t="s">
        <v>180</v>
      </c>
      <c r="F45" s="79"/>
      <c r="G45" s="93">
        <v>43735</v>
      </c>
      <c r="H45" t="s">
        <v>214</v>
      </c>
      <c r="I45" s="92">
        <v>0</v>
      </c>
      <c r="J45" s="92">
        <v>3701.46</v>
      </c>
      <c r="K45" s="92">
        <v>-587493.71</v>
      </c>
    </row>
    <row r="46" spans="1:11" x14ac:dyDescent="0.25">
      <c r="A46" t="s">
        <v>334</v>
      </c>
      <c r="B46" t="s">
        <v>249</v>
      </c>
      <c r="C46" s="79">
        <v>1244</v>
      </c>
      <c r="D46" s="79" t="s">
        <v>179</v>
      </c>
      <c r="E46" s="79" t="s">
        <v>180</v>
      </c>
      <c r="F46" s="79"/>
      <c r="G46" s="93">
        <v>43735</v>
      </c>
      <c r="H46" t="s">
        <v>215</v>
      </c>
      <c r="I46" s="92">
        <v>0</v>
      </c>
      <c r="J46" s="92">
        <v>3701.46</v>
      </c>
      <c r="K46" s="92">
        <v>-591195.17000000004</v>
      </c>
    </row>
    <row r="47" spans="1:11" x14ac:dyDescent="0.25">
      <c r="A47" t="s">
        <v>335</v>
      </c>
      <c r="B47" t="s">
        <v>249</v>
      </c>
      <c r="C47" s="79">
        <v>1245</v>
      </c>
      <c r="D47" s="79" t="s">
        <v>179</v>
      </c>
      <c r="E47" s="79" t="s">
        <v>180</v>
      </c>
      <c r="F47" s="79"/>
      <c r="G47" s="93">
        <v>43735</v>
      </c>
      <c r="H47" t="s">
        <v>216</v>
      </c>
      <c r="I47" s="92">
        <v>0</v>
      </c>
      <c r="J47" s="92">
        <v>2542.61</v>
      </c>
      <c r="K47" s="92">
        <v>-593737.78</v>
      </c>
    </row>
    <row r="48" spans="1:11" x14ac:dyDescent="0.25">
      <c r="A48" t="s">
        <v>336</v>
      </c>
      <c r="B48" t="s">
        <v>249</v>
      </c>
      <c r="C48" s="79">
        <v>1246</v>
      </c>
      <c r="D48" s="79" t="s">
        <v>179</v>
      </c>
      <c r="E48" s="79" t="s">
        <v>180</v>
      </c>
      <c r="F48" s="79"/>
      <c r="G48" s="93">
        <v>43735</v>
      </c>
      <c r="H48" t="s">
        <v>217</v>
      </c>
      <c r="I48" s="92">
        <v>0</v>
      </c>
      <c r="J48" s="92">
        <v>2542.61</v>
      </c>
      <c r="K48" s="92">
        <v>-596280.39</v>
      </c>
    </row>
    <row r="49" spans="1:11" x14ac:dyDescent="0.25">
      <c r="A49" t="s">
        <v>337</v>
      </c>
      <c r="B49" t="s">
        <v>249</v>
      </c>
      <c r="C49" s="79">
        <v>1247</v>
      </c>
      <c r="D49" s="79" t="s">
        <v>179</v>
      </c>
      <c r="E49" s="79" t="s">
        <v>180</v>
      </c>
      <c r="F49" s="79"/>
      <c r="G49" s="93">
        <v>43735</v>
      </c>
      <c r="H49" t="s">
        <v>218</v>
      </c>
      <c r="I49" s="92">
        <v>0</v>
      </c>
      <c r="J49" s="92">
        <v>2542.61</v>
      </c>
      <c r="K49" s="92">
        <v>-598823</v>
      </c>
    </row>
    <row r="50" spans="1:11" x14ac:dyDescent="0.25">
      <c r="A50" t="s">
        <v>338</v>
      </c>
      <c r="B50" t="s">
        <v>249</v>
      </c>
      <c r="C50" s="79">
        <v>1248</v>
      </c>
      <c r="D50" s="79" t="s">
        <v>179</v>
      </c>
      <c r="E50" s="79" t="s">
        <v>180</v>
      </c>
      <c r="F50" s="79"/>
      <c r="G50" s="93">
        <v>43735</v>
      </c>
      <c r="H50" t="s">
        <v>218</v>
      </c>
      <c r="I50" s="92">
        <v>0</v>
      </c>
      <c r="J50" s="92">
        <v>2542.61</v>
      </c>
      <c r="K50" s="92">
        <v>-601365.61</v>
      </c>
    </row>
    <row r="51" spans="1:11" x14ac:dyDescent="0.25">
      <c r="A51" t="s">
        <v>339</v>
      </c>
      <c r="B51" t="s">
        <v>249</v>
      </c>
      <c r="C51" s="79">
        <v>1235</v>
      </c>
      <c r="D51" s="79" t="s">
        <v>179</v>
      </c>
      <c r="E51" s="79" t="s">
        <v>180</v>
      </c>
      <c r="F51" s="79"/>
      <c r="G51" s="93">
        <v>43735</v>
      </c>
      <c r="H51" t="s">
        <v>219</v>
      </c>
      <c r="I51" s="92">
        <v>0</v>
      </c>
      <c r="J51" s="92">
        <v>1615.37</v>
      </c>
      <c r="K51" s="92">
        <v>-602980.98</v>
      </c>
    </row>
    <row r="52" spans="1:11" x14ac:dyDescent="0.25">
      <c r="A52" t="s">
        <v>340</v>
      </c>
      <c r="B52" t="s">
        <v>249</v>
      </c>
      <c r="C52" s="79">
        <v>1231</v>
      </c>
      <c r="D52" s="79" t="s">
        <v>179</v>
      </c>
      <c r="E52" s="79" t="s">
        <v>180</v>
      </c>
      <c r="F52" s="79"/>
      <c r="G52" s="93">
        <v>43735</v>
      </c>
      <c r="H52" t="s">
        <v>220</v>
      </c>
      <c r="I52" s="92">
        <v>0</v>
      </c>
      <c r="J52" s="92">
        <v>10255.42</v>
      </c>
      <c r="K52" s="92">
        <v>-613236.4</v>
      </c>
    </row>
    <row r="53" spans="1:11" x14ac:dyDescent="0.25">
      <c r="A53" t="s">
        <v>341</v>
      </c>
      <c r="B53" t="s">
        <v>249</v>
      </c>
      <c r="C53" s="79">
        <v>1232</v>
      </c>
      <c r="D53" s="79" t="s">
        <v>179</v>
      </c>
      <c r="E53" s="79" t="s">
        <v>180</v>
      </c>
      <c r="F53" s="79"/>
      <c r="G53" s="93">
        <v>43735</v>
      </c>
      <c r="H53" t="s">
        <v>221</v>
      </c>
      <c r="I53" s="92">
        <v>0</v>
      </c>
      <c r="J53" s="92">
        <v>137.79</v>
      </c>
      <c r="K53" s="92">
        <v>-613374.18999999994</v>
      </c>
    </row>
    <row r="54" spans="1:11" x14ac:dyDescent="0.25">
      <c r="A54" t="s">
        <v>342</v>
      </c>
      <c r="B54" t="s">
        <v>249</v>
      </c>
      <c r="C54" s="79">
        <v>1233</v>
      </c>
      <c r="D54" s="79" t="s">
        <v>179</v>
      </c>
      <c r="E54" s="79" t="s">
        <v>180</v>
      </c>
      <c r="F54" s="79"/>
      <c r="G54" s="93">
        <v>43735</v>
      </c>
      <c r="H54" t="s">
        <v>222</v>
      </c>
      <c r="I54" s="92">
        <v>0</v>
      </c>
      <c r="J54" s="92">
        <v>137.79</v>
      </c>
      <c r="K54" s="92">
        <v>-613511.98</v>
      </c>
    </row>
    <row r="55" spans="1:11" x14ac:dyDescent="0.25">
      <c r="A55" t="s">
        <v>343</v>
      </c>
      <c r="B55" t="s">
        <v>249</v>
      </c>
      <c r="C55" s="79">
        <v>1234</v>
      </c>
      <c r="D55" s="79" t="s">
        <v>179</v>
      </c>
      <c r="E55" s="79" t="s">
        <v>180</v>
      </c>
      <c r="F55" s="79"/>
      <c r="G55" s="93">
        <v>43735</v>
      </c>
      <c r="H55" t="s">
        <v>223</v>
      </c>
      <c r="I55" s="92">
        <v>0</v>
      </c>
      <c r="J55" s="92">
        <v>4402.9399999999996</v>
      </c>
      <c r="K55" s="92">
        <v>-617914.92000000004</v>
      </c>
    </row>
    <row r="56" spans="1:11" x14ac:dyDescent="0.25">
      <c r="A56" t="s">
        <v>344</v>
      </c>
      <c r="B56" t="s">
        <v>249</v>
      </c>
      <c r="C56" s="79">
        <v>1242</v>
      </c>
      <c r="D56" s="79" t="s">
        <v>179</v>
      </c>
      <c r="E56" s="79" t="s">
        <v>180</v>
      </c>
      <c r="F56" s="79"/>
      <c r="G56" s="93">
        <v>43735</v>
      </c>
      <c r="H56" t="s">
        <v>224</v>
      </c>
      <c r="I56" s="92">
        <v>0</v>
      </c>
      <c r="J56" s="92">
        <v>7489.59</v>
      </c>
      <c r="K56" s="92">
        <v>-625404.51</v>
      </c>
    </row>
    <row r="57" spans="1:11" x14ac:dyDescent="0.25">
      <c r="A57" t="s">
        <v>345</v>
      </c>
      <c r="B57" t="s">
        <v>249</v>
      </c>
      <c r="C57" s="79">
        <v>1364</v>
      </c>
      <c r="D57" s="79" t="s">
        <v>179</v>
      </c>
      <c r="E57" s="79" t="s">
        <v>180</v>
      </c>
      <c r="F57" s="79"/>
      <c r="G57" s="93">
        <v>43738</v>
      </c>
      <c r="H57" t="s">
        <v>225</v>
      </c>
      <c r="I57" s="92">
        <v>11794</v>
      </c>
      <c r="J57" s="92">
        <v>0</v>
      </c>
      <c r="K57" s="92">
        <v>-613610.51</v>
      </c>
    </row>
    <row r="58" spans="1:11" x14ac:dyDescent="0.25">
      <c r="A58" t="s">
        <v>346</v>
      </c>
      <c r="B58" t="s">
        <v>249</v>
      </c>
      <c r="C58" s="79">
        <v>1363</v>
      </c>
      <c r="D58" s="79" t="s">
        <v>179</v>
      </c>
      <c r="E58" s="79" t="s">
        <v>180</v>
      </c>
      <c r="F58" s="79"/>
      <c r="G58" s="93">
        <v>43738</v>
      </c>
      <c r="H58" t="s">
        <v>226</v>
      </c>
      <c r="I58" s="92">
        <v>2542.61</v>
      </c>
      <c r="J58" s="92">
        <v>0</v>
      </c>
      <c r="K58" s="92">
        <v>-611067.9</v>
      </c>
    </row>
    <row r="59" spans="1:11" x14ac:dyDescent="0.25">
      <c r="A59" t="s">
        <v>347</v>
      </c>
      <c r="B59" t="s">
        <v>249</v>
      </c>
      <c r="C59" s="79">
        <v>1360</v>
      </c>
      <c r="D59" s="79" t="s">
        <v>179</v>
      </c>
      <c r="E59" s="79" t="s">
        <v>180</v>
      </c>
      <c r="F59" s="79"/>
      <c r="G59" s="93">
        <v>43738</v>
      </c>
      <c r="H59" t="s">
        <v>227</v>
      </c>
      <c r="I59" s="92">
        <v>11794</v>
      </c>
      <c r="J59" s="92">
        <v>0</v>
      </c>
      <c r="K59" s="92">
        <v>-599273.9</v>
      </c>
    </row>
    <row r="60" spans="1:11" x14ac:dyDescent="0.25">
      <c r="A60" t="s">
        <v>348</v>
      </c>
      <c r="B60" t="s">
        <v>249</v>
      </c>
      <c r="C60" s="79">
        <v>1347</v>
      </c>
      <c r="D60" s="79" t="s">
        <v>179</v>
      </c>
      <c r="E60" s="79" t="s">
        <v>180</v>
      </c>
      <c r="F60" s="79"/>
      <c r="G60" s="93">
        <v>43738</v>
      </c>
      <c r="H60" t="s">
        <v>227</v>
      </c>
      <c r="I60" s="92">
        <v>0</v>
      </c>
      <c r="J60" s="92">
        <v>11794</v>
      </c>
      <c r="K60" s="92">
        <v>-611067.9</v>
      </c>
    </row>
    <row r="61" spans="1:11" x14ac:dyDescent="0.25">
      <c r="C61" s="79"/>
      <c r="D61" s="79"/>
      <c r="E61" s="79"/>
      <c r="F61" s="79"/>
      <c r="G61" s="97" t="s">
        <v>30</v>
      </c>
      <c r="I61" s="92"/>
      <c r="J61" s="92"/>
      <c r="K61" s="92"/>
    </row>
    <row r="62" spans="1:11" x14ac:dyDescent="0.25">
      <c r="A62" t="s">
        <v>349</v>
      </c>
      <c r="B62" t="s">
        <v>249</v>
      </c>
      <c r="C62" s="79">
        <v>1280</v>
      </c>
      <c r="D62" s="79" t="s">
        <v>179</v>
      </c>
      <c r="E62" s="79" t="s">
        <v>180</v>
      </c>
      <c r="F62" s="79"/>
      <c r="G62" s="93">
        <v>43755</v>
      </c>
      <c r="H62" t="s">
        <v>228</v>
      </c>
      <c r="I62" s="92">
        <v>0</v>
      </c>
      <c r="J62" s="92">
        <v>936.39</v>
      </c>
      <c r="K62" s="92">
        <v>-612004.29</v>
      </c>
    </row>
    <row r="63" spans="1:11" x14ac:dyDescent="0.25">
      <c r="A63" t="s">
        <v>350</v>
      </c>
      <c r="B63" t="s">
        <v>249</v>
      </c>
      <c r="C63" s="79">
        <v>1289</v>
      </c>
      <c r="D63" s="79" t="s">
        <v>179</v>
      </c>
      <c r="E63" s="79" t="s">
        <v>180</v>
      </c>
      <c r="F63" s="79"/>
      <c r="G63" s="93">
        <v>43756</v>
      </c>
      <c r="H63" t="s">
        <v>229</v>
      </c>
      <c r="I63" s="92">
        <v>0</v>
      </c>
      <c r="J63" s="92">
        <v>71</v>
      </c>
      <c r="K63" s="92">
        <v>-612075.29</v>
      </c>
    </row>
    <row r="64" spans="1:11" x14ac:dyDescent="0.25">
      <c r="A64" t="s">
        <v>351</v>
      </c>
      <c r="B64" t="s">
        <v>249</v>
      </c>
      <c r="C64" s="79">
        <v>1288</v>
      </c>
      <c r="D64" s="79" t="s">
        <v>179</v>
      </c>
      <c r="E64" s="79" t="s">
        <v>180</v>
      </c>
      <c r="F64" s="79"/>
      <c r="G64" s="93">
        <v>43756</v>
      </c>
      <c r="H64" t="s">
        <v>230</v>
      </c>
      <c r="I64" s="92">
        <v>0</v>
      </c>
      <c r="J64" s="92">
        <v>22027.48</v>
      </c>
      <c r="K64" s="92">
        <v>-634102.77</v>
      </c>
    </row>
    <row r="65" spans="1:11" x14ac:dyDescent="0.25">
      <c r="A65" t="s">
        <v>352</v>
      </c>
      <c r="B65" t="s">
        <v>249</v>
      </c>
      <c r="C65" s="79">
        <v>1287</v>
      </c>
      <c r="D65" s="79" t="s">
        <v>179</v>
      </c>
      <c r="E65" s="79" t="s">
        <v>180</v>
      </c>
      <c r="F65" s="79"/>
      <c r="G65" s="93">
        <v>43756</v>
      </c>
      <c r="H65" t="s">
        <v>231</v>
      </c>
      <c r="I65" s="92">
        <v>0</v>
      </c>
      <c r="J65" s="92">
        <v>4238.8100000000004</v>
      </c>
      <c r="K65" s="92">
        <v>-638341.57999999996</v>
      </c>
    </row>
    <row r="66" spans="1:11" x14ac:dyDescent="0.25">
      <c r="A66" t="s">
        <v>353</v>
      </c>
      <c r="B66" t="s">
        <v>249</v>
      </c>
      <c r="C66" s="79">
        <v>1286</v>
      </c>
      <c r="D66" s="79" t="s">
        <v>179</v>
      </c>
      <c r="E66" s="79" t="s">
        <v>180</v>
      </c>
      <c r="F66" s="79"/>
      <c r="G66" s="93">
        <v>43756</v>
      </c>
      <c r="H66" t="s">
        <v>232</v>
      </c>
      <c r="I66" s="92">
        <v>0</v>
      </c>
      <c r="J66" s="92">
        <v>1615.97</v>
      </c>
      <c r="K66" s="92">
        <v>-639957.55000000005</v>
      </c>
    </row>
    <row r="67" spans="1:11" x14ac:dyDescent="0.25">
      <c r="A67" t="s">
        <v>354</v>
      </c>
      <c r="B67" t="s">
        <v>249</v>
      </c>
      <c r="C67" s="79">
        <v>1285</v>
      </c>
      <c r="D67" s="79" t="s">
        <v>179</v>
      </c>
      <c r="E67" s="79" t="s">
        <v>180</v>
      </c>
      <c r="F67" s="79"/>
      <c r="G67" s="93">
        <v>43756</v>
      </c>
      <c r="H67" t="s">
        <v>233</v>
      </c>
      <c r="I67" s="92">
        <v>0</v>
      </c>
      <c r="J67" s="92">
        <v>21207.919999999998</v>
      </c>
      <c r="K67" s="92">
        <v>-661165.47</v>
      </c>
    </row>
    <row r="68" spans="1:11" x14ac:dyDescent="0.25">
      <c r="A68" t="s">
        <v>355</v>
      </c>
      <c r="B68" t="s">
        <v>249</v>
      </c>
      <c r="C68" s="79">
        <v>1284</v>
      </c>
      <c r="D68" s="79" t="s">
        <v>179</v>
      </c>
      <c r="E68" s="79" t="s">
        <v>180</v>
      </c>
      <c r="F68" s="79"/>
      <c r="G68" s="93">
        <v>43756</v>
      </c>
      <c r="H68" t="s">
        <v>234</v>
      </c>
      <c r="I68" s="92">
        <v>0</v>
      </c>
      <c r="J68" s="92">
        <v>3701.46</v>
      </c>
      <c r="K68" s="92">
        <v>-664866.93000000005</v>
      </c>
    </row>
    <row r="69" spans="1:11" x14ac:dyDescent="0.25">
      <c r="A69" t="s">
        <v>356</v>
      </c>
      <c r="B69" t="s">
        <v>249</v>
      </c>
      <c r="C69" s="79">
        <v>1282</v>
      </c>
      <c r="D69" s="79" t="s">
        <v>179</v>
      </c>
      <c r="E69" s="79" t="s">
        <v>180</v>
      </c>
      <c r="F69" s="79"/>
      <c r="G69" s="93">
        <v>43756</v>
      </c>
      <c r="H69" t="s">
        <v>235</v>
      </c>
      <c r="I69" s="92">
        <v>0</v>
      </c>
      <c r="J69" s="92">
        <v>2542.61</v>
      </c>
      <c r="K69" s="92">
        <v>-667409.54</v>
      </c>
    </row>
    <row r="70" spans="1:11" x14ac:dyDescent="0.25">
      <c r="A70" t="s">
        <v>357</v>
      </c>
      <c r="B70" t="s">
        <v>249</v>
      </c>
      <c r="C70" s="79">
        <v>1281</v>
      </c>
      <c r="D70" s="79" t="s">
        <v>179</v>
      </c>
      <c r="E70" s="79" t="s">
        <v>180</v>
      </c>
      <c r="F70" s="79"/>
      <c r="G70" s="93">
        <v>43756</v>
      </c>
      <c r="H70" t="s">
        <v>236</v>
      </c>
      <c r="I70" s="92">
        <v>0</v>
      </c>
      <c r="J70" s="92">
        <v>10255.42</v>
      </c>
      <c r="K70" s="92">
        <v>-677664.96</v>
      </c>
    </row>
    <row r="71" spans="1:11" x14ac:dyDescent="0.25">
      <c r="A71" t="s">
        <v>358</v>
      </c>
      <c r="B71" t="s">
        <v>249</v>
      </c>
      <c r="C71" s="79">
        <v>1283</v>
      </c>
      <c r="D71" s="79" t="s">
        <v>179</v>
      </c>
      <c r="E71" s="79" t="s">
        <v>180</v>
      </c>
      <c r="F71" s="79"/>
      <c r="G71" s="93">
        <v>43756</v>
      </c>
      <c r="H71" t="s">
        <v>237</v>
      </c>
      <c r="I71" s="92">
        <v>0</v>
      </c>
      <c r="J71" s="92">
        <v>7489.59</v>
      </c>
      <c r="K71" s="92">
        <v>-685154.55</v>
      </c>
    </row>
    <row r="72" spans="1:11" x14ac:dyDescent="0.25">
      <c r="A72" t="s">
        <v>359</v>
      </c>
      <c r="B72" t="s">
        <v>249</v>
      </c>
      <c r="C72" s="79">
        <v>1290</v>
      </c>
      <c r="D72" s="79" t="s">
        <v>179</v>
      </c>
      <c r="E72" s="79" t="s">
        <v>180</v>
      </c>
      <c r="F72" s="79"/>
      <c r="G72" s="93">
        <v>43763</v>
      </c>
      <c r="H72" t="s">
        <v>238</v>
      </c>
      <c r="I72" s="92">
        <v>0</v>
      </c>
      <c r="J72" s="92">
        <v>56.16</v>
      </c>
      <c r="K72" s="92">
        <v>-685210.71</v>
      </c>
    </row>
    <row r="73" spans="1:11" x14ac:dyDescent="0.25">
      <c r="C73" s="79"/>
      <c r="D73" s="79"/>
      <c r="E73" s="79"/>
      <c r="F73" s="79"/>
      <c r="G73" s="97" t="s">
        <v>31</v>
      </c>
      <c r="I73" s="92"/>
      <c r="J73" s="92"/>
      <c r="K73" s="92"/>
    </row>
    <row r="74" spans="1:11" x14ac:dyDescent="0.25">
      <c r="A74" t="s">
        <v>360</v>
      </c>
      <c r="B74" t="s">
        <v>249</v>
      </c>
      <c r="C74" s="79">
        <v>1298</v>
      </c>
      <c r="D74" s="79" t="s">
        <v>179</v>
      </c>
      <c r="E74" s="79" t="s">
        <v>180</v>
      </c>
      <c r="F74" s="79"/>
      <c r="G74" s="93">
        <v>43799</v>
      </c>
      <c r="H74" t="s">
        <v>239</v>
      </c>
      <c r="I74" s="92">
        <v>0</v>
      </c>
      <c r="J74" s="92">
        <v>55000</v>
      </c>
      <c r="K74" s="92">
        <v>-740210.71</v>
      </c>
    </row>
    <row r="75" spans="1:11" x14ac:dyDescent="0.25">
      <c r="A75" t="s">
        <v>361</v>
      </c>
      <c r="B75" t="s">
        <v>249</v>
      </c>
      <c r="C75" s="79">
        <v>1373</v>
      </c>
      <c r="D75" s="79" t="s">
        <v>179</v>
      </c>
      <c r="E75" s="79" t="s">
        <v>180</v>
      </c>
      <c r="F75" s="79"/>
      <c r="G75" s="93">
        <v>43799</v>
      </c>
      <c r="H75" t="s">
        <v>240</v>
      </c>
      <c r="I75" s="92">
        <v>1615.97</v>
      </c>
      <c r="J75" s="92">
        <v>0</v>
      </c>
      <c r="K75" s="92">
        <v>-738594.74</v>
      </c>
    </row>
    <row r="76" spans="1:11" x14ac:dyDescent="0.25">
      <c r="A76" t="s">
        <v>362</v>
      </c>
      <c r="B76" t="s">
        <v>249</v>
      </c>
      <c r="C76" s="79">
        <v>1372</v>
      </c>
      <c r="D76" s="79" t="s">
        <v>179</v>
      </c>
      <c r="E76" s="79" t="s">
        <v>180</v>
      </c>
      <c r="F76" s="79"/>
      <c r="G76" s="93">
        <v>43799</v>
      </c>
      <c r="H76" t="s">
        <v>241</v>
      </c>
      <c r="I76" s="92">
        <v>21207.919999999998</v>
      </c>
      <c r="J76" s="92">
        <v>0</v>
      </c>
      <c r="K76" s="92">
        <v>-717386.82</v>
      </c>
    </row>
    <row r="77" spans="1:11" x14ac:dyDescent="0.25">
      <c r="A77" t="s">
        <v>363</v>
      </c>
      <c r="B77" t="s">
        <v>249</v>
      </c>
      <c r="C77" s="79">
        <v>1371</v>
      </c>
      <c r="D77" s="79" t="s">
        <v>179</v>
      </c>
      <c r="E77" s="79" t="s">
        <v>180</v>
      </c>
      <c r="F77" s="79"/>
      <c r="G77" s="93">
        <v>43799</v>
      </c>
      <c r="H77" t="s">
        <v>242</v>
      </c>
      <c r="I77" s="92">
        <v>3701.46</v>
      </c>
      <c r="J77" s="92">
        <v>0</v>
      </c>
      <c r="K77" s="92">
        <v>-713685.36</v>
      </c>
    </row>
    <row r="78" spans="1:11" x14ac:dyDescent="0.25">
      <c r="A78" t="s">
        <v>364</v>
      </c>
      <c r="B78" t="s">
        <v>249</v>
      </c>
      <c r="C78" s="79">
        <v>1297</v>
      </c>
      <c r="D78" s="79" t="s">
        <v>179</v>
      </c>
      <c r="E78" s="79" t="s">
        <v>180</v>
      </c>
      <c r="F78" s="79"/>
      <c r="G78" s="93">
        <v>43799</v>
      </c>
      <c r="H78" t="s">
        <v>243</v>
      </c>
      <c r="I78" s="92">
        <v>0</v>
      </c>
      <c r="J78" s="92">
        <v>228</v>
      </c>
      <c r="K78" s="92">
        <v>-713913.36</v>
      </c>
    </row>
    <row r="79" spans="1:11" x14ac:dyDescent="0.25">
      <c r="A79" t="s">
        <v>365</v>
      </c>
      <c r="B79" t="s">
        <v>249</v>
      </c>
      <c r="C79" s="79">
        <v>1369</v>
      </c>
      <c r="D79" s="79" t="s">
        <v>179</v>
      </c>
      <c r="E79" s="79" t="s">
        <v>180</v>
      </c>
      <c r="F79" s="79"/>
      <c r="G79" s="93">
        <v>43799</v>
      </c>
      <c r="H79" t="s">
        <v>244</v>
      </c>
      <c r="I79" s="92">
        <v>2542.61</v>
      </c>
      <c r="J79" s="92">
        <v>0</v>
      </c>
      <c r="K79" s="92">
        <v>-711370.75</v>
      </c>
    </row>
    <row r="80" spans="1:11" x14ac:dyDescent="0.25">
      <c r="A80" t="s">
        <v>366</v>
      </c>
      <c r="B80" t="s">
        <v>249</v>
      </c>
      <c r="C80" s="79">
        <v>1370</v>
      </c>
      <c r="D80" s="79" t="s">
        <v>179</v>
      </c>
      <c r="E80" s="79" t="s">
        <v>180</v>
      </c>
      <c r="F80" s="79"/>
      <c r="G80" s="93">
        <v>43799</v>
      </c>
      <c r="H80" t="s">
        <v>245</v>
      </c>
      <c r="I80" s="92">
        <v>7489.59</v>
      </c>
      <c r="J80" s="92">
        <v>0</v>
      </c>
      <c r="K80" s="92">
        <v>-703881.16</v>
      </c>
    </row>
    <row r="81" spans="1:11" x14ac:dyDescent="0.25">
      <c r="C81" s="79"/>
      <c r="D81" s="79"/>
      <c r="E81" s="79"/>
      <c r="F81" s="79"/>
      <c r="G81" s="97" t="s">
        <v>32</v>
      </c>
      <c r="I81" s="92"/>
      <c r="J81" s="92"/>
      <c r="K81" s="92"/>
    </row>
    <row r="82" spans="1:11" x14ac:dyDescent="0.25">
      <c r="A82" t="s">
        <v>367</v>
      </c>
      <c r="B82" t="s">
        <v>249</v>
      </c>
      <c r="C82" s="79">
        <v>1384</v>
      </c>
      <c r="D82" s="79" t="s">
        <v>179</v>
      </c>
      <c r="E82" s="79" t="s">
        <v>180</v>
      </c>
      <c r="F82" s="79"/>
      <c r="G82" s="93">
        <v>43801</v>
      </c>
      <c r="H82" t="s">
        <v>246</v>
      </c>
      <c r="I82" s="92">
        <v>0</v>
      </c>
      <c r="J82" s="92">
        <v>2542.61</v>
      </c>
      <c r="K82" s="92">
        <v>-706423.77</v>
      </c>
    </row>
    <row r="83" spans="1:11" x14ac:dyDescent="0.25">
      <c r="A83" t="s">
        <v>368</v>
      </c>
      <c r="B83" t="s">
        <v>249</v>
      </c>
      <c r="C83" s="79">
        <v>1385</v>
      </c>
      <c r="D83" s="79" t="s">
        <v>179</v>
      </c>
      <c r="E83" s="79" t="s">
        <v>180</v>
      </c>
      <c r="F83" s="79"/>
      <c r="G83" s="93">
        <v>43801</v>
      </c>
      <c r="H83" t="s">
        <v>247</v>
      </c>
      <c r="I83" s="92">
        <v>0</v>
      </c>
      <c r="J83" s="92">
        <v>38341.15</v>
      </c>
      <c r="K83" s="92">
        <v>-744764.92</v>
      </c>
    </row>
    <row r="84" spans="1:11" x14ac:dyDescent="0.25">
      <c r="A84" t="s">
        <v>369</v>
      </c>
      <c r="B84" t="s">
        <v>249</v>
      </c>
      <c r="C84" s="79">
        <v>1327</v>
      </c>
      <c r="D84" s="79" t="s">
        <v>179</v>
      </c>
      <c r="E84" s="79" t="s">
        <v>180</v>
      </c>
      <c r="F84" s="79"/>
      <c r="G84" s="93">
        <v>43809</v>
      </c>
      <c r="H84" t="s">
        <v>248</v>
      </c>
      <c r="I84" s="92">
        <v>0</v>
      </c>
      <c r="J84" s="92">
        <v>5000</v>
      </c>
      <c r="K84" s="92">
        <v>-749764.92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A11" sqref="A11:XFD11"/>
    </sheetView>
  </sheetViews>
  <sheetFormatPr baseColWidth="10" defaultRowHeight="15" x14ac:dyDescent="0.25"/>
  <cols>
    <col min="1" max="1" width="14.5703125" bestFit="1" customWidth="1"/>
    <col min="2" max="2" width="16.5703125" bestFit="1" customWidth="1"/>
    <col min="3" max="3" width="13.140625" bestFit="1" customWidth="1"/>
    <col min="4" max="4" width="3.140625" bestFit="1" customWidth="1"/>
    <col min="5" max="5" width="7.28515625" bestFit="1" customWidth="1"/>
    <col min="6" max="6" width="9.5703125" bestFit="1" customWidth="1"/>
    <col min="7" max="7" width="11.7109375" customWidth="1"/>
    <col min="8" max="8" width="91.140625" bestFit="1" customWidth="1"/>
    <col min="9" max="9" width="10" bestFit="1" customWidth="1"/>
    <col min="10" max="10" width="7.85546875" bestFit="1" customWidth="1"/>
    <col min="11" max="11" width="11.7109375" bestFit="1" customWidth="1"/>
  </cols>
  <sheetData>
    <row r="1" spans="1:11" s="105" customFormat="1" x14ac:dyDescent="0.25">
      <c r="A1" s="105" t="s">
        <v>3</v>
      </c>
      <c r="B1" s="105" t="s">
        <v>265</v>
      </c>
      <c r="C1" s="105" t="s">
        <v>253</v>
      </c>
      <c r="D1" s="105" t="s">
        <v>254</v>
      </c>
      <c r="E1" s="105" t="s">
        <v>255</v>
      </c>
      <c r="F1" s="105" t="s">
        <v>256</v>
      </c>
      <c r="G1" s="105" t="s">
        <v>257</v>
      </c>
      <c r="H1" s="105" t="s">
        <v>258</v>
      </c>
      <c r="I1" s="105" t="s">
        <v>251</v>
      </c>
      <c r="J1" s="105" t="s">
        <v>250</v>
      </c>
      <c r="K1" s="105" t="s">
        <v>252</v>
      </c>
    </row>
    <row r="2" spans="1:11" s="102" customFormat="1" x14ac:dyDescent="0.25">
      <c r="G2" s="102" t="s">
        <v>370</v>
      </c>
    </row>
    <row r="3" spans="1:11" x14ac:dyDescent="0.25">
      <c r="A3" t="s">
        <v>8</v>
      </c>
      <c r="B3" t="s">
        <v>249</v>
      </c>
      <c r="C3">
        <v>635</v>
      </c>
      <c r="D3" t="s">
        <v>179</v>
      </c>
      <c r="E3" t="s">
        <v>180</v>
      </c>
      <c r="G3" s="95">
        <v>43119</v>
      </c>
      <c r="H3" t="s">
        <v>266</v>
      </c>
      <c r="I3" s="30">
        <v>2162</v>
      </c>
      <c r="J3" t="s">
        <v>267</v>
      </c>
      <c r="K3" s="30">
        <v>-2162</v>
      </c>
    </row>
    <row r="4" spans="1:11" x14ac:dyDescent="0.25">
      <c r="A4" t="s">
        <v>8</v>
      </c>
      <c r="B4" t="s">
        <v>249</v>
      </c>
      <c r="C4">
        <v>634</v>
      </c>
      <c r="D4" t="s">
        <v>179</v>
      </c>
      <c r="E4" t="s">
        <v>180</v>
      </c>
      <c r="G4" s="95">
        <v>43119</v>
      </c>
      <c r="H4" t="s">
        <v>268</v>
      </c>
      <c r="I4" s="30">
        <v>2527</v>
      </c>
      <c r="J4" t="s">
        <v>267</v>
      </c>
      <c r="K4" s="30">
        <v>-4689</v>
      </c>
    </row>
    <row r="5" spans="1:11" x14ac:dyDescent="0.25">
      <c r="A5" t="s">
        <v>8</v>
      </c>
      <c r="B5" t="s">
        <v>249</v>
      </c>
      <c r="C5">
        <v>633</v>
      </c>
      <c r="D5" t="s">
        <v>179</v>
      </c>
      <c r="E5" t="s">
        <v>180</v>
      </c>
      <c r="G5" s="95">
        <v>43119</v>
      </c>
      <c r="H5" t="s">
        <v>269</v>
      </c>
      <c r="I5" s="30">
        <v>594</v>
      </c>
      <c r="J5" t="s">
        <v>267</v>
      </c>
      <c r="K5" s="30">
        <v>-5283</v>
      </c>
    </row>
    <row r="6" spans="1:11" x14ac:dyDescent="0.25">
      <c r="A6" t="s">
        <v>8</v>
      </c>
      <c r="B6" t="s">
        <v>249</v>
      </c>
      <c r="C6">
        <v>636</v>
      </c>
      <c r="D6" t="s">
        <v>179</v>
      </c>
      <c r="E6" t="s">
        <v>180</v>
      </c>
      <c r="G6" s="95">
        <v>43123</v>
      </c>
      <c r="H6" t="s">
        <v>270</v>
      </c>
      <c r="I6" s="30">
        <v>5883.77</v>
      </c>
      <c r="J6" t="s">
        <v>267</v>
      </c>
      <c r="K6" s="30">
        <v>-11166.77</v>
      </c>
    </row>
    <row r="7" spans="1:11" x14ac:dyDescent="0.25">
      <c r="A7" t="s">
        <v>8</v>
      </c>
      <c r="B7" t="s">
        <v>249</v>
      </c>
      <c r="C7">
        <v>632</v>
      </c>
      <c r="D7" t="s">
        <v>179</v>
      </c>
      <c r="E7" t="s">
        <v>180</v>
      </c>
      <c r="G7" s="95">
        <v>43131</v>
      </c>
      <c r="H7" t="s">
        <v>271</v>
      </c>
      <c r="I7" s="30">
        <v>650</v>
      </c>
      <c r="J7" t="s">
        <v>267</v>
      </c>
      <c r="K7" s="30">
        <v>-11816.77</v>
      </c>
    </row>
    <row r="8" spans="1:11" s="102" customFormat="1" x14ac:dyDescent="0.25">
      <c r="G8" s="104" t="s">
        <v>371</v>
      </c>
      <c r="I8" s="106"/>
      <c r="K8" s="106"/>
    </row>
    <row r="9" spans="1:11" x14ac:dyDescent="0.25">
      <c r="A9" t="s">
        <v>8</v>
      </c>
      <c r="B9" t="s">
        <v>249</v>
      </c>
      <c r="C9">
        <v>671</v>
      </c>
      <c r="D9" t="s">
        <v>179</v>
      </c>
      <c r="E9" t="s">
        <v>180</v>
      </c>
      <c r="G9" s="95">
        <v>43151</v>
      </c>
      <c r="H9" t="s">
        <v>272</v>
      </c>
      <c r="I9" s="30">
        <v>4108.05</v>
      </c>
      <c r="J9" t="s">
        <v>267</v>
      </c>
      <c r="K9" s="30">
        <v>-15924.82</v>
      </c>
    </row>
    <row r="10" spans="1:11" x14ac:dyDescent="0.25">
      <c r="A10" t="s">
        <v>8</v>
      </c>
      <c r="B10" t="s">
        <v>249</v>
      </c>
      <c r="C10">
        <v>672</v>
      </c>
      <c r="D10" t="s">
        <v>179</v>
      </c>
      <c r="E10" t="s">
        <v>180</v>
      </c>
      <c r="G10" s="95">
        <v>43151</v>
      </c>
      <c r="H10" t="s">
        <v>273</v>
      </c>
      <c r="I10" s="30">
        <v>22975.360000000001</v>
      </c>
      <c r="J10" t="s">
        <v>267</v>
      </c>
      <c r="K10" s="30">
        <v>-38900.18</v>
      </c>
    </row>
    <row r="11" spans="1:11" s="102" customFormat="1" x14ac:dyDescent="0.25">
      <c r="G11" s="104" t="s">
        <v>372</v>
      </c>
      <c r="I11" s="106"/>
      <c r="K11" s="106"/>
    </row>
    <row r="12" spans="1:11" x14ac:dyDescent="0.25">
      <c r="A12" t="s">
        <v>8</v>
      </c>
      <c r="B12" t="s">
        <v>249</v>
      </c>
      <c r="C12">
        <v>697</v>
      </c>
      <c r="D12" t="s">
        <v>179</v>
      </c>
      <c r="E12" t="s">
        <v>180</v>
      </c>
      <c r="G12" s="95">
        <v>43172</v>
      </c>
      <c r="H12" t="s">
        <v>274</v>
      </c>
      <c r="I12" s="30">
        <v>5220</v>
      </c>
      <c r="J12" t="s">
        <v>267</v>
      </c>
      <c r="K12" s="30">
        <v>-44120.18</v>
      </c>
    </row>
    <row r="13" spans="1:11" x14ac:dyDescent="0.25">
      <c r="A13" t="s">
        <v>8</v>
      </c>
      <c r="B13" t="s">
        <v>249</v>
      </c>
      <c r="C13">
        <v>698</v>
      </c>
      <c r="D13" t="s">
        <v>179</v>
      </c>
      <c r="E13" t="s">
        <v>180</v>
      </c>
      <c r="G13" s="95">
        <v>43172</v>
      </c>
      <c r="H13" t="s">
        <v>275</v>
      </c>
      <c r="I13" s="30">
        <v>6090</v>
      </c>
      <c r="J13" t="s">
        <v>267</v>
      </c>
      <c r="K13" s="30">
        <v>-50210.18</v>
      </c>
    </row>
    <row r="14" spans="1:11" x14ac:dyDescent="0.25">
      <c r="A14" t="s">
        <v>8</v>
      </c>
      <c r="B14" t="s">
        <v>249</v>
      </c>
      <c r="C14">
        <v>699</v>
      </c>
      <c r="D14" t="s">
        <v>179</v>
      </c>
      <c r="E14" t="s">
        <v>180</v>
      </c>
      <c r="G14" s="95">
        <v>43172</v>
      </c>
      <c r="H14" t="s">
        <v>276</v>
      </c>
      <c r="I14" s="30">
        <v>3720</v>
      </c>
      <c r="J14" t="s">
        <v>267</v>
      </c>
      <c r="K14" s="30">
        <v>-53930.18</v>
      </c>
    </row>
    <row r="15" spans="1:11" x14ac:dyDescent="0.25">
      <c r="A15" t="s">
        <v>8</v>
      </c>
      <c r="B15" t="s">
        <v>249</v>
      </c>
      <c r="C15">
        <v>694</v>
      </c>
      <c r="D15" t="s">
        <v>179</v>
      </c>
      <c r="E15" t="s">
        <v>180</v>
      </c>
      <c r="G15" s="95">
        <v>43172</v>
      </c>
      <c r="H15" t="s">
        <v>277</v>
      </c>
      <c r="I15" s="30">
        <v>4108.05</v>
      </c>
      <c r="J15" t="s">
        <v>267</v>
      </c>
      <c r="K15" s="30">
        <v>-58038.23</v>
      </c>
    </row>
    <row r="16" spans="1:11" x14ac:dyDescent="0.25">
      <c r="A16" t="s">
        <v>8</v>
      </c>
      <c r="B16" t="s">
        <v>249</v>
      </c>
      <c r="C16">
        <v>695</v>
      </c>
      <c r="D16" t="s">
        <v>179</v>
      </c>
      <c r="E16" t="s">
        <v>180</v>
      </c>
      <c r="G16" s="95">
        <v>43172</v>
      </c>
      <c r="H16" t="s">
        <v>278</v>
      </c>
      <c r="I16" s="30">
        <v>3480</v>
      </c>
      <c r="J16" t="s">
        <v>267</v>
      </c>
      <c r="K16" s="30">
        <v>-61518.23</v>
      </c>
    </row>
    <row r="17" spans="1:11" x14ac:dyDescent="0.25">
      <c r="A17" t="s">
        <v>8</v>
      </c>
      <c r="B17" t="s">
        <v>249</v>
      </c>
      <c r="C17">
        <v>696</v>
      </c>
      <c r="D17" t="s">
        <v>179</v>
      </c>
      <c r="E17" t="s">
        <v>180</v>
      </c>
      <c r="G17" s="95">
        <v>43172</v>
      </c>
      <c r="H17" t="s">
        <v>279</v>
      </c>
      <c r="I17" s="30">
        <v>2235</v>
      </c>
      <c r="J17" t="s">
        <v>267</v>
      </c>
      <c r="K17" s="30">
        <v>-63753.23</v>
      </c>
    </row>
    <row r="18" spans="1:11" s="102" customFormat="1" x14ac:dyDescent="0.25">
      <c r="G18" s="104" t="s">
        <v>373</v>
      </c>
      <c r="I18" s="106"/>
      <c r="K18" s="106"/>
    </row>
    <row r="19" spans="1:11" x14ac:dyDescent="0.25">
      <c r="A19" t="s">
        <v>8</v>
      </c>
      <c r="B19" t="s">
        <v>249</v>
      </c>
      <c r="C19">
        <v>733</v>
      </c>
      <c r="D19" t="s">
        <v>179</v>
      </c>
      <c r="E19" t="s">
        <v>180</v>
      </c>
      <c r="G19" s="95">
        <v>43228</v>
      </c>
      <c r="H19" t="s">
        <v>280</v>
      </c>
      <c r="I19" s="30">
        <v>2610</v>
      </c>
      <c r="J19" t="s">
        <v>267</v>
      </c>
      <c r="K19" s="30">
        <v>-66363.23</v>
      </c>
    </row>
    <row r="20" spans="1:11" x14ac:dyDescent="0.25">
      <c r="A20" t="s">
        <v>8</v>
      </c>
      <c r="B20" t="s">
        <v>249</v>
      </c>
      <c r="C20">
        <v>732</v>
      </c>
      <c r="D20" t="s">
        <v>179</v>
      </c>
      <c r="E20" t="s">
        <v>180</v>
      </c>
      <c r="G20" s="95">
        <v>43228</v>
      </c>
      <c r="H20" t="s">
        <v>281</v>
      </c>
      <c r="I20" s="30">
        <v>5655</v>
      </c>
      <c r="J20" t="s">
        <v>267</v>
      </c>
      <c r="K20" s="30">
        <v>-72018.23</v>
      </c>
    </row>
    <row r="21" spans="1:11" x14ac:dyDescent="0.25">
      <c r="A21" t="s">
        <v>8</v>
      </c>
      <c r="B21" t="s">
        <v>249</v>
      </c>
      <c r="C21">
        <v>767</v>
      </c>
      <c r="D21" t="s">
        <v>179</v>
      </c>
      <c r="E21" t="s">
        <v>180</v>
      </c>
      <c r="G21" s="95">
        <v>43229</v>
      </c>
      <c r="H21" t="s">
        <v>282</v>
      </c>
      <c r="I21" s="30">
        <v>6065</v>
      </c>
      <c r="J21" t="s">
        <v>267</v>
      </c>
      <c r="K21" s="30">
        <v>-78083.23</v>
      </c>
    </row>
    <row r="22" spans="1:11" x14ac:dyDescent="0.25">
      <c r="A22" t="s">
        <v>8</v>
      </c>
      <c r="B22" t="s">
        <v>249</v>
      </c>
      <c r="C22">
        <v>769</v>
      </c>
      <c r="D22" t="s">
        <v>179</v>
      </c>
      <c r="E22" t="s">
        <v>180</v>
      </c>
      <c r="G22" s="95">
        <v>43230</v>
      </c>
      <c r="H22" t="s">
        <v>283</v>
      </c>
      <c r="I22" s="30">
        <v>9120</v>
      </c>
      <c r="J22" t="s">
        <v>267</v>
      </c>
      <c r="K22" s="30">
        <v>-87203.23</v>
      </c>
    </row>
    <row r="23" spans="1:11" x14ac:dyDescent="0.25">
      <c r="A23" t="s">
        <v>8</v>
      </c>
      <c r="B23" t="s">
        <v>249</v>
      </c>
      <c r="C23">
        <v>768</v>
      </c>
      <c r="D23" t="s">
        <v>179</v>
      </c>
      <c r="E23" t="s">
        <v>180</v>
      </c>
      <c r="G23" s="95">
        <v>43230</v>
      </c>
      <c r="H23" t="s">
        <v>284</v>
      </c>
      <c r="I23" s="30">
        <v>10642.7</v>
      </c>
      <c r="J23" t="s">
        <v>267</v>
      </c>
      <c r="K23" s="30">
        <v>-97845.93</v>
      </c>
    </row>
    <row r="24" spans="1:11" x14ac:dyDescent="0.25">
      <c r="A24" t="s">
        <v>8</v>
      </c>
      <c r="B24" t="s">
        <v>249</v>
      </c>
      <c r="C24">
        <v>770</v>
      </c>
      <c r="D24" t="s">
        <v>179</v>
      </c>
      <c r="E24" t="s">
        <v>180</v>
      </c>
      <c r="G24" s="95">
        <v>43248</v>
      </c>
      <c r="H24" t="s">
        <v>285</v>
      </c>
      <c r="I24" s="30">
        <v>3472.03</v>
      </c>
      <c r="J24" t="s">
        <v>267</v>
      </c>
      <c r="K24" s="30">
        <v>-101317.96</v>
      </c>
    </row>
    <row r="25" spans="1:11" s="102" customFormat="1" x14ac:dyDescent="0.25">
      <c r="G25" s="104" t="s">
        <v>374</v>
      </c>
      <c r="I25" s="106"/>
      <c r="K25" s="106"/>
    </row>
    <row r="26" spans="1:11" x14ac:dyDescent="0.25">
      <c r="A26" t="s">
        <v>8</v>
      </c>
      <c r="B26" t="s">
        <v>249</v>
      </c>
      <c r="C26">
        <v>774</v>
      </c>
      <c r="D26" t="s">
        <v>179</v>
      </c>
      <c r="E26" t="s">
        <v>180</v>
      </c>
      <c r="G26" s="95">
        <v>43269</v>
      </c>
      <c r="H26" t="s">
        <v>286</v>
      </c>
      <c r="I26" s="30">
        <v>9623.42</v>
      </c>
      <c r="J26" t="s">
        <v>267</v>
      </c>
      <c r="K26" s="30">
        <v>-110941.38</v>
      </c>
    </row>
    <row r="27" spans="1:11" s="102" customFormat="1" x14ac:dyDescent="0.25">
      <c r="G27" s="104" t="s">
        <v>375</v>
      </c>
      <c r="I27" s="106"/>
      <c r="K27" s="106"/>
    </row>
    <row r="28" spans="1:11" x14ac:dyDescent="0.25">
      <c r="A28" t="s">
        <v>8</v>
      </c>
      <c r="B28" t="s">
        <v>249</v>
      </c>
      <c r="C28">
        <v>875</v>
      </c>
      <c r="D28" t="s">
        <v>179</v>
      </c>
      <c r="E28" t="s">
        <v>180</v>
      </c>
      <c r="G28" s="95">
        <v>43368</v>
      </c>
      <c r="H28" t="s">
        <v>287</v>
      </c>
      <c r="I28" s="30">
        <v>4104</v>
      </c>
      <c r="J28" t="s">
        <v>267</v>
      </c>
      <c r="K28" s="30">
        <v>-115045.38</v>
      </c>
    </row>
    <row r="29" spans="1:11" x14ac:dyDescent="0.25">
      <c r="A29" t="s">
        <v>8</v>
      </c>
      <c r="B29" t="s">
        <v>249</v>
      </c>
      <c r="C29">
        <v>874</v>
      </c>
      <c r="D29" t="s">
        <v>179</v>
      </c>
      <c r="E29" t="s">
        <v>180</v>
      </c>
      <c r="G29" s="95">
        <v>43368</v>
      </c>
      <c r="H29" t="s">
        <v>288</v>
      </c>
      <c r="I29" s="30">
        <v>6975</v>
      </c>
      <c r="J29" t="s">
        <v>267</v>
      </c>
      <c r="K29" s="30">
        <v>-122020.38</v>
      </c>
    </row>
    <row r="30" spans="1:11" x14ac:dyDescent="0.25">
      <c r="A30" t="s">
        <v>8</v>
      </c>
      <c r="B30" t="s">
        <v>249</v>
      </c>
      <c r="C30">
        <v>872</v>
      </c>
      <c r="D30" t="s">
        <v>179</v>
      </c>
      <c r="E30" t="s">
        <v>180</v>
      </c>
      <c r="G30" s="95">
        <v>43368</v>
      </c>
      <c r="H30" t="s">
        <v>289</v>
      </c>
      <c r="I30" s="30">
        <v>205.21</v>
      </c>
      <c r="J30" t="s">
        <v>267</v>
      </c>
      <c r="K30" s="30">
        <v>-122225.59</v>
      </c>
    </row>
    <row r="31" spans="1:11" x14ac:dyDescent="0.25">
      <c r="A31" t="s">
        <v>8</v>
      </c>
      <c r="B31" t="s">
        <v>249</v>
      </c>
      <c r="C31">
        <v>873</v>
      </c>
      <c r="D31" t="s">
        <v>179</v>
      </c>
      <c r="E31" t="s">
        <v>180</v>
      </c>
      <c r="G31" s="95">
        <v>43368</v>
      </c>
      <c r="H31" t="s">
        <v>290</v>
      </c>
      <c r="I31" s="30">
        <v>5115</v>
      </c>
      <c r="J31" t="s">
        <v>267</v>
      </c>
      <c r="K31" s="30">
        <v>-127340.59</v>
      </c>
    </row>
    <row r="32" spans="1:11" s="102" customFormat="1" x14ac:dyDescent="0.25">
      <c r="G32" s="104" t="s">
        <v>376</v>
      </c>
      <c r="I32" s="106"/>
      <c r="K32" s="106"/>
    </row>
    <row r="33" spans="1:11" x14ac:dyDescent="0.25">
      <c r="A33" t="s">
        <v>8</v>
      </c>
      <c r="B33" t="s">
        <v>249</v>
      </c>
      <c r="C33">
        <v>898</v>
      </c>
      <c r="D33" t="s">
        <v>179</v>
      </c>
      <c r="E33" t="s">
        <v>180</v>
      </c>
      <c r="G33" s="95">
        <v>43390</v>
      </c>
      <c r="H33" t="s">
        <v>291</v>
      </c>
      <c r="I33" s="30">
        <v>11794.69</v>
      </c>
      <c r="J33" t="s">
        <v>267</v>
      </c>
      <c r="K33" s="30">
        <v>-139135.28</v>
      </c>
    </row>
    <row r="34" spans="1:11" x14ac:dyDescent="0.25">
      <c r="A34" t="s">
        <v>8</v>
      </c>
      <c r="B34" t="s">
        <v>249</v>
      </c>
      <c r="C34">
        <v>897</v>
      </c>
      <c r="D34" t="s">
        <v>179</v>
      </c>
      <c r="E34" t="s">
        <v>180</v>
      </c>
      <c r="G34" s="95">
        <v>43390</v>
      </c>
      <c r="H34" t="s">
        <v>292</v>
      </c>
      <c r="I34" s="30">
        <v>11794.69</v>
      </c>
      <c r="J34" t="s">
        <v>267</v>
      </c>
      <c r="K34" s="30">
        <v>-150929.97</v>
      </c>
    </row>
    <row r="35" spans="1:11" s="102" customFormat="1" x14ac:dyDescent="0.25">
      <c r="G35" s="104" t="s">
        <v>377</v>
      </c>
      <c r="I35" s="106"/>
      <c r="K35" s="106"/>
    </row>
    <row r="36" spans="1:11" x14ac:dyDescent="0.25">
      <c r="A36" t="s">
        <v>8</v>
      </c>
      <c r="B36" t="s">
        <v>249</v>
      </c>
      <c r="C36">
        <v>920</v>
      </c>
      <c r="D36" t="s">
        <v>179</v>
      </c>
      <c r="E36" t="s">
        <v>180</v>
      </c>
      <c r="G36" s="95">
        <v>43430</v>
      </c>
      <c r="H36" t="s">
        <v>293</v>
      </c>
      <c r="I36" s="30">
        <v>6965.56</v>
      </c>
      <c r="J36" t="s">
        <v>267</v>
      </c>
      <c r="K36" s="30">
        <v>-157895.53</v>
      </c>
    </row>
    <row r="37" spans="1:11" x14ac:dyDescent="0.25">
      <c r="A37" t="s">
        <v>8</v>
      </c>
      <c r="B37" t="s">
        <v>249</v>
      </c>
      <c r="C37">
        <v>921</v>
      </c>
      <c r="D37" t="s">
        <v>179</v>
      </c>
      <c r="E37" t="s">
        <v>180</v>
      </c>
      <c r="G37" s="95">
        <v>43431</v>
      </c>
      <c r="H37" t="s">
        <v>294</v>
      </c>
      <c r="I37" s="30">
        <v>86.2</v>
      </c>
      <c r="J37" t="s">
        <v>267</v>
      </c>
      <c r="K37" s="30">
        <v>-157981.73000000001</v>
      </c>
    </row>
    <row r="38" spans="1:11" s="102" customFormat="1" x14ac:dyDescent="0.25">
      <c r="G38" s="104" t="s">
        <v>378</v>
      </c>
      <c r="I38" s="106"/>
      <c r="K38" s="106"/>
    </row>
    <row r="39" spans="1:11" x14ac:dyDescent="0.25">
      <c r="A39" t="s">
        <v>8</v>
      </c>
      <c r="B39" t="s">
        <v>249</v>
      </c>
      <c r="C39">
        <v>947</v>
      </c>
      <c r="D39" t="s">
        <v>179</v>
      </c>
      <c r="E39" t="s">
        <v>180</v>
      </c>
      <c r="G39" s="95">
        <v>43438</v>
      </c>
      <c r="H39" t="s">
        <v>295</v>
      </c>
      <c r="I39" s="30">
        <v>10500</v>
      </c>
      <c r="J39" t="s">
        <v>267</v>
      </c>
      <c r="K39" s="30">
        <v>-168481.73</v>
      </c>
    </row>
    <row r="40" spans="1:11" x14ac:dyDescent="0.25">
      <c r="A40" t="s">
        <v>8</v>
      </c>
      <c r="B40" t="s">
        <v>249</v>
      </c>
      <c r="C40">
        <v>945</v>
      </c>
      <c r="D40" t="s">
        <v>179</v>
      </c>
      <c r="E40" t="s">
        <v>180</v>
      </c>
      <c r="G40" s="95">
        <v>43438</v>
      </c>
      <c r="H40" t="s">
        <v>296</v>
      </c>
      <c r="I40" s="30">
        <v>11794.69</v>
      </c>
      <c r="J40" t="s">
        <v>267</v>
      </c>
      <c r="K40" s="30">
        <v>-180276.42</v>
      </c>
    </row>
    <row r="41" spans="1:11" x14ac:dyDescent="0.25">
      <c r="A41" t="s">
        <v>8</v>
      </c>
      <c r="B41" t="s">
        <v>249</v>
      </c>
      <c r="C41">
        <v>948</v>
      </c>
      <c r="D41" t="s">
        <v>179</v>
      </c>
      <c r="E41" t="s">
        <v>180</v>
      </c>
      <c r="G41" s="95">
        <v>43438</v>
      </c>
      <c r="H41" t="s">
        <v>297</v>
      </c>
      <c r="I41" s="30">
        <v>28314.34</v>
      </c>
      <c r="J41" t="s">
        <v>267</v>
      </c>
      <c r="K41" s="30">
        <v>-208590.76</v>
      </c>
    </row>
    <row r="42" spans="1:11" x14ac:dyDescent="0.25">
      <c r="A42" t="s">
        <v>8</v>
      </c>
      <c r="B42" t="s">
        <v>249</v>
      </c>
      <c r="C42">
        <v>946</v>
      </c>
      <c r="D42" t="s">
        <v>179</v>
      </c>
      <c r="E42" t="s">
        <v>180</v>
      </c>
      <c r="G42" s="95">
        <v>43461</v>
      </c>
      <c r="H42" t="s">
        <v>298</v>
      </c>
      <c r="I42" s="30">
        <v>144</v>
      </c>
      <c r="J42" t="s">
        <v>267</v>
      </c>
      <c r="K42" s="30">
        <v>-208734.76</v>
      </c>
    </row>
    <row r="43" spans="1:11" x14ac:dyDescent="0.25">
      <c r="A43" t="s">
        <v>8</v>
      </c>
      <c r="B43" t="s">
        <v>249</v>
      </c>
      <c r="C43">
        <v>944</v>
      </c>
      <c r="D43" t="s">
        <v>179</v>
      </c>
      <c r="E43" t="s">
        <v>180</v>
      </c>
      <c r="G43" s="95">
        <v>43461</v>
      </c>
      <c r="H43" t="s">
        <v>299</v>
      </c>
      <c r="I43" s="30">
        <v>144</v>
      </c>
      <c r="J43" t="s">
        <v>267</v>
      </c>
      <c r="K43" s="30">
        <v>-208878.76</v>
      </c>
    </row>
    <row r="44" spans="1:11" x14ac:dyDescent="0.25">
      <c r="A44" t="s">
        <v>8</v>
      </c>
      <c r="B44" t="s">
        <v>249</v>
      </c>
      <c r="C44">
        <v>943</v>
      </c>
      <c r="D44" t="s">
        <v>179</v>
      </c>
      <c r="E44" t="s">
        <v>180</v>
      </c>
      <c r="G44" s="95">
        <v>43462</v>
      </c>
      <c r="H44" t="s">
        <v>300</v>
      </c>
      <c r="I44" s="30">
        <v>52489.41</v>
      </c>
      <c r="J44" t="s">
        <v>267</v>
      </c>
      <c r="K44" s="30">
        <v>-261368.17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2"/>
  <sheetViews>
    <sheetView workbookViewId="0">
      <pane ySplit="1" topLeftCell="A27" activePane="bottomLeft" state="frozen"/>
      <selection pane="bottomLeft" activeCell="D27" sqref="D27"/>
    </sheetView>
  </sheetViews>
  <sheetFormatPr baseColWidth="10" defaultColWidth="22.28515625" defaultRowHeight="15" x14ac:dyDescent="0.25"/>
  <cols>
    <col min="1" max="1" width="10.140625" style="39" bestFit="1" customWidth="1"/>
    <col min="2" max="2" width="20.28515625" style="39" bestFit="1" customWidth="1"/>
    <col min="3" max="3" width="43.5703125" style="39" bestFit="1" customWidth="1"/>
    <col min="4" max="4" width="11" style="39" bestFit="1" customWidth="1"/>
    <col min="5" max="5" width="8.5703125" style="39" bestFit="1" customWidth="1"/>
    <col min="6" max="6" width="9.5703125" style="39" bestFit="1" customWidth="1"/>
    <col min="7" max="7" width="80.5703125" style="39" bestFit="1" customWidth="1"/>
    <col min="8" max="8" width="14" style="39" bestFit="1" customWidth="1"/>
    <col min="9" max="9" width="45.5703125" style="39" customWidth="1"/>
    <col min="10" max="16384" width="22.28515625" style="39"/>
  </cols>
  <sheetData>
    <row r="1" spans="1:9" s="79" customFormat="1" x14ac:dyDescent="0.25">
      <c r="A1" s="25" t="s">
        <v>34</v>
      </c>
      <c r="B1" s="26" t="s">
        <v>35</v>
      </c>
      <c r="C1" s="27" t="s">
        <v>36</v>
      </c>
      <c r="D1" s="28" t="s">
        <v>39</v>
      </c>
      <c r="E1" s="28" t="s">
        <v>40</v>
      </c>
      <c r="F1" s="28" t="s">
        <v>12</v>
      </c>
      <c r="G1" s="27" t="s">
        <v>37</v>
      </c>
      <c r="H1" s="28" t="s">
        <v>38</v>
      </c>
      <c r="I1" s="29" t="s">
        <v>41</v>
      </c>
    </row>
    <row r="2" spans="1:9" x14ac:dyDescent="0.25">
      <c r="A2" s="40" t="s">
        <v>42</v>
      </c>
      <c r="B2" s="41" t="s">
        <v>43</v>
      </c>
      <c r="C2" s="31" t="s">
        <v>44</v>
      </c>
      <c r="D2" s="42">
        <v>10500</v>
      </c>
      <c r="E2" s="43">
        <f t="shared" ref="E2:E71" si="0">+D2*0.12</f>
        <v>1260</v>
      </c>
      <c r="F2" s="44">
        <f t="shared" ref="F2:F13" si="1">+E2+D2</f>
        <v>11760</v>
      </c>
      <c r="G2" s="31" t="s">
        <v>45</v>
      </c>
      <c r="H2" s="40" t="s">
        <v>46</v>
      </c>
      <c r="I2" s="45" t="s">
        <v>47</v>
      </c>
    </row>
    <row r="3" spans="1:9" x14ac:dyDescent="0.25">
      <c r="A3" s="40" t="s">
        <v>48</v>
      </c>
      <c r="B3" s="41" t="s">
        <v>49</v>
      </c>
      <c r="C3" s="31" t="s">
        <v>44</v>
      </c>
      <c r="D3" s="42">
        <v>11204.31</v>
      </c>
      <c r="E3" s="43">
        <f t="shared" si="0"/>
        <v>1344.5172</v>
      </c>
      <c r="F3" s="44">
        <f t="shared" si="1"/>
        <v>12548.8272</v>
      </c>
      <c r="G3" s="31" t="s">
        <v>50</v>
      </c>
      <c r="H3" s="40" t="s">
        <v>46</v>
      </c>
      <c r="I3" s="45" t="s">
        <v>47</v>
      </c>
    </row>
    <row r="4" spans="1:9" x14ac:dyDescent="0.25">
      <c r="A4" s="40" t="s">
        <v>51</v>
      </c>
      <c r="B4" s="41" t="s">
        <v>52</v>
      </c>
      <c r="C4" s="31" t="s">
        <v>44</v>
      </c>
      <c r="D4" s="42">
        <v>6941.27</v>
      </c>
      <c r="E4" s="43">
        <f t="shared" si="0"/>
        <v>832.95240000000001</v>
      </c>
      <c r="F4" s="44">
        <f t="shared" si="1"/>
        <v>7774.2224000000006</v>
      </c>
      <c r="G4" s="31" t="s">
        <v>50</v>
      </c>
      <c r="H4" s="40" t="s">
        <v>46</v>
      </c>
      <c r="I4" s="45" t="s">
        <v>47</v>
      </c>
    </row>
    <row r="5" spans="1:9" x14ac:dyDescent="0.25">
      <c r="A5" s="40" t="s">
        <v>53</v>
      </c>
      <c r="B5" s="41" t="s">
        <v>54</v>
      </c>
      <c r="C5" s="31" t="s">
        <v>44</v>
      </c>
      <c r="D5" s="42">
        <v>10500</v>
      </c>
      <c r="E5" s="43">
        <f t="shared" si="0"/>
        <v>1260</v>
      </c>
      <c r="F5" s="44">
        <f t="shared" si="1"/>
        <v>11760</v>
      </c>
      <c r="G5" s="31" t="s">
        <v>45</v>
      </c>
      <c r="H5" s="40" t="s">
        <v>46</v>
      </c>
      <c r="I5" s="45" t="s">
        <v>47</v>
      </c>
    </row>
    <row r="6" spans="1:9" x14ac:dyDescent="0.25">
      <c r="A6" s="46" t="s">
        <v>55</v>
      </c>
      <c r="B6" s="47" t="s">
        <v>56</v>
      </c>
      <c r="C6" s="32" t="s">
        <v>44</v>
      </c>
      <c r="D6" s="48"/>
      <c r="E6" s="49"/>
      <c r="F6" s="49"/>
      <c r="G6" s="32" t="s">
        <v>57</v>
      </c>
      <c r="H6" s="46" t="s">
        <v>46</v>
      </c>
      <c r="I6" s="50" t="s">
        <v>58</v>
      </c>
    </row>
    <row r="7" spans="1:9" x14ac:dyDescent="0.25">
      <c r="A7" s="40" t="s">
        <v>59</v>
      </c>
      <c r="B7" s="41" t="s">
        <v>60</v>
      </c>
      <c r="C7" s="31" t="s">
        <v>44</v>
      </c>
      <c r="D7" s="42">
        <v>35000</v>
      </c>
      <c r="E7" s="43">
        <f t="shared" si="0"/>
        <v>4200</v>
      </c>
      <c r="F7" s="44">
        <f t="shared" si="1"/>
        <v>39200</v>
      </c>
      <c r="G7" s="31" t="s">
        <v>45</v>
      </c>
      <c r="H7" s="40" t="s">
        <v>46</v>
      </c>
      <c r="I7" s="45" t="s">
        <v>47</v>
      </c>
    </row>
    <row r="8" spans="1:9" x14ac:dyDescent="0.25">
      <c r="A8" s="46" t="s">
        <v>59</v>
      </c>
      <c r="B8" s="47" t="s">
        <v>61</v>
      </c>
      <c r="C8" s="32" t="s">
        <v>44</v>
      </c>
      <c r="D8" s="48"/>
      <c r="E8" s="49"/>
      <c r="F8" s="51"/>
      <c r="G8" s="32" t="s">
        <v>45</v>
      </c>
      <c r="H8" s="46" t="s">
        <v>46</v>
      </c>
      <c r="I8" s="50" t="s">
        <v>58</v>
      </c>
    </row>
    <row r="9" spans="1:9" x14ac:dyDescent="0.25">
      <c r="A9" s="52" t="s">
        <v>62</v>
      </c>
      <c r="B9" s="53" t="s">
        <v>63</v>
      </c>
      <c r="C9" s="54" t="s">
        <v>44</v>
      </c>
      <c r="D9" s="55">
        <v>0</v>
      </c>
      <c r="E9" s="56">
        <f t="shared" ref="E9" si="2">+D9*0.12</f>
        <v>0</v>
      </c>
      <c r="F9" s="56">
        <f t="shared" ref="F9" si="3">+D9+E9</f>
        <v>0</v>
      </c>
      <c r="G9" s="33"/>
      <c r="H9" s="52"/>
      <c r="I9" s="57" t="s">
        <v>64</v>
      </c>
    </row>
    <row r="10" spans="1:9" x14ac:dyDescent="0.25">
      <c r="A10" s="46" t="s">
        <v>65</v>
      </c>
      <c r="B10" s="47" t="s">
        <v>66</v>
      </c>
      <c r="C10" s="32" t="s">
        <v>44</v>
      </c>
      <c r="D10" s="48"/>
      <c r="E10" s="49"/>
      <c r="F10" s="49"/>
      <c r="G10" s="32" t="s">
        <v>45</v>
      </c>
      <c r="H10" s="46" t="s">
        <v>46</v>
      </c>
      <c r="I10" s="50" t="s">
        <v>58</v>
      </c>
    </row>
    <row r="11" spans="1:9" x14ac:dyDescent="0.25">
      <c r="A11" s="40" t="s">
        <v>67</v>
      </c>
      <c r="B11" s="41" t="s">
        <v>68</v>
      </c>
      <c r="C11" s="31" t="s">
        <v>44</v>
      </c>
      <c r="D11" s="42">
        <v>3915</v>
      </c>
      <c r="E11" s="43">
        <f t="shared" si="0"/>
        <v>469.79999999999995</v>
      </c>
      <c r="F11" s="44">
        <f t="shared" si="1"/>
        <v>4384.8</v>
      </c>
      <c r="G11" s="31" t="s">
        <v>57</v>
      </c>
      <c r="H11" s="40" t="s">
        <v>46</v>
      </c>
      <c r="I11" s="58" t="s">
        <v>69</v>
      </c>
    </row>
    <row r="12" spans="1:9" x14ac:dyDescent="0.25">
      <c r="A12" s="40" t="s">
        <v>70</v>
      </c>
      <c r="B12" s="41" t="s">
        <v>71</v>
      </c>
      <c r="C12" s="31" t="s">
        <v>44</v>
      </c>
      <c r="D12" s="42">
        <v>52019.199999999997</v>
      </c>
      <c r="E12" s="43">
        <f t="shared" si="0"/>
        <v>6242.3039999999992</v>
      </c>
      <c r="F12" s="44">
        <f t="shared" si="1"/>
        <v>58261.503999999994</v>
      </c>
      <c r="G12" s="31" t="s">
        <v>72</v>
      </c>
      <c r="H12" s="40" t="s">
        <v>46</v>
      </c>
      <c r="I12" s="45" t="s">
        <v>47</v>
      </c>
    </row>
    <row r="13" spans="1:9" x14ac:dyDescent="0.25">
      <c r="A13" s="40" t="s">
        <v>73</v>
      </c>
      <c r="B13" s="59" t="s">
        <v>74</v>
      </c>
      <c r="C13" s="31" t="s">
        <v>75</v>
      </c>
      <c r="D13" s="42">
        <v>21032.37</v>
      </c>
      <c r="E13" s="43">
        <f t="shared" si="0"/>
        <v>2523.8843999999999</v>
      </c>
      <c r="F13" s="44">
        <f t="shared" si="1"/>
        <v>23556.254399999998</v>
      </c>
      <c r="G13" s="31" t="s">
        <v>76</v>
      </c>
      <c r="H13" s="40" t="s">
        <v>77</v>
      </c>
      <c r="I13" s="45" t="s">
        <v>78</v>
      </c>
    </row>
    <row r="14" spans="1:9" x14ac:dyDescent="0.25">
      <c r="A14" s="60"/>
      <c r="B14" s="47" t="s">
        <v>79</v>
      </c>
      <c r="C14" s="32" t="s">
        <v>44</v>
      </c>
      <c r="D14" s="61"/>
      <c r="E14" s="62"/>
      <c r="F14" s="62"/>
      <c r="G14" s="34"/>
      <c r="H14" s="46" t="s">
        <v>46</v>
      </c>
      <c r="I14" s="34" t="s">
        <v>58</v>
      </c>
    </row>
    <row r="15" spans="1:9" x14ac:dyDescent="0.25">
      <c r="A15" s="60"/>
      <c r="B15" s="47" t="s">
        <v>80</v>
      </c>
      <c r="C15" s="32" t="s">
        <v>44</v>
      </c>
      <c r="D15" s="61"/>
      <c r="E15" s="62"/>
      <c r="F15" s="62"/>
      <c r="G15" s="34"/>
      <c r="H15" s="46" t="s">
        <v>46</v>
      </c>
      <c r="I15" s="34" t="s">
        <v>58</v>
      </c>
    </row>
    <row r="16" spans="1:9" x14ac:dyDescent="0.25">
      <c r="A16" s="40" t="s">
        <v>81</v>
      </c>
      <c r="B16" s="41" t="s">
        <v>82</v>
      </c>
      <c r="C16" s="31" t="s">
        <v>83</v>
      </c>
      <c r="D16" s="63">
        <v>21207.919999999998</v>
      </c>
      <c r="E16" s="64">
        <f t="shared" si="0"/>
        <v>2544.9503999999997</v>
      </c>
      <c r="F16" s="64">
        <f t="shared" ref="F16:F71" si="4">+D16+E16</f>
        <v>23752.8704</v>
      </c>
      <c r="G16" s="35" t="s">
        <v>84</v>
      </c>
      <c r="H16" s="40" t="s">
        <v>85</v>
      </c>
      <c r="I16" s="45" t="s">
        <v>47</v>
      </c>
    </row>
    <row r="17" spans="1:9" x14ac:dyDescent="0.25">
      <c r="A17" s="40" t="s">
        <v>86</v>
      </c>
      <c r="B17" s="41" t="s">
        <v>87</v>
      </c>
      <c r="C17" s="31" t="s">
        <v>44</v>
      </c>
      <c r="D17" s="65">
        <v>7388.8</v>
      </c>
      <c r="E17" s="64">
        <f t="shared" si="0"/>
        <v>886.65599999999995</v>
      </c>
      <c r="F17" s="64">
        <f t="shared" si="4"/>
        <v>8275.4560000000001</v>
      </c>
      <c r="G17" s="35" t="s">
        <v>88</v>
      </c>
      <c r="H17" s="40" t="s">
        <v>46</v>
      </c>
      <c r="I17" s="45" t="s">
        <v>47</v>
      </c>
    </row>
    <row r="18" spans="1:9" x14ac:dyDescent="0.25">
      <c r="A18" s="40" t="s">
        <v>89</v>
      </c>
      <c r="B18" s="41" t="s">
        <v>90</v>
      </c>
      <c r="C18" s="31" t="s">
        <v>44</v>
      </c>
      <c r="D18" s="65">
        <v>37509.71</v>
      </c>
      <c r="E18" s="64">
        <f t="shared" si="0"/>
        <v>4501.1651999999995</v>
      </c>
      <c r="F18" s="64">
        <f t="shared" si="4"/>
        <v>42010.875199999995</v>
      </c>
      <c r="G18" s="35" t="s">
        <v>91</v>
      </c>
      <c r="H18" s="40" t="s">
        <v>46</v>
      </c>
      <c r="I18" s="45" t="s">
        <v>47</v>
      </c>
    </row>
    <row r="19" spans="1:9" x14ac:dyDescent="0.25">
      <c r="A19" s="40" t="s">
        <v>89</v>
      </c>
      <c r="B19" s="41" t="s">
        <v>92</v>
      </c>
      <c r="C19" s="31" t="s">
        <v>44</v>
      </c>
      <c r="D19" s="65">
        <v>37509.71</v>
      </c>
      <c r="E19" s="64">
        <f t="shared" si="0"/>
        <v>4501.1651999999995</v>
      </c>
      <c r="F19" s="64">
        <f t="shared" si="4"/>
        <v>42010.875199999995</v>
      </c>
      <c r="G19" s="35" t="s">
        <v>93</v>
      </c>
      <c r="H19" s="40" t="s">
        <v>46</v>
      </c>
      <c r="I19" s="45" t="s">
        <v>47</v>
      </c>
    </row>
    <row r="20" spans="1:9" x14ac:dyDescent="0.25">
      <c r="A20" s="40" t="s">
        <v>94</v>
      </c>
      <c r="B20" s="41" t="s">
        <v>95</v>
      </c>
      <c r="C20" s="31" t="s">
        <v>44</v>
      </c>
      <c r="D20" s="65">
        <v>4350</v>
      </c>
      <c r="E20" s="35">
        <f t="shared" si="0"/>
        <v>522</v>
      </c>
      <c r="F20" s="35">
        <f t="shared" si="4"/>
        <v>4872</v>
      </c>
      <c r="G20" s="36" t="s">
        <v>96</v>
      </c>
      <c r="H20" s="40" t="s">
        <v>46</v>
      </c>
      <c r="I20" s="45" t="s">
        <v>47</v>
      </c>
    </row>
    <row r="21" spans="1:9" x14ac:dyDescent="0.25">
      <c r="A21" s="40" t="s">
        <v>94</v>
      </c>
      <c r="B21" s="41" t="s">
        <v>97</v>
      </c>
      <c r="C21" s="31" t="s">
        <v>44</v>
      </c>
      <c r="D21" s="65">
        <v>4350</v>
      </c>
      <c r="E21" s="35">
        <f t="shared" si="0"/>
        <v>522</v>
      </c>
      <c r="F21" s="35">
        <f t="shared" si="4"/>
        <v>4872</v>
      </c>
      <c r="G21" s="36" t="s">
        <v>96</v>
      </c>
      <c r="H21" s="40" t="s">
        <v>46</v>
      </c>
      <c r="I21" s="45" t="s">
        <v>47</v>
      </c>
    </row>
    <row r="22" spans="1:9" x14ac:dyDescent="0.25">
      <c r="A22" s="40" t="s">
        <v>94</v>
      </c>
      <c r="B22" s="41" t="s">
        <v>98</v>
      </c>
      <c r="C22" s="31" t="s">
        <v>44</v>
      </c>
      <c r="D22" s="65">
        <v>3915</v>
      </c>
      <c r="E22" s="35">
        <f t="shared" si="0"/>
        <v>469.79999999999995</v>
      </c>
      <c r="F22" s="35">
        <f t="shared" si="4"/>
        <v>4384.8</v>
      </c>
      <c r="G22" s="36" t="s">
        <v>96</v>
      </c>
      <c r="H22" s="40" t="s">
        <v>46</v>
      </c>
      <c r="I22" s="45" t="s">
        <v>47</v>
      </c>
    </row>
    <row r="23" spans="1:9" x14ac:dyDescent="0.25">
      <c r="A23" s="40" t="s">
        <v>94</v>
      </c>
      <c r="B23" s="41" t="s">
        <v>99</v>
      </c>
      <c r="C23" s="31" t="s">
        <v>44</v>
      </c>
      <c r="D23" s="65">
        <v>4708.75</v>
      </c>
      <c r="E23" s="35">
        <f t="shared" si="0"/>
        <v>565.04999999999995</v>
      </c>
      <c r="F23" s="35">
        <f t="shared" si="4"/>
        <v>5273.8</v>
      </c>
      <c r="G23" s="36" t="s">
        <v>100</v>
      </c>
      <c r="H23" s="40" t="s">
        <v>46</v>
      </c>
      <c r="I23" s="45" t="s">
        <v>47</v>
      </c>
    </row>
    <row r="24" spans="1:9" x14ac:dyDescent="0.25">
      <c r="A24" s="40" t="s">
        <v>101</v>
      </c>
      <c r="B24" s="41" t="s">
        <v>102</v>
      </c>
      <c r="C24" s="31" t="s">
        <v>83</v>
      </c>
      <c r="D24" s="65">
        <v>21207.919999999998</v>
      </c>
      <c r="E24" s="64">
        <f t="shared" si="0"/>
        <v>2544.9503999999997</v>
      </c>
      <c r="F24" s="64">
        <f t="shared" si="4"/>
        <v>23752.8704</v>
      </c>
      <c r="G24" s="35" t="s">
        <v>84</v>
      </c>
      <c r="H24" s="40" t="s">
        <v>85</v>
      </c>
      <c r="I24" s="45" t="s">
        <v>47</v>
      </c>
    </row>
    <row r="25" spans="1:9" x14ac:dyDescent="0.25">
      <c r="A25" s="40" t="s">
        <v>101</v>
      </c>
      <c r="B25" s="41" t="s">
        <v>103</v>
      </c>
      <c r="C25" s="31" t="s">
        <v>44</v>
      </c>
      <c r="D25" s="65">
        <v>5655</v>
      </c>
      <c r="E25" s="35">
        <f t="shared" si="0"/>
        <v>678.6</v>
      </c>
      <c r="F25" s="35">
        <f t="shared" si="4"/>
        <v>6333.6</v>
      </c>
      <c r="G25" s="36" t="s">
        <v>96</v>
      </c>
      <c r="H25" s="40" t="s">
        <v>46</v>
      </c>
      <c r="I25" s="45" t="s">
        <v>47</v>
      </c>
    </row>
    <row r="26" spans="1:9" x14ac:dyDescent="0.25">
      <c r="A26" s="40" t="s">
        <v>101</v>
      </c>
      <c r="B26" s="41" t="s">
        <v>104</v>
      </c>
      <c r="C26" s="31" t="s">
        <v>44</v>
      </c>
      <c r="D26" s="65">
        <v>5220</v>
      </c>
      <c r="E26" s="35">
        <f t="shared" si="0"/>
        <v>626.4</v>
      </c>
      <c r="F26" s="35">
        <f t="shared" si="4"/>
        <v>5846.4</v>
      </c>
      <c r="G26" s="36" t="s">
        <v>96</v>
      </c>
      <c r="H26" s="40" t="s">
        <v>46</v>
      </c>
      <c r="I26" s="45" t="s">
        <v>47</v>
      </c>
    </row>
    <row r="27" spans="1:9" x14ac:dyDescent="0.25">
      <c r="A27" s="40" t="s">
        <v>101</v>
      </c>
      <c r="B27" s="41" t="s">
        <v>105</v>
      </c>
      <c r="C27" s="31" t="s">
        <v>44</v>
      </c>
      <c r="D27" s="65">
        <v>15588.65</v>
      </c>
      <c r="E27" s="64">
        <f t="shared" si="0"/>
        <v>1870.6379999999999</v>
      </c>
      <c r="F27" s="64">
        <f t="shared" si="4"/>
        <v>17459.288</v>
      </c>
      <c r="G27" s="36" t="s">
        <v>106</v>
      </c>
      <c r="H27" s="40" t="s">
        <v>46</v>
      </c>
      <c r="I27" s="45" t="s">
        <v>47</v>
      </c>
    </row>
    <row r="28" spans="1:9" x14ac:dyDescent="0.25">
      <c r="A28" s="40" t="s">
        <v>101</v>
      </c>
      <c r="B28" s="41" t="s">
        <v>107</v>
      </c>
      <c r="C28" s="31" t="s">
        <v>44</v>
      </c>
      <c r="D28" s="65">
        <v>5930.5</v>
      </c>
      <c r="E28" s="35">
        <f t="shared" si="0"/>
        <v>711.66</v>
      </c>
      <c r="F28" s="35">
        <f t="shared" si="4"/>
        <v>6642.16</v>
      </c>
      <c r="G28" s="36" t="s">
        <v>100</v>
      </c>
      <c r="H28" s="40" t="s">
        <v>46</v>
      </c>
      <c r="I28" s="45" t="s">
        <v>47</v>
      </c>
    </row>
    <row r="29" spans="1:9" x14ac:dyDescent="0.25">
      <c r="A29" s="40" t="s">
        <v>101</v>
      </c>
      <c r="B29" s="41" t="s">
        <v>108</v>
      </c>
      <c r="C29" s="31" t="s">
        <v>44</v>
      </c>
      <c r="D29" s="65">
        <v>4060</v>
      </c>
      <c r="E29" s="35">
        <f t="shared" si="0"/>
        <v>487.2</v>
      </c>
      <c r="F29" s="35">
        <f t="shared" si="4"/>
        <v>4547.2</v>
      </c>
      <c r="G29" s="36" t="s">
        <v>96</v>
      </c>
      <c r="H29" s="40" t="s">
        <v>46</v>
      </c>
      <c r="I29" s="45" t="s">
        <v>47</v>
      </c>
    </row>
    <row r="30" spans="1:9" ht="30" x14ac:dyDescent="0.25">
      <c r="A30" s="40" t="s">
        <v>109</v>
      </c>
      <c r="B30" s="41" t="s">
        <v>110</v>
      </c>
      <c r="C30" s="31" t="s">
        <v>44</v>
      </c>
      <c r="D30" s="65">
        <v>520.19000000000005</v>
      </c>
      <c r="E30" s="35">
        <f t="shared" si="0"/>
        <v>62.422800000000002</v>
      </c>
      <c r="F30" s="35">
        <f t="shared" si="4"/>
        <v>582.61280000000011</v>
      </c>
      <c r="G30" s="36" t="s">
        <v>111</v>
      </c>
      <c r="H30" s="40" t="s">
        <v>46</v>
      </c>
      <c r="I30" s="45" t="s">
        <v>47</v>
      </c>
    </row>
    <row r="31" spans="1:9" x14ac:dyDescent="0.25">
      <c r="A31" s="40" t="s">
        <v>112</v>
      </c>
      <c r="B31" s="41" t="s">
        <v>113</v>
      </c>
      <c r="C31" s="31" t="s">
        <v>44</v>
      </c>
      <c r="D31" s="65">
        <v>176457.82</v>
      </c>
      <c r="E31" s="64">
        <f t="shared" si="0"/>
        <v>21174.938399999999</v>
      </c>
      <c r="F31" s="64">
        <f t="shared" si="4"/>
        <v>197632.75839999999</v>
      </c>
      <c r="G31" s="35" t="s">
        <v>88</v>
      </c>
      <c r="H31" s="40" t="s">
        <v>46</v>
      </c>
      <c r="I31" s="45" t="s">
        <v>78</v>
      </c>
    </row>
    <row r="32" spans="1:9" x14ac:dyDescent="0.25">
      <c r="A32" s="40" t="s">
        <v>114</v>
      </c>
      <c r="B32" s="41" t="s">
        <v>115</v>
      </c>
      <c r="C32" s="31" t="s">
        <v>44</v>
      </c>
      <c r="D32" s="65">
        <v>40409.53</v>
      </c>
      <c r="E32" s="64">
        <f t="shared" si="0"/>
        <v>4849.1435999999994</v>
      </c>
      <c r="F32" s="64">
        <f t="shared" si="4"/>
        <v>45258.673599999995</v>
      </c>
      <c r="G32" s="35" t="s">
        <v>88</v>
      </c>
      <c r="H32" s="40" t="s">
        <v>46</v>
      </c>
      <c r="I32" s="45" t="s">
        <v>47</v>
      </c>
    </row>
    <row r="33" spans="1:9" x14ac:dyDescent="0.25">
      <c r="A33" s="40" t="s">
        <v>116</v>
      </c>
      <c r="B33" s="41" t="s">
        <v>117</v>
      </c>
      <c r="C33" s="31" t="s">
        <v>44</v>
      </c>
      <c r="D33" s="65">
        <v>10658</v>
      </c>
      <c r="E33" s="64">
        <f t="shared" si="0"/>
        <v>1278.96</v>
      </c>
      <c r="F33" s="64">
        <f t="shared" si="4"/>
        <v>11936.96</v>
      </c>
      <c r="G33" s="35" t="s">
        <v>88</v>
      </c>
      <c r="H33" s="40" t="s">
        <v>46</v>
      </c>
      <c r="I33" s="45" t="s">
        <v>47</v>
      </c>
    </row>
    <row r="34" spans="1:9" x14ac:dyDescent="0.25">
      <c r="A34" s="40" t="s">
        <v>116</v>
      </c>
      <c r="B34" s="41" t="s">
        <v>118</v>
      </c>
      <c r="C34" s="31" t="s">
        <v>44</v>
      </c>
      <c r="D34" s="65">
        <v>8867.4</v>
      </c>
      <c r="E34" s="64">
        <f t="shared" si="0"/>
        <v>1064.088</v>
      </c>
      <c r="F34" s="64">
        <f t="shared" si="4"/>
        <v>9931.4879999999994</v>
      </c>
      <c r="G34" s="35" t="s">
        <v>88</v>
      </c>
      <c r="H34" s="40" t="s">
        <v>46</v>
      </c>
      <c r="I34" s="45" t="s">
        <v>47</v>
      </c>
    </row>
    <row r="35" spans="1:9" x14ac:dyDescent="0.25">
      <c r="A35" s="52" t="s">
        <v>119</v>
      </c>
      <c r="B35" s="53" t="s">
        <v>120</v>
      </c>
      <c r="C35" s="54" t="s">
        <v>83</v>
      </c>
      <c r="D35" s="55">
        <v>11794</v>
      </c>
      <c r="E35" s="56">
        <f t="shared" si="0"/>
        <v>1415.28</v>
      </c>
      <c r="F35" s="56">
        <f t="shared" si="4"/>
        <v>13209.28</v>
      </c>
      <c r="G35" s="33" t="s">
        <v>88</v>
      </c>
      <c r="H35" s="52" t="s">
        <v>46</v>
      </c>
      <c r="I35" s="100" t="s">
        <v>121</v>
      </c>
    </row>
    <row r="36" spans="1:9" x14ac:dyDescent="0.25">
      <c r="A36" s="52" t="s">
        <v>122</v>
      </c>
      <c r="B36" s="53" t="s">
        <v>123</v>
      </c>
      <c r="C36" s="54" t="s">
        <v>83</v>
      </c>
      <c r="D36" s="55">
        <v>-11794</v>
      </c>
      <c r="E36" s="56">
        <f t="shared" si="0"/>
        <v>-1415.28</v>
      </c>
      <c r="F36" s="56">
        <f t="shared" si="4"/>
        <v>-13209.28</v>
      </c>
      <c r="G36" s="33"/>
      <c r="H36" s="52"/>
      <c r="I36" s="101"/>
    </row>
    <row r="37" spans="1:9" x14ac:dyDescent="0.25">
      <c r="A37" s="40" t="s">
        <v>124</v>
      </c>
      <c r="B37" s="59" t="s">
        <v>125</v>
      </c>
      <c r="C37" s="31" t="s">
        <v>83</v>
      </c>
      <c r="D37" s="65">
        <v>10255.42</v>
      </c>
      <c r="E37" s="64">
        <f t="shared" si="0"/>
        <v>1230.6504</v>
      </c>
      <c r="F37" s="64">
        <f t="shared" si="4"/>
        <v>11486.070400000001</v>
      </c>
      <c r="G37" s="35" t="s">
        <v>88</v>
      </c>
      <c r="H37" s="40" t="s">
        <v>85</v>
      </c>
      <c r="I37" s="45" t="s">
        <v>47</v>
      </c>
    </row>
    <row r="38" spans="1:9" x14ac:dyDescent="0.25">
      <c r="A38" s="40" t="s">
        <v>124</v>
      </c>
      <c r="B38" s="41" t="s">
        <v>126</v>
      </c>
      <c r="C38" s="31" t="s">
        <v>83</v>
      </c>
      <c r="D38" s="65">
        <v>137.79</v>
      </c>
      <c r="E38" s="64">
        <f t="shared" si="0"/>
        <v>16.534799999999997</v>
      </c>
      <c r="F38" s="64">
        <f t="shared" si="4"/>
        <v>154.32479999999998</v>
      </c>
      <c r="G38" s="35" t="s">
        <v>88</v>
      </c>
      <c r="H38" s="40" t="s">
        <v>85</v>
      </c>
      <c r="I38" s="45" t="s">
        <v>47</v>
      </c>
    </row>
    <row r="39" spans="1:9" x14ac:dyDescent="0.25">
      <c r="A39" s="40" t="s">
        <v>124</v>
      </c>
      <c r="B39" s="59" t="s">
        <v>127</v>
      </c>
      <c r="C39" s="31" t="s">
        <v>83</v>
      </c>
      <c r="D39" s="65">
        <v>137.79</v>
      </c>
      <c r="E39" s="64">
        <f t="shared" si="0"/>
        <v>16.534799999999997</v>
      </c>
      <c r="F39" s="64">
        <f t="shared" si="4"/>
        <v>154.32479999999998</v>
      </c>
      <c r="G39" s="35" t="s">
        <v>88</v>
      </c>
      <c r="H39" s="40" t="s">
        <v>85</v>
      </c>
      <c r="I39" s="45" t="s">
        <v>47</v>
      </c>
    </row>
    <row r="40" spans="1:9" x14ac:dyDescent="0.25">
      <c r="A40" s="40" t="s">
        <v>124</v>
      </c>
      <c r="B40" s="59" t="s">
        <v>128</v>
      </c>
      <c r="C40" s="31" t="s">
        <v>83</v>
      </c>
      <c r="D40" s="65">
        <v>4402.9399999999996</v>
      </c>
      <c r="E40" s="64">
        <f t="shared" si="0"/>
        <v>528.35279999999989</v>
      </c>
      <c r="F40" s="64">
        <f t="shared" si="4"/>
        <v>4931.2927999999993</v>
      </c>
      <c r="G40" s="35" t="s">
        <v>88</v>
      </c>
      <c r="H40" s="40" t="s">
        <v>85</v>
      </c>
      <c r="I40" s="45" t="s">
        <v>47</v>
      </c>
    </row>
    <row r="41" spans="1:9" x14ac:dyDescent="0.25">
      <c r="A41" s="40" t="s">
        <v>124</v>
      </c>
      <c r="B41" s="59" t="s">
        <v>129</v>
      </c>
      <c r="C41" s="31" t="s">
        <v>83</v>
      </c>
      <c r="D41" s="65">
        <v>1615.37</v>
      </c>
      <c r="E41" s="64">
        <f t="shared" si="0"/>
        <v>193.84439999999998</v>
      </c>
      <c r="F41" s="64">
        <f t="shared" si="4"/>
        <v>1809.2143999999998</v>
      </c>
      <c r="G41" s="35" t="s">
        <v>88</v>
      </c>
      <c r="H41" s="40" t="s">
        <v>85</v>
      </c>
      <c r="I41" s="45" t="s">
        <v>78</v>
      </c>
    </row>
    <row r="42" spans="1:9" x14ac:dyDescent="0.25">
      <c r="A42" s="40" t="s">
        <v>124</v>
      </c>
      <c r="B42" s="59" t="s">
        <v>130</v>
      </c>
      <c r="C42" s="31" t="s">
        <v>83</v>
      </c>
      <c r="D42" s="65">
        <v>1989.66</v>
      </c>
      <c r="E42" s="64">
        <f t="shared" si="0"/>
        <v>238.75919999999999</v>
      </c>
      <c r="F42" s="64">
        <f t="shared" si="4"/>
        <v>2228.4192000000003</v>
      </c>
      <c r="G42" s="35" t="s">
        <v>88</v>
      </c>
      <c r="H42" s="40" t="s">
        <v>85</v>
      </c>
      <c r="I42" s="45" t="s">
        <v>78</v>
      </c>
    </row>
    <row r="43" spans="1:9" x14ac:dyDescent="0.25">
      <c r="A43" s="40" t="s">
        <v>124</v>
      </c>
      <c r="B43" s="59" t="s">
        <v>131</v>
      </c>
      <c r="C43" s="31" t="s">
        <v>83</v>
      </c>
      <c r="D43" s="65">
        <v>7489.59</v>
      </c>
      <c r="E43" s="64">
        <f t="shared" si="0"/>
        <v>898.75080000000003</v>
      </c>
      <c r="F43" s="64">
        <f t="shared" si="4"/>
        <v>8388.3407999999999</v>
      </c>
      <c r="G43" s="35" t="s">
        <v>88</v>
      </c>
      <c r="H43" s="40" t="s">
        <v>85</v>
      </c>
      <c r="I43" s="45" t="s">
        <v>78</v>
      </c>
    </row>
    <row r="44" spans="1:9" x14ac:dyDescent="0.25">
      <c r="A44" s="40" t="s">
        <v>124</v>
      </c>
      <c r="B44" s="41" t="s">
        <v>132</v>
      </c>
      <c r="C44" s="31" t="s">
        <v>83</v>
      </c>
      <c r="D44" s="65">
        <v>7489.59</v>
      </c>
      <c r="E44" s="64">
        <f t="shared" si="0"/>
        <v>898.75080000000003</v>
      </c>
      <c r="F44" s="64">
        <f t="shared" si="4"/>
        <v>8388.3407999999999</v>
      </c>
      <c r="G44" s="35" t="s">
        <v>88</v>
      </c>
      <c r="H44" s="40" t="s">
        <v>85</v>
      </c>
      <c r="I44" s="45" t="s">
        <v>47</v>
      </c>
    </row>
    <row r="45" spans="1:9" x14ac:dyDescent="0.25">
      <c r="A45" s="40" t="s">
        <v>124</v>
      </c>
      <c r="B45" s="41" t="s">
        <v>133</v>
      </c>
      <c r="C45" s="31" t="s">
        <v>83</v>
      </c>
      <c r="D45" s="65">
        <v>3701.46</v>
      </c>
      <c r="E45" s="64">
        <f t="shared" si="0"/>
        <v>444.17519999999996</v>
      </c>
      <c r="F45" s="64">
        <f t="shared" si="4"/>
        <v>4145.6351999999997</v>
      </c>
      <c r="G45" s="35" t="s">
        <v>88</v>
      </c>
      <c r="H45" s="40" t="s">
        <v>85</v>
      </c>
      <c r="I45" s="45" t="s">
        <v>78</v>
      </c>
    </row>
    <row r="46" spans="1:9" x14ac:dyDescent="0.25">
      <c r="A46" s="40" t="s">
        <v>124</v>
      </c>
      <c r="B46" s="41" t="s">
        <v>134</v>
      </c>
      <c r="C46" s="31" t="s">
        <v>83</v>
      </c>
      <c r="D46" s="65">
        <v>3701.46</v>
      </c>
      <c r="E46" s="64">
        <f t="shared" si="0"/>
        <v>444.17519999999996</v>
      </c>
      <c r="F46" s="64">
        <f t="shared" si="4"/>
        <v>4145.6351999999997</v>
      </c>
      <c r="G46" s="35" t="s">
        <v>88</v>
      </c>
      <c r="H46" s="40" t="s">
        <v>85</v>
      </c>
      <c r="I46" s="45" t="s">
        <v>47</v>
      </c>
    </row>
    <row r="47" spans="1:9" x14ac:dyDescent="0.25">
      <c r="A47" s="40" t="s">
        <v>124</v>
      </c>
      <c r="B47" s="41" t="s">
        <v>135</v>
      </c>
      <c r="C47" s="31" t="s">
        <v>83</v>
      </c>
      <c r="D47" s="65">
        <v>2542.61</v>
      </c>
      <c r="E47" s="64">
        <f t="shared" si="0"/>
        <v>305.11320000000001</v>
      </c>
      <c r="F47" s="64">
        <f t="shared" si="4"/>
        <v>2847.7232000000004</v>
      </c>
      <c r="G47" s="35" t="s">
        <v>88</v>
      </c>
      <c r="H47" s="40" t="s">
        <v>85</v>
      </c>
      <c r="I47" s="45" t="s">
        <v>47</v>
      </c>
    </row>
    <row r="48" spans="1:9" x14ac:dyDescent="0.25">
      <c r="A48" s="40" t="s">
        <v>124</v>
      </c>
      <c r="B48" s="59" t="s">
        <v>136</v>
      </c>
      <c r="C48" s="31" t="s">
        <v>83</v>
      </c>
      <c r="D48" s="65">
        <v>2542.61</v>
      </c>
      <c r="E48" s="64">
        <f t="shared" si="0"/>
        <v>305.11320000000001</v>
      </c>
      <c r="F48" s="64">
        <f t="shared" si="4"/>
        <v>2847.7232000000004</v>
      </c>
      <c r="G48" s="35" t="s">
        <v>88</v>
      </c>
      <c r="H48" s="40" t="s">
        <v>85</v>
      </c>
      <c r="I48" s="45" t="s">
        <v>78</v>
      </c>
    </row>
    <row r="49" spans="1:9" x14ac:dyDescent="0.25">
      <c r="A49" s="52" t="s">
        <v>124</v>
      </c>
      <c r="B49" s="53" t="s">
        <v>137</v>
      </c>
      <c r="C49" s="54" t="s">
        <v>83</v>
      </c>
      <c r="D49" s="55">
        <v>2542.61</v>
      </c>
      <c r="E49" s="56">
        <f t="shared" si="0"/>
        <v>305.11320000000001</v>
      </c>
      <c r="F49" s="56">
        <f t="shared" si="4"/>
        <v>2847.7232000000004</v>
      </c>
      <c r="G49" s="33" t="s">
        <v>88</v>
      </c>
      <c r="H49" s="52" t="s">
        <v>85</v>
      </c>
      <c r="I49" s="100" t="s">
        <v>121</v>
      </c>
    </row>
    <row r="50" spans="1:9" x14ac:dyDescent="0.25">
      <c r="A50" s="52" t="s">
        <v>138</v>
      </c>
      <c r="B50" s="53" t="s">
        <v>123</v>
      </c>
      <c r="C50" s="54" t="s">
        <v>83</v>
      </c>
      <c r="D50" s="55">
        <v>-2542.61</v>
      </c>
      <c r="E50" s="56">
        <f t="shared" si="0"/>
        <v>-305.11320000000001</v>
      </c>
      <c r="F50" s="56">
        <f t="shared" si="4"/>
        <v>-2847.7232000000004</v>
      </c>
      <c r="G50" s="33" t="s">
        <v>88</v>
      </c>
      <c r="H50" s="52" t="s">
        <v>85</v>
      </c>
      <c r="I50" s="101"/>
    </row>
    <row r="51" spans="1:9" x14ac:dyDescent="0.25">
      <c r="A51" s="40" t="s">
        <v>139</v>
      </c>
      <c r="B51" s="59" t="s">
        <v>140</v>
      </c>
      <c r="C51" s="31" t="s">
        <v>83</v>
      </c>
      <c r="D51" s="65">
        <v>936.39</v>
      </c>
      <c r="E51" s="64">
        <f t="shared" si="0"/>
        <v>112.3668</v>
      </c>
      <c r="F51" s="64">
        <f t="shared" si="4"/>
        <v>1048.7567999999999</v>
      </c>
      <c r="G51" s="35" t="s">
        <v>88</v>
      </c>
      <c r="H51" s="40" t="s">
        <v>85</v>
      </c>
      <c r="I51" s="45" t="s">
        <v>78</v>
      </c>
    </row>
    <row r="52" spans="1:9" x14ac:dyDescent="0.25">
      <c r="A52" s="40" t="s">
        <v>141</v>
      </c>
      <c r="B52" s="59" t="s">
        <v>142</v>
      </c>
      <c r="C52" s="31" t="s">
        <v>83</v>
      </c>
      <c r="D52" s="65">
        <v>10255.42</v>
      </c>
      <c r="E52" s="64">
        <f t="shared" si="0"/>
        <v>1230.6504</v>
      </c>
      <c r="F52" s="64">
        <f t="shared" si="4"/>
        <v>11486.070400000001</v>
      </c>
      <c r="G52" s="35" t="s">
        <v>88</v>
      </c>
      <c r="H52" s="40" t="s">
        <v>85</v>
      </c>
      <c r="I52" s="45" t="s">
        <v>78</v>
      </c>
    </row>
    <row r="53" spans="1:9" x14ac:dyDescent="0.25">
      <c r="A53" s="66" t="s">
        <v>141</v>
      </c>
      <c r="B53" s="67" t="s">
        <v>143</v>
      </c>
      <c r="C53" s="68" t="s">
        <v>83</v>
      </c>
      <c r="D53" s="69">
        <v>2542.61</v>
      </c>
      <c r="E53" s="70">
        <f t="shared" si="0"/>
        <v>305.11320000000001</v>
      </c>
      <c r="F53" s="70">
        <f t="shared" si="4"/>
        <v>2847.7232000000004</v>
      </c>
      <c r="G53" s="37" t="s">
        <v>144</v>
      </c>
      <c r="H53" s="66" t="s">
        <v>85</v>
      </c>
      <c r="I53" s="45" t="s">
        <v>78</v>
      </c>
    </row>
    <row r="54" spans="1:9" x14ac:dyDescent="0.25">
      <c r="A54" s="52" t="s">
        <v>141</v>
      </c>
      <c r="B54" s="53" t="s">
        <v>145</v>
      </c>
      <c r="C54" s="54" t="s">
        <v>83</v>
      </c>
      <c r="D54" s="55">
        <v>7489.59</v>
      </c>
      <c r="E54" s="56">
        <f t="shared" si="0"/>
        <v>898.75080000000003</v>
      </c>
      <c r="F54" s="56">
        <f t="shared" si="4"/>
        <v>8388.3407999999999</v>
      </c>
      <c r="G54" s="33" t="s">
        <v>88</v>
      </c>
      <c r="H54" s="52" t="s">
        <v>85</v>
      </c>
      <c r="I54" s="100" t="s">
        <v>121</v>
      </c>
    </row>
    <row r="55" spans="1:9" x14ac:dyDescent="0.25">
      <c r="A55" s="52" t="s">
        <v>138</v>
      </c>
      <c r="B55" s="53" t="s">
        <v>146</v>
      </c>
      <c r="C55" s="54" t="s">
        <v>83</v>
      </c>
      <c r="D55" s="55">
        <v>-7489.59</v>
      </c>
      <c r="E55" s="56">
        <f t="shared" si="0"/>
        <v>-898.75080000000003</v>
      </c>
      <c r="F55" s="56">
        <f t="shared" si="4"/>
        <v>-8388.3407999999999</v>
      </c>
      <c r="G55" s="33" t="s">
        <v>88</v>
      </c>
      <c r="H55" s="52" t="s">
        <v>85</v>
      </c>
      <c r="I55" s="101"/>
    </row>
    <row r="56" spans="1:9" x14ac:dyDescent="0.25">
      <c r="A56" s="52" t="s">
        <v>141</v>
      </c>
      <c r="B56" s="53" t="s">
        <v>147</v>
      </c>
      <c r="C56" s="54" t="s">
        <v>83</v>
      </c>
      <c r="D56" s="55">
        <v>3701.46</v>
      </c>
      <c r="E56" s="56">
        <f t="shared" si="0"/>
        <v>444.17519999999996</v>
      </c>
      <c r="F56" s="56">
        <f t="shared" si="4"/>
        <v>4145.6351999999997</v>
      </c>
      <c r="G56" s="33" t="s">
        <v>88</v>
      </c>
      <c r="H56" s="52" t="s">
        <v>85</v>
      </c>
      <c r="I56" s="100" t="s">
        <v>121</v>
      </c>
    </row>
    <row r="57" spans="1:9" x14ac:dyDescent="0.25">
      <c r="A57" s="52" t="s">
        <v>138</v>
      </c>
      <c r="B57" s="53" t="s">
        <v>148</v>
      </c>
      <c r="C57" s="54" t="s">
        <v>83</v>
      </c>
      <c r="D57" s="55">
        <v>-3701.46</v>
      </c>
      <c r="E57" s="56">
        <f t="shared" si="0"/>
        <v>-444.17519999999996</v>
      </c>
      <c r="F57" s="56">
        <f t="shared" si="4"/>
        <v>-4145.6351999999997</v>
      </c>
      <c r="G57" s="33" t="s">
        <v>88</v>
      </c>
      <c r="H57" s="52" t="s">
        <v>85</v>
      </c>
      <c r="I57" s="101"/>
    </row>
    <row r="58" spans="1:9" x14ac:dyDescent="0.25">
      <c r="A58" s="52" t="s">
        <v>141</v>
      </c>
      <c r="B58" s="53" t="s">
        <v>149</v>
      </c>
      <c r="C58" s="54" t="s">
        <v>83</v>
      </c>
      <c r="D58" s="55">
        <v>21207.919999999998</v>
      </c>
      <c r="E58" s="56">
        <f t="shared" si="0"/>
        <v>2544.9503999999997</v>
      </c>
      <c r="F58" s="56">
        <f t="shared" si="4"/>
        <v>23752.8704</v>
      </c>
      <c r="G58" s="33" t="s">
        <v>88</v>
      </c>
      <c r="H58" s="52" t="s">
        <v>85</v>
      </c>
      <c r="I58" s="100" t="s">
        <v>121</v>
      </c>
    </row>
    <row r="59" spans="1:9" x14ac:dyDescent="0.25">
      <c r="A59" s="52" t="s">
        <v>138</v>
      </c>
      <c r="B59" s="53" t="s">
        <v>150</v>
      </c>
      <c r="C59" s="54" t="s">
        <v>83</v>
      </c>
      <c r="D59" s="55">
        <v>-21207.919999999998</v>
      </c>
      <c r="E59" s="56">
        <f t="shared" si="0"/>
        <v>-2544.9503999999997</v>
      </c>
      <c r="F59" s="56">
        <f t="shared" si="4"/>
        <v>-23752.8704</v>
      </c>
      <c r="G59" s="33" t="s">
        <v>88</v>
      </c>
      <c r="H59" s="52" t="s">
        <v>85</v>
      </c>
      <c r="I59" s="101"/>
    </row>
    <row r="60" spans="1:9" x14ac:dyDescent="0.25">
      <c r="A60" s="52" t="s">
        <v>141</v>
      </c>
      <c r="B60" s="53" t="s">
        <v>151</v>
      </c>
      <c r="C60" s="54" t="s">
        <v>83</v>
      </c>
      <c r="D60" s="55">
        <v>1615.17</v>
      </c>
      <c r="E60" s="56">
        <f t="shared" si="0"/>
        <v>193.82040000000001</v>
      </c>
      <c r="F60" s="56">
        <f t="shared" si="4"/>
        <v>1808.9904000000001</v>
      </c>
      <c r="G60" s="33" t="s">
        <v>88</v>
      </c>
      <c r="H60" s="52" t="s">
        <v>85</v>
      </c>
      <c r="I60" s="100" t="s">
        <v>121</v>
      </c>
    </row>
    <row r="61" spans="1:9" x14ac:dyDescent="0.25">
      <c r="A61" s="52" t="s">
        <v>138</v>
      </c>
      <c r="B61" s="53" t="s">
        <v>152</v>
      </c>
      <c r="C61" s="54" t="s">
        <v>83</v>
      </c>
      <c r="D61" s="55">
        <v>-1615.17</v>
      </c>
      <c r="E61" s="56">
        <f t="shared" si="0"/>
        <v>-193.82040000000001</v>
      </c>
      <c r="F61" s="56">
        <f t="shared" si="4"/>
        <v>-1808.9904000000001</v>
      </c>
      <c r="G61" s="33" t="s">
        <v>88</v>
      </c>
      <c r="H61" s="52" t="s">
        <v>85</v>
      </c>
      <c r="I61" s="101"/>
    </row>
    <row r="62" spans="1:9" x14ac:dyDescent="0.25">
      <c r="A62" s="66" t="s">
        <v>141</v>
      </c>
      <c r="B62" s="67" t="s">
        <v>153</v>
      </c>
      <c r="C62" s="68" t="s">
        <v>83</v>
      </c>
      <c r="D62" s="69">
        <v>4238.8100000000004</v>
      </c>
      <c r="E62" s="70">
        <f t="shared" si="0"/>
        <v>508.65720000000005</v>
      </c>
      <c r="F62" s="70">
        <f t="shared" si="4"/>
        <v>4747.4672</v>
      </c>
      <c r="G62" s="37" t="s">
        <v>88</v>
      </c>
      <c r="H62" s="66" t="s">
        <v>85</v>
      </c>
      <c r="I62" s="45" t="s">
        <v>78</v>
      </c>
    </row>
    <row r="63" spans="1:9" x14ac:dyDescent="0.25">
      <c r="A63" s="40" t="s">
        <v>141</v>
      </c>
      <c r="B63" s="41" t="s">
        <v>154</v>
      </c>
      <c r="C63" s="31" t="s">
        <v>83</v>
      </c>
      <c r="D63" s="65">
        <v>22027.48</v>
      </c>
      <c r="E63" s="64">
        <f t="shared" si="0"/>
        <v>2643.2975999999999</v>
      </c>
      <c r="F63" s="64">
        <f t="shared" si="4"/>
        <v>24670.777600000001</v>
      </c>
      <c r="G63" s="35" t="s">
        <v>88</v>
      </c>
      <c r="H63" s="40" t="s">
        <v>85</v>
      </c>
      <c r="I63" s="45" t="s">
        <v>78</v>
      </c>
    </row>
    <row r="64" spans="1:9" x14ac:dyDescent="0.25">
      <c r="A64" s="40" t="s">
        <v>155</v>
      </c>
      <c r="B64" s="59" t="s">
        <v>156</v>
      </c>
      <c r="C64" s="35" t="s">
        <v>44</v>
      </c>
      <c r="D64" s="65">
        <v>71</v>
      </c>
      <c r="E64" s="64">
        <f t="shared" si="0"/>
        <v>8.52</v>
      </c>
      <c r="F64" s="64">
        <f t="shared" si="4"/>
        <v>79.52</v>
      </c>
      <c r="G64" s="35" t="s">
        <v>157</v>
      </c>
      <c r="H64" s="40" t="s">
        <v>46</v>
      </c>
      <c r="I64" s="45" t="s">
        <v>78</v>
      </c>
    </row>
    <row r="65" spans="1:9" x14ac:dyDescent="0.25">
      <c r="A65" s="40" t="s">
        <v>155</v>
      </c>
      <c r="B65" s="59" t="s">
        <v>158</v>
      </c>
      <c r="C65" s="35" t="s">
        <v>44</v>
      </c>
      <c r="D65" s="65">
        <v>56.16</v>
      </c>
      <c r="E65" s="64">
        <f t="shared" si="0"/>
        <v>6.7391999999999994</v>
      </c>
      <c r="F65" s="64">
        <f t="shared" si="4"/>
        <v>62.899199999999993</v>
      </c>
      <c r="G65" s="35" t="s">
        <v>159</v>
      </c>
      <c r="H65" s="40" t="s">
        <v>46</v>
      </c>
      <c r="I65" s="45" t="s">
        <v>78</v>
      </c>
    </row>
    <row r="66" spans="1:9" x14ac:dyDescent="0.25">
      <c r="A66" s="40" t="s">
        <v>160</v>
      </c>
      <c r="B66" s="59" t="s">
        <v>161</v>
      </c>
      <c r="C66" s="35" t="s">
        <v>44</v>
      </c>
      <c r="D66" s="65">
        <v>228</v>
      </c>
      <c r="E66" s="64">
        <f t="shared" si="0"/>
        <v>27.36</v>
      </c>
      <c r="F66" s="64">
        <f t="shared" si="4"/>
        <v>255.36</v>
      </c>
      <c r="G66" s="35" t="s">
        <v>162</v>
      </c>
      <c r="H66" s="40" t="s">
        <v>46</v>
      </c>
      <c r="I66" s="45" t="s">
        <v>78</v>
      </c>
    </row>
    <row r="67" spans="1:9" x14ac:dyDescent="0.25">
      <c r="A67" s="40" t="s">
        <v>163</v>
      </c>
      <c r="B67" s="59" t="s">
        <v>164</v>
      </c>
      <c r="C67" s="35" t="s">
        <v>165</v>
      </c>
      <c r="D67" s="65">
        <v>55000</v>
      </c>
      <c r="E67" s="71">
        <f t="shared" si="0"/>
        <v>6600</v>
      </c>
      <c r="F67" s="64">
        <f t="shared" si="4"/>
        <v>61600</v>
      </c>
      <c r="G67" s="35" t="s">
        <v>166</v>
      </c>
      <c r="H67" s="40" t="s">
        <v>167</v>
      </c>
      <c r="I67" s="45" t="s">
        <v>78</v>
      </c>
    </row>
    <row r="68" spans="1:9" x14ac:dyDescent="0.25">
      <c r="A68" s="72" t="s">
        <v>168</v>
      </c>
      <c r="B68" s="73" t="s">
        <v>169</v>
      </c>
      <c r="C68" s="74" t="s">
        <v>83</v>
      </c>
      <c r="D68" s="75"/>
      <c r="E68" s="76"/>
      <c r="F68" s="76"/>
      <c r="G68" s="38" t="s">
        <v>170</v>
      </c>
      <c r="H68" s="72" t="s">
        <v>85</v>
      </c>
      <c r="I68" s="77" t="s">
        <v>58</v>
      </c>
    </row>
    <row r="69" spans="1:9" x14ac:dyDescent="0.25">
      <c r="A69" s="40" t="s">
        <v>171</v>
      </c>
      <c r="B69" s="59" t="s">
        <v>172</v>
      </c>
      <c r="C69" s="31" t="s">
        <v>83</v>
      </c>
      <c r="D69" s="65">
        <v>2542.61</v>
      </c>
      <c r="E69" s="64">
        <f t="shared" si="0"/>
        <v>305.11320000000001</v>
      </c>
      <c r="F69" s="64">
        <f t="shared" si="4"/>
        <v>2847.7232000000004</v>
      </c>
      <c r="G69" s="35" t="s">
        <v>173</v>
      </c>
      <c r="H69" s="40" t="s">
        <v>85</v>
      </c>
      <c r="I69" s="45" t="s">
        <v>78</v>
      </c>
    </row>
    <row r="70" spans="1:9" x14ac:dyDescent="0.25">
      <c r="A70" s="40" t="s">
        <v>171</v>
      </c>
      <c r="B70" s="59" t="s">
        <v>174</v>
      </c>
      <c r="C70" s="31" t="s">
        <v>83</v>
      </c>
      <c r="D70" s="65">
        <v>38341.15</v>
      </c>
      <c r="E70" s="64">
        <f t="shared" si="0"/>
        <v>4600.9380000000001</v>
      </c>
      <c r="F70" s="64">
        <f t="shared" si="4"/>
        <v>42942.088000000003</v>
      </c>
      <c r="G70" s="35" t="s">
        <v>175</v>
      </c>
      <c r="H70" s="40" t="s">
        <v>85</v>
      </c>
      <c r="I70" s="45" t="s">
        <v>78</v>
      </c>
    </row>
    <row r="71" spans="1:9" x14ac:dyDescent="0.25">
      <c r="A71" s="40" t="s">
        <v>176</v>
      </c>
      <c r="B71" s="59" t="s">
        <v>177</v>
      </c>
      <c r="C71" s="35" t="s">
        <v>165</v>
      </c>
      <c r="D71" s="65">
        <v>5000</v>
      </c>
      <c r="E71" s="64">
        <f t="shared" si="0"/>
        <v>600</v>
      </c>
      <c r="F71" s="64">
        <f t="shared" si="4"/>
        <v>5600</v>
      </c>
      <c r="G71" s="35" t="s">
        <v>166</v>
      </c>
      <c r="H71" s="40" t="s">
        <v>167</v>
      </c>
      <c r="I71" s="45" t="s">
        <v>78</v>
      </c>
    </row>
    <row r="72" spans="1:9" x14ac:dyDescent="0.25">
      <c r="D72" s="78"/>
    </row>
  </sheetData>
  <autoFilter ref="A1:I71">
    <filterColumn colId="2">
      <filters>
        <filter val="DUCTOS DE GUAYAQUIL FIDEICOMISO MERCANTIL"/>
      </filters>
    </filterColumn>
  </autoFilter>
  <mergeCells count="6">
    <mergeCell ref="I60:I61"/>
    <mergeCell ref="I35:I36"/>
    <mergeCell ref="I49:I50"/>
    <mergeCell ref="I54:I55"/>
    <mergeCell ref="I56:I57"/>
    <mergeCell ref="I58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Cedula resumen</vt:lpstr>
      <vt:lpstr>Prueba de ventas</vt:lpstr>
      <vt:lpstr>Ventas 2019</vt:lpstr>
      <vt:lpstr>Ventas 2018</vt:lpstr>
      <vt:lpstr>Detalle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2020-03-21T16:13:41Z</dcterms:created>
  <dcterms:modified xsi:type="dcterms:W3CDTF">2020-05-30T15:15:41Z</dcterms:modified>
</cp:coreProperties>
</file>