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eon\Desktop\cesar leon\2020\Telsoterra\Varios\"/>
    </mc:Choice>
  </mc:AlternateContent>
  <bookViews>
    <workbookView xWindow="0" yWindow="0" windowWidth="16380" windowHeight="8190" tabRatio="500" activeTab="9"/>
  </bookViews>
  <sheets>
    <sheet name="Índice_Anexos_ICT" sheetId="1" r:id="rId1"/>
    <sheet name="A1" sheetId="2" r:id="rId2"/>
    <sheet name="A2" sheetId="3" r:id="rId3"/>
    <sheet name="A3" sheetId="4" r:id="rId4"/>
    <sheet name="A4" sheetId="5" r:id="rId5"/>
    <sheet name="A5" sheetId="6" r:id="rId6"/>
    <sheet name="A6" sheetId="7" r:id="rId7"/>
    <sheet name="A7" sheetId="8" r:id="rId8"/>
    <sheet name="A8" sheetId="9" r:id="rId9"/>
    <sheet name="A9" sheetId="10" r:id="rId10"/>
    <sheet name="A10" sheetId="11" r:id="rId11"/>
    <sheet name="A11" sheetId="12" r:id="rId12"/>
    <sheet name="A12" sheetId="13" r:id="rId13"/>
    <sheet name="A13" sheetId="14" r:id="rId14"/>
    <sheet name="A14" sheetId="15" r:id="rId15"/>
    <sheet name="A15" sheetId="16" r:id="rId16"/>
    <sheet name="A16" sheetId="17" r:id="rId17"/>
    <sheet name="A17" sheetId="18" r:id="rId18"/>
  </sheets>
  <definedNames>
    <definedName name="__xlnm_Print_Titles" localSheetId="1">'A1'!$1:$10</definedName>
    <definedName name="__xlnm_Print_Titles" localSheetId="10">'A10'!$1:$9</definedName>
    <definedName name="__xlnm_Print_Titles" localSheetId="11">'A11'!$1:$9</definedName>
    <definedName name="__xlnm_Print_Titles" localSheetId="12">'A12'!$1:$9</definedName>
    <definedName name="__xlnm_Print_Titles" localSheetId="13">'A13'!$1:$9</definedName>
    <definedName name="__xlnm_Print_Titles" localSheetId="14">NA()</definedName>
    <definedName name="__xlnm_Print_Titles" localSheetId="15">'A15'!$1:$9</definedName>
    <definedName name="__xlnm_Print_Titles" localSheetId="16">'A16'!$1:$9</definedName>
    <definedName name="__xlnm_Print_Titles" localSheetId="17">'A17'!$1:$9</definedName>
    <definedName name="__xlnm_Print_Titles" localSheetId="2">'A2'!$1:$9</definedName>
    <definedName name="__xlnm_Print_Titles" localSheetId="3">'A3'!$1:$9</definedName>
    <definedName name="__xlnm_Print_Titles" localSheetId="4">'A4'!$1:$9</definedName>
    <definedName name="__xlnm_Print_Titles" localSheetId="5">'A5'!$1:$10</definedName>
    <definedName name="__xlnm_Print_Titles" localSheetId="6">'A6'!$1:$11</definedName>
    <definedName name="__xlnm_Print_Titles" localSheetId="7">'A7'!$1:$10</definedName>
    <definedName name="__xlnm_Print_Titles" localSheetId="8">'A8'!$1:$9</definedName>
    <definedName name="__xlnm_Print_Titles" localSheetId="9">'A9'!$1:$10</definedName>
    <definedName name="__xlnm_Print_Titles" localSheetId="0">Índice_Anexos_ICT!$1:$9</definedName>
    <definedName name="_ftn1" localSheetId="2">"[1]a2!#ref!"</definedName>
    <definedName name="_ftn2" localSheetId="2">"[1]a2!#ref!"</definedName>
    <definedName name="_ftnref1" localSheetId="2">'A2'!$A$13</definedName>
    <definedName name="_ftnref2" localSheetId="2">"[1]a2!#ref!"</definedName>
    <definedName name="Print_Titles_0" localSheetId="10">'A10'!$1:$9</definedName>
    <definedName name="Print_Titles_0" localSheetId="14">NA()</definedName>
    <definedName name="Print_Titles_0" localSheetId="15">'A15'!$1:$9</definedName>
    <definedName name="Print_Titles_0" localSheetId="16">'A16'!$1:$9</definedName>
    <definedName name="Print_Titles_0" localSheetId="2">'A2'!$1:$9</definedName>
    <definedName name="Print_Titles_0" localSheetId="3">'A3'!$1:$9</definedName>
    <definedName name="Print_Titles_0" localSheetId="4">'A4'!$1:$9</definedName>
    <definedName name="Print_Titles_0" localSheetId="5">'A5'!$1:$10</definedName>
    <definedName name="Print_Titles_0" localSheetId="6">'A6'!$1:$11</definedName>
    <definedName name="Print_Titles_0" localSheetId="7">'A7'!$1:$10</definedName>
    <definedName name="Print_Titles_0" localSheetId="8">'A8'!$1:$9</definedName>
    <definedName name="Print_Titles_0" localSheetId="9">'A9'!$1:$10</definedName>
    <definedName name="Print_Titles_0_0" localSheetId="10">'A10'!$1:$9</definedName>
    <definedName name="Print_Titles_0_0" localSheetId="14">NA()</definedName>
    <definedName name="Print_Titles_0_0" localSheetId="15">'A15'!$1:$9</definedName>
    <definedName name="Print_Titles_0_0" localSheetId="16">'A16'!$1:$9</definedName>
    <definedName name="Print_Titles_0_0" localSheetId="2">'A2'!$1:$9</definedName>
    <definedName name="Print_Titles_0_0" localSheetId="3">'A3'!$1:$9</definedName>
    <definedName name="Print_Titles_0_0" localSheetId="4">'A4'!$1:$9</definedName>
    <definedName name="Print_Titles_0_0" localSheetId="5">'A5'!$1:$10</definedName>
    <definedName name="Print_Titles_0_0" localSheetId="6">'A6'!$1:$11</definedName>
    <definedName name="Print_Titles_0_0" localSheetId="7">'A7'!$1:$10</definedName>
    <definedName name="Print_Titles_0_0" localSheetId="8">'A8'!$1:$9</definedName>
    <definedName name="Print_Titles_0_0" localSheetId="9">'A9'!$1:$10</definedName>
    <definedName name="Print_Titles_0_0_0" localSheetId="10">'A10'!$1:$9</definedName>
    <definedName name="Print_Titles_0_0_0" localSheetId="14">NA()</definedName>
    <definedName name="Print_Titles_0_0_0" localSheetId="15">'A15'!$1:$9</definedName>
    <definedName name="Print_Titles_0_0_0" localSheetId="16">'A16'!$1:$9</definedName>
    <definedName name="Print_Titles_0_0_0" localSheetId="4">'A4'!$1:$9</definedName>
    <definedName name="Print_Titles_0_0_0" localSheetId="5">'A5'!$1:$10</definedName>
    <definedName name="Print_Titles_0_0_0" localSheetId="6">'A6'!$1:$11</definedName>
    <definedName name="Print_Titles_0_0_0" localSheetId="7">'A7'!$1:$10</definedName>
    <definedName name="Print_Titles_0_0_0" localSheetId="8">'A8'!$1:$9</definedName>
    <definedName name="Print_Titles_0_0_0" localSheetId="9">'A9'!$1:$10</definedName>
    <definedName name="Print_Titles_0_0_0_0" localSheetId="10">'A10'!$1:$9</definedName>
    <definedName name="Print_Titles_0_0_0_0" localSheetId="14">NA()</definedName>
    <definedName name="Print_Titles_0_0_0_0" localSheetId="15">'A15'!$1:$9</definedName>
    <definedName name="Print_Titles_0_0_0_0" localSheetId="16">'A16'!$1:$9</definedName>
    <definedName name="Print_Titles_0_0_0_0" localSheetId="4">'A4'!$1:$9</definedName>
    <definedName name="Print_Titles_0_0_0_0" localSheetId="5">'A5'!$1:$10</definedName>
    <definedName name="Print_Titles_0_0_0_0" localSheetId="6">'A6'!$1:$11</definedName>
    <definedName name="Print_Titles_0_0_0_0" localSheetId="7">'A7'!$1:$10</definedName>
    <definedName name="Print_Titles_0_0_0_0" localSheetId="8">'A8'!$1:$9</definedName>
    <definedName name="Print_Titles_0_0_0_0" localSheetId="9">'A9'!$1:$10</definedName>
    <definedName name="Print_Titles_0_0_0_0_0" localSheetId="10">'A10'!$1:$9</definedName>
    <definedName name="Print_Titles_0_0_0_0_0" localSheetId="14">NA()</definedName>
    <definedName name="Print_Titles_0_0_0_0_0" localSheetId="15">'A15'!$1:$9</definedName>
    <definedName name="Print_Titles_0_0_0_0_0" localSheetId="16">'A16'!$1:$9</definedName>
    <definedName name="Print_Titles_0_0_0_0_0" localSheetId="4">'A4'!$1:$9</definedName>
    <definedName name="Print_Titles_0_0_0_0_0" localSheetId="5">'A5'!$1:$10</definedName>
    <definedName name="Print_Titles_0_0_0_0_0" localSheetId="6">'A6'!$1:$11</definedName>
    <definedName name="Print_Titles_0_0_0_0_0" localSheetId="7">'A7'!$1:$10</definedName>
    <definedName name="Print_Titles_0_0_0_0_0" localSheetId="8">'A8'!$1:$9</definedName>
    <definedName name="Print_Titles_0_0_0_0_0" localSheetId="9">'A9'!$1:$10</definedName>
    <definedName name="_xlnm.Print_Titles" localSheetId="1">'A1'!$1:$10</definedName>
    <definedName name="_xlnm.Print_Titles" localSheetId="10">'A10'!$1:$9</definedName>
    <definedName name="_xlnm.Print_Titles" localSheetId="11">'A11'!$1:$9</definedName>
    <definedName name="_xlnm.Print_Titles" localSheetId="12">'A12'!$1:$9</definedName>
    <definedName name="_xlnm.Print_Titles" localSheetId="13">'A13'!$1:$9</definedName>
    <definedName name="_xlnm.Print_Titles" localSheetId="15">'A15'!$1:$9</definedName>
    <definedName name="_xlnm.Print_Titles" localSheetId="16">'A16'!$1:$9</definedName>
    <definedName name="_xlnm.Print_Titles" localSheetId="17">'A17'!$1:$9</definedName>
    <definedName name="_xlnm.Print_Titles" localSheetId="2">'A2'!$1:$9</definedName>
    <definedName name="_xlnm.Print_Titles" localSheetId="3">'A3'!$1:$9</definedName>
    <definedName name="_xlnm.Print_Titles" localSheetId="4">'A4'!$1:$9</definedName>
    <definedName name="_xlnm.Print_Titles" localSheetId="5">'A5'!$1:$10</definedName>
    <definedName name="_xlnm.Print_Titles" localSheetId="6">'A6'!$1:$11</definedName>
    <definedName name="_xlnm.Print_Titles" localSheetId="7">'A7'!$1:$10</definedName>
    <definedName name="_xlnm.Print_Titles" localSheetId="8">'A8'!$1:$9</definedName>
    <definedName name="_xlnm.Print_Titles" localSheetId="9">'A9'!$1:$10</definedName>
    <definedName name="_xlnm.Print_Titles" localSheetId="0">Índice_Anexos_ICT!$1:$9</definedName>
  </definedName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J131" i="18" l="1"/>
  <c r="A131" i="18"/>
  <c r="J130" i="18"/>
  <c r="A130" i="18"/>
  <c r="J129" i="18"/>
  <c r="A129" i="18"/>
  <c r="M89" i="18"/>
  <c r="I88" i="18"/>
  <c r="O88" i="18" s="1"/>
  <c r="G88" i="18"/>
  <c r="O87" i="18"/>
  <c r="I87" i="18"/>
  <c r="G87" i="18"/>
  <c r="I86" i="18"/>
  <c r="O86" i="18" s="1"/>
  <c r="G86" i="18"/>
  <c r="O85" i="18"/>
  <c r="I85" i="18"/>
  <c r="G85" i="18"/>
  <c r="G89" i="18" s="1"/>
  <c r="I84" i="18"/>
  <c r="G84" i="18"/>
  <c r="L76" i="18"/>
  <c r="I76" i="18"/>
  <c r="H76" i="18"/>
  <c r="G76" i="18"/>
  <c r="F76" i="18"/>
  <c r="E76" i="18"/>
  <c r="J75" i="18"/>
  <c r="J74" i="18"/>
  <c r="J73" i="18"/>
  <c r="J72" i="18"/>
  <c r="J71" i="18"/>
  <c r="J76" i="18" s="1"/>
  <c r="R56" i="18"/>
  <c r="L56" i="18"/>
  <c r="H56" i="18"/>
  <c r="D56" i="18"/>
  <c r="R57" i="18" s="1"/>
  <c r="K43" i="18"/>
  <c r="J43" i="18"/>
  <c r="G43" i="18"/>
  <c r="C31" i="18"/>
  <c r="R21" i="18"/>
  <c r="M20" i="18"/>
  <c r="J20" i="18"/>
  <c r="H20" i="18"/>
  <c r="F20" i="18"/>
  <c r="E20" i="18"/>
  <c r="U16" i="18"/>
  <c r="U20" i="18" s="1"/>
  <c r="O16" i="18"/>
  <c r="C5" i="18"/>
  <c r="C4" i="18"/>
  <c r="C3" i="18"/>
  <c r="J71" i="17"/>
  <c r="A71" i="17"/>
  <c r="J70" i="17"/>
  <c r="A70" i="17"/>
  <c r="J69" i="17"/>
  <c r="A69" i="17"/>
  <c r="N53" i="17"/>
  <c r="K53" i="17"/>
  <c r="J53" i="17"/>
  <c r="H53" i="17"/>
  <c r="L52" i="17"/>
  <c r="M52" i="17" s="1"/>
  <c r="O52" i="17" s="1"/>
  <c r="J52" i="17"/>
  <c r="L51" i="17"/>
  <c r="M51" i="17" s="1"/>
  <c r="O51" i="17" s="1"/>
  <c r="J51" i="17"/>
  <c r="L50" i="17"/>
  <c r="M50" i="17" s="1"/>
  <c r="O50" i="17" s="1"/>
  <c r="J50" i="17"/>
  <c r="L49" i="17"/>
  <c r="M49" i="17" s="1"/>
  <c r="O49" i="17" s="1"/>
  <c r="J49" i="17"/>
  <c r="O48" i="17"/>
  <c r="L48" i="17"/>
  <c r="M48" i="17" s="1"/>
  <c r="J48" i="17"/>
  <c r="L47" i="17"/>
  <c r="M47" i="17" s="1"/>
  <c r="O47" i="17" s="1"/>
  <c r="J47" i="17"/>
  <c r="L46" i="17"/>
  <c r="M46" i="17" s="1"/>
  <c r="O46" i="17" s="1"/>
  <c r="J46" i="17"/>
  <c r="L45" i="17"/>
  <c r="M45" i="17" s="1"/>
  <c r="O45" i="17" s="1"/>
  <c r="J45" i="17"/>
  <c r="L44" i="17"/>
  <c r="M44" i="17" s="1"/>
  <c r="O44" i="17" s="1"/>
  <c r="J44" i="17"/>
  <c r="L43" i="17"/>
  <c r="M43" i="17" s="1"/>
  <c r="O43" i="17" s="1"/>
  <c r="J43" i="17"/>
  <c r="O42" i="17"/>
  <c r="L42" i="17"/>
  <c r="M42" i="17" s="1"/>
  <c r="J42" i="17"/>
  <c r="L41" i="17"/>
  <c r="J41" i="17"/>
  <c r="N29" i="17"/>
  <c r="J29" i="17"/>
  <c r="I29" i="17"/>
  <c r="G29" i="17"/>
  <c r="O28" i="17"/>
  <c r="F28" i="17"/>
  <c r="H28" i="17" s="1"/>
  <c r="K28" i="17" s="1"/>
  <c r="P28" i="17" s="1"/>
  <c r="O27" i="17"/>
  <c r="H27" i="17"/>
  <c r="K27" i="17" s="1"/>
  <c r="P27" i="17" s="1"/>
  <c r="F27" i="17"/>
  <c r="O26" i="17"/>
  <c r="F26" i="17"/>
  <c r="H26" i="17" s="1"/>
  <c r="K26" i="17" s="1"/>
  <c r="P26" i="17" s="1"/>
  <c r="O25" i="17"/>
  <c r="H25" i="17"/>
  <c r="K25" i="17" s="1"/>
  <c r="P25" i="17" s="1"/>
  <c r="F25" i="17"/>
  <c r="O24" i="17"/>
  <c r="F24" i="17"/>
  <c r="H24" i="17" s="1"/>
  <c r="K24" i="17" s="1"/>
  <c r="P24" i="17" s="1"/>
  <c r="O23" i="17"/>
  <c r="H23" i="17"/>
  <c r="K23" i="17" s="1"/>
  <c r="P23" i="17" s="1"/>
  <c r="F23" i="17"/>
  <c r="O22" i="17"/>
  <c r="F22" i="17"/>
  <c r="H22" i="17" s="1"/>
  <c r="K22" i="17" s="1"/>
  <c r="P22" i="17" s="1"/>
  <c r="O21" i="17"/>
  <c r="H21" i="17"/>
  <c r="K21" i="17" s="1"/>
  <c r="F21" i="17"/>
  <c r="O20" i="17"/>
  <c r="F20" i="17"/>
  <c r="H20" i="17" s="1"/>
  <c r="K20" i="17" s="1"/>
  <c r="P20" i="17" s="1"/>
  <c r="O19" i="17"/>
  <c r="O29" i="17" s="1"/>
  <c r="H19" i="17"/>
  <c r="K19" i="17" s="1"/>
  <c r="P19" i="17" s="1"/>
  <c r="F19" i="17"/>
  <c r="O18" i="17"/>
  <c r="F18" i="17"/>
  <c r="H18" i="17" s="1"/>
  <c r="K18" i="17" s="1"/>
  <c r="P18" i="17" s="1"/>
  <c r="O17" i="17"/>
  <c r="H17" i="17"/>
  <c r="H29" i="17" s="1"/>
  <c r="F17" i="17"/>
  <c r="C5" i="17"/>
  <c r="C4" i="17"/>
  <c r="C3" i="17"/>
  <c r="J120" i="16"/>
  <c r="A120" i="16"/>
  <c r="J119" i="16"/>
  <c r="A119" i="16"/>
  <c r="J118" i="16"/>
  <c r="A118" i="16"/>
  <c r="O99" i="16"/>
  <c r="M99" i="16"/>
  <c r="L99" i="16"/>
  <c r="P85" i="16"/>
  <c r="O85" i="16"/>
  <c r="N85" i="16"/>
  <c r="AD73" i="16"/>
  <c r="AC73" i="16"/>
  <c r="AB73" i="16"/>
  <c r="AA73" i="16"/>
  <c r="U73" i="16"/>
  <c r="T73" i="16"/>
  <c r="T60" i="16"/>
  <c r="R60" i="16"/>
  <c r="Q60" i="16"/>
  <c r="Q48" i="16"/>
  <c r="M48" i="16"/>
  <c r="L48" i="16"/>
  <c r="E34" i="16"/>
  <c r="D34" i="16"/>
  <c r="F33" i="16"/>
  <c r="H33" i="16" s="1"/>
  <c r="F32" i="16"/>
  <c r="H32" i="16" s="1"/>
  <c r="F31" i="16"/>
  <c r="H31" i="16" s="1"/>
  <c r="F30" i="16"/>
  <c r="H30" i="16" s="1"/>
  <c r="F29" i="16"/>
  <c r="H29" i="16" s="1"/>
  <c r="V22" i="16"/>
  <c r="L22" i="16"/>
  <c r="K22" i="16"/>
  <c r="C5" i="16"/>
  <c r="C4" i="16"/>
  <c r="C3" i="16"/>
  <c r="I50" i="15"/>
  <c r="B50" i="15"/>
  <c r="I49" i="15"/>
  <c r="B49" i="15"/>
  <c r="I48" i="15"/>
  <c r="B48" i="15"/>
  <c r="I34" i="15"/>
  <c r="I36" i="15" s="1"/>
  <c r="I32" i="15"/>
  <c r="H32" i="15"/>
  <c r="G32" i="15"/>
  <c r="F32" i="15"/>
  <c r="O21" i="15"/>
  <c r="F21" i="15"/>
  <c r="N20" i="15"/>
  <c r="P20" i="15" s="1"/>
  <c r="N19" i="15"/>
  <c r="P19" i="15" s="1"/>
  <c r="N18" i="15"/>
  <c r="P18" i="15" s="1"/>
  <c r="N17" i="15"/>
  <c r="G5" i="15"/>
  <c r="G4" i="15"/>
  <c r="G3" i="15"/>
  <c r="J47" i="14"/>
  <c r="A47" i="14"/>
  <c r="J46" i="14"/>
  <c r="A46" i="14"/>
  <c r="J45" i="14"/>
  <c r="A45" i="14"/>
  <c r="K25" i="14"/>
  <c r="P19" i="14"/>
  <c r="O19" i="14"/>
  <c r="J19" i="14"/>
  <c r="I19" i="14"/>
  <c r="H19" i="14"/>
  <c r="G19" i="14"/>
  <c r="K18" i="14"/>
  <c r="K17" i="14"/>
  <c r="K16" i="14"/>
  <c r="K15" i="14"/>
  <c r="F15" i="14"/>
  <c r="N14" i="14"/>
  <c r="N19" i="14" s="1"/>
  <c r="K26" i="14" s="1"/>
  <c r="K14" i="14"/>
  <c r="F14" i="14"/>
  <c r="F19" i="14" s="1"/>
  <c r="C5" i="14"/>
  <c r="C4" i="14"/>
  <c r="C3" i="14"/>
  <c r="F207" i="13"/>
  <c r="A207" i="13"/>
  <c r="F206" i="13"/>
  <c r="A206" i="13"/>
  <c r="F205" i="13"/>
  <c r="A205" i="13"/>
  <c r="J186" i="13"/>
  <c r="J185" i="13"/>
  <c r="J184" i="13"/>
  <c r="J183" i="13"/>
  <c r="J182" i="13"/>
  <c r="J181" i="13"/>
  <c r="J187" i="13" s="1"/>
  <c r="I173" i="13"/>
  <c r="H173" i="13"/>
  <c r="G173" i="13"/>
  <c r="F173" i="13"/>
  <c r="E173" i="13"/>
  <c r="D173" i="13"/>
  <c r="J173" i="13" s="1"/>
  <c r="C173" i="13"/>
  <c r="J172" i="13"/>
  <c r="J171" i="13"/>
  <c r="J170" i="13"/>
  <c r="J169" i="13"/>
  <c r="J168" i="13"/>
  <c r="J167" i="13"/>
  <c r="G161" i="13"/>
  <c r="F161" i="13"/>
  <c r="H161" i="13" s="1"/>
  <c r="D161" i="13"/>
  <c r="H160" i="13"/>
  <c r="F160" i="13"/>
  <c r="H159" i="13"/>
  <c r="F159" i="13"/>
  <c r="H158" i="13"/>
  <c r="F158" i="13"/>
  <c r="H157" i="13"/>
  <c r="F157" i="13"/>
  <c r="H156" i="13"/>
  <c r="F156" i="13"/>
  <c r="I150" i="13"/>
  <c r="H150" i="13"/>
  <c r="D150" i="13"/>
  <c r="C150" i="13"/>
  <c r="J149" i="13"/>
  <c r="E149" i="13"/>
  <c r="G149" i="13" s="1"/>
  <c r="J148" i="13"/>
  <c r="G148" i="13"/>
  <c r="E148" i="13"/>
  <c r="J147" i="13"/>
  <c r="E147" i="13"/>
  <c r="G147" i="13" s="1"/>
  <c r="J146" i="13"/>
  <c r="G146" i="13"/>
  <c r="E146" i="13"/>
  <c r="J145" i="13"/>
  <c r="E145" i="13"/>
  <c r="G145" i="13" s="1"/>
  <c r="J144" i="13"/>
  <c r="G144" i="13"/>
  <c r="E144" i="13"/>
  <c r="J143" i="13"/>
  <c r="E143" i="13"/>
  <c r="G143" i="13" s="1"/>
  <c r="J142" i="13"/>
  <c r="G142" i="13"/>
  <c r="E142" i="13"/>
  <c r="J141" i="13"/>
  <c r="J150" i="13" s="1"/>
  <c r="E141" i="13"/>
  <c r="I136" i="13"/>
  <c r="H136" i="13"/>
  <c r="D136" i="13"/>
  <c r="C136" i="13"/>
  <c r="J135" i="13"/>
  <c r="G135" i="13"/>
  <c r="E135" i="13"/>
  <c r="J134" i="13"/>
  <c r="E134" i="13"/>
  <c r="G134" i="13" s="1"/>
  <c r="J133" i="13"/>
  <c r="G133" i="13"/>
  <c r="E133" i="13"/>
  <c r="J132" i="13"/>
  <c r="E132" i="13"/>
  <c r="G132" i="13" s="1"/>
  <c r="J131" i="13"/>
  <c r="G131" i="13"/>
  <c r="E131" i="13"/>
  <c r="J130" i="13"/>
  <c r="E130" i="13"/>
  <c r="G130" i="13" s="1"/>
  <c r="J129" i="13"/>
  <c r="G129" i="13"/>
  <c r="E129" i="13"/>
  <c r="J128" i="13"/>
  <c r="E128" i="13"/>
  <c r="J127" i="13"/>
  <c r="J136" i="13" s="1"/>
  <c r="G127" i="13"/>
  <c r="E127" i="13"/>
  <c r="I122" i="13"/>
  <c r="H122" i="13"/>
  <c r="D122" i="13"/>
  <c r="C122" i="13"/>
  <c r="J121" i="13"/>
  <c r="E121" i="13"/>
  <c r="G121" i="13" s="1"/>
  <c r="J120" i="13"/>
  <c r="G120" i="13"/>
  <c r="E120" i="13"/>
  <c r="J119" i="13"/>
  <c r="E119" i="13"/>
  <c r="G119" i="13" s="1"/>
  <c r="J118" i="13"/>
  <c r="G118" i="13"/>
  <c r="E118" i="13"/>
  <c r="J117" i="13"/>
  <c r="E117" i="13"/>
  <c r="G117" i="13" s="1"/>
  <c r="J116" i="13"/>
  <c r="G116" i="13"/>
  <c r="E116" i="13"/>
  <c r="J115" i="13"/>
  <c r="E115" i="13"/>
  <c r="G115" i="13" s="1"/>
  <c r="J114" i="13"/>
  <c r="G114" i="13"/>
  <c r="E114" i="13"/>
  <c r="J113" i="13"/>
  <c r="J122" i="13" s="1"/>
  <c r="E113" i="13"/>
  <c r="I108" i="13"/>
  <c r="H108" i="13"/>
  <c r="D108" i="13"/>
  <c r="C108" i="13"/>
  <c r="J107" i="13"/>
  <c r="G107" i="13"/>
  <c r="E107" i="13"/>
  <c r="J106" i="13"/>
  <c r="E106" i="13"/>
  <c r="G106" i="13" s="1"/>
  <c r="J105" i="13"/>
  <c r="G105" i="13"/>
  <c r="E105" i="13"/>
  <c r="J104" i="13"/>
  <c r="E104" i="13"/>
  <c r="G104" i="13" s="1"/>
  <c r="J103" i="13"/>
  <c r="G103" i="13"/>
  <c r="E103" i="13"/>
  <c r="J102" i="13"/>
  <c r="E102" i="13"/>
  <c r="G102" i="13" s="1"/>
  <c r="J101" i="13"/>
  <c r="G101" i="13"/>
  <c r="E101" i="13"/>
  <c r="J100" i="13"/>
  <c r="E100" i="13"/>
  <c r="J99" i="13"/>
  <c r="J108" i="13" s="1"/>
  <c r="G99" i="13"/>
  <c r="E99" i="13"/>
  <c r="I94" i="13"/>
  <c r="H94" i="13"/>
  <c r="D94" i="13"/>
  <c r="C94" i="13"/>
  <c r="J93" i="13"/>
  <c r="E93" i="13"/>
  <c r="G93" i="13" s="1"/>
  <c r="J92" i="13"/>
  <c r="G92" i="13"/>
  <c r="E92" i="13"/>
  <c r="J91" i="13"/>
  <c r="E91" i="13"/>
  <c r="G91" i="13" s="1"/>
  <c r="J90" i="13"/>
  <c r="G90" i="13"/>
  <c r="E90" i="13"/>
  <c r="J89" i="13"/>
  <c r="E89" i="13"/>
  <c r="G89" i="13" s="1"/>
  <c r="J88" i="13"/>
  <c r="G88" i="13"/>
  <c r="E88" i="13"/>
  <c r="J87" i="13"/>
  <c r="J94" i="13" s="1"/>
  <c r="E87" i="13"/>
  <c r="G87" i="13" s="1"/>
  <c r="J86" i="13"/>
  <c r="G86" i="13"/>
  <c r="J85" i="13"/>
  <c r="G85" i="13"/>
  <c r="E85" i="13"/>
  <c r="I80" i="13"/>
  <c r="H80" i="13"/>
  <c r="D80" i="13"/>
  <c r="C80" i="13"/>
  <c r="J79" i="13"/>
  <c r="E79" i="13"/>
  <c r="G79" i="13" s="1"/>
  <c r="J78" i="13"/>
  <c r="G78" i="13"/>
  <c r="E78" i="13"/>
  <c r="J77" i="13"/>
  <c r="E77" i="13"/>
  <c r="G77" i="13" s="1"/>
  <c r="J76" i="13"/>
  <c r="G76" i="13"/>
  <c r="E76" i="13"/>
  <c r="J75" i="13"/>
  <c r="E75" i="13"/>
  <c r="G75" i="13" s="1"/>
  <c r="J74" i="13"/>
  <c r="G74" i="13"/>
  <c r="E74" i="13"/>
  <c r="J73" i="13"/>
  <c r="E73" i="13"/>
  <c r="G73" i="13" s="1"/>
  <c r="J72" i="13"/>
  <c r="G72" i="13"/>
  <c r="E72" i="13"/>
  <c r="J71" i="13"/>
  <c r="J80" i="13" s="1"/>
  <c r="E71" i="13"/>
  <c r="G71" i="13" s="1"/>
  <c r="I66" i="13"/>
  <c r="H66" i="13"/>
  <c r="E66" i="13"/>
  <c r="D66" i="13"/>
  <c r="C66" i="13"/>
  <c r="J65" i="13"/>
  <c r="G65" i="13"/>
  <c r="E65" i="13"/>
  <c r="J64" i="13"/>
  <c r="E64" i="13"/>
  <c r="G64" i="13" s="1"/>
  <c r="J63" i="13"/>
  <c r="G63" i="13"/>
  <c r="E63" i="13"/>
  <c r="J62" i="13"/>
  <c r="E62" i="13"/>
  <c r="G62" i="13" s="1"/>
  <c r="J61" i="13"/>
  <c r="G61" i="13"/>
  <c r="E61" i="13"/>
  <c r="J60" i="13"/>
  <c r="E60" i="13"/>
  <c r="G60" i="13" s="1"/>
  <c r="J59" i="13"/>
  <c r="G59" i="13"/>
  <c r="E59" i="13"/>
  <c r="J58" i="13"/>
  <c r="E58" i="13"/>
  <c r="G58" i="13" s="1"/>
  <c r="J57" i="13"/>
  <c r="G57" i="13"/>
  <c r="E57" i="13"/>
  <c r="K52" i="13"/>
  <c r="I52" i="13"/>
  <c r="H52" i="13"/>
  <c r="D52" i="13"/>
  <c r="C52" i="13"/>
  <c r="J51" i="13"/>
  <c r="E51" i="13"/>
  <c r="G51" i="13" s="1"/>
  <c r="J50" i="13"/>
  <c r="G50" i="13"/>
  <c r="E50" i="13"/>
  <c r="J49" i="13"/>
  <c r="E49" i="13"/>
  <c r="G49" i="13" s="1"/>
  <c r="J48" i="13"/>
  <c r="L48" i="13" s="1"/>
  <c r="E48" i="13"/>
  <c r="G48" i="13" s="1"/>
  <c r="J47" i="13"/>
  <c r="L47" i="13" s="1"/>
  <c r="E47" i="13"/>
  <c r="G47" i="13" s="1"/>
  <c r="J46" i="13"/>
  <c r="L46" i="13" s="1"/>
  <c r="E46" i="13"/>
  <c r="G46" i="13" s="1"/>
  <c r="J45" i="13"/>
  <c r="L45" i="13" s="1"/>
  <c r="E45" i="13"/>
  <c r="G45" i="13" s="1"/>
  <c r="J44" i="13"/>
  <c r="L44" i="13" s="1"/>
  <c r="E44" i="13"/>
  <c r="G44" i="13" s="1"/>
  <c r="J43" i="13"/>
  <c r="L43" i="13" s="1"/>
  <c r="L52" i="13" s="1"/>
  <c r="E43" i="13"/>
  <c r="K38" i="13"/>
  <c r="I38" i="13"/>
  <c r="H38" i="13"/>
  <c r="D38" i="13"/>
  <c r="C38" i="13"/>
  <c r="J37" i="13"/>
  <c r="G37" i="13"/>
  <c r="E37" i="13"/>
  <c r="J36" i="13"/>
  <c r="E36" i="13"/>
  <c r="G36" i="13" s="1"/>
  <c r="J35" i="13"/>
  <c r="G35" i="13"/>
  <c r="E35" i="13"/>
  <c r="L34" i="13"/>
  <c r="J34" i="13"/>
  <c r="G34" i="13"/>
  <c r="E34" i="13"/>
  <c r="L33" i="13"/>
  <c r="J33" i="13"/>
  <c r="G33" i="13"/>
  <c r="E33" i="13"/>
  <c r="L32" i="13"/>
  <c r="J32" i="13"/>
  <c r="G32" i="13"/>
  <c r="E32" i="13"/>
  <c r="L31" i="13"/>
  <c r="J31" i="13"/>
  <c r="G31" i="13"/>
  <c r="E31" i="13"/>
  <c r="L30" i="13"/>
  <c r="J30" i="13"/>
  <c r="G30" i="13"/>
  <c r="E30" i="13"/>
  <c r="L29" i="13"/>
  <c r="L38" i="13" s="1"/>
  <c r="J29" i="13"/>
  <c r="J38" i="13" s="1"/>
  <c r="G29" i="13"/>
  <c r="E29" i="13"/>
  <c r="K24" i="13"/>
  <c r="I24" i="13"/>
  <c r="H24" i="13"/>
  <c r="D24" i="13"/>
  <c r="C24" i="13"/>
  <c r="J23" i="13"/>
  <c r="E23" i="13"/>
  <c r="G23" i="13" s="1"/>
  <c r="J22" i="13"/>
  <c r="G22" i="13"/>
  <c r="E22" i="13"/>
  <c r="J21" i="13"/>
  <c r="E21" i="13"/>
  <c r="G21" i="13" s="1"/>
  <c r="J20" i="13"/>
  <c r="L20" i="13" s="1"/>
  <c r="E20" i="13"/>
  <c r="G20" i="13" s="1"/>
  <c r="J19" i="13"/>
  <c r="L19" i="13" s="1"/>
  <c r="E19" i="13"/>
  <c r="G19" i="13" s="1"/>
  <c r="J18" i="13"/>
  <c r="L18" i="13" s="1"/>
  <c r="E18" i="13"/>
  <c r="G18" i="13" s="1"/>
  <c r="J17" i="13"/>
  <c r="L17" i="13" s="1"/>
  <c r="E17" i="13"/>
  <c r="G17" i="13" s="1"/>
  <c r="J16" i="13"/>
  <c r="L16" i="13" s="1"/>
  <c r="E16" i="13"/>
  <c r="G16" i="13" s="1"/>
  <c r="J15" i="13"/>
  <c r="L15" i="13" s="1"/>
  <c r="L24" i="13" s="1"/>
  <c r="E15" i="13"/>
  <c r="G15" i="13" s="1"/>
  <c r="C5" i="13"/>
  <c r="C4" i="13"/>
  <c r="C3" i="13"/>
  <c r="E49" i="12"/>
  <c r="A49" i="12"/>
  <c r="E48" i="12"/>
  <c r="A48" i="12"/>
  <c r="E47" i="12"/>
  <c r="A47" i="12"/>
  <c r="F33" i="12"/>
  <c r="C5" i="12"/>
  <c r="C4" i="12"/>
  <c r="C3" i="12"/>
  <c r="D106" i="11"/>
  <c r="A106" i="11"/>
  <c r="D105" i="11"/>
  <c r="A105" i="11"/>
  <c r="D104" i="11"/>
  <c r="A104" i="11"/>
  <c r="G94" i="11"/>
  <c r="G91" i="11"/>
  <c r="G93" i="11" s="1"/>
  <c r="G90" i="11"/>
  <c r="G89" i="11"/>
  <c r="G80" i="11"/>
  <c r="G82" i="11" s="1"/>
  <c r="G67" i="11"/>
  <c r="G69" i="11" s="1"/>
  <c r="C55" i="11"/>
  <c r="G42" i="11"/>
  <c r="G43" i="11" s="1"/>
  <c r="G41" i="11"/>
  <c r="G34" i="11"/>
  <c r="G32" i="11"/>
  <c r="G21" i="11"/>
  <c r="G19" i="11"/>
  <c r="C5" i="11"/>
  <c r="C4" i="11"/>
  <c r="C3" i="11"/>
  <c r="E91" i="10"/>
  <c r="A91" i="10"/>
  <c r="E90" i="10"/>
  <c r="A90" i="10"/>
  <c r="E89" i="10"/>
  <c r="A89" i="10"/>
  <c r="F67" i="10"/>
  <c r="G67" i="10" s="1"/>
  <c r="F66" i="10"/>
  <c r="G66" i="10" s="1"/>
  <c r="F65" i="10"/>
  <c r="G65" i="10" s="1"/>
  <c r="F64" i="10"/>
  <c r="G64" i="10" s="1"/>
  <c r="F63" i="10"/>
  <c r="G63" i="10" s="1"/>
  <c r="F62" i="10"/>
  <c r="G62" i="10" s="1"/>
  <c r="F61" i="10"/>
  <c r="G61" i="10" s="1"/>
  <c r="F60" i="10"/>
  <c r="G60" i="10" s="1"/>
  <c r="F59" i="10"/>
  <c r="G59" i="10" s="1"/>
  <c r="F58" i="10"/>
  <c r="G58" i="10" s="1"/>
  <c r="F57" i="10"/>
  <c r="G57" i="10" s="1"/>
  <c r="F56" i="10"/>
  <c r="G56" i="10" s="1"/>
  <c r="G68" i="10" s="1"/>
  <c r="G70" i="10" s="1"/>
  <c r="D46" i="10"/>
  <c r="F46" i="10" s="1"/>
  <c r="H46" i="10" s="1"/>
  <c r="D45" i="10"/>
  <c r="F45" i="10" s="1"/>
  <c r="H45" i="10" s="1"/>
  <c r="D44" i="10"/>
  <c r="F44" i="10" s="1"/>
  <c r="H44" i="10" s="1"/>
  <c r="D43" i="10"/>
  <c r="F43" i="10" s="1"/>
  <c r="H43" i="10" s="1"/>
  <c r="D42" i="10"/>
  <c r="F42" i="10" s="1"/>
  <c r="H42" i="10" s="1"/>
  <c r="D41" i="10"/>
  <c r="F41" i="10" s="1"/>
  <c r="H41" i="10" s="1"/>
  <c r="D40" i="10"/>
  <c r="F40" i="10" s="1"/>
  <c r="H40" i="10" s="1"/>
  <c r="D39" i="10"/>
  <c r="F39" i="10" s="1"/>
  <c r="H39" i="10" s="1"/>
  <c r="D38" i="10"/>
  <c r="F38" i="10" s="1"/>
  <c r="H38" i="10" s="1"/>
  <c r="D37" i="10"/>
  <c r="F37" i="10" s="1"/>
  <c r="H37" i="10" s="1"/>
  <c r="D36" i="10"/>
  <c r="F36" i="10" s="1"/>
  <c r="H36" i="10" s="1"/>
  <c r="D35" i="10"/>
  <c r="F35" i="10" s="1"/>
  <c r="H35" i="10" s="1"/>
  <c r="H24" i="10"/>
  <c r="H20" i="10"/>
  <c r="H26" i="10" s="1"/>
  <c r="H28" i="10" s="1"/>
  <c r="H18" i="10"/>
  <c r="C5" i="10"/>
  <c r="C4" i="10"/>
  <c r="C3" i="10"/>
  <c r="K131" i="9"/>
  <c r="A131" i="9"/>
  <c r="K130" i="9"/>
  <c r="A130" i="9"/>
  <c r="K129" i="9"/>
  <c r="A129" i="9"/>
  <c r="K100" i="9"/>
  <c r="J100" i="9"/>
  <c r="I100" i="9"/>
  <c r="H100" i="9"/>
  <c r="F100" i="9"/>
  <c r="L99" i="9"/>
  <c r="L98" i="9"/>
  <c r="L97" i="9"/>
  <c r="L96" i="9"/>
  <c r="L100" i="9" s="1"/>
  <c r="L95" i="9"/>
  <c r="F86" i="9"/>
  <c r="E86" i="9"/>
  <c r="D86" i="9"/>
  <c r="C86" i="9"/>
  <c r="B86" i="9"/>
  <c r="H85" i="9"/>
  <c r="G85" i="9"/>
  <c r="G84" i="9"/>
  <c r="H84" i="9" s="1"/>
  <c r="G83" i="9"/>
  <c r="H83" i="9" s="1"/>
  <c r="H82" i="9"/>
  <c r="G82" i="9"/>
  <c r="G81" i="9"/>
  <c r="H81" i="9" s="1"/>
  <c r="J73" i="9"/>
  <c r="E73" i="9"/>
  <c r="D73" i="9"/>
  <c r="F72" i="9"/>
  <c r="H72" i="9" s="1"/>
  <c r="K72" i="9" s="1"/>
  <c r="F71" i="9"/>
  <c r="H71" i="9" s="1"/>
  <c r="K71" i="9" s="1"/>
  <c r="F70" i="9"/>
  <c r="H70" i="9" s="1"/>
  <c r="K70" i="9" s="1"/>
  <c r="K69" i="9"/>
  <c r="F69" i="9"/>
  <c r="H69" i="9" s="1"/>
  <c r="F68" i="9"/>
  <c r="H68" i="9" s="1"/>
  <c r="K68" i="9" s="1"/>
  <c r="L59" i="9"/>
  <c r="I59" i="9"/>
  <c r="E59" i="9"/>
  <c r="D59" i="9"/>
  <c r="F58" i="9"/>
  <c r="H58" i="9" s="1"/>
  <c r="J58" i="9" s="1"/>
  <c r="M58" i="9" s="1"/>
  <c r="M57" i="9"/>
  <c r="H57" i="9"/>
  <c r="J57" i="9" s="1"/>
  <c r="F57" i="9"/>
  <c r="H56" i="9"/>
  <c r="J56" i="9" s="1"/>
  <c r="M56" i="9" s="1"/>
  <c r="F56" i="9"/>
  <c r="M55" i="9"/>
  <c r="F55" i="9"/>
  <c r="H55" i="9" s="1"/>
  <c r="J55" i="9" s="1"/>
  <c r="H54" i="9"/>
  <c r="F54" i="9"/>
  <c r="H47" i="9"/>
  <c r="H48" i="9" s="1"/>
  <c r="I46" i="9"/>
  <c r="H46" i="9"/>
  <c r="G46" i="9"/>
  <c r="F46" i="9"/>
  <c r="F47" i="9" s="1"/>
  <c r="K45" i="9"/>
  <c r="L45" i="9" s="1"/>
  <c r="E45" i="9"/>
  <c r="J44" i="9"/>
  <c r="J46" i="9" s="1"/>
  <c r="E44" i="9"/>
  <c r="L43" i="9"/>
  <c r="K43" i="9"/>
  <c r="E43" i="9"/>
  <c r="J36" i="9"/>
  <c r="I36" i="9"/>
  <c r="I47" i="9" s="1"/>
  <c r="I48" i="9" s="1"/>
  <c r="H36" i="9"/>
  <c r="G36" i="9"/>
  <c r="G47" i="9" s="1"/>
  <c r="F36" i="9"/>
  <c r="H28" i="9"/>
  <c r="I28" i="9" s="1"/>
  <c r="G22" i="9"/>
  <c r="E22" i="9"/>
  <c r="D22" i="9"/>
  <c r="F21" i="9"/>
  <c r="H21" i="9" s="1"/>
  <c r="I21" i="9" s="1"/>
  <c r="F20" i="9"/>
  <c r="H20" i="9" s="1"/>
  <c r="I20" i="9" s="1"/>
  <c r="F19" i="9"/>
  <c r="H19" i="9" s="1"/>
  <c r="I19" i="9" s="1"/>
  <c r="F18" i="9"/>
  <c r="H18" i="9" s="1"/>
  <c r="I18" i="9" s="1"/>
  <c r="F17" i="9"/>
  <c r="C5" i="9"/>
  <c r="C4" i="9"/>
  <c r="C3" i="9"/>
  <c r="F44" i="8"/>
  <c r="A44" i="8"/>
  <c r="F43" i="8"/>
  <c r="A43" i="8"/>
  <c r="F42" i="8"/>
  <c r="A42" i="8"/>
  <c r="F23" i="8"/>
  <c r="H22" i="8"/>
  <c r="H21" i="8"/>
  <c r="H20" i="8"/>
  <c r="H19" i="8"/>
  <c r="H18" i="8"/>
  <c r="H17" i="8"/>
  <c r="C5" i="8"/>
  <c r="C4" i="8"/>
  <c r="C3" i="8"/>
  <c r="I91" i="7"/>
  <c r="A91" i="7"/>
  <c r="I90" i="7"/>
  <c r="A90" i="7"/>
  <c r="I89" i="7"/>
  <c r="A89" i="7"/>
  <c r="H72" i="7"/>
  <c r="H62" i="7"/>
  <c r="G53" i="7"/>
  <c r="G45" i="7"/>
  <c r="G44" i="7"/>
  <c r="G36" i="7"/>
  <c r="K25" i="7"/>
  <c r="C4" i="7"/>
  <c r="C3" i="7"/>
  <c r="F55" i="6"/>
  <c r="A55" i="6"/>
  <c r="F54" i="6"/>
  <c r="A54" i="6"/>
  <c r="F53" i="6"/>
  <c r="A53" i="6"/>
  <c r="G35" i="6"/>
  <c r="G36" i="6" s="1"/>
  <c r="G26" i="6"/>
  <c r="C5" i="6"/>
  <c r="C4" i="6"/>
  <c r="C3" i="6"/>
  <c r="E146" i="5"/>
  <c r="A146" i="5"/>
  <c r="E145" i="5"/>
  <c r="A145" i="5"/>
  <c r="E144" i="5"/>
  <c r="A144" i="5"/>
  <c r="G131" i="5"/>
  <c r="F130" i="5"/>
  <c r="C130" i="5"/>
  <c r="G129" i="5"/>
  <c r="G128" i="5"/>
  <c r="G123" i="5"/>
  <c r="G122" i="5"/>
  <c r="G120" i="5"/>
  <c r="G116" i="5"/>
  <c r="G114" i="5"/>
  <c r="G113" i="5"/>
  <c r="G112" i="5"/>
  <c r="G111" i="5"/>
  <c r="G110" i="5"/>
  <c r="G109" i="5"/>
  <c r="G108" i="5"/>
  <c r="G107" i="5"/>
  <c r="G106" i="5"/>
  <c r="G105" i="5"/>
  <c r="G104" i="5"/>
  <c r="G103" i="5"/>
  <c r="G102" i="5"/>
  <c r="G101" i="5"/>
  <c r="G100" i="5"/>
  <c r="G99" i="5"/>
  <c r="G98" i="5"/>
  <c r="G96" i="5"/>
  <c r="G95" i="5"/>
  <c r="G94" i="5"/>
  <c r="G93" i="5"/>
  <c r="G92" i="5"/>
  <c r="G91" i="5"/>
  <c r="G90" i="5"/>
  <c r="G87" i="5"/>
  <c r="C85" i="5"/>
  <c r="G83" i="5"/>
  <c r="F82" i="5"/>
  <c r="F85" i="5" s="1"/>
  <c r="C82" i="5"/>
  <c r="G80" i="5"/>
  <c r="G79" i="5"/>
  <c r="C71" i="5"/>
  <c r="F70" i="5"/>
  <c r="C70" i="5"/>
  <c r="G69" i="5"/>
  <c r="G67" i="5"/>
  <c r="G66" i="5"/>
  <c r="G65" i="5"/>
  <c r="F63" i="5"/>
  <c r="C63" i="5"/>
  <c r="G62" i="5"/>
  <c r="G61" i="5"/>
  <c r="F60" i="5"/>
  <c r="F64" i="5" s="1"/>
  <c r="F71" i="5" s="1"/>
  <c r="C60" i="5"/>
  <c r="C64" i="5" s="1"/>
  <c r="G52" i="5"/>
  <c r="G51" i="5"/>
  <c r="G50" i="5"/>
  <c r="G49" i="5"/>
  <c r="G47" i="5"/>
  <c r="G46" i="5"/>
  <c r="G45" i="5"/>
  <c r="G44" i="5"/>
  <c r="G43" i="5"/>
  <c r="F41" i="5"/>
  <c r="C41" i="5"/>
  <c r="G39" i="5"/>
  <c r="G37" i="5"/>
  <c r="F36" i="5"/>
  <c r="F42" i="5" s="1"/>
  <c r="C36" i="5"/>
  <c r="C42" i="5" s="1"/>
  <c r="G23" i="5"/>
  <c r="G21" i="5"/>
  <c r="G20" i="5"/>
  <c r="G19" i="5"/>
  <c r="G18" i="5"/>
  <c r="G16" i="5"/>
  <c r="G13" i="5"/>
  <c r="C5" i="5"/>
  <c r="C4" i="5"/>
  <c r="C3" i="5"/>
  <c r="C92" i="4"/>
  <c r="A92" i="4"/>
  <c r="C91" i="4"/>
  <c r="A91" i="4"/>
  <c r="C90" i="4"/>
  <c r="A90" i="4"/>
  <c r="B5" i="4"/>
  <c r="B4" i="4"/>
  <c r="B3" i="4"/>
  <c r="F34" i="3"/>
  <c r="A34" i="3"/>
  <c r="F33" i="3"/>
  <c r="A33" i="3"/>
  <c r="F32" i="3"/>
  <c r="A32" i="3"/>
  <c r="C5" i="3"/>
  <c r="C4" i="3"/>
  <c r="C3" i="3"/>
  <c r="F105" i="2"/>
  <c r="A105" i="2"/>
  <c r="F104" i="2"/>
  <c r="A104" i="2"/>
  <c r="F103" i="2"/>
  <c r="A103" i="2"/>
  <c r="C4" i="2"/>
  <c r="C3" i="2"/>
  <c r="J47" i="9" l="1"/>
  <c r="J48" i="9"/>
  <c r="H47" i="10"/>
  <c r="H49" i="10" s="1"/>
  <c r="F22" i="9"/>
  <c r="H17" i="9"/>
  <c r="G43" i="13"/>
  <c r="E52" i="13"/>
  <c r="E136" i="13"/>
  <c r="G128" i="13"/>
  <c r="E150" i="13"/>
  <c r="G141" i="13"/>
  <c r="I89" i="18"/>
  <c r="O84" i="18"/>
  <c r="O89" i="18" s="1"/>
  <c r="H23" i="8"/>
  <c r="H25" i="8" s="1"/>
  <c r="K44" i="9"/>
  <c r="L44" i="9" s="1"/>
  <c r="F73" i="9"/>
  <c r="J24" i="13"/>
  <c r="E108" i="13"/>
  <c r="G100" i="13"/>
  <c r="E122" i="13"/>
  <c r="G113" i="13"/>
  <c r="H34" i="16"/>
  <c r="H73" i="9"/>
  <c r="G46" i="11"/>
  <c r="B54" i="11" s="1"/>
  <c r="D54" i="11" s="1"/>
  <c r="E38" i="13"/>
  <c r="E94" i="13"/>
  <c r="N21" i="15"/>
  <c r="H59" i="9"/>
  <c r="J54" i="9"/>
  <c r="G45" i="11"/>
  <c r="B53" i="11" s="1"/>
  <c r="J66" i="13"/>
  <c r="K19" i="14"/>
  <c r="L53" i="17"/>
  <c r="M41" i="17"/>
  <c r="K73" i="9"/>
  <c r="H86" i="9"/>
  <c r="G86" i="9"/>
  <c r="K30" i="14"/>
  <c r="K31" i="14" s="1"/>
  <c r="K27" i="14"/>
  <c r="G54" i="7"/>
  <c r="H73" i="7" s="1"/>
  <c r="G48" i="9"/>
  <c r="F48" i="9"/>
  <c r="F59" i="9"/>
  <c r="J179" i="13"/>
  <c r="J190" i="13" s="1"/>
  <c r="F29" i="17"/>
  <c r="F31" i="17" s="1"/>
  <c r="P21" i="17"/>
  <c r="F34" i="16"/>
  <c r="E24" i="13"/>
  <c r="E80" i="13"/>
  <c r="P17" i="15"/>
  <c r="P21" i="15" s="1"/>
  <c r="K17" i="17"/>
  <c r="J52" i="13"/>
  <c r="W16" i="18"/>
  <c r="W20" i="18" s="1"/>
  <c r="M53" i="17" l="1"/>
  <c r="O41" i="17"/>
  <c r="O53" i="17" s="1"/>
  <c r="H22" i="9"/>
  <c r="I17" i="9"/>
  <c r="I22" i="9" s="1"/>
  <c r="P17" i="17"/>
  <c r="P29" i="17" s="1"/>
  <c r="K29" i="17"/>
  <c r="B55" i="11"/>
  <c r="D53" i="11"/>
  <c r="D55" i="11" s="1"/>
  <c r="M54" i="9"/>
  <c r="M59" i="9" s="1"/>
  <c r="J59" i="9"/>
  <c r="G47" i="11"/>
</calcChain>
</file>

<file path=xl/sharedStrings.xml><?xml version="1.0" encoding="utf-8"?>
<sst xmlns="http://schemas.openxmlformats.org/spreadsheetml/2006/main" count="2644" uniqueCount="1443">
  <si>
    <t>ANEXOS DEL INFORME DE CUMPLIMIENTO TRIBUTARIO</t>
  </si>
  <si>
    <t>RAZÓN SOCIAL:</t>
  </si>
  <si>
    <t>TELSOTERRA S.A.</t>
  </si>
  <si>
    <t>RUC:</t>
  </si>
  <si>
    <t>0992941626001</t>
  </si>
  <si>
    <t>EJERCICIO FISCAL:</t>
  </si>
  <si>
    <t>ÍNDICE DE CONTENIDOS</t>
  </si>
  <si>
    <t>DESCRIPCIÓN</t>
  </si>
  <si>
    <t>No. ANEXO</t>
  </si>
  <si>
    <t>APLICA
(SI/NO)</t>
  </si>
  <si>
    <t>PARTE I. ANEXOS GENERALES</t>
  </si>
  <si>
    <t>DATOS GENERALES</t>
  </si>
  <si>
    <t>Datos del contribuyente sujeto a examen</t>
  </si>
  <si>
    <t>Anexo 1</t>
  </si>
  <si>
    <t>SI</t>
  </si>
  <si>
    <t>Datos del representante legal</t>
  </si>
  <si>
    <t>Datos del apoderado/a general o especial</t>
  </si>
  <si>
    <t>NO</t>
  </si>
  <si>
    <t>Datos del contador/a</t>
  </si>
  <si>
    <t>Datos de las personas naturales/sociedades que prestaron servicios de asesoría tributaria al contribuyente</t>
  </si>
  <si>
    <t>Datos de las personas naturales/sociedades que elaboraron el informe de precios de transferencia</t>
  </si>
  <si>
    <t>Datos de las personas naturales/sociedades que prestaron servicios de representación o patrocinio al contribuyente</t>
  </si>
  <si>
    <t>Datos de las personas naturales/sociedades que actuaron como peritos tributarios del contribuyente en litigios tributarios en contra del SRI</t>
  </si>
  <si>
    <t>Datos del auditor externo</t>
  </si>
  <si>
    <t xml:space="preserve">SEGUIMIENTO DE LAS OBSERVACIONES Y RECOMENDACIONES SOBRE ASPECTOS TRIBUTARIOS </t>
  </si>
  <si>
    <t>Información del seguimiento de las observaciones y recomendaciones sobre aspectos tributarios del ejercicio fiscal anterior</t>
  </si>
  <si>
    <t>Anexo 2</t>
  </si>
  <si>
    <t>SISTEMA CONTABLE INFORMÁTICO</t>
  </si>
  <si>
    <t>Información del sistema contable informático utilizado y su plataforma tecnológica</t>
  </si>
  <si>
    <t>Anexo 3</t>
  </si>
  <si>
    <t>PARTE II. ANEXOS DEL IMPUESTO A LA RENTA</t>
  </si>
  <si>
    <t>DETALLE DE LA DECLARACIÓN DE IMPUESTO A LA RENTA</t>
  </si>
  <si>
    <t>Datos de la declaración del Impuesto a la Renta</t>
  </si>
  <si>
    <t>Anexo 4</t>
  </si>
  <si>
    <t>Datos de la contabilidad</t>
  </si>
  <si>
    <t>CONCILIACIÓN TRIBUTARIA - DIFERENCIAS PERMANENTES (INGRESOS EXENTOS /  INGRESOS NO OBJETOS DE IMPUESTO A LA RENTA / INGRESOS SUJETOS A IMPUESTO A LA RENTA ÚNICO)</t>
  </si>
  <si>
    <t>Detalle de Ingresos exentos / no objetos de impuesto a la renta / sujetos a impuesto a la renta único</t>
  </si>
  <si>
    <t>Anexo 5</t>
  </si>
  <si>
    <t>Conciliación de los ingresos exentos / no objetos de impuesto a la renta / sujetos a impuesto a la renta único declarados vs. Libros</t>
  </si>
  <si>
    <t>CONCILIACIÓN TRIBUTARIA - DIFERENCIAS PERMANENTES GASTOS NO DEDUCIBLES LOCALES Y DEL EXTERIOR / GASTOS INCURRIDOS PARA GENERAR INGRESOS EXENTOS / GASTOS ATRIBUIDOS A INGRESOS NO OBJETO DE IMPUESTO A LA RENTA / GASTOS INCURRIDOS PARA GENERAR INGRESOS SUJETOS A IMPUESTO A LA RENTA ÚNICO</t>
  </si>
  <si>
    <t>Detalle de gastos no deducibles locales y del exterior / incurridos para generar ingresos exentos / atribuidos a ingresos no objetos de impuesto a la renta / incurridos para generar ingresos sujetos a impuesto a la renta único</t>
  </si>
  <si>
    <t>Anexo 6</t>
  </si>
  <si>
    <t>Aplicación del ajuste cuando el contribuyente no haya diferenciado en su contabilidad los costos y gastos directamente atribuibles a la generación de ingresos exentos</t>
  </si>
  <si>
    <t>Cálculo de la participación a trabajadores atribuible a ingresos exentos y no objeto del impuesto a la renta</t>
  </si>
  <si>
    <t>Conciliación de los gastos no deducibles locales y del exterior / incurridos para generar ingresos exentos / atribuidos a ingresos no objetos de impuesto a la renta / incurridos para generar ingresos sujetos a impuesto a la renta único declarados vs. Libros</t>
  </si>
  <si>
    <t>CONCILIACIÓN TRIBUTARIA - DIFERENCIAS PERMANENTES (DEDUCCIONES ADICIONALES)</t>
  </si>
  <si>
    <t>Detalle y conciliación de deducciones adicionales</t>
  </si>
  <si>
    <t>Anexo 7</t>
  </si>
  <si>
    <t>no</t>
  </si>
  <si>
    <t>CONCILIACIÓN TRIBUTARIA - DIFERENCIAS TEMPORARIAS</t>
  </si>
  <si>
    <t>ACTIVOS POR IMPUESTOS DIFERIDOS</t>
  </si>
  <si>
    <t>Anexo 8</t>
  </si>
  <si>
    <t>Activos por impuestos diferidos por créditos fiscales de periodos anteriores (retenciones, anticipos del impuesto a la renta y/o impuesto a la salida de divisas)</t>
  </si>
  <si>
    <t xml:space="preserve">Activos por impuestos diferidos por pérdidas fiscales de periodos anteriores </t>
  </si>
  <si>
    <t>Cálculo del límite del valor de la amortización de pérdidas</t>
  </si>
  <si>
    <t>Detalle de la amortización de pérdidas</t>
  </si>
  <si>
    <t xml:space="preserve">Activos por impuestos diferidos por diferencias temporarias </t>
  </si>
  <si>
    <t>PASIVOS POR IMPUESTOS DIFERIDOS</t>
  </si>
  <si>
    <t>Pasivos por impuestos diferidos por diferencias temporarias</t>
  </si>
  <si>
    <t>CONCILIACIÓN DEL INGRESO CONTABLE CON LA FACTURACIÓN EMITIDA EN EL EJERCICIO FISCAL</t>
  </si>
  <si>
    <t xml:space="preserve">Devengo contable en resultados de ingresos diferidos que corresponden a años anteriores; e ingresos diferidos no devengados contablemente que se registrarán en resultados en ejercicios fiscales subsiguientes. </t>
  </si>
  <si>
    <t>REEXPRESIONES O REVALUACIONES DE ACTIVOS FIJOS</t>
  </si>
  <si>
    <t>Resumen de propiedades, planta y equipo reexpresados o revaluados cuyo gasto por depreciación afecta al ejercicio fiscal auditado</t>
  </si>
  <si>
    <t>CONCILIACIÓN TRIBUTARIA - DIFERENCIAS PERMANENTES (DEDUCCIONES ADICIONALES - LABORALES)</t>
  </si>
  <si>
    <t>Cálculo de la deducción por incremento neto de empleos, deducción por el pago a empleados contratados con discapacidad o sus sustitutos y deducción por el pago a empleados contratados adultos mayores y migrantes retornados mayores a cuarenta años</t>
  </si>
  <si>
    <t>Anexo 9</t>
  </si>
  <si>
    <t>ANTICIPO DE IMPUESTO A LA RENTA</t>
  </si>
  <si>
    <t>ANTICIPO DE IMPUESTO A LA RENTA CORRESPONDIENTE AL EJERCICIO FISCAL ANTERIOR AL AUDITADO</t>
  </si>
  <si>
    <t>Anexo 10</t>
  </si>
  <si>
    <t>Detalle y conciliación de exoneraciones y rebajas al anticipo de impuesto a la renta</t>
  </si>
  <si>
    <t>Detalle y conciliación de otros conceptos que incrementan el anticipo de impuesto a la renta</t>
  </si>
  <si>
    <t>Detalle del anticipo de impuesto a la renta</t>
  </si>
  <si>
    <t>Conciliación de valores pagados por anticipo de impuesto a la renta (primera y segunda cuota)</t>
  </si>
  <si>
    <t>ANTICIPO DE IMPUESTO A LA RENTA CORRESPONDIENTE AL EJERCICIO FISCAL AUDITADO</t>
  </si>
  <si>
    <t>DETALLE DE COSTOS Y GASTOS CON EMPRESAS INEXISTENTES O FANTASMAS</t>
  </si>
  <si>
    <t>Consulta del listado de sujetos pasivos considerados por el SRI como empresas inexistentes o fantasmas, personas naturales y sociedades con actividades supuestas y/o transacciones inexistentes</t>
  </si>
  <si>
    <t>Anexo 11</t>
  </si>
  <si>
    <t xml:space="preserve">SI </t>
  </si>
  <si>
    <t>Detalle de los costos y gastos realizados con los sujetos pasivos considerados por el SRI como empresas inexistentes o fantasmas, personas naturales y sociedades con actividades supuestas y/o transacciones inexistentes</t>
  </si>
  <si>
    <t>DETERIORO DE LOS ACTIVOS FINANCIEROS CORRESPONDIENTES A CRÉDITOS INCOBRABLES EN LAS INSTITUCIONES DEL SISTEMA FINANCIERO</t>
  </si>
  <si>
    <t>Detalle de provisiones constituidas de cartera específica</t>
  </si>
  <si>
    <t>Anexo 12</t>
  </si>
  <si>
    <t>Detalle de otras provisiones adicionales constituidas para cartera de créditos</t>
  </si>
  <si>
    <t>Detalle para provisiones sobre activos de riesgo y contingentes</t>
  </si>
  <si>
    <t>Cálculo del valor máximo de deducibilidad por deterioro en el valor de activos financieros (provisiones para créditos incobrables)</t>
  </si>
  <si>
    <t>DEPRECIACIÓN DE PROPIEDADES, PLANTA Y EQUIPO</t>
  </si>
  <si>
    <t>Resumen de depreciación de propiedades, planta y equipo</t>
  </si>
  <si>
    <t>Anexo 13</t>
  </si>
  <si>
    <t>PARTE III. ANEXOS DE OTROS IMPUESTOS, REVISIONES ESPECÍFICAS Y SECTORES ECONÓMICOS</t>
  </si>
  <si>
    <t>IMPUESTO A LA SALIDA DE DIVISAS</t>
  </si>
  <si>
    <t>Detalle de pagos que causan ISD realizados con recursos ubicados en el exterior</t>
  </si>
  <si>
    <t>Anexo 14</t>
  </si>
  <si>
    <t>Detalle de las divisas no retornadas por exportaciones de bienes / servicios</t>
  </si>
  <si>
    <t>OPERACIONES CON EL EXTERIOR</t>
  </si>
  <si>
    <t>CONVENIOS PARA EVITAR LA DOBLE IMPOSICIÓN</t>
  </si>
  <si>
    <t>Anexo 15</t>
  </si>
  <si>
    <t>Detalle de transacciones de ingresos y/o gastos en donde se aplicaron Convenios para Evitar la Doble Imposición (CDI)</t>
  </si>
  <si>
    <t>Aplicación de beneficios otorgados por los Convenios para Evitar la Doble Imposición</t>
  </si>
  <si>
    <t>PAGOS AL EXTERIOR</t>
  </si>
  <si>
    <t>Detalle de servicios contratados con el exterior</t>
  </si>
  <si>
    <t>Detalle de reembolsos al exterior por concepto de gastos incurridos en el exterior</t>
  </si>
  <si>
    <t>Detalle de créditos del exterior y el pago de intereses y capital</t>
  </si>
  <si>
    <t>Información de derivados financieros que mantiene la empresa</t>
  </si>
  <si>
    <t>INGRESOS DEL EXTERIOR</t>
  </si>
  <si>
    <t>Detalle de ingresos recibidos del exterior (diferente de exportación de bienes y servicios)</t>
  </si>
  <si>
    <t>SECTOR PETROLERO</t>
  </si>
  <si>
    <t>INGRESOS PETROLEROS POR SERVICIOS PRESTADOS</t>
  </si>
  <si>
    <t>Anexo 16</t>
  </si>
  <si>
    <t>Detalle de la facturación por servicios prestados / Levantes y liquidaciones realizadas por la Secretaría de Hidrocarburos (SH)</t>
  </si>
  <si>
    <t>LIQUIDACIÓN POR PAGO EN ESPECIE</t>
  </si>
  <si>
    <t>Liquidación por pago en Especie / Liquidación y pago del Impuesto a la Salida de Divisas</t>
  </si>
  <si>
    <t>SECTOR MINERO</t>
  </si>
  <si>
    <t>Detalle de ingresos según comprobantes de venta</t>
  </si>
  <si>
    <t>Anexo 17</t>
  </si>
  <si>
    <t xml:space="preserve">Detalle de notas de crédito </t>
  </si>
  <si>
    <t>Detalle de adquisiciones de minerales</t>
  </si>
  <si>
    <t>Detalle de costos por venta de minerales no metálicos por semestre y conciliación con formulario 113</t>
  </si>
  <si>
    <t>Detalle de costo de producción de no metálicos</t>
  </si>
  <si>
    <t>Detalle del cálculo de las obligaciones de orden laboral contraídas por los titulares de derechos mineros con sus trabajadores y conciliación del cálculo de utilidades atribuibles al Estado versus el formulario 106</t>
  </si>
  <si>
    <t>SR. TOMISLAV TOPIC GRANADOS</t>
  </si>
  <si>
    <t>Sr. FELIX BYRON VALAREZO ALVARADO</t>
  </si>
  <si>
    <t>C.C: 0905396180</t>
  </si>
  <si>
    <t>RUC No. 0912592029001</t>
  </si>
  <si>
    <t>REPRESENTANTE LEGAL  TELSOTERRA S.A.</t>
  </si>
  <si>
    <t>Contador TELSOTERRA S.A.</t>
  </si>
  <si>
    <t>INFORME DE CUMPLIMIENTO TRIBUTARIO</t>
  </si>
  <si>
    <t>Índice</t>
  </si>
  <si>
    <t>ANEXO No. 1</t>
  </si>
  <si>
    <t>Descripción</t>
  </si>
  <si>
    <t>Dato del ejercicio fiscal auditado</t>
  </si>
  <si>
    <t>Dato del ejercicio fiscal anterior al auditado</t>
  </si>
  <si>
    <t>Tipo de sociedad:</t>
  </si>
  <si>
    <t>ANONIMA</t>
  </si>
  <si>
    <t>Organismo regulador:</t>
  </si>
  <si>
    <t>SUPERINTENDENCIA DE COMPAÑIA, VALORES Y SEGUROS</t>
  </si>
  <si>
    <t>Fecha de constitución:</t>
  </si>
  <si>
    <t>Número de RUC:</t>
  </si>
  <si>
    <t>Razón social:</t>
  </si>
  <si>
    <t>Actividad económica principal:</t>
  </si>
  <si>
    <t>INSTALACION DE ACCESORIOS ELECTRICOS, LINEAS TELECOMUNICACIONES, REDES</t>
  </si>
  <si>
    <t>Dirección del domicilio tributario:</t>
  </si>
  <si>
    <t>CORDOVA 810 JUNIN EDIFICIO TORRES DE LA MERCED</t>
  </si>
  <si>
    <t>Medios de contacto:</t>
  </si>
  <si>
    <t>tributacion@telconet.ec</t>
  </si>
  <si>
    <t>No. de RUC, cédula de Identidad, ciudadanía o pasaporte:</t>
  </si>
  <si>
    <t>0905396180</t>
  </si>
  <si>
    <t>Apellidos y nombres completos / Razón social:</t>
  </si>
  <si>
    <t>MARION TOMISLAV TOPIC GRANADOS</t>
  </si>
  <si>
    <t>Dirección del domicilio :</t>
  </si>
  <si>
    <t>Laguna Dorada</t>
  </si>
  <si>
    <t>TTOPIC@TELCONET.EC</t>
  </si>
  <si>
    <t>No. de RUC:</t>
  </si>
  <si>
    <t>NO APLICA</t>
  </si>
  <si>
    <r>
      <rPr>
        <b/>
        <sz val="9"/>
        <rFont val="Arial"/>
        <family val="2"/>
        <charset val="1"/>
      </rPr>
      <t>Datos del contador/a</t>
    </r>
    <r>
      <rPr>
        <b/>
        <sz val="9"/>
        <color rgb="FF003366"/>
        <rFont val="Arial"/>
        <family val="2"/>
        <charset val="1"/>
      </rPr>
      <t xml:space="preserve"> (a)</t>
    </r>
  </si>
  <si>
    <t>0912592029001</t>
  </si>
  <si>
    <t xml:space="preserve">VALAREZO ALAVARADO FÉLIX BYRON </t>
  </si>
  <si>
    <t>BOSQUES DE LA COSTA</t>
  </si>
  <si>
    <t>fvalarezo@telconet.ec</t>
  </si>
  <si>
    <r>
      <rPr>
        <b/>
        <sz val="9"/>
        <rFont val="Arial"/>
        <family val="2"/>
        <charset val="1"/>
      </rPr>
      <t xml:space="preserve">Datos de las personas naturales/sociedades que prestaron servicios de asesoría tributaria al contribuyente </t>
    </r>
    <r>
      <rPr>
        <b/>
        <sz val="9"/>
        <color rgb="FF003366"/>
        <rFont val="Arial"/>
        <family val="2"/>
        <charset val="1"/>
      </rPr>
      <t>(b)</t>
    </r>
  </si>
  <si>
    <t>0903646636001</t>
  </si>
  <si>
    <t>KRESTON AUDIT SERVICES ECUADOR CIA LTDA</t>
  </si>
  <si>
    <t>MORA CABEZAS SANTIAGO ANDRÉS</t>
  </si>
  <si>
    <t>País de origen:</t>
  </si>
  <si>
    <t>ECUADOR</t>
  </si>
  <si>
    <t>AMAZONAS 3123 Y AZUAY DIAGONAL VIVARIUM CAROLINA</t>
  </si>
  <si>
    <t>CHIMBORAZO 2108 Y FRANCISCO DE MARCO</t>
  </si>
  <si>
    <t>0222255928</t>
  </si>
  <si>
    <t>042400997</t>
  </si>
  <si>
    <t xml:space="preserve">NOTAS :
</t>
  </si>
  <si>
    <t>a. En caso de que otra persona natural o sociedad sea la encargada de la elaboración de estados financieros se deberá consignar en un cuadro aparte dicha información.</t>
  </si>
  <si>
    <t>b. Los servicios de asesoría tributaria incluirán, entre otras cosas, la planificación tributaria y otros certificados e informes exigidos por la Ley de Régimen Tributario Interno y su Reglamento.</t>
  </si>
  <si>
    <t>ANEXO No. 2</t>
  </si>
  <si>
    <r>
      <rPr>
        <b/>
        <sz val="9"/>
        <rFont val="Arial"/>
        <family val="2"/>
        <charset val="1"/>
      </rPr>
      <t xml:space="preserve">Información detectada en la realización de la auditoría del ejercicio fiscal anterior </t>
    </r>
    <r>
      <rPr>
        <b/>
        <sz val="9"/>
        <color rgb="FF003366"/>
        <rFont val="Arial"/>
        <family val="2"/>
        <charset val="1"/>
      </rPr>
      <t>(a)</t>
    </r>
  </si>
  <si>
    <t>Seguimiento efectuado por el auditor</t>
  </si>
  <si>
    <t>Observación</t>
  </si>
  <si>
    <t>Recomendación</t>
  </si>
  <si>
    <r>
      <rPr>
        <b/>
        <sz val="9"/>
        <rFont val="Arial"/>
        <family val="2"/>
        <charset val="1"/>
      </rPr>
      <t xml:space="preserve">Diferencias detectadas </t>
    </r>
    <r>
      <rPr>
        <b/>
        <sz val="9"/>
        <color rgb="FF003366"/>
        <rFont val="Arial"/>
        <family val="2"/>
        <charset val="1"/>
      </rPr>
      <t>(b)</t>
    </r>
  </si>
  <si>
    <t>Fecha de implementación de las acciones efectuadas por la compañía auditada</t>
  </si>
  <si>
    <t>Acciones implementadas por la compañía auditada</t>
  </si>
  <si>
    <t>Comentarios y observaciones del auditor sobre las acciones realizadas</t>
  </si>
  <si>
    <t>a. En caso de que la compañía no haya sido sujeta a examen de auditoría por el ejercicio fiscal anterior, el anexo deberá ser presentado con el texto “No Aplica”.</t>
  </si>
  <si>
    <t>b. Las diferencias positivas corresponden a valores a favor de la Administración Tributaria.</t>
  </si>
  <si>
    <t>ANEXO No. 3</t>
  </si>
  <si>
    <t>Notas Explicativas</t>
  </si>
  <si>
    <t>Sección 1. Sistema Informático</t>
  </si>
  <si>
    <t>Nombre del sistema informático y versión:</t>
  </si>
  <si>
    <t>NAF 4.7</t>
  </si>
  <si>
    <t>-</t>
  </si>
  <si>
    <t>Tipo:</t>
  </si>
  <si>
    <t>CONTABLE:  __X__    PRODUCCIÓN: ____   FINANCIERO: ____  ERP: ____  SCM: ___</t>
  </si>
  <si>
    <t xml:space="preserve">Marque con una X y en el caso de seleccionar OTRO describir adicionalmente el nombre del tipo del sistema informático. Para el caso que el sistema informático cumpla con dos o más tipos al mismo tiempo, por ejemplo: Contable y Financiero marcar con una X en cada tipo. </t>
  </si>
  <si>
    <t>OTRO: _____ (especifique) …………………………………………</t>
  </si>
  <si>
    <t>¿El sistema informático tiene integración con otros sistemas informáticos de la empresa?</t>
  </si>
  <si>
    <t>SI _X_         NO ___</t>
  </si>
  <si>
    <t>Si la respuesta anterior es afirmativa, detalle los sistemas informáticos con los que tiene integración:</t>
  </si>
  <si>
    <t>Nombre del sistema informático</t>
  </si>
  <si>
    <t>Principal funcionalidad</t>
  </si>
  <si>
    <t>Protocolo de comunicación</t>
  </si>
  <si>
    <t>Deberá detallar los sistemas informáticos y su principal funcionalidad, con los sistemas que tiene integración y que registró en la parte inicial, es decir para el sistema que describió nombre y versión.</t>
  </si>
  <si>
    <t>COMPROBANTES ELECTRONICOS</t>
  </si>
  <si>
    <t>INTERACCION CON EL SRI PARA LA AUTORIZACION DE LOS DOCUMENTOS</t>
  </si>
  <si>
    <t>HTTPS</t>
  </si>
  <si>
    <t>Tipo de arquitectura:</t>
  </si>
  <si>
    <t>Cliente - Servidor: __X___  3 capas: ______  4 capas: ____ n capas: ______</t>
  </si>
  <si>
    <t>Indique el tipo de arquitectura del sistema informático.</t>
  </si>
  <si>
    <t>Servidor de Aplicaciones: ______  Otro: _____ (especifique) ……………………………..</t>
  </si>
  <si>
    <t>Sistema operativo servidor (incluya versión):</t>
  </si>
  <si>
    <t>CentOS release 5</t>
  </si>
  <si>
    <t>Describa el sistema operativo  del servidor principal en el que reside el sistema informático.</t>
  </si>
  <si>
    <t>Sistema operativo cliente (incluya versión):</t>
  </si>
  <si>
    <t>WINDOWS 7</t>
  </si>
  <si>
    <t xml:space="preserve">Describa el sistema operativo de los  equipos informáticos (clientes) desde los cuales se conectan al servidor. </t>
  </si>
  <si>
    <t>Lugar de almacenamiento del sistema informático:</t>
  </si>
  <si>
    <t>Servidor Propio: __X___   Nube Privada: _____  Nube Pública: _____</t>
  </si>
  <si>
    <t xml:space="preserve"> Otro: _____ (especifique) ……………………………..</t>
  </si>
  <si>
    <t>ORACLE FORMS 6I, ORACLE REPORTS 6I</t>
  </si>
  <si>
    <t>Lenguaje de programación:</t>
  </si>
  <si>
    <t>Módulos (funcionalidades) que dispone el sistema informático:</t>
  </si>
  <si>
    <t>Nombre del módulo</t>
  </si>
  <si>
    <t>Deberá detallar los módulos que posee el sistema informático y la principal funcionalidad de cada módulo.</t>
  </si>
  <si>
    <t>CONTABILIDAD</t>
  </si>
  <si>
    <t>Registrar movimientos contables de todos los módulos, generación de estados contables.</t>
  </si>
  <si>
    <t>CUENTAS POR PAGAR</t>
  </si>
  <si>
    <t>Registro y control de las obligaciones de la empresa con los proveedores.</t>
  </si>
  <si>
    <t>BANCOS</t>
  </si>
  <si>
    <t>Registro de transacciones bancarias de la empresa, recaudaciones.</t>
  </si>
  <si>
    <t>Fecha de inicio de la utilización del sistema en  el contribuyente  (dd/mm/aaaa):</t>
  </si>
  <si>
    <t>30/09/2015</t>
  </si>
  <si>
    <t xml:space="preserve">¿Realizaron cambios (migración) del sistema informático en el año auditado? </t>
  </si>
  <si>
    <t>SI ___  NO _X__</t>
  </si>
  <si>
    <t>Número de cambios _____</t>
  </si>
  <si>
    <t>Si la respuesta anterior es afirmativa, tiene un respaldo de la base de datos del sistema informático antiguo al momento anterior a la migración:</t>
  </si>
  <si>
    <t>SI ___  NO ___</t>
  </si>
  <si>
    <t>Fecha de Respaldo (dd/mm/aaaa): _______</t>
  </si>
  <si>
    <t>Posee los siguientes manuales:</t>
  </si>
  <si>
    <t>Técnico: _X__  Usuario: _X__ Otro: _____ (especifique) ……………………………..</t>
  </si>
  <si>
    <t>Seguridades del aplicativo (listar los tipos de  controles de entrada/origen/ procedimientos y controles de procesamiento / controles de salida que tiene el sistema informático):</t>
  </si>
  <si>
    <t>Tipo de control (Marque con una x)</t>
  </si>
  <si>
    <t>Detalle del control</t>
  </si>
  <si>
    <t>Deberá seleccionar los tipos de controles que posee su sistema informático y detallar que controles por cada categoría señalada. Por ejemplo: encriptación, autenticación de usuarios, etc.</t>
  </si>
  <si>
    <t>Controles de entrada-origen:      SI X  NO ___</t>
  </si>
  <si>
    <t>Ejemplo: contraseñas únicas, autorización de entrada de datos, documentos fuente.</t>
  </si>
  <si>
    <t>Controles de procesamiento:      SI _X__  NO ___</t>
  </si>
  <si>
    <t>Ejemplo: edición  y validación de datos (verificación de datos duplicados, digito de control), reportes de excepción, registros (log) de transacciones.</t>
  </si>
  <si>
    <t>Controles de salida:      SI ___  NO __X_</t>
  </si>
  <si>
    <t>Ejemplo: manejo de errores de salida, balance y reconciliación, distribución de reportes.</t>
  </si>
  <si>
    <t>Información se almacena encriptada:      SI ___  NO _X__</t>
  </si>
  <si>
    <t>Detallar el tipo de algoritmo.</t>
  </si>
  <si>
    <t>Información se transporta vía red encriptada:     SI ___  NO _X__</t>
  </si>
  <si>
    <r>
      <rPr>
        <sz val="8"/>
        <rFont val="Arial"/>
        <family val="2"/>
        <charset val="1"/>
      </rPr>
      <t xml:space="preserve">Dispone de autenticación de usuarios:      SI  </t>
    </r>
    <r>
      <rPr>
        <u/>
        <sz val="8"/>
        <rFont val="Arial"/>
        <family val="2"/>
        <charset val="1"/>
      </rPr>
      <t xml:space="preserve">X  </t>
    </r>
    <r>
      <rPr>
        <sz val="8"/>
        <rFont val="Arial"/>
        <family val="2"/>
        <charset val="1"/>
      </rPr>
      <t xml:space="preserve">  NO ___</t>
    </r>
  </si>
  <si>
    <t>Ejemplo:  un password (Unix) o passphrase (PGP), una tarjeta de identidad, una tarjeta inteligente (smartcard), dispositivo USB tipo epass token,etc.</t>
  </si>
  <si>
    <t xml:space="preserve"> Otros: _____ (especifique)</t>
  </si>
  <si>
    <t>Existe administración de usuarios:</t>
  </si>
  <si>
    <t>SI _X__  NO ___</t>
  </si>
  <si>
    <t>Existe registros de auditoría:</t>
  </si>
  <si>
    <t>A nivel de aplicativos SI _X__  NO ___
A nivel de bases de datos SI _X__  NO ___</t>
  </si>
  <si>
    <t xml:space="preserve">Existe procedimientos de gestión de cambios en los sistemas de información, hardware, software base y elementos de comunicación: </t>
  </si>
  <si>
    <t>Existe bitácora de cambios y versionamiento:</t>
  </si>
  <si>
    <t>Se puede emitir reportes en medio magnético:</t>
  </si>
  <si>
    <t>Hoja de cálculo _X__  PDF _X__ Texto delimitado _X__   Otro: _____ (especifique) ……………………………..</t>
  </si>
  <si>
    <t>Posee un aplicativo para el manejo y diseño de consultas y reportes (especifique nombre y versión):</t>
  </si>
  <si>
    <t>Nombre: ______________________________   Versión: _____________________</t>
  </si>
  <si>
    <t>Desarrollo del aplicativo:</t>
  </si>
  <si>
    <t>PROPIO  ( X  )                                   TERCEROS  (    )</t>
  </si>
  <si>
    <t>Ruc / identificación fiscal del proveedor:</t>
  </si>
  <si>
    <t>N/A</t>
  </si>
  <si>
    <t>Razón social del proveedor:</t>
  </si>
  <si>
    <t>Residencia fiscal del proveedor:</t>
  </si>
  <si>
    <t>Posee contrato de nivel de servicio:</t>
  </si>
  <si>
    <t>SI ___   NO ___</t>
  </si>
  <si>
    <t>Sección 2. Repositorio de datos</t>
  </si>
  <si>
    <t>Tipo de repositorio de datos:</t>
  </si>
  <si>
    <t>ARCHIVO: _____ TABLAS: ____   BASES DE DATOS: __X___  OTRO ____ (especifique) ……………………………..</t>
  </si>
  <si>
    <t>Nombre del manejador de tablas o sistema de gestión de bases de datos (incluya versión):</t>
  </si>
  <si>
    <t>Nombre: ___ORACLE___________________________   Versión: __11gR2___________________</t>
  </si>
  <si>
    <t>Posee diccionario de datos:</t>
  </si>
  <si>
    <t>SI _X__   NO ___</t>
  </si>
  <si>
    <t>Posee respaldos de información:</t>
  </si>
  <si>
    <t>Tiempo de conservación de los respaldos:</t>
  </si>
  <si>
    <t>Diario: _X_ Semanal: ___ Mensual: ____ Anual: ____Ninguno: ___ Otro: ___ (especifique) ……………………………..</t>
  </si>
  <si>
    <t>Medios donde se respalda la información:</t>
  </si>
  <si>
    <t>Medio magnético: ___ Medio óptico: ___ Servidor propio: ___ Proveedor externo: ___ Nube pública: ___ Nube privada: ___ Otro: ___ (especifique) ……………………………..</t>
  </si>
  <si>
    <t xml:space="preserve">Existe un procedimiento que norme los accesos directos al repositorio de datos por parte de los usuarios con perfil Administrador/Técnico. </t>
  </si>
  <si>
    <t>Sección 3. Información general</t>
  </si>
  <si>
    <t>Posee diagrama de la topología de la red:</t>
  </si>
  <si>
    <t>Existe implementado un sistema de gestión de seguridad de la información:</t>
  </si>
  <si>
    <t>Existe un Plan de Continuidad:</t>
  </si>
  <si>
    <t>Existe procedimiento de gestión de incidentes de seguridad de la información:</t>
  </si>
  <si>
    <t>La empresa aplica algún marco de control interno informático (especifique):</t>
  </si>
  <si>
    <t xml:space="preserve">SI ___   NO ___                           (especifique)  </t>
  </si>
  <si>
    <t>Se ha realizado auditorías de sistemas de información  al contribuyente en el año auditado:</t>
  </si>
  <si>
    <t>SI ___   NO __X_</t>
  </si>
  <si>
    <t>Si la respuesta anterior es afirmativa,  detalle el nombre de la empresa que efectúo la auditoría de sistemas:</t>
  </si>
  <si>
    <t>Fecha de la auditoría (dd/mm/aaaa):</t>
  </si>
  <si>
    <t>Sección 4. Facturación electrónica</t>
  </si>
  <si>
    <t>Dispone de un sistema informático  para facturación electrónica:</t>
  </si>
  <si>
    <t>SI ___   NO _X__</t>
  </si>
  <si>
    <t>Facturador Electrónico Gratuito Esquema Off-line Versión Windows</t>
  </si>
  <si>
    <t>El sistema de facturación electrónica tiene integración con los sistemas informáticos de la empresa:</t>
  </si>
  <si>
    <t xml:space="preserve">Deberá detallar los sistemas informáticos y su principal funcionalidad, con los que el sistema informático de facturación tiene integración. </t>
  </si>
  <si>
    <t>PROPIO  (   )                                   TERCEROS  ( X )</t>
  </si>
  <si>
    <t>SERVICIO RENTAS INTERNAS</t>
  </si>
  <si>
    <t>Sr. XXXXXXXXX XXXXXXXX</t>
  </si>
  <si>
    <t>Jefe/Director/Gerente de Tecnología (en los casos en que aplique)</t>
  </si>
  <si>
    <t>Compañía XYZ S.A.</t>
  </si>
  <si>
    <t>ANEXO No. 4</t>
  </si>
  <si>
    <t>Datos de la declaración del Impuesto a la Renta (a)</t>
  </si>
  <si>
    <t>Diferencias</t>
  </si>
  <si>
    <t>Número de Casillero</t>
  </si>
  <si>
    <t>Nombre del Casillero</t>
  </si>
  <si>
    <t>Valor declarado</t>
  </si>
  <si>
    <t>Código de cuenta contable</t>
  </si>
  <si>
    <t>Nombre de la Cuenta</t>
  </si>
  <si>
    <t>Valor total del ejercicio fiscal auditado</t>
  </si>
  <si>
    <t>{1}</t>
  </si>
  <si>
    <t>(b)</t>
  </si>
  <si>
    <t>{2}</t>
  </si>
  <si>
    <t>{3}={2-1}</t>
  </si>
  <si>
    <t>311</t>
  </si>
  <si>
    <t>EFECTIVO Y EQUIVALENTES AL EFECTIVO</t>
  </si>
  <si>
    <t>1-1-1-01-03-003</t>
  </si>
  <si>
    <r>
      <rPr>
        <sz val="8"/>
        <rFont val="Arial"/>
        <family val="2"/>
        <charset val="1"/>
      </rPr>
      <t xml:space="preserve">    BANCO MACHALA CTA.# </t>
    </r>
    <r>
      <rPr>
        <sz val="11"/>
        <color rgb="FF000000"/>
        <rFont val="Calibri"/>
        <family val="2"/>
        <charset val="1"/>
      </rPr>
      <t>1070987682</t>
    </r>
  </si>
  <si>
    <t>1-1-1-01-03-002</t>
  </si>
  <si>
    <t xml:space="preserve">      BANCO INTERNACIONAL #1500617151</t>
  </si>
  <si>
    <t>1-1-1-01-02-001</t>
  </si>
  <si>
    <t xml:space="preserve">      CAJA CHICA GUAYAQUIL</t>
  </si>
  <si>
    <t>312</t>
  </si>
  <si>
    <t>CUENTAS Y DOCUMENTOS POR COBRAR CORRIENTES/ RELACIONADAS/ LOCALES</t>
  </si>
  <si>
    <t>1-1-1-03-02-001</t>
  </si>
  <si>
    <t xml:space="preserve">      TELCONET S.A.</t>
  </si>
  <si>
    <t>1-1-1-03-01-001</t>
  </si>
  <si>
    <t xml:space="preserve">      CLIENTES POR COBRAR</t>
  </si>
  <si>
    <t>325</t>
  </si>
  <si>
    <t>CUENTAS Y DOCUMENTOS POR COBRAR CORRIENTES/ OTRAS NO RELACIONADAS/ LOCALES</t>
  </si>
  <si>
    <t>1-1-1-04-01-001</t>
  </si>
  <si>
    <t xml:space="preserve">      PRESTAMOS A EMPLEADOS</t>
  </si>
  <si>
    <t>336</t>
  </si>
  <si>
    <t>CRÉDITO TRIBUTARIO A FAVOR DEL SUJETO PASIVO (IVA)</t>
  </si>
  <si>
    <t>1-1-1-05-02-006</t>
  </si>
  <si>
    <t xml:space="preserve">      CREDITO TRIBUTARIO IVA</t>
  </si>
  <si>
    <t>343</t>
  </si>
  <si>
    <t>INVENTARIO DE SUMINISTROS, HERRAMIENTAS, REPUESTOS Y MATERIALES (NO PARA LA CONSTRUCCIÓN)</t>
  </si>
  <si>
    <t>1-2-1-01-01-001</t>
  </si>
  <si>
    <t xml:space="preserve">      INVENTARIO EN TRANSITO LOCAL</t>
  </si>
  <si>
    <t>1-2-1-01-01-002</t>
  </si>
  <si>
    <t xml:space="preserve">      MATERIALES Y EQUIPOS ATENCION A CLI</t>
  </si>
  <si>
    <t>1-2-1-02-01-001</t>
  </si>
  <si>
    <t xml:space="preserve">      TRAMITES DESADUANIZACION IMPORTACIO</t>
  </si>
  <si>
    <t>359</t>
  </si>
  <si>
    <t xml:space="preserve">Otros </t>
  </si>
  <si>
    <t>1-1-1-07-01-012</t>
  </si>
  <si>
    <t xml:space="preserve">      WILLIAN HERNAN MERO MEZA</t>
  </si>
  <si>
    <t>1-1-1-07-01-013</t>
  </si>
  <si>
    <t xml:space="preserve">      COMERCIAL KYWI S.A.</t>
  </si>
  <si>
    <t>1-1-1-07-01-018</t>
  </si>
  <si>
    <t xml:space="preserve">      NARCISA JOSEFIN CHONG VILLEGAS</t>
  </si>
  <si>
    <t>1-1-1-07-01-028</t>
  </si>
  <si>
    <t xml:space="preserve">      JANETH AMERICA CHUNGA LOPEZ</t>
  </si>
  <si>
    <t>1-1-1-07-01-040</t>
  </si>
  <si>
    <t xml:space="preserve">      FATIMA NARCISA MOREIRA ZAMBRANO</t>
  </si>
  <si>
    <t>1-1-1-07-01-047</t>
  </si>
  <si>
    <t xml:space="preserve">      JOSE LUIS MIÑO BRIONES</t>
  </si>
  <si>
    <t>1-1-1-07-01-053</t>
  </si>
  <si>
    <t xml:space="preserve">      ARMIJOS HERRERA PATRICIO LEONARDO.</t>
  </si>
  <si>
    <t>1-1-1-07-02-001</t>
  </si>
  <si>
    <t xml:space="preserve">      DOUGLAS XAVIER MORAN MAZZINI</t>
  </si>
  <si>
    <t>1-1-1-07-02-002</t>
  </si>
  <si>
    <t xml:space="preserve">      FRANCISCO XAVIER MONTIEL GARCIA</t>
  </si>
  <si>
    <t>1-1-1-07-02-003</t>
  </si>
  <si>
    <t xml:space="preserve">      JAVIER PAUL CORNEJO ESPINOZA</t>
  </si>
  <si>
    <t>1-1-1-07-02-004</t>
  </si>
  <si>
    <t xml:space="preserve">      TEODORO FERNANDO LINO TUBAY</t>
  </si>
  <si>
    <t>1-1-1-07-02-005</t>
  </si>
  <si>
    <t xml:space="preserve">      WILMITON ENRIQUE PINCAY GUTIERRES</t>
  </si>
  <si>
    <t>1-1-1-07-02-008</t>
  </si>
  <si>
    <t xml:space="preserve">      CARLOS JULIO MORENO ZAMBRANO</t>
  </si>
  <si>
    <t>361</t>
  </si>
  <si>
    <t>TOTAL ACTIVO CORRIENTES</t>
  </si>
  <si>
    <t>368</t>
  </si>
  <si>
    <t xml:space="preserve">MAQUINARIA, EQUIPO, INSTALACIONES Y ADECUACIONES </t>
  </si>
  <si>
    <t>1-3-2-01-01-002</t>
  </si>
  <si>
    <t xml:space="preserve">      MAQUINARIAS  AF</t>
  </si>
  <si>
    <t>1-3-2-01-01-004</t>
  </si>
  <si>
    <t xml:space="preserve">      HERRAMIENTAS AF</t>
  </si>
  <si>
    <t>384</t>
  </si>
  <si>
    <t xml:space="preserve">(-) DEPRECIACIÒN ACUMULADA DE PROPIEDADES, PLANTA Y EQUIPO </t>
  </si>
  <si>
    <t>1-3-2-02-01-001</t>
  </si>
  <si>
    <t xml:space="preserve">      DEPREC. ACUM MAQUINARIA -EQUIPOS</t>
  </si>
  <si>
    <t>1-3-2-02-01-003</t>
  </si>
  <si>
    <t xml:space="preserve">      DEPREC. ACUM. HERRAMIENTAS</t>
  </si>
  <si>
    <t>449</t>
  </si>
  <si>
    <t xml:space="preserve">TOTAL ACTIVOS NO CORRIENTES </t>
  </si>
  <si>
    <t>TOTAL DEL  ACTIVO</t>
  </si>
  <si>
    <t>CUENTAS Y DOCUMENTOS POR PAGAR CORRIENTES / NO RELACIONADAS / LOCALES</t>
  </si>
  <si>
    <t>2-1-1-07-02-001</t>
  </si>
  <si>
    <t>513</t>
  </si>
  <si>
    <t>CUENTAS Y DOCUMENTOS POR PAGAR CORRIENTES / NO RELACIONADAS / DEL EXTERIOR</t>
  </si>
  <si>
    <t>2-1-1-03-01-001</t>
  </si>
  <si>
    <t xml:space="preserve">      PROVEEDORES LOCALES</t>
  </si>
  <si>
    <t>515</t>
  </si>
  <si>
    <t xml:space="preserve">OTRAS CUENTAS Y DOCUMENTOS POR PAGAR CORRIENTES </t>
  </si>
  <si>
    <t>2-1-1-05-02-001</t>
  </si>
  <si>
    <t xml:space="preserve">      TOMISLAV TOPIC GRANADOS</t>
  </si>
  <si>
    <t>519</t>
  </si>
  <si>
    <t xml:space="preserve">OTRAS RELACIONADAS </t>
  </si>
  <si>
    <t>2-1-1-07-02-002</t>
  </si>
  <si>
    <t xml:space="preserve">      SERVICIOS TELCODATA S.A.</t>
  </si>
  <si>
    <t>521</t>
  </si>
  <si>
    <t xml:space="preserve">OTRAS NO RELACIONADAS </t>
  </si>
  <si>
    <t>2-1-1-01-01-005</t>
  </si>
  <si>
    <t xml:space="preserve">      I.V.A. POR PAGAR</t>
  </si>
  <si>
    <t>2-1-1-01-02-006</t>
  </si>
  <si>
    <t xml:space="preserve">      RETENCIONES EN LA FUENTE POR PAGAR</t>
  </si>
  <si>
    <t>532</t>
  </si>
  <si>
    <t xml:space="preserve">Impuesto A La Renta Por Pagar Del Ejercicio </t>
  </si>
  <si>
    <t>2-1-1-01-02-005</t>
  </si>
  <si>
    <t xml:space="preserve">      IMPTO. RENTA POR PAGAR</t>
  </si>
  <si>
    <t>533</t>
  </si>
  <si>
    <t xml:space="preserve">Participación trabajadores por pagar del ejercicio </t>
  </si>
  <si>
    <t>2-1-1-02-01-009</t>
  </si>
  <si>
    <t xml:space="preserve">      15% PARTICIPACION TRABAJADORES</t>
  </si>
  <si>
    <t>534</t>
  </si>
  <si>
    <t xml:space="preserve">Obligaciones con el IESS </t>
  </si>
  <si>
    <t>2-1-1-02-01-005</t>
  </si>
  <si>
    <t xml:space="preserve">      APORTES  PATRONAL POR PAGAR</t>
  </si>
  <si>
    <t>536</t>
  </si>
  <si>
    <t xml:space="preserve">Otros Pasivos Corrientes Por Beneficios a Empleados </t>
  </si>
  <si>
    <t>2-1-1-02-01-004</t>
  </si>
  <si>
    <t xml:space="preserve">      VACACIONES POR PAGAR</t>
  </si>
  <si>
    <t>2-1-1-02-01-006</t>
  </si>
  <si>
    <t xml:space="preserve">      FONDO RESERVA POR PAGAR</t>
  </si>
  <si>
    <t>2-1-1-02-01-007</t>
  </si>
  <si>
    <t xml:space="preserve">      PRESTAMOS QUIROGRAFARIOS</t>
  </si>
  <si>
    <t>2-1-1-02-01-001</t>
  </si>
  <si>
    <t xml:space="preserve">      SUELDO POR PAGAR</t>
  </si>
  <si>
    <t>2-1-1-02-01-002</t>
  </si>
  <si>
    <t xml:space="preserve">      DECIMO 13RO POR PAGAR</t>
  </si>
  <si>
    <t>2-1-1-02-01-003</t>
  </si>
  <si>
    <t xml:space="preserve">      DECIMO 14TO POR PAGAR</t>
  </si>
  <si>
    <t>2-1-1-05-01-001</t>
  </si>
  <si>
    <t xml:space="preserve">      ALIMENTACION POR PAGAR</t>
  </si>
  <si>
    <t>545</t>
  </si>
  <si>
    <t xml:space="preserve">PASIVOS POR INGRESOS DIFERIDOS </t>
  </si>
  <si>
    <t>2-1-1-09-01-001</t>
  </si>
  <si>
    <t xml:space="preserve">      ANTICIPOS DE CLIENTES</t>
  </si>
  <si>
    <t>550</t>
  </si>
  <si>
    <t>TOTAL PASIVO CORRIENTES</t>
  </si>
  <si>
    <t>559</t>
  </si>
  <si>
    <t xml:space="preserve">OTRAS CUENTAS Y DOCUMENTOS POR PAGAR NO CORRIENTES </t>
  </si>
  <si>
    <t>2-2-1-04-01-001</t>
  </si>
  <si>
    <t xml:space="preserve">      TELCONET S.A. RELACIONADA L/P</t>
  </si>
  <si>
    <t>565</t>
  </si>
  <si>
    <t xml:space="preserve">OBLIGACIONES CON INSTITUCIONES FINANCIERAS - NO CORRIENTES </t>
  </si>
  <si>
    <t>2-2-1-03-01-002</t>
  </si>
  <si>
    <t xml:space="preserve">      SOBREGIRO BANCARIO</t>
  </si>
  <si>
    <t>589</t>
  </si>
  <si>
    <t>599</t>
  </si>
  <si>
    <t xml:space="preserve">TOTAL PASIVO </t>
  </si>
  <si>
    <t>601</t>
  </si>
  <si>
    <t>CAPITAL SUSCRITO Y/O ASIGNADO</t>
  </si>
  <si>
    <t>3-1-1-01-01-001</t>
  </si>
  <si>
    <t xml:space="preserve">      CAPITAL SUSCRITO</t>
  </si>
  <si>
    <t>603</t>
  </si>
  <si>
    <t xml:space="preserve">Aportes de socios, accionistas, partícipes, fundadores, constituyentes, beneficiarios u otros titulares de derechos representativos de capital para futura capitalización </t>
  </si>
  <si>
    <t>3-1-1-01-02-001</t>
  </si>
  <si>
    <t xml:space="preserve">      ACCIONISTA TELCONET</t>
  </si>
  <si>
    <t>612</t>
  </si>
  <si>
    <t>(-) PÉRDIDAS ACUMULADAS DE EJERCICIOS ANTERIORES</t>
  </si>
  <si>
    <t>3-3-1-01-01-001</t>
  </si>
  <si>
    <t xml:space="preserve">      UTILIDAD O PERDIDA EJERC. ANTERIOR</t>
  </si>
  <si>
    <t>3-3-1-01-01-002</t>
  </si>
  <si>
    <t xml:space="preserve">      UTILIDAD O PERDIDA ACUMULADA AÑO AN</t>
  </si>
  <si>
    <t>615</t>
  </si>
  <si>
    <t xml:space="preserve">Utilidad del ejercicio </t>
  </si>
  <si>
    <t>698</t>
  </si>
  <si>
    <t>TOTAL PATRIMONIO</t>
  </si>
  <si>
    <t>699</t>
  </si>
  <si>
    <t>TOTAL PASIVO Y PATRIMONIO</t>
  </si>
  <si>
    <t>ESTADO DEL RESULTADO INTEGRAL</t>
  </si>
  <si>
    <t>INGRESOS</t>
  </si>
  <si>
    <t>6001</t>
  </si>
  <si>
    <t>INGRESOS DE ACTIVIDADES ORDINARIAS / VENTAS NETAS LOCALES DE BIENES / GRAVADAS CON TARIFA DIFERENTE DE 0% DE IVA</t>
  </si>
  <si>
    <t>4-1-1-01-01-001</t>
  </si>
  <si>
    <t xml:space="preserve">      VENTAS GUAYAQUIL</t>
  </si>
  <si>
    <t>PRESTACIONES LOCALES DE SERVICIOS /Gravadas con tarifa diferente de 0% de IVA</t>
  </si>
  <si>
    <t>4-2-1-01-01-001</t>
  </si>
  <si>
    <t xml:space="preserve">      VENTAS POR  FACTURAR TELCONET</t>
  </si>
  <si>
    <t>1005</t>
  </si>
  <si>
    <t xml:space="preserve">TOTAL INGRESOS DE ACTIVIDADES ORDINARIAS </t>
  </si>
  <si>
    <t>6093</t>
  </si>
  <si>
    <t>GANANCIAS NETAS POR REVERSIONES DE PROVISIONES/Provenientes del exterior/Otros</t>
  </si>
  <si>
    <t>7-1-1-01-02-003</t>
  </si>
  <si>
    <t xml:space="preserve">      OTROS INGRESOS</t>
  </si>
  <si>
    <t>1045</t>
  </si>
  <si>
    <t xml:space="preserve">TOTAL INGRESOS NO OPERACIONALES </t>
  </si>
  <si>
    <t>6999</t>
  </si>
  <si>
    <t>TOTAL INGRESOS</t>
  </si>
  <si>
    <t>7004</t>
  </si>
  <si>
    <t>COSTO DE VENTAS/ Compras netas locales de bienes no producidos por el sujeto pasivo</t>
  </si>
  <si>
    <t>5-1-1-01-01-001</t>
  </si>
  <si>
    <t xml:space="preserve">      COSTO  VENTA  MATERIALES - EQUIPOS</t>
  </si>
  <si>
    <t>7041</t>
  </si>
  <si>
    <t>GASTOS POR BENEFICIOS A LOS EMPLEADOS Y HONORARIOS /Sueldos, salarios y demás remuneraciones que constituyen materia gravada del iess</t>
  </si>
  <si>
    <t>6-1-1-01-01-001</t>
  </si>
  <si>
    <t xml:space="preserve">      SUELDOS</t>
  </si>
  <si>
    <t>6-1-1-01-01-002</t>
  </si>
  <si>
    <t xml:space="preserve">      HORAS EXTRAS</t>
  </si>
  <si>
    <t>6-1-1-01-01-005</t>
  </si>
  <si>
    <t xml:space="preserve">      BONO ADICIONALES</t>
  </si>
  <si>
    <t>7044</t>
  </si>
  <si>
    <t xml:space="preserve">Beneficios sociales, indemnizaciones y otras remuneraciones que no constituyen materia gravada del IESS </t>
  </si>
  <si>
    <t>6-1-1-01-02-004</t>
  </si>
  <si>
    <t xml:space="preserve">      IECE -  SECAP</t>
  </si>
  <si>
    <t>6-1-1-01-02-005</t>
  </si>
  <si>
    <t xml:space="preserve">      VACACIONES DEL  PERSONAL</t>
  </si>
  <si>
    <t>6-1-1-01-02-001</t>
  </si>
  <si>
    <t xml:space="preserve">      DECIMO TERCER  SUELDO</t>
  </si>
  <si>
    <t>6-1-1-01-02-002</t>
  </si>
  <si>
    <t xml:space="preserve">      DECIMO 14TO SUELDO</t>
  </si>
  <si>
    <t>6-1-1-01-02-007</t>
  </si>
  <si>
    <t xml:space="preserve">      INDEMNIZACIÓN, DESAHUCIO Y JUBILACI</t>
  </si>
  <si>
    <t>7047</t>
  </si>
  <si>
    <t xml:space="preserve">Aporte a la seguridad social (incluye fondo de reserva) </t>
  </si>
  <si>
    <t>6-1-1-01-02-006</t>
  </si>
  <si>
    <t xml:space="preserve">      FONDO DE RESERVA</t>
  </si>
  <si>
    <t>7050</t>
  </si>
  <si>
    <t xml:space="preserve">Honorarios profesionales y dietas </t>
  </si>
  <si>
    <t>6-1-1-02-01-019</t>
  </si>
  <si>
    <t xml:space="preserve">      GASTOS LEGALES</t>
  </si>
  <si>
    <t>6-1-1-02-01-037</t>
  </si>
  <si>
    <t xml:space="preserve">      SERVIC. PROFESIONAL PERSONA NATURAL</t>
  </si>
  <si>
    <t>7061</t>
  </si>
  <si>
    <t>5-1-1-01-02-001</t>
  </si>
  <si>
    <t xml:space="preserve">      COSTO SERVICIO  OBRA LOCAL</t>
  </si>
  <si>
    <t>7062</t>
  </si>
  <si>
    <t>6-1-1-01-03-001</t>
  </si>
  <si>
    <t xml:space="preserve">      GASTOS  MEDICOS  EMPLEADOS</t>
  </si>
  <si>
    <t>6-1-1-01-03-002</t>
  </si>
  <si>
    <t xml:space="preserve">      ALIMENTACION - REFRIGERIOS</t>
  </si>
  <si>
    <t>7067</t>
  </si>
  <si>
    <t>DEL COSTO HISTÓRICO DE PROPIEDADES, PLANTA Y EQUIPO /No acelerada</t>
  </si>
  <si>
    <t>5-3-1-01-01-001</t>
  </si>
  <si>
    <t xml:space="preserve">      DEPRECIACION AF AL COSTO</t>
  </si>
  <si>
    <t xml:space="preserve">PÉRDIDAS NETAS POR DETERIORO EN EL VALOR/De inventarios </t>
  </si>
  <si>
    <t>9-1-1-01-01-001</t>
  </si>
  <si>
    <t xml:space="preserve">      BODEGA  USADOS GQUIL</t>
  </si>
  <si>
    <t>7173</t>
  </si>
  <si>
    <t xml:space="preserve">Promoción y publicidad </t>
  </si>
  <si>
    <t>6-1-1-02-01-011</t>
  </si>
  <si>
    <t xml:space="preserve">      PUBLICIDAD  Y MARKETING</t>
  </si>
  <si>
    <t>7176</t>
  </si>
  <si>
    <t xml:space="preserve">Transporte </t>
  </si>
  <si>
    <t>6-1-1-02-01-002</t>
  </si>
  <si>
    <t xml:space="preserve">      ALQUILER DE VEHICULO</t>
  </si>
  <si>
    <t>6-1-1-02-01-016</t>
  </si>
  <si>
    <t xml:space="preserve">      FLETES  Y  ACARREOS</t>
  </si>
  <si>
    <t>6-1-1-02-01-030</t>
  </si>
  <si>
    <t xml:space="preserve">      MOVILIZACION DEL PERSONAL</t>
  </si>
  <si>
    <t xml:space="preserve">Consumo de combustibles y lubricantes </t>
  </si>
  <si>
    <t>6-1-1-02-01-010</t>
  </si>
  <si>
    <t xml:space="preserve">      COMBUSTIBLE</t>
  </si>
  <si>
    <t>7182</t>
  </si>
  <si>
    <t xml:space="preserve">Gastos de viaje </t>
  </si>
  <si>
    <t>6-1-1-02-01-018</t>
  </si>
  <si>
    <t xml:space="preserve">      GASTOS DE  VIAJE</t>
  </si>
  <si>
    <t>7188</t>
  </si>
  <si>
    <t xml:space="preserve">Arrendamientos operativos </t>
  </si>
  <si>
    <t>6-1-1-02-01-005</t>
  </si>
  <si>
    <t xml:space="preserve">      ARRIENDO  SOCIEDADES</t>
  </si>
  <si>
    <t>7191</t>
  </si>
  <si>
    <t xml:space="preserve">Suministros, herramientas, materiales y repuestos </t>
  </si>
  <si>
    <t>6-1-1-02-01-028</t>
  </si>
  <si>
    <t xml:space="preserve">      MATERIALES  Y  REPUESTOS</t>
  </si>
  <si>
    <t>6-1-1-02-01-038</t>
  </si>
  <si>
    <t xml:space="preserve">      SUMINISTROS Y SERVICIOS DE LIMPIEZA</t>
  </si>
  <si>
    <t>6-1-1-02-01-039</t>
  </si>
  <si>
    <t xml:space="preserve">      SUMINISTRO  DE  OFICINA.</t>
  </si>
  <si>
    <t>7196</t>
  </si>
  <si>
    <t xml:space="preserve">Mantenimiento y reparaciones </t>
  </si>
  <si>
    <t>5-1-1-01-03-001</t>
  </si>
  <si>
    <t xml:space="preserve">      MANTENIMIENTO  DE  EQUIPOS</t>
  </si>
  <si>
    <t>7197</t>
  </si>
  <si>
    <t>6-1-1-02-01-008</t>
  </si>
  <si>
    <t xml:space="preserve">      MANTENIMIENTO DE VEHICULO</t>
  </si>
  <si>
    <t>7203</t>
  </si>
  <si>
    <t xml:space="preserve">Seguros y reaseguros (primas y cesiones) </t>
  </si>
  <si>
    <t>6-1-1-02-01-036</t>
  </si>
  <si>
    <t xml:space="preserve">      SEGUROS CONTRATADOS</t>
  </si>
  <si>
    <t>7209</t>
  </si>
  <si>
    <t>OTROS GASTOS / IMPUESTOS, CONTRIBUCIONES Y OTROS</t>
  </si>
  <si>
    <t>6-1-1-02-01-042</t>
  </si>
  <si>
    <t xml:space="preserve">      TASA Y CONTRIBUCION ORGANISMO DE CO</t>
  </si>
  <si>
    <t>6-1-1-02-01-052</t>
  </si>
  <si>
    <t xml:space="preserve">      MULTAS ORGANISMOS DE CONTROL</t>
  </si>
  <si>
    <t>6-1-1-02-01-013</t>
  </si>
  <si>
    <t xml:space="preserve">      IMPUESTO SALIDAD DE DIVISAS</t>
  </si>
  <si>
    <t>6-1-1-02-01-031</t>
  </si>
  <si>
    <t xml:space="preserve">      MULTAS E INTERESES SRI.</t>
  </si>
  <si>
    <t>7242</t>
  </si>
  <si>
    <t xml:space="preserve">Servicios públicos </t>
  </si>
  <si>
    <t>6-1-1-02-01-001</t>
  </si>
  <si>
    <t xml:space="preserve">      AGUA POTABLE</t>
  </si>
  <si>
    <t>6-1-1-02-01-009</t>
  </si>
  <si>
    <t xml:space="preserve">      CELULAR  Y  OTROS</t>
  </si>
  <si>
    <t>7247</t>
  </si>
  <si>
    <t>5-1-1-01-04-001</t>
  </si>
  <si>
    <t xml:space="preserve">      ALQUILER  EQUIPOS DE CONSTRUCCION</t>
  </si>
  <si>
    <t>7248</t>
  </si>
  <si>
    <t>6-1-1-02-01-020</t>
  </si>
  <si>
    <t xml:space="preserve">      SERVICIOS DE SEGURIDAD - VIGILANCIA</t>
  </si>
  <si>
    <t>6-1-1-02-01-021</t>
  </si>
  <si>
    <t xml:space="preserve">      SERVICIOS PROFESIONALES SOCIEDADES</t>
  </si>
  <si>
    <t>6-1-1-02-01-029</t>
  </si>
  <si>
    <t xml:space="preserve">      MISCELANEOS</t>
  </si>
  <si>
    <t>6-1-1-02-01-050</t>
  </si>
  <si>
    <t xml:space="preserve">      CANASTA - FESTEJOS NAVIDEÑOS</t>
  </si>
  <si>
    <t>7-2-1-01-02-001</t>
  </si>
  <si>
    <t xml:space="preserve">      OTROS EGRESOS NO OPERACIONALES</t>
  </si>
  <si>
    <t>7269</t>
  </si>
  <si>
    <t xml:space="preserve">GASTOS FINANCIEROS Y OTROS NO OPERACIONALES </t>
  </si>
  <si>
    <t>6-1-1-02-01-012</t>
  </si>
  <si>
    <t xml:space="preserve">      COMISIONES Y SERVICIOS BANCARIOS</t>
  </si>
  <si>
    <t>7293</t>
  </si>
  <si>
    <t>INTERESES PAGADOS A TERCEROS/NO RELACIONADAS/local</t>
  </si>
  <si>
    <t>6-1-1-02-01-047</t>
  </si>
  <si>
    <t xml:space="preserve">      INTERESES  A  DOCUMENTOS</t>
  </si>
  <si>
    <t>7999</t>
  </si>
  <si>
    <t>TOTAL COSTOS Y GASTOS</t>
  </si>
  <si>
    <t>a. Corresponde al número, nombre y valor del casillero del formulario 101 en el que se efectuó la declaración del impuesto a la renta y presentación de estados financieros para sociedades y establecimientos permanentes. Informar únicamente los casilleros en donde se registraron valores.</t>
  </si>
  <si>
    <t>b. Los códigos de cuentas deberán ser ingresados al máximo detalle posible, de tal forma que los componentes de cada casillero se puedan identificar claramente.</t>
  </si>
  <si>
    <t>c. En caso de existir diferencias u observaciones, se debe revelar la explicación de las mismas, tanto al pie de este anexo, como en la parte de Recomendaciones sobre Aspectos Tributarios.</t>
  </si>
  <si>
    <t>ANEXO No. 5</t>
  </si>
  <si>
    <t>CONCILIACIÓN TRIBUTARIA - DIFERENCIAS PERMANENTES</t>
  </si>
  <si>
    <t>INGRESOS EXENTOS /  INGRESOS NO OBJETOS DE IMPUESTO A LA RENTA / INGRESOS SUJETOS A IMPUESTO A LA RENTA ÚNICO</t>
  </si>
  <si>
    <t>Descripción del ingreso</t>
  </si>
  <si>
    <t>No. Casillero de la declaración de impuesto a la renta</t>
  </si>
  <si>
    <t>Nombre de la cuenta contable</t>
  </si>
  <si>
    <t>Descripción del ingreso exento / no objeto de impuesto a la renta / sujeto a impuesto a la renta único</t>
  </si>
  <si>
    <t>Normativa de respaldo del ingreso exento / no objeto de impuesto a la renta / sujeto a impuesto a la renta único</t>
  </si>
  <si>
    <t>Valor total en libros contables</t>
  </si>
  <si>
    <t>(a)</t>
  </si>
  <si>
    <t>(c)</t>
  </si>
  <si>
    <t>(d)</t>
  </si>
  <si>
    <t>(e)</t>
  </si>
  <si>
    <t>(f)</t>
  </si>
  <si>
    <r>
      <rPr>
        <b/>
        <sz val="9"/>
        <rFont val="Arial"/>
        <family val="2"/>
        <charset val="1"/>
      </rPr>
      <t xml:space="preserve">Total según libros contables </t>
    </r>
    <r>
      <rPr>
        <b/>
        <sz val="9"/>
        <color rgb="FFFF0000"/>
        <rFont val="Arial"/>
        <family val="2"/>
        <charset val="1"/>
      </rPr>
      <t>{1}</t>
    </r>
  </si>
  <si>
    <t xml:space="preserve">No. Casillero de la declaración de impuesto a la renta </t>
  </si>
  <si>
    <t>Total</t>
  </si>
  <si>
    <t>Dividendos exentos y efectos por método de participación</t>
  </si>
  <si>
    <t>Otras rentas exentas e ingresos no objeto de impuesto a la renta</t>
  </si>
  <si>
    <t>Ingresos sujetos a impuesto a la renta único</t>
  </si>
  <si>
    <r>
      <rPr>
        <b/>
        <sz val="9"/>
        <rFont val="Arial"/>
        <family val="2"/>
        <charset val="1"/>
      </rPr>
      <t xml:space="preserve">Total ingresos exentos /  no objetos de impuesto a la renta / sujetos a impuesto a la renta único declarados </t>
    </r>
    <r>
      <rPr>
        <b/>
        <sz val="9"/>
        <color rgb="FFFF0000"/>
        <rFont val="Arial"/>
        <family val="2"/>
        <charset val="1"/>
      </rPr>
      <t>{2}</t>
    </r>
  </si>
  <si>
    <r>
      <rPr>
        <b/>
        <sz val="9"/>
        <rFont val="Arial"/>
        <family val="2"/>
        <charset val="1"/>
      </rPr>
      <t xml:space="preserve">Diferencia </t>
    </r>
    <r>
      <rPr>
        <b/>
        <sz val="9"/>
        <color rgb="FF003366"/>
        <rFont val="Arial"/>
        <family val="2"/>
        <charset val="1"/>
      </rPr>
      <t xml:space="preserve">(g) </t>
    </r>
    <r>
      <rPr>
        <b/>
        <sz val="9"/>
        <color rgb="FFFF0000"/>
        <rFont val="Arial"/>
        <family val="2"/>
        <charset val="1"/>
      </rPr>
      <t>{3 = 1 - 2}</t>
    </r>
  </si>
  <si>
    <t>a. Corresponde a la descripción general del ingreso, por ejemplo: Ingreso exento, Ingreso no objeto de impuesto a la renta o Ingreso sujeto a impuesto a la renta único.</t>
  </si>
  <si>
    <t>b. Corresponde al número del casillero del formulario 101, Declaración del impuesto a la renta y presentación de estados financieros para sociedades y establecimientos permanentes, vigente para el ejercicio fiscal auditado; en donde se declararon los ingresos exentos, no objetos de impuesto a la renta o sujetos a impuesto a la renta único.</t>
  </si>
  <si>
    <t>c. Los códigos de cuentas deberán ser ingresados al máximo detalle posible, de tal forma que los componentes de cada casillero se puedan identificar claramente.</t>
  </si>
  <si>
    <t>d. Se deberá especificar el tipo de ingreso exento, no objeto de impuesto a la renta o sujeto a impuesto a la renta único que se haya obtenido, por ejemplo: Ingresos generados por la enajenación ocasional de inmuebles.</t>
  </si>
  <si>
    <t>e. Se debe detallar la normativa que respalda al ingreso para considerarlo como exento, no objeto de impuesto a la renta o sujeto a impuesto a la renta único, por ejemplo: Numeral 14 del artículo 9 de la Ley de Régimen Tributario Interno.</t>
  </si>
  <si>
    <t>f. Corresponde a la sumatoria de las operaciones efectuadas en el ejercicio fiscal, en valor monetario de conformidad con el código contable indicado.</t>
  </si>
  <si>
    <t>g. En caso de existir diferencias u observaciones, se debe revelar la explicación de las mismas, tanto al pie de este anexo, como en la parte de Recomendaciones sobre Aspectos Tributarios.</t>
  </si>
  <si>
    <t>ANEXO No. 6</t>
  </si>
  <si>
    <t xml:space="preserve">GASTOS NO DEDUCIBLES LOCALES Y DEL EXTERIOR / GASTOS INCURRIDOS PARA GENERAR INGRESOS EXENTOS / </t>
  </si>
  <si>
    <t>GASTOS ATRIBUIDOS A INGRESOS NO OBJETO DE IMPUESTO A LA RENTA / GASTOS INCURRIDOS PARA GENERAR INGRESOS SUJETOS A IMPUESTO A LA RENTA ÚNICO</t>
  </si>
  <si>
    <t>Descripción del gasto</t>
  </si>
  <si>
    <t>Descripción del gasto no deducible local y del exterior / incurridos para generar ingresos exentos / atribuidos a ingresos no objetos de impuesto a la renta / incurridos para generar ingresos sujetos a impuesto a la renta único</t>
  </si>
  <si>
    <t>Normativa aplicable para considerar al gasto no deducible local y del exterior / incurridos para generar ingresos exentos / atribuidos a ingresos no objetos de impuesto a la renta / incurridos para generar ingresos sujetos a impuesto a la renta único</t>
  </si>
  <si>
    <t>Descripción del  ingreso exento / no objeto de impuesto a la renta / sujeto a impuesto a la renta único con el que se relaciona el costo o gasto</t>
  </si>
  <si>
    <t>(g)</t>
  </si>
  <si>
    <t>GASTOS NO DEDUCIBLES LOCALES</t>
  </si>
  <si>
    <t>MULTAS ORGANISMOS DE CONTROL</t>
  </si>
  <si>
    <t xml:space="preserve">Gastos no deducibles por Multas a organismos de control </t>
  </si>
  <si>
    <t>Numeral 3 del artículo 10 de la Ley de Régimen Tributario Interno.</t>
  </si>
  <si>
    <t>Alimentacion - Refrigerios</t>
  </si>
  <si>
    <t>Gastos no deducibles compras alimentación sin comprobante de venta</t>
  </si>
  <si>
    <t>Numeral 1 del artículo 10 de la Ley de Régimen Tributario Interno.</t>
  </si>
  <si>
    <t>Gastos de  Viaje</t>
  </si>
  <si>
    <t>Gastos no deducibles por gastos de viaje sin comprobante de venta</t>
  </si>
  <si>
    <t>Gastos Legales</t>
  </si>
  <si>
    <t>Gastos no deducibles por gastos de legales sin comprobante de venta</t>
  </si>
  <si>
    <t>OTROS EGRESOS NO OPERACIONALES</t>
  </si>
  <si>
    <t>Gastos no deducibles por otros egresos no operacionales sin comprobante de venta</t>
  </si>
  <si>
    <t>BODEGA  USADOS GQUIL</t>
  </si>
  <si>
    <t>Gastos no deducibles por bodegas usados Gquil</t>
  </si>
  <si>
    <t>Numeral 5 del artículo 10 de la Ley de Régimen Tributario Interno.</t>
  </si>
  <si>
    <t xml:space="preserve">Multas al SRI </t>
  </si>
  <si>
    <t xml:space="preserve">Gastos no deducibles por multas al SRI </t>
  </si>
  <si>
    <t>Intereses  a  Documentos</t>
  </si>
  <si>
    <t>Gastos no deducibles por Intereses a documentos</t>
  </si>
  <si>
    <t>Numeral 2 del artículo 10 de la Ley de Régimen Tributario Interno.</t>
  </si>
  <si>
    <r>
      <rPr>
        <b/>
        <sz val="8"/>
        <rFont val="Arial"/>
        <family val="2"/>
        <charset val="1"/>
      </rPr>
      <t xml:space="preserve">Total según libros contables  </t>
    </r>
    <r>
      <rPr>
        <b/>
        <sz val="8"/>
        <color rgb="FFFF0000"/>
        <rFont val="Arial"/>
        <family val="2"/>
        <charset val="1"/>
      </rPr>
      <t>{1}</t>
    </r>
  </si>
  <si>
    <t xml:space="preserve">Descripción </t>
  </si>
  <si>
    <t>No. Casillero de la declaración de impuesto a la renta (en caso de aplicar)</t>
  </si>
  <si>
    <t>Referencia</t>
  </si>
  <si>
    <t>Ingresos exentos:</t>
  </si>
  <si>
    <t>XXXXXXXXX</t>
  </si>
  <si>
    <t>Total ingresos exentos para la aplicación del ajuste</t>
  </si>
  <si>
    <t>Total Ingresos declarados en el impuesto a la renta</t>
  </si>
  <si>
    <t>(±) Ajustes al valor de ingresos (conciliación tributaria):</t>
  </si>
  <si>
    <t>Total ingresos para la aplicación del ajuste</t>
  </si>
  <si>
    <t>{3}</t>
  </si>
  <si>
    <t>Porcentaje que representan los ingresos exentos sobre el total de ingresos</t>
  </si>
  <si>
    <t>{4}={2 / 3}</t>
  </si>
  <si>
    <t>Total Costos y Gastos declarados en el impuesto a la renta</t>
  </si>
  <si>
    <t>(±) Ajustes al valor de costos y gastos (conciliación tributaria):</t>
  </si>
  <si>
    <t>Total costos y gastos para la aplicación del ajuste</t>
  </si>
  <si>
    <t>{5}</t>
  </si>
  <si>
    <t>Valor del ajuste que corresponde a costos y gastos incurridos para generar ingresos exentos</t>
  </si>
  <si>
    <t>{6}={4 * 5}</t>
  </si>
  <si>
    <t>{7}</t>
  </si>
  <si>
    <t>{8}</t>
  </si>
  <si>
    <t>Gastos incurridos para generar ingresos exentos y gastos atribuidos a ingresos no objeto de impuesto a la renta</t>
  </si>
  <si>
    <t>{9}</t>
  </si>
  <si>
    <t>Participación a trabajadores atribuibles a ingresos exentos y no objeto del impuesto a la renta</t>
  </si>
  <si>
    <t>{10}={7*15%}+{{8-9}*15%}</t>
  </si>
  <si>
    <t>Gastos no deducibles locales</t>
  </si>
  <si>
    <t>{11}</t>
  </si>
  <si>
    <t>Gastos no deducibles del exterior</t>
  </si>
  <si>
    <t>{12}</t>
  </si>
  <si>
    <t>{13}</t>
  </si>
  <si>
    <t>{14}</t>
  </si>
  <si>
    <t>Costos y gastos deducibles incurridos para generar ingresos sujetos a impuesto a la renta único</t>
  </si>
  <si>
    <t>{15}</t>
  </si>
  <si>
    <t>Total gastos no deducibles locales y del exterior / incurridos para generar ingresos exentos / atribuidos a ingresos no objetos de impuesto a la renta / incurridos para generar ingresos sujetos a impuesto a la renta único declarados</t>
  </si>
  <si>
    <t>{16}={11+12+13+14+15}</t>
  </si>
  <si>
    <r>
      <rPr>
        <b/>
        <sz val="8"/>
        <rFont val="Arial"/>
        <family val="2"/>
        <charset val="1"/>
      </rPr>
      <t xml:space="preserve">Diferencias </t>
    </r>
    <r>
      <rPr>
        <b/>
        <sz val="8"/>
        <color rgb="FF003366"/>
        <rFont val="Arial"/>
        <family val="2"/>
        <charset val="1"/>
      </rPr>
      <t>(h)</t>
    </r>
  </si>
  <si>
    <t>{17}={1+6+10-16}</t>
  </si>
  <si>
    <t>a. Corresponde a la descripción general del gasto, por ejemplo: Gasto no deducible local, gasto no deducible del exterior, gasto incurrido para generar ingresos exentos, gasto atribuido a ingresos no objetos de impuesto a la renta, gasto incurrido para generar ingresos sujetos a impuesto a la renta único.</t>
  </si>
  <si>
    <t>b. Corresponde al número del casillero del formulario 101, Declaración del impuesto a la renta y presentación de estados financieros para sociedades y establecimientos permanentes, vigente para el ejercicio fiscal auditado; en donde se declararon los gastos no deducibles locales y del exterior, incurridos para generar ingresos exentos, atribuidos a ingresos no objetos de impuesto a la renta, incurridos para generar ingresos sujetos a impuesto a la renta único.</t>
  </si>
  <si>
    <t xml:space="preserve">d. Se deberá especificar el tipo de gasto no deducible local y del exterior, incurrido para generar ingresos exentos, atribuido a ingresos no objetos de impuesto a la renta, incurrido para generar ingresos sujetos a impuesto a la renta único que se haya efectuado, por ejemplo: Gastos no deducibles por mantenimiento y reparaciones sustentados en comprobantes de venta que no cumplen con los requisitos establecidos en el reglamento correspondiente. </t>
  </si>
  <si>
    <t>e. Se debe detallar la normativa aplicable para considerar al gasto no deducible local y del exterior, incurridos para generar ingresos exentos, atribuidos a ingresos no objetos de impuesto a la renta, incurridos para generar ingresos sujetos a impuesto a la renta único, por ejemplo: Numeral 1 del artículo 10 de la Ley de Régimen Tributario Interno.</t>
  </si>
  <si>
    <t>f. Se deberá especificar el tipo de ingreso exento, no objeto de impuesto a la renta o sujeto a impuesto a la renta único que se haya obtenido con el que se relaciona el costo o gasto, por ejemplo: Ingresos generados por la enajenación ocasional de inmuebles.</t>
  </si>
  <si>
    <t>g. Corresponde a la sumatoria de las operaciones efectuadas en el ejercicio fiscal, en valor monetario de conformidad con el código contable indicado.</t>
  </si>
  <si>
    <t>h. En caso de existir diferencias u observaciones, se debe revelar la explicación de las mismas, tanto al pie de este anexo, como en la parte de Recomendaciones sobre Aspectos Tributarios.</t>
  </si>
  <si>
    <t>ANEXO No. 7</t>
  </si>
  <si>
    <t>DEDUCCIONES ADICIONALES</t>
  </si>
  <si>
    <t>Descripción de la deducción</t>
  </si>
  <si>
    <t>Normativa aplicable para considerar la deducción</t>
  </si>
  <si>
    <t>No. Operaciones efectuadas en el ejercicio fiscal</t>
  </si>
  <si>
    <t>Valor en libros contables</t>
  </si>
  <si>
    <t>% de deducción adicional a considerar en base a la normativa aplicable</t>
  </si>
  <si>
    <t>Valor de la deducción a considerar en base a la normativa aplicable</t>
  </si>
  <si>
    <t>Total según el contribuyente</t>
  </si>
  <si>
    <t>Deducciones adicionales-incluye incentivos de la Ley de Solidaridad (valor registrado en el casillero 810 de la declaración de Impuesto a la Renta)</t>
  </si>
  <si>
    <r>
      <rPr>
        <b/>
        <sz val="9"/>
        <rFont val="Arial"/>
        <family val="2"/>
        <charset val="1"/>
      </rPr>
      <t xml:space="preserve">Diferencia </t>
    </r>
    <r>
      <rPr>
        <b/>
        <sz val="9"/>
        <color rgb="FF003366"/>
        <rFont val="Arial"/>
        <family val="2"/>
        <charset val="1"/>
      </rPr>
      <t>(g)</t>
    </r>
  </si>
  <si>
    <t>a. Los códigos de cuentas deberán ser ingresados al máximo detalle posible, de tal forma que los componentes del casillero se puedan identificar claramente.</t>
  </si>
  <si>
    <t>b. Se deberá especificar el tipo de deducción adicional que se haya efectuado, por ejemplo: Deducciones que correspondan a remuneraciones y beneficios sociales sobre los que se aporte al Instituto Ecuatoriano de Seguridad Social, por incremento neto de empleos.</t>
  </si>
  <si>
    <t>c. Se debe detallar la normativa aplicable para considerar la deducción adicional, por ejemplo: Inciso cuarto, numeral 9 del artículo 10 de la Ley de Régimen Tributario Interno.</t>
  </si>
  <si>
    <t>d. Corresponde a la sumatoria de las operaciones efectuadas en el ejercicio fiscal a análisis en número y en valor monetario de conformidad con el código contable indicado.</t>
  </si>
  <si>
    <t>e. Corresponde al porcentaje de deducción adicional a considerar en base a la normativa aplicable, por ejemplo para el incremento neto de empleos el porcentaje adicional a deducirse corresponde al 100%.</t>
  </si>
  <si>
    <t>f. Corresponde al valor en libros por el % de deducción adicional.</t>
  </si>
  <si>
    <t>ANEXO No. 8</t>
  </si>
  <si>
    <r>
      <rPr>
        <b/>
        <i/>
        <sz val="8"/>
        <rFont val="Arial"/>
        <family val="2"/>
        <charset val="1"/>
      </rPr>
      <t xml:space="preserve">ACTIVOS POR IMPUESTOS DIFERIDOS </t>
    </r>
    <r>
      <rPr>
        <b/>
        <sz val="8"/>
        <color rgb="FF003366"/>
        <rFont val="Arial"/>
        <family val="2"/>
        <charset val="1"/>
      </rPr>
      <t>(a)</t>
    </r>
  </si>
  <si>
    <r>
      <rPr>
        <b/>
        <sz val="8"/>
        <rFont val="Arial"/>
        <family val="2"/>
        <charset val="1"/>
      </rPr>
      <t>Activos por impuestos diferidos por créditos fiscales de periodos anteriores (retenciones, anticipos del impuesto a la renta y/o impuesto a la salida de divisas)</t>
    </r>
    <r>
      <rPr>
        <b/>
        <sz val="8"/>
        <color rgb="FF003366"/>
        <rFont val="Arial"/>
        <family val="2"/>
        <charset val="1"/>
      </rPr>
      <t xml:space="preserve"> (b)</t>
    </r>
  </si>
  <si>
    <t>No. Cuenta Contable</t>
  </si>
  <si>
    <t>Año de origen del crédito fiscal</t>
  </si>
  <si>
    <r>
      <rPr>
        <b/>
        <sz val="8"/>
        <rFont val="Arial"/>
        <family val="2"/>
        <charset val="1"/>
      </rPr>
      <t xml:space="preserve">Tipo 
de crédito fiscal
</t>
    </r>
    <r>
      <rPr>
        <b/>
        <sz val="8"/>
        <color rgb="FF003366"/>
        <rFont val="Arial"/>
        <family val="2"/>
        <charset val="1"/>
      </rPr>
      <t>(c)</t>
    </r>
  </si>
  <si>
    <t>Saldo neto del Activo por Impuestos Diferidos al 1 de enero del ejercicio fiscal auditado</t>
  </si>
  <si>
    <r>
      <rPr>
        <b/>
        <sz val="8"/>
        <rFont val="Arial"/>
        <family val="2"/>
        <charset val="1"/>
      </rPr>
      <t xml:space="preserve">Valor recuperado (efectivamente utilizado)
</t>
    </r>
    <r>
      <rPr>
        <b/>
        <sz val="8"/>
        <color rgb="FF003366"/>
        <rFont val="Arial"/>
        <family val="2"/>
        <charset val="1"/>
      </rPr>
      <t>(d)</t>
    </r>
  </si>
  <si>
    <t>Saldo bruto del Activo por Impuestos Diferidos al 31 de diciembre del ejercicio fiscal auditado</t>
  </si>
  <si>
    <r>
      <rPr>
        <b/>
        <sz val="8"/>
        <rFont val="Arial"/>
        <family val="2"/>
        <charset val="1"/>
      </rPr>
      <t xml:space="preserve">Ajustes por nuevas estimaciones contables (en caso de aplicar)
</t>
    </r>
    <r>
      <rPr>
        <b/>
        <sz val="8"/>
        <color rgb="FF003366"/>
        <rFont val="Arial"/>
        <family val="2"/>
        <charset val="1"/>
      </rPr>
      <t xml:space="preserve"> (e)</t>
    </r>
  </si>
  <si>
    <t>Saldo neto del Activo por Impuestos Diferidos al 31 de diciembre del ejercicio fiscal auditado</t>
  </si>
  <si>
    <t>Variación del saldo del Activo por Impuestos Diferidos durante el ejercicio fiscal auditado</t>
  </si>
  <si>
    <t>Observaciones</t>
  </si>
  <si>
    <t xml:space="preserve">{2} </t>
  </si>
  <si>
    <t xml:space="preserve">{3} = {1-2} </t>
  </si>
  <si>
    <t>{4}</t>
  </si>
  <si>
    <t>{5} = {3±4}</t>
  </si>
  <si>
    <t>{6} = {5-1}</t>
  </si>
  <si>
    <r>
      <rPr>
        <b/>
        <sz val="8"/>
        <rFont val="Arial"/>
        <family val="2"/>
        <charset val="1"/>
      </rPr>
      <t xml:space="preserve">Activos por impuestos diferidos por pérdidas fiscales de periodos anteriores </t>
    </r>
    <r>
      <rPr>
        <b/>
        <sz val="8"/>
        <color rgb="FF003366"/>
        <rFont val="Arial"/>
        <family val="2"/>
        <charset val="1"/>
      </rPr>
      <t>(f)</t>
    </r>
  </si>
  <si>
    <t>Tipo</t>
  </si>
  <si>
    <t>Saldo de pérdidas fiscales de periodos anteriores por amortizar al 31 de diciembre del ejercicio fiscal auditado</t>
  </si>
  <si>
    <r>
      <rPr>
        <b/>
        <sz val="8"/>
        <rFont val="Arial"/>
        <family val="2"/>
        <charset val="1"/>
      </rPr>
      <t xml:space="preserve">Ajustes por nuevas estimaciones contables (en caso de aplicar)
</t>
    </r>
    <r>
      <rPr>
        <b/>
        <sz val="8"/>
        <color rgb="FF003366"/>
        <rFont val="Arial"/>
        <family val="2"/>
        <charset val="1"/>
      </rPr>
      <t xml:space="preserve"> (g)</t>
    </r>
  </si>
  <si>
    <t>Tasa fiscal aplicada</t>
  </si>
  <si>
    <t>{4} = {{1±2}*3}</t>
  </si>
  <si>
    <t xml:space="preserve">{5} = {4-2} </t>
  </si>
  <si>
    <t>Pérdidas fiscales de periodos anteriores</t>
  </si>
  <si>
    <r>
      <rPr>
        <b/>
        <sz val="8"/>
        <rFont val="Arial"/>
        <family val="2"/>
        <charset val="1"/>
      </rPr>
      <t>Cálculo del límite del valor de la amortización de pérdidas</t>
    </r>
    <r>
      <rPr>
        <b/>
        <sz val="8"/>
        <color rgb="FF003366"/>
        <rFont val="Arial"/>
        <family val="2"/>
        <charset val="1"/>
      </rPr>
      <t xml:space="preserve"> (h)</t>
    </r>
  </si>
  <si>
    <t>Valores declarados</t>
  </si>
  <si>
    <t>Año 2015</t>
  </si>
  <si>
    <t>Año 2016</t>
  </si>
  <si>
    <t>Año 2017</t>
  </si>
  <si>
    <t>Año 2018</t>
  </si>
  <si>
    <t>Año 2019</t>
  </si>
  <si>
    <t>Utilidad gravable</t>
  </si>
  <si>
    <t>Pérdida sujeta a amortización</t>
  </si>
  <si>
    <t>Límite de amortización de pérdidas</t>
  </si>
  <si>
    <t>Detalle</t>
  </si>
  <si>
    <t>Amortización del período</t>
  </si>
  <si>
    <t>Amortización Acumulada</t>
  </si>
  <si>
    <t>Saldo no amortizado al 31 de diciembre del ejercicio fiscal auditado</t>
  </si>
  <si>
    <t>{6}</t>
  </si>
  <si>
    <t>{8} = {2+3+4+5+6+7}</t>
  </si>
  <si>
    <t>{9} = {1-8}</t>
  </si>
  <si>
    <t>Pérdida sujeta a amortización (valor declarado 2016)</t>
  </si>
  <si>
    <t>Pérdida sujeta a amortización (valor declarado 2017)</t>
  </si>
  <si>
    <t>Pérdida sujeta a amortización (valor declarado 2018)</t>
  </si>
  <si>
    <t>Valor declarado de la amortización de pérdidas</t>
  </si>
  <si>
    <t>Valor calculado del límite de la amortización de pérdidas</t>
  </si>
  <si>
    <r>
      <rPr>
        <b/>
        <sz val="8"/>
        <rFont val="Arial"/>
        <family val="2"/>
        <charset val="1"/>
      </rPr>
      <t xml:space="preserve">Diferencias </t>
    </r>
    <r>
      <rPr>
        <b/>
        <sz val="8"/>
        <color rgb="FF003366"/>
        <rFont val="Arial"/>
        <family val="2"/>
        <charset val="1"/>
      </rPr>
      <t>(t)</t>
    </r>
  </si>
  <si>
    <t>Nombre de la Cuenta Contable</t>
  </si>
  <si>
    <t>Año de reconocimiento inicial de la diferencia temporaria</t>
  </si>
  <si>
    <t>Valor según Libros 
(Base NIIF)</t>
  </si>
  <si>
    <t>Base Fiscal</t>
  </si>
  <si>
    <r>
      <rPr>
        <b/>
        <sz val="8"/>
        <rFont val="Arial"/>
        <family val="2"/>
        <charset val="1"/>
      </rPr>
      <t xml:space="preserve">Diferencia Temporaria
</t>
    </r>
    <r>
      <rPr>
        <b/>
        <sz val="8"/>
        <color rgb="FF003366"/>
        <rFont val="Arial"/>
        <family val="2"/>
        <charset val="1"/>
      </rPr>
      <t>(i)</t>
    </r>
  </si>
  <si>
    <t>Tasa Fiscal aplicada</t>
  </si>
  <si>
    <r>
      <rPr>
        <b/>
        <sz val="8"/>
        <rFont val="Arial"/>
        <family val="2"/>
        <charset val="1"/>
      </rPr>
      <t xml:space="preserve">Ajustes por nuevas estimaciones contables (en caso de aplicar)
 </t>
    </r>
    <r>
      <rPr>
        <b/>
        <sz val="8"/>
        <color rgb="FF003366"/>
        <rFont val="Arial"/>
        <family val="2"/>
        <charset val="1"/>
      </rPr>
      <t>(j)</t>
    </r>
  </si>
  <si>
    <t>Año que se prevé reversar toda la diferencia temporaria registrada al 31 de diciembre del ejercicio fiscal auditado</t>
  </si>
  <si>
    <t>Saldo neto del Activo por Impuestos Diferidos al 31 de diciembre del ejercicio fiscal anterior al auditado</t>
  </si>
  <si>
    <t xml:space="preserve">{3} = {1- 2} </t>
  </si>
  <si>
    <t>{5} = {3*4}</t>
  </si>
  <si>
    <t>{7} = {5-6}</t>
  </si>
  <si>
    <t>{9} = {7-8}</t>
  </si>
  <si>
    <r>
      <rPr>
        <b/>
        <i/>
        <sz val="8"/>
        <rFont val="Arial"/>
        <family val="2"/>
        <charset val="1"/>
      </rPr>
      <t>PASIVOS POR IMPUESTOS DIFERIDOS</t>
    </r>
    <r>
      <rPr>
        <b/>
        <i/>
        <sz val="8"/>
        <color rgb="FF003366"/>
        <rFont val="Arial"/>
        <family val="2"/>
        <charset val="1"/>
      </rPr>
      <t xml:space="preserve"> </t>
    </r>
    <r>
      <rPr>
        <b/>
        <sz val="8"/>
        <color rgb="FF003366"/>
        <rFont val="Arial"/>
        <family val="2"/>
        <charset val="1"/>
      </rPr>
      <t>(k)</t>
    </r>
  </si>
  <si>
    <t>Saldo del Pasivo por Impuestos Diferidos al 31 de diciembre del ejercicio fiscal auditado</t>
  </si>
  <si>
    <t>Saldo del Pasivo por Impuestos Diferidos al 31 de diciembre del ejercicio fiscal anterior al auditado</t>
  </si>
  <si>
    <t>Variación del saldo del Pasivo por Impuestos Diferidos durante el ejercicio fiscal auditado</t>
  </si>
  <si>
    <r>
      <rPr>
        <b/>
        <sz val="8"/>
        <rFont val="Arial"/>
        <family val="2"/>
        <charset val="1"/>
      </rPr>
      <t xml:space="preserve">Saldo del pasivo por ingreso diferido registrado en libros al 31 de diciembre del ejercicio fiscal anterior al auditado
</t>
    </r>
    <r>
      <rPr>
        <b/>
        <sz val="8"/>
        <color rgb="FF003366"/>
        <rFont val="Arial"/>
        <family val="2"/>
        <charset val="1"/>
      </rPr>
      <t>(l)</t>
    </r>
  </si>
  <si>
    <r>
      <rPr>
        <b/>
        <sz val="8"/>
        <rFont val="Arial"/>
        <family val="2"/>
        <charset val="1"/>
      </rPr>
      <t xml:space="preserve">Porción del pasivo por ingreso diferido registrado al 31 de diciembre del ejercicio fiscal anterior y devengado como ingreso contable durante el año auditado     
</t>
    </r>
    <r>
      <rPr>
        <b/>
        <sz val="8"/>
        <color rgb="FF003366"/>
        <rFont val="Arial"/>
        <family val="2"/>
        <charset val="1"/>
      </rPr>
      <t>(m)</t>
    </r>
  </si>
  <si>
    <r>
      <rPr>
        <b/>
        <sz val="8"/>
        <rFont val="Arial"/>
        <family val="2"/>
        <charset val="1"/>
      </rPr>
      <t xml:space="preserve">Monto de todas las facturas emitidas en el ejercicio fiscal auditado
</t>
    </r>
    <r>
      <rPr>
        <b/>
        <sz val="8"/>
        <color rgb="FF003366"/>
        <rFont val="Arial"/>
        <family val="2"/>
        <charset val="1"/>
      </rPr>
      <t>(n)</t>
    </r>
  </si>
  <si>
    <r>
      <rPr>
        <b/>
        <sz val="8"/>
        <rFont val="Arial"/>
        <family val="2"/>
        <charset val="1"/>
      </rPr>
      <t xml:space="preserve">Porción de todas las facturas emitidas en el ejercicio fiscal auditado y devengadas como ingreso contable en el mismo año
</t>
    </r>
    <r>
      <rPr>
        <b/>
        <sz val="8"/>
        <color rgb="FF003366"/>
        <rFont val="Arial"/>
        <family val="2"/>
        <charset val="1"/>
      </rPr>
      <t>(o)</t>
    </r>
  </si>
  <si>
    <r>
      <rPr>
        <b/>
        <sz val="8"/>
        <rFont val="Arial"/>
        <family val="2"/>
        <charset val="1"/>
      </rPr>
      <t xml:space="preserve">Monto de ingresos devengados directamente en el ejercicio fiscal auditado en los que no se haya emitido la factura al cierre del ejercicio fiscal
</t>
    </r>
    <r>
      <rPr>
        <b/>
        <sz val="8"/>
        <color rgb="FF003366"/>
        <rFont val="Arial"/>
        <family val="2"/>
        <charset val="1"/>
      </rPr>
      <t>(p)</t>
    </r>
  </si>
  <si>
    <r>
      <rPr>
        <b/>
        <sz val="8"/>
        <rFont val="Arial"/>
        <family val="2"/>
        <charset val="1"/>
      </rPr>
      <t xml:space="preserve">Saldo del pasivo por ingreso diferido registrado en libros al 31 de diciembre del ejercicio fiscal auditado 
</t>
    </r>
    <r>
      <rPr>
        <b/>
        <sz val="8"/>
        <color rgb="FF003366"/>
        <rFont val="Arial"/>
        <family val="2"/>
        <charset val="1"/>
      </rPr>
      <t>(q)</t>
    </r>
  </si>
  <si>
    <r>
      <rPr>
        <b/>
        <sz val="8"/>
        <rFont val="Arial"/>
        <family val="2"/>
        <charset val="1"/>
      </rPr>
      <t xml:space="preserve">Ingreso contable del ejercicio fiscal auditado           
</t>
    </r>
    <r>
      <rPr>
        <b/>
        <sz val="8"/>
        <color rgb="FF003366"/>
        <rFont val="Arial"/>
        <family val="2"/>
        <charset val="1"/>
      </rPr>
      <t>(r)</t>
    </r>
  </si>
  <si>
    <t xml:space="preserve">{4} </t>
  </si>
  <si>
    <t>{6} = {1-2+3-4}</t>
  </si>
  <si>
    <t>{7} = {1+3+5-6}</t>
  </si>
  <si>
    <t xml:space="preserve">Total </t>
  </si>
  <si>
    <r>
      <rPr>
        <b/>
        <i/>
        <sz val="8"/>
        <rFont val="Arial"/>
        <family val="2"/>
        <charset val="1"/>
      </rPr>
      <t>REEXPRESIONES O REVALUACIONES DE ACTIVOS FIJOS</t>
    </r>
    <r>
      <rPr>
        <b/>
        <i/>
        <sz val="8"/>
        <color rgb="FF003366"/>
        <rFont val="Arial"/>
        <family val="2"/>
        <charset val="1"/>
      </rPr>
      <t xml:space="preserve"> </t>
    </r>
    <r>
      <rPr>
        <b/>
        <sz val="8"/>
        <color rgb="FF003366"/>
        <rFont val="Arial"/>
        <family val="2"/>
        <charset val="1"/>
      </rPr>
      <t>(s)</t>
    </r>
  </si>
  <si>
    <t>Elemento de Propiedad, planta y equipo</t>
  </si>
  <si>
    <t xml:space="preserve">Clase </t>
  </si>
  <si>
    <t>Costo Histórico</t>
  </si>
  <si>
    <t>Fecha de la reexpresión o revaluación</t>
  </si>
  <si>
    <t xml:space="preserve">Valor reexpresado o revaluado </t>
  </si>
  <si>
    <t>Valor residual</t>
  </si>
  <si>
    <t>Gasto Depreciación correspondiente a la reexpresión o revaluación</t>
  </si>
  <si>
    <t>Gasto No Deducible por reexpresión o revaluación según contribuyente</t>
  </si>
  <si>
    <r>
      <rPr>
        <b/>
        <sz val="8"/>
        <rFont val="Arial"/>
        <family val="2"/>
        <charset val="1"/>
      </rPr>
      <t xml:space="preserve">Diferencias 
</t>
    </r>
    <r>
      <rPr>
        <b/>
        <sz val="8"/>
        <color rgb="FF003366"/>
        <rFont val="Arial"/>
        <family val="2"/>
        <charset val="1"/>
      </rPr>
      <t>(t)</t>
    </r>
  </si>
  <si>
    <t>{3} = {1-2}</t>
  </si>
  <si>
    <t>Edificios y otros inmuebles (excepto terrenos)</t>
  </si>
  <si>
    <t>Naves, aeronaves, barcazas y similares</t>
  </si>
  <si>
    <t>Maquinaria, equipo, instalaciones y adecuaciones</t>
  </si>
  <si>
    <t>Plantas productoras (agricultura)</t>
  </si>
  <si>
    <t>Otros</t>
  </si>
  <si>
    <t>a. Activos por impuestos diferidos son las cantidades de impuestos sobre las ganancias a recuperar en periodos futuros, relacionadas con:
     - las diferencias temporarias deducibles;
     - la compensación de pérdidas obtenidas en periodos anteriores, que todavía no hayan sido objeto de deducción fiscal; y
     - la compensación de créditos no utilizados procedentes de periodos anteriores.</t>
  </si>
  <si>
    <t>b. Corresponde a la utilización de remanentes de anticipos, retenciones de Impuesto a la Renta de años anteriores y/o Impuesto a la Salida de Divisas. Para que el sujeto pasivo pueda hacer uso del crédito tributario originado en el pago del anticipo, anticipo mínimo (cuando la normativa lo ampare), las retenciones que le hayan sido efectuadas o el impuesto a la salida de divisas, para el pago del Impuesto a la Renta causado de períodos futuros, este crédito tributario debe ser reconocido por la Administración, o informado a ella respecto de su utilización, de conformidad con los casos y formas previstos en la normativa tributaria vigente.</t>
  </si>
  <si>
    <t xml:space="preserve">c. Considerar que el impuesto pagado por concepto de salida de divisas, puede ser utilizado como crédito tributario desde el ejercicio fiscal 2012 y hasta 4 (cuatro) periodos fiscales posteriores. </t>
  </si>
  <si>
    <t>d. Corresponde al valor de los créditos fiscales de periodos anteriores utilizados (recuperados) en la liquidación del impuesto a la renta del ejercicio fiscal auditado.</t>
  </si>
  <si>
    <t>e. De acuerdo a las Normas Internacionales de Información Financiera (NIIF), el importe en libros de un activo por impuestos diferidos debe someterse a revisión al final de cada periodo sobre el que se informe. La entidad debe reducir el importe del saldo del activo por impuestos diferidos, en la medida que estime probable que no dispondrá de suficiente ganancia fiscal, en el futuro, como para permitir cargar contra la misma la totalidad o una parte de los beneficios que comporta el activo por impuestos diferidos. Esta reducción deberá ser objeto de reversión, en la medida en que pase a ser probable que haya disponible suficiente ganancia fiscal. En consecuencia, este ajuste al saldo de los activos por impuestos diferidos es únicamente de carácter contable, en caso de aplicar, y no implica que el valor ajustado haya sido recuperado en la liquidación del impuesto a la renta del ejercicio fiscal auditado.</t>
  </si>
  <si>
    <t>f. Este cuadro tiene como objetivo reportar solamente el saldo del activo por impuesto diferido procedente de las 'pérdidas fiscales de periodos anteriores por amortizar'.</t>
  </si>
  <si>
    <t xml:space="preserve">g. Según las Normas Internacionales de Información Financiera (NIIF), los criterios a emplear para el reconocimiento de los activos por impuestos diferidos, que nacen de la posibilidad de compensación de pérdidas y créditos fiscales no utilizados, son los mismos que los utilizados para reconocer activos por impuestos diferidos surgidos de las diferencias temporarias deducibles. No obstante, la existencia de pérdidas fiscales no utilizadas puede ser una evidencia para suponer que, en el futuro, no se dispondrá de ganancias fiscales. Por tanto, cuando una entidad tiene en su historial pérdidas recientes, procederá a reconocer un activo por impuestos diferidos surgido de pérdidas o créditos fiscales no utilizados, solo si dispone de una cantidad suficiente de diferencias temporarias imponibles, o bien si existe alguna otra evidencia convincente de que dispondrá en el futuro de suficiente ganancia fiscal, contra la que cargar dichas pérdidas o créditos. </t>
  </si>
  <si>
    <t>h. De conformidad con lo establecido en el artículo 11 de la Ley de Régimen Tributario Interno en concordancia con el literal c) del numeral 8 del artículo 28 de su Reglamento.</t>
  </si>
  <si>
    <t>i. Las diferencias temporarias son las que existen entre el importe en libros de un activo o pasivo en el estado de situación financiera y su base fiscal. Las diferencias temporarias pueden ser:
(a) diferencias temporarias imponibles, que son aquellas diferencias temporarias que dan lugar a cantidades imponibles al determinar la ganancia (pérdida) fiscal correspondiente a periodos futuros, cuando el importe en libros del activo sea recuperado o el del pasivo sea liquidado, o;
(b) diferencias temporarias deducibles, que son aquellas diferencias temporarias que dan lugar a cantidades que son deducibles al determinar la ganancia (pérdida) fiscal correspondiente a periodos futuros, cuando el importe en libros del activo sea recuperado o el del pasivo sea liquidado.</t>
  </si>
  <si>
    <t>j. De acuerdo a las Normas Internacionales de Información Financiera (NIIF), el importe en libros de un activo por impuestos diferidos debe someterse a revisión al final de cada periodo sobre el que se informe. La entidad debe reducir el importe del saldo del activo por impuestos diferidos, en la medida que estime probable que no dispondrá de suficiente ganancia fiscal, en el futuro, como para permitir cargar contra la misma la totalidad o una parte de los beneficios que comporta el activo por impuestos diferidos. Esta reducción deberá ser objeto de reversión, en la medida en que pase a ser probable que haya disponible suficiente ganancia fiscal.</t>
  </si>
  <si>
    <t>k. Pasivos por impuestos diferidos son las cantidades de impuestos sobre las ganancias a pagar en periodos futuros, relacionadas con las diferencias temporarias imponibles.</t>
  </si>
  <si>
    <t>l. Corresponde al saldo de ingresos diferidos procedentes de periodos anteriores al año auditado (que no fueron devengados en dichos años), y que se espera devengar como ingreso contable en el ejercicio fiscal auditado y siguientes.</t>
  </si>
  <si>
    <t>m. Corresponde a la porción del pasivo por ingresos diferidos registrado al cierre del ejercicio fiscal anterior al auditado que se devenga como ingreso contable en el año auditado. En ocasiones, podría ocurrir que todo el saldo del pasivo por ingreso diferido (el 100%) registrado al cierre del ejercicio fiscal anterior al auditado se devengue como ingreso contable durante el año auditado.</t>
  </si>
  <si>
    <t>n. Corresponde a todo el valor facturado en el año auditado.</t>
  </si>
  <si>
    <t>o. Corresponde a la porción del monto facturado en el año auditado que se devenga como ingreso contable en ese mismo año. En ocasiones, podría ocurrir que todo el monto facturado en un año por una entidad se devenga como ingreso en ese mismo año de acuerdo con la técnica contable.</t>
  </si>
  <si>
    <t xml:space="preserve">p. Corresponde al monto de ingresos que se devenga en el año auditado de acuerdo con la técnica contable, pero por los cuales aún no se ha emitido una factura al cierre del ejercicio fiscal. Cuando se devengan ingresos contablemente por conceptos por los cuales no se han hecho cobros o recibido anticipos (y, en consecuencia, no se han emitido facturas), generará a nivel contable el reconocimiento de una cuenta por cobrar correspondiente. </t>
  </si>
  <si>
    <t>q. Corresponde al saldo del pasivo por ingreso diferido registrado al cierre del año auditado. Para propósitos de este anexo, lo registrado en libros contables como pasivo por ingreso diferido debe cruzar con las sumas y restas de los siguientes conceptos: (1) - (2) + (3) - (4), mencionados anteriormente.</t>
  </si>
  <si>
    <t>r. Corresponde al ingreso contable del año auditado, devengado según la técnica contable. Para propósitos de este anexo, lo registrado en libros contables como pasivo por ingreso diferido debe cruzar con las sumas y restas de los siguientes conceptos: (1) + (3) + (5) - (6), mencionados anteriormente.</t>
  </si>
  <si>
    <t xml:space="preserve">s. Es necesario destacar que el uso del valor razonable como costo atribuido en la fecha de transición (reexpresiones de saldos) no significa lo mismo que el modelo de revaluación como política de medición posterior. A continuación, destacamos las diferencias:  
a) El modelo de revaluación se encuentra definido en la NIC 16 como un modelo de medición posterior. La exención (opcional) del costo atribuido se encuentra definida en la NIIF 1. 
b) El modelo de revaluación implica medir de manera periódica (cada año, cada dos años, cada tres años, por ejemplo) el valor razonable de una línea completa de activos (todos los terrenos, todos los edificios, todas las maquinarias, entre otros). El costo atribuido es una exención opcional que se puede escoger selectivamente para diferentes partidas de propiedades, planta y equipo (no implica valorizar toda una línea de activos), y sólo debe hacerse en la fecha de transición (es decir, no implica una valoración posterior periódica). Las reexpresiones en la transición a las NIIF generalmente corrige errores contables de ejercicios anteriores.
c) Los ajustes producidos en las propiedades, planta y equipo, utilizando el modelo de revaluación, deben cargarse contra otro resultado integral (ORI) para luego acumularse en el superávit de revaluación (patrimonio). El ajuste por costo atribuido (reexpresiones de saldos) en las partidas seleccionadas de propiedades, planta y equipo debe registrarse contra los resultados acumulados (patrimonio), en la fecha de transición. 
La depreciación posterior se basará en ese costo atribuido, y deberá comenzar desde la fecha para la que la entidad fijó ese costo atribuido. Generalmente, el uso del costo atribuido implicará un incremento del saldo en libros de las Propiedades, planta y equipo en la fecha de transición; y la vida útil remanente del bien usando los principios de la NIC 16, generalmente será más amplia que la vida remanente tributaria. Por ende, el gasto por depreciación que la entidad deberá contabilizar luego de la transición puede variar significativamente que el gasto por depreciación que registraba con los principios contables anteriores.   Cabe destacar que, dentro del nuevo gasto por depreciación generado, una parte corresponde al costo histórico (original), y otra parte del gasto por depreciación corresponde a la porción incrementada por el costo atribuido en la transición. Por tanto, parte del gasto por depreciación –de estos activos con costos atribuidos- será no deducible, en particular, la parte correspondiente a la depreciación proveniente del incremento por costo atribuido en la transición a las NIIF. Sólo será deducible la porción del gasto por depreciación proveniente del costo histórico (original). Asimismo, si en la valoración posterior de un elemento de propiedades planta y equipo, se aplica una revaluación (o varias revaluaciones), el efecto incremental no será considerado para fines fiscales. Nuevamente, sólo será deducible la porción del gasto por depreciación proveniente del costo histórico (original). 
</t>
  </si>
  <si>
    <t>t. En caso de existir diferencias u observaciones, se debe revelar la explicación de las mismas, tanto al pie de este anexo, como en la parte de Recomendaciones sobre Aspectos Tributarios.</t>
  </si>
  <si>
    <t>ANEXO No. 9</t>
  </si>
  <si>
    <t>DEDUCCIONES LABORALES</t>
  </si>
  <si>
    <t>INCREMENTO NETO DE EMPLEOS</t>
  </si>
  <si>
    <t xml:space="preserve">Cálculo de la deducción por incremento neto de empleos </t>
  </si>
  <si>
    <t>Valor</t>
  </si>
  <si>
    <t>Número de empleados nuevos según las condiciones establecidas en la normativa tributaria.</t>
  </si>
  <si>
    <t xml:space="preserve">Número de empleados que han salido según las condiciones establecidas en la normativa tributaria. </t>
  </si>
  <si>
    <r>
      <rPr>
        <b/>
        <sz val="8"/>
        <rFont val="Arial"/>
        <family val="2"/>
        <charset val="1"/>
      </rPr>
      <t xml:space="preserve">Incremento Neto de Empleos según las condiciones establecidas en la normativa tributaria. </t>
    </r>
    <r>
      <rPr>
        <b/>
        <sz val="8"/>
        <color rgb="FF1F497D"/>
        <rFont val="Arial"/>
        <family val="2"/>
        <charset val="1"/>
      </rPr>
      <t>(a)</t>
    </r>
  </si>
  <si>
    <t>{3} = {1 - 2}</t>
  </si>
  <si>
    <t>Valor total de remuneraciones y beneficios de ley sobre los que se aportó al IESS pagados a los empleados nuevos en el ejercicio fiscal auditado.</t>
  </si>
  <si>
    <t>Valor promedio de remuneraciones y beneficios de ley a empleados nuevos</t>
  </si>
  <si>
    <t>{5} = {4 / 1}</t>
  </si>
  <si>
    <r>
      <rPr>
        <sz val="8"/>
        <rFont val="Arial"/>
        <family val="2"/>
        <charset val="1"/>
      </rPr>
      <t xml:space="preserve">Gasto de nómina del ejercicio fiscal auditado. </t>
    </r>
    <r>
      <rPr>
        <b/>
        <sz val="8"/>
        <color rgb="FF1F497D"/>
        <rFont val="Arial"/>
        <family val="2"/>
        <charset val="1"/>
      </rPr>
      <t>(b</t>
    </r>
    <r>
      <rPr>
        <b/>
        <sz val="8"/>
        <color rgb="FF003366"/>
        <rFont val="Arial"/>
        <family val="2"/>
        <charset val="1"/>
      </rPr>
      <t>)</t>
    </r>
  </si>
  <si>
    <t>Gasto de nómina del ejercicio fiscal anterior al auditado.</t>
  </si>
  <si>
    <t>Diferencia en el gasto de nómina entre los ejercicios fiscales</t>
  </si>
  <si>
    <t>{8} = {6 - 7}</t>
  </si>
  <si>
    <t>Deducción por incremento neto de empleados calculada</t>
  </si>
  <si>
    <t>{9} = SI{6&gt;7; 5*3; 0}</t>
  </si>
  <si>
    <t>Valor de la deducción por incremento neto de empleos declarada en el impuesto a la renta</t>
  </si>
  <si>
    <t>{10}</t>
  </si>
  <si>
    <r>
      <rPr>
        <b/>
        <sz val="8"/>
        <rFont val="Arial"/>
        <family val="2"/>
        <charset val="1"/>
      </rPr>
      <t xml:space="preserve">Diferencia </t>
    </r>
    <r>
      <rPr>
        <b/>
        <sz val="8"/>
        <color rgb="FF003366"/>
        <rFont val="Arial"/>
        <family val="2"/>
        <charset val="1"/>
      </rPr>
      <t>(c)</t>
    </r>
  </si>
  <si>
    <t>{11} = {9 - 10}</t>
  </si>
  <si>
    <t>EMPLEADOS CONTRATADOS CON DISCAPACIDAD O SUS SUSTITUTOS</t>
  </si>
  <si>
    <t>Cálculo de la deducción por el pago a empleados contratados con discapacidad o sus sustitutos</t>
  </si>
  <si>
    <t>Mes</t>
  </si>
  <si>
    <r>
      <rPr>
        <b/>
        <sz val="8"/>
        <rFont val="Arial"/>
        <family val="2"/>
        <charset val="1"/>
      </rPr>
      <t xml:space="preserve">No. total de empleados bajo relación de dependencia 
</t>
    </r>
    <r>
      <rPr>
        <b/>
        <sz val="8"/>
        <color rgb="FF003366"/>
        <rFont val="Arial"/>
        <family val="2"/>
        <charset val="1"/>
      </rPr>
      <t>(d)</t>
    </r>
  </si>
  <si>
    <r>
      <rPr>
        <b/>
        <sz val="8"/>
        <rFont val="Arial"/>
        <family val="2"/>
        <charset val="1"/>
      </rPr>
      <t xml:space="preserve">% de inclusión laboral a personas con discapacidad 
</t>
    </r>
    <r>
      <rPr>
        <b/>
        <sz val="8"/>
        <color rgb="FF003366"/>
        <rFont val="Arial"/>
        <family val="2"/>
        <charset val="1"/>
      </rPr>
      <t>(e)</t>
    </r>
  </si>
  <si>
    <r>
      <rPr>
        <b/>
        <sz val="8"/>
        <rFont val="Arial"/>
        <family val="2"/>
        <charset val="1"/>
      </rPr>
      <t xml:space="preserve">No. mínimo de inclusión laboral a personas con discapacidad en la empresa
</t>
    </r>
    <r>
      <rPr>
        <b/>
        <sz val="8"/>
        <color rgb="FF1F497D"/>
        <rFont val="Arial"/>
        <family val="2"/>
        <charset val="1"/>
      </rPr>
      <t>(f)</t>
    </r>
  </si>
  <si>
    <r>
      <rPr>
        <b/>
        <sz val="8"/>
        <rFont val="Arial"/>
        <family val="2"/>
        <charset val="1"/>
      </rPr>
      <t xml:space="preserve">No. total de personas con discapacidad o sus sustitutos que trabajan en la empresa
</t>
    </r>
    <r>
      <rPr>
        <b/>
        <sz val="8"/>
        <color rgb="FF003366"/>
        <rFont val="Arial"/>
        <family val="2"/>
        <charset val="1"/>
      </rPr>
      <t>(g)</t>
    </r>
  </si>
  <si>
    <r>
      <rPr>
        <b/>
        <sz val="8"/>
        <rFont val="Arial"/>
        <family val="2"/>
        <charset val="1"/>
      </rPr>
      <t xml:space="preserve">No. de personas contratadas que exceden el número mínimo de inclusión laboral para personas con discapacidad
</t>
    </r>
    <r>
      <rPr>
        <b/>
        <sz val="8"/>
        <color rgb="FF1F497D"/>
        <rFont val="Arial"/>
        <family val="2"/>
        <charset val="1"/>
      </rPr>
      <t>(h)</t>
    </r>
  </si>
  <si>
    <r>
      <rPr>
        <b/>
        <sz val="8"/>
        <rFont val="Arial"/>
        <family val="2"/>
        <charset val="1"/>
      </rPr>
      <t xml:space="preserve">Valor total de remuneraciones y beneficios sociales pagados a empleados contratados con discapacidad o sus sustitutos
</t>
    </r>
    <r>
      <rPr>
        <b/>
        <sz val="8"/>
        <color rgb="FF1F497D"/>
        <rFont val="Arial"/>
        <family val="2"/>
        <charset val="1"/>
      </rPr>
      <t>(i)</t>
    </r>
  </si>
  <si>
    <r>
      <rPr>
        <b/>
        <sz val="8"/>
        <rFont val="Arial"/>
        <family val="2"/>
        <charset val="1"/>
      </rPr>
      <t xml:space="preserve">Deducción adicional por pago a empleados contratados con discapacidad o sus sustitutos
</t>
    </r>
    <r>
      <rPr>
        <b/>
        <sz val="8"/>
        <color rgb="FF003366"/>
        <rFont val="Arial"/>
        <family val="2"/>
        <charset val="1"/>
      </rPr>
      <t>(j)</t>
    </r>
  </si>
  <si>
    <t xml:space="preserve"> {3}={1*2}</t>
  </si>
  <si>
    <t xml:space="preserve"> {5}={4-3}</t>
  </si>
  <si>
    <t>{7}={{6/4}*5}*150%</t>
  </si>
  <si>
    <t>Enero</t>
  </si>
  <si>
    <t>Febrero</t>
  </si>
  <si>
    <t>Marzo</t>
  </si>
  <si>
    <t>Abril</t>
  </si>
  <si>
    <t>Mayo</t>
  </si>
  <si>
    <t>Junio</t>
  </si>
  <si>
    <t>Julio</t>
  </si>
  <si>
    <t>Agosto</t>
  </si>
  <si>
    <t>Septiembre</t>
  </si>
  <si>
    <t>Octubre</t>
  </si>
  <si>
    <t>Noviembre</t>
  </si>
  <si>
    <t>Diciembre</t>
  </si>
  <si>
    <t>Deducción por empleados contratados con discapacidad o sus sustitutos calculada</t>
  </si>
  <si>
    <t>Valor de la deducción por empleados contratados con discapacidad o sus sustitutos declarada en el impuesto a la renta</t>
  </si>
  <si>
    <r>
      <rPr>
        <b/>
        <sz val="8"/>
        <rFont val="Arial"/>
        <family val="2"/>
        <charset val="1"/>
      </rPr>
      <t xml:space="preserve">Diferencia </t>
    </r>
    <r>
      <rPr>
        <b/>
        <sz val="8"/>
        <color rgb="FF003366"/>
        <rFont val="Arial"/>
        <family val="2"/>
        <charset val="1"/>
      </rPr>
      <t>(k)</t>
    </r>
  </si>
  <si>
    <t>EMPLEADOS ADULTOS MAYORES O MIGRANTES RETORNADOS MAYORES A CUARENTA AÑOS</t>
  </si>
  <si>
    <t>Cálculo de la deducción por el pago a empleados contratados adultos mayores y migrantes retornados mayores a cuarenta años</t>
  </si>
  <si>
    <r>
      <rPr>
        <b/>
        <sz val="8"/>
        <rFont val="Arial"/>
        <family val="2"/>
        <charset val="1"/>
      </rPr>
      <t xml:space="preserve">No. total de empleados adultos mayores
</t>
    </r>
    <r>
      <rPr>
        <b/>
        <sz val="8"/>
        <color rgb="FF003366"/>
        <rFont val="Arial"/>
        <family val="2"/>
        <charset val="1"/>
      </rPr>
      <t>(l)</t>
    </r>
  </si>
  <si>
    <r>
      <rPr>
        <b/>
        <sz val="8"/>
        <rFont val="Arial"/>
        <family val="2"/>
        <charset val="1"/>
      </rPr>
      <t xml:space="preserve">No. total de empleados migrantes retornados
mayores de 40 años
</t>
    </r>
    <r>
      <rPr>
        <b/>
        <sz val="8"/>
        <color rgb="FF003366"/>
        <rFont val="Arial"/>
        <family val="2"/>
        <charset val="1"/>
      </rPr>
      <t>(m)</t>
    </r>
  </si>
  <si>
    <t>Total remuneraciones y beneficios sociales pagados a empleados adultos mayores</t>
  </si>
  <si>
    <t>Total remuneraciones y beneficios sociales pagados a empleados migrantes retornados
mayores de 40 años</t>
  </si>
  <si>
    <r>
      <rPr>
        <b/>
        <sz val="8"/>
        <rFont val="Arial"/>
        <family val="2"/>
        <charset val="1"/>
      </rPr>
      <t xml:space="preserve">Total remuneraciones y beneficios sociales pagados a empleados adultos mayores y migrantes retornados mayores a 40 años
</t>
    </r>
    <r>
      <rPr>
        <b/>
        <sz val="8"/>
        <color rgb="FF003366"/>
        <rFont val="Arial"/>
        <family val="2"/>
        <charset val="1"/>
      </rPr>
      <t>(n)</t>
    </r>
  </si>
  <si>
    <r>
      <rPr>
        <b/>
        <sz val="8"/>
        <rFont val="Arial"/>
        <family val="2"/>
        <charset val="1"/>
      </rPr>
      <t xml:space="preserve">Deducción adicional por pago a empleados adultos mayores y migrantes retornados mayores a 40 años
</t>
    </r>
    <r>
      <rPr>
        <b/>
        <sz val="8"/>
        <color rgb="FF003366"/>
        <rFont val="Arial"/>
        <family val="2"/>
        <charset val="1"/>
      </rPr>
      <t>(o)</t>
    </r>
  </si>
  <si>
    <t xml:space="preserve"> {4}</t>
  </si>
  <si>
    <t xml:space="preserve"> {5}={3+4}</t>
  </si>
  <si>
    <t>{6}={5*150%}</t>
  </si>
  <si>
    <t>Deducción por el pago a empleados adultos mayores y migrantes retornados mayores a 40 años calculada</t>
  </si>
  <si>
    <t>Valor de la deducción por empleados adultos mayores y migrantes retornados mayores a 40 años declarada en el impuesto a la renta</t>
  </si>
  <si>
    <r>
      <rPr>
        <b/>
        <sz val="8"/>
        <rFont val="Arial"/>
        <family val="2"/>
        <charset val="1"/>
      </rPr>
      <t xml:space="preserve">Diferencia </t>
    </r>
    <r>
      <rPr>
        <b/>
        <sz val="8"/>
        <color rgb="FF003366"/>
        <rFont val="Arial"/>
        <family val="2"/>
        <charset val="1"/>
      </rPr>
      <t>(p)</t>
    </r>
  </si>
  <si>
    <t>NOTAS:</t>
  </si>
  <si>
    <t>a. Considerar lo establecido en el numeral 9 del artículo 10 de la Ley de Régimen Tributario Interno, en concordancia con el numeral 9 del artículo 46 del Reglamento para la aplicación de la Ley de Régimen Tributario Interno y la Circular No. NAC-DGECCGC17-00000009.</t>
  </si>
  <si>
    <t>b. Sumatoria de las remuneraciones y beneficios de ley percibidos por los trabajadores en el ejercicio fiscal auditado.</t>
  </si>
  <si>
    <t xml:space="preserve">d. Número total de empleados bajo relación de dependencia con corte al último día del mes. </t>
  </si>
  <si>
    <t>e. Porcentaje legal de obligación de contratar a personas con discapacidad de acuerdo con el artículo 47 de la Ley Orgánica de Discapacidades, cuando se cuenta con un número mínimo de veinticinco (25) trabajadores.</t>
  </si>
  <si>
    <t>f. De conformidad con lo señalado en el artículo 12 del Reglamento a la Ley Orgánica de Discapacidades, cuando el porcentaje de inclusión laboral de personas con discapacidad, resulte un número decimal, solo se considerará la parte entera del número.</t>
  </si>
  <si>
    <t>g. El artículo 48 de la Ley Orgánica de Discapacidades establece a quiénes se considera sustitutos y el artículo 12 del Reglamento a la Ley Orgánica de Discapacidades, indica que pasarán a formar parte del porcentaje de inclusión laboral, quienes tengan una discapacidad igual o superior al treinta por ciento.</t>
  </si>
  <si>
    <t>h. Para el caso de trabajadores con discapacidad existentes o nuevos, este beneficio será aplicable durante el tiempo que dure la relación laboral, y siempre que no hayan sido contratados para cubrir el porcentaje legal mínimo de personal con discapacidad.</t>
  </si>
  <si>
    <t>i. Considerar las disposiciones establecidas en el artículo 1 de la resolución No. NAC-DGERCGC17-00000451.</t>
  </si>
  <si>
    <t>j. Considerar las disposiciones establecidas en la resolución No. NAC-DGERCGC17-00000451. La deducción adicional no será aplicable en el caso de contratación de trabajadores que hayan sido dependientes del mismo empleador, de parientes dentro del cuarto grado de consanguinidad y segundo de afinidad o de partes relacionadas del empleador en los tres años anteriores.</t>
  </si>
  <si>
    <t>l. Para el caso de personas adultas mayores se podrá acceder a este beneficio desde el mes en que hubieren cumplido sesenta y cinco años de edad y solamente por dos años.</t>
  </si>
  <si>
    <t>m. Para el caso de migrantes retornados mayores de cuarenta años, se podrá acceder a este beneficio por un período de dos años cuando se trate de ciudadanos ecuatorianos que tengan la condición de migrante conforme a los criterios y mecanismos establecidos por el ministerio rector de la política de movilidad humana y consten en el registro correspondiente.</t>
  </si>
  <si>
    <t>n. Se refiere al valor de las remuneraciones y beneficios sociales pagados a empleados adultos mayores y migrantes retornados mayores a cuarenta años sobre los cuales se aporte al IESS, cuando corresponda.</t>
  </si>
  <si>
    <t>o. El beneficio se aplicará desde el inicio de la relación laboral, por el lapso de dos años, por una sola vez y procederá exclusivamente sobre aquellos meses en que se cumplieron las condiciones para su aplicación.</t>
  </si>
  <si>
    <t>c, k y p. En caso de existir diferencias u observaciones, se debe revelar la explicación de las mismas, tanto al pie de este anexo, como en la parte de Recomendaciones sobre Aspectos Tributarios.</t>
  </si>
  <si>
    <t>ANEXO No. 10</t>
  </si>
  <si>
    <t>Exoneración</t>
  </si>
  <si>
    <t>Rebaja</t>
  </si>
  <si>
    <t>Descripción de la exoneración o rebaja</t>
  </si>
  <si>
    <t>Tipo (Exoneración / Rebaja)</t>
  </si>
  <si>
    <t>% de exoneración o rebaja</t>
  </si>
  <si>
    <t>Normativa de respaldo de la exoneración o rebaja</t>
  </si>
  <si>
    <t>Valor declarado (casillero 872 de la declaración de I. Renta del ejercicio fiscal anterior al auditado)</t>
  </si>
  <si>
    <r>
      <rPr>
        <b/>
        <sz val="9"/>
        <rFont val="Arial"/>
        <family val="2"/>
        <charset val="1"/>
      </rPr>
      <t xml:space="preserve">Diferencia </t>
    </r>
    <r>
      <rPr>
        <b/>
        <sz val="9"/>
        <color rgb="FF1F497D"/>
        <rFont val="Arial"/>
        <family val="2"/>
        <charset val="1"/>
      </rPr>
      <t>(a)</t>
    </r>
  </si>
  <si>
    <t>Descripción del concepto</t>
  </si>
  <si>
    <t>Normativa de respaldo del concepto</t>
  </si>
  <si>
    <t>Valor declarado (casillero 873 de la declaración de I. Renta del ejercicio fiscal anterior al auditado)</t>
  </si>
  <si>
    <t>Anticipo calculado sin exoneraciones ni rebajas (casillero 871 de la declaración de I. Renta del ejercicio fiscal anterior al auditado)</t>
  </si>
  <si>
    <t>(-) Exoneraciones y rebajas al anticipo (casillero 872 de la declaración de I. Renta del ejercicio fiscal anterior al auditado)</t>
  </si>
  <si>
    <t>(+) Otros conceptos (casillero 873 de la declaración de I. Renta del ejercicio fiscal anterior al auditado)</t>
  </si>
  <si>
    <t>Anticipo determinado</t>
  </si>
  <si>
    <t>Retenciones en la fuente</t>
  </si>
  <si>
    <t>Anticipo a pagar (Primera Cuota)</t>
  </si>
  <si>
    <t>Anticipo a pagar (Segunda Cuota)</t>
  </si>
  <si>
    <t>Anticipo a pagar (Saldo a liquidarse en la declaración del año siguiente)</t>
  </si>
  <si>
    <t>Valor a pagar</t>
  </si>
  <si>
    <t>Valor pagado (impuesto)</t>
  </si>
  <si>
    <r>
      <rPr>
        <b/>
        <sz val="9"/>
        <rFont val="Arial"/>
        <family val="2"/>
        <charset val="1"/>
      </rPr>
      <t xml:space="preserve">Diferencias </t>
    </r>
    <r>
      <rPr>
        <b/>
        <sz val="9"/>
        <color rgb="FF003366"/>
        <rFont val="Arial"/>
        <family val="2"/>
        <charset val="1"/>
      </rPr>
      <t>(a)</t>
    </r>
  </si>
  <si>
    <t>Fecha de pago</t>
  </si>
  <si>
    <t>No. Formulario de pago</t>
  </si>
  <si>
    <t>dd/mm/aaaa</t>
  </si>
  <si>
    <t>Valor declarado (casillero 872 de la declaración de I. Renta del ejercicio fiscal auditado)</t>
  </si>
  <si>
    <t>Valor declarado (casillero 873 de la declaración de I. Renta del ejercicio fiscal auditado)</t>
  </si>
  <si>
    <t>Anticipo calculado sin exoneraciones ni rebajas (casillero 871 de la declaración de I. Renta del ejercicio fiscal auditado)</t>
  </si>
  <si>
    <t>(-) Exoneraciones y rebajas al anticipo (casillero 872 de la declaración de I. Renta del ejercicio fiscal auditado)</t>
  </si>
  <si>
    <t>(+) Otros conceptos (casillero 873 de la declaración de I. Renta del ejercicio fiscal auditado)</t>
  </si>
  <si>
    <t>a. En caso de existir diferencias u observaciones, se debe revelar la explicación de las mismas, tanto al pie de este anexo, como en la parte de Recomendaciones sobre Aspectos Tributarios.</t>
  </si>
  <si>
    <t>ANEXO No. 11</t>
  </si>
  <si>
    <r>
      <rPr>
        <b/>
        <sz val="9"/>
        <rFont val="Arial"/>
        <family val="2"/>
        <charset val="1"/>
      </rPr>
      <t xml:space="preserve">Consulta del listado de sujetos pasivos considerados por el SRI como empresas inexistentes o fantasmas, personas naturales y sociedades con actividades supuestas y/o transacciones inexistentes </t>
    </r>
    <r>
      <rPr>
        <b/>
        <sz val="9"/>
        <color rgb="FF44546A"/>
        <rFont val="Arial"/>
        <family val="2"/>
        <charset val="1"/>
      </rPr>
      <t>(a)</t>
    </r>
  </si>
  <si>
    <t>Dato</t>
  </si>
  <si>
    <t>Sitio de consulta:</t>
  </si>
  <si>
    <t>http://www.sri.gob.ec/web/guest/empresas-inexistentes</t>
  </si>
  <si>
    <t>Fecha de consulta:</t>
  </si>
  <si>
    <t>Detalle del registro contable del costo o gasto</t>
  </si>
  <si>
    <r>
      <rPr>
        <b/>
        <sz val="9"/>
        <rFont val="Arial"/>
        <family val="2"/>
        <charset val="1"/>
      </rPr>
      <t xml:space="preserve">Casillero de la declaración de impuesto a la renta
</t>
    </r>
    <r>
      <rPr>
        <b/>
        <sz val="9"/>
        <color rgb="FF44546A"/>
        <rFont val="Arial"/>
        <family val="2"/>
        <charset val="1"/>
      </rPr>
      <t>(b)</t>
    </r>
  </si>
  <si>
    <r>
      <rPr>
        <b/>
        <sz val="9"/>
        <rFont val="Arial"/>
        <family val="2"/>
        <charset val="1"/>
      </rPr>
      <t xml:space="preserve">Código de cuenta contable
</t>
    </r>
    <r>
      <rPr>
        <b/>
        <sz val="9"/>
        <color rgb="FF44546A"/>
        <rFont val="Arial"/>
        <family val="2"/>
        <charset val="1"/>
      </rPr>
      <t>(c)</t>
    </r>
  </si>
  <si>
    <t>Nombre de cuenta contable</t>
  </si>
  <si>
    <t>Fecha del registro contable</t>
  </si>
  <si>
    <t>Descripción del registro contable</t>
  </si>
  <si>
    <t>Valor cargado al costo o gasto</t>
  </si>
  <si>
    <t>TOTAL</t>
  </si>
  <si>
    <t>a. El contribuyente a la fecha de elaboración del presente anexo deberá consultar el listado de sujetos pasivos considerados por el SRI como empresas inexistentes o fantasmas, personas naturales y sociedades con actividades supuestas y/o transacciones inexistentes e identificará si en el ejercicio fiscal auditado efectuó operaciones de costos y gastos con los mismos.</t>
  </si>
  <si>
    <t xml:space="preserve">b. Corresponde al número del casillero del formulario 101 de la declaración del impuesto a la renta y presentación de estados financieros para sociedades y establecimientos permanentes, vigente para el ejercicio fiscal auditado; en donde se declaró el costo o gasto.
</t>
  </si>
  <si>
    <t>d. En caso de existir observaciones, se debe revelar la explicación de las mismas, tanto al pie de este anexo, como en la parte de Recomendaciones sobre Aspectos Tributarios.</t>
  </si>
  <si>
    <t>ANEXO No. 12</t>
  </si>
  <si>
    <r>
      <rPr>
        <b/>
        <sz val="8"/>
        <rFont val="Arial"/>
        <family val="2"/>
        <charset val="1"/>
      </rPr>
      <t xml:space="preserve">Detalle de provisiones constituidas de cartera específica </t>
    </r>
    <r>
      <rPr>
        <b/>
        <sz val="8"/>
        <color rgb="FF1F497D"/>
        <rFont val="Arial"/>
        <family val="2"/>
        <charset val="1"/>
      </rPr>
      <t>(a)</t>
    </r>
  </si>
  <si>
    <t>Tipo de riesgo</t>
  </si>
  <si>
    <t>Calificación</t>
  </si>
  <si>
    <t>Créditos cubiertos con garantías autoliquidables</t>
  </si>
  <si>
    <t>Saldo sujeto a calificación</t>
  </si>
  <si>
    <t>% de participación</t>
  </si>
  <si>
    <t>% de provisión</t>
  </si>
  <si>
    <t>Provisiones requeridas</t>
  </si>
  <si>
    <t>Provisiones constituidas</t>
  </si>
  <si>
    <t>Diferencia entre requerida y constituidas</t>
  </si>
  <si>
    <t>Provisiones mitigadas por garantías hipotecarias</t>
  </si>
  <si>
    <t>Provisiones en exceso o deficientes</t>
  </si>
  <si>
    <t>{3}={1-2}</t>
  </si>
  <si>
    <t>{5}={7/3}</t>
  </si>
  <si>
    <t>{8}={7-6}</t>
  </si>
  <si>
    <t>{10}={9-8}</t>
  </si>
  <si>
    <t>CRÉDITOS COMERCIALES PRIORITARIO</t>
  </si>
  <si>
    <t>RIESGO NORMAL</t>
  </si>
  <si>
    <t>A1</t>
  </si>
  <si>
    <t>A2</t>
  </si>
  <si>
    <t>A3</t>
  </si>
  <si>
    <t>RIESGO POTENCIAL</t>
  </si>
  <si>
    <t>B1</t>
  </si>
  <si>
    <t>B2</t>
  </si>
  <si>
    <t>DEFICIENTES</t>
  </si>
  <si>
    <t>C1</t>
  </si>
  <si>
    <t>C2</t>
  </si>
  <si>
    <t>DUDOSO RECAUDO</t>
  </si>
  <si>
    <t>D</t>
  </si>
  <si>
    <t>PÉRDIDA</t>
  </si>
  <si>
    <t>E</t>
  </si>
  <si>
    <t>CRÉDITOS COMERCIALES ORDINARIOS</t>
  </si>
  <si>
    <t>PRODUCTIVO</t>
  </si>
  <si>
    <t>Diferencia entre requeridas y constituidas</t>
  </si>
  <si>
    <t>CRÉDITOS CONSUMO ORDINARIO</t>
  </si>
  <si>
    <t>CRÉDITOS CONSUMO PRIORITARIO</t>
  </si>
  <si>
    <t>CRÉDITOS INMOBILIARIO</t>
  </si>
  <si>
    <t>CRÉDITOS DE VIVIENDA DE INTERÉS PÚBLICO</t>
  </si>
  <si>
    <t>MICROEMPRESA</t>
  </si>
  <si>
    <t>EDUCATIVO</t>
  </si>
  <si>
    <t>INVERSIÓN PÚBLICA</t>
  </si>
  <si>
    <r>
      <rPr>
        <b/>
        <sz val="8"/>
        <rFont val="Arial"/>
        <family val="2"/>
        <charset val="1"/>
      </rPr>
      <t xml:space="preserve">Tipo de provisión 
</t>
    </r>
    <r>
      <rPr>
        <b/>
        <sz val="8"/>
        <color rgb="FF003366"/>
        <rFont val="Arial"/>
        <family val="2"/>
        <charset val="1"/>
      </rPr>
      <t>(b)</t>
    </r>
  </si>
  <si>
    <r>
      <rPr>
        <b/>
        <sz val="8"/>
        <rFont val="Arial"/>
        <family val="2"/>
        <charset val="1"/>
      </rPr>
      <t xml:space="preserve">Tipo de crédito 
</t>
    </r>
    <r>
      <rPr>
        <b/>
        <sz val="8"/>
        <color rgb="FF1F497D"/>
        <rFont val="Arial"/>
        <family val="2"/>
        <charset val="1"/>
      </rPr>
      <t>(c)</t>
    </r>
  </si>
  <si>
    <t xml:space="preserve">Saldo del total de la cartera al 31 de diciembre   </t>
  </si>
  <si>
    <t xml:space="preserve">% de provisión </t>
  </si>
  <si>
    <t>Valor de provisiones requeridas</t>
  </si>
  <si>
    <t>Valor de provisiones constituidas</t>
  </si>
  <si>
    <t>Provisiones exces. o (def)</t>
  </si>
  <si>
    <r>
      <rPr>
        <b/>
        <sz val="8"/>
        <rFont val="Arial"/>
        <family val="2"/>
        <charset val="1"/>
      </rPr>
      <t xml:space="preserve">Fundamento para la constitución de la provisión
</t>
    </r>
    <r>
      <rPr>
        <b/>
        <sz val="8"/>
        <color rgb="FF003366"/>
        <rFont val="Arial"/>
        <family val="2"/>
        <charset val="1"/>
      </rPr>
      <t>(d)</t>
    </r>
  </si>
  <si>
    <t>{3}={1*2}</t>
  </si>
  <si>
    <t>{5}={3-4}</t>
  </si>
  <si>
    <t>Operaciones interbancarias</t>
  </si>
  <si>
    <t>Inversiones</t>
  </si>
  <si>
    <t>Cartera de créditos</t>
  </si>
  <si>
    <t>Cuentas por cobrar</t>
  </si>
  <si>
    <t>Bienes adjudicados por pago</t>
  </si>
  <si>
    <t>Otros activos</t>
  </si>
  <si>
    <t>Contingentes</t>
  </si>
  <si>
    <t>{8}={1+2+3+4+5+6+7}</t>
  </si>
  <si>
    <t>Saldos a comienzo del año</t>
  </si>
  <si>
    <t>Cargado al gasto</t>
  </si>
  <si>
    <t>Castigos</t>
  </si>
  <si>
    <t>Recuperaciones</t>
  </si>
  <si>
    <t>Reclasificaciones</t>
  </si>
  <si>
    <t>Utilización por ventas y bajas</t>
  </si>
  <si>
    <t>Saldos al fin de año</t>
  </si>
  <si>
    <r>
      <rPr>
        <b/>
        <sz val="8"/>
        <rFont val="Arial"/>
        <family val="2"/>
        <charset val="1"/>
      </rPr>
      <t xml:space="preserve">No. Casillero de la declaración de I. Renta
</t>
    </r>
    <r>
      <rPr>
        <b/>
        <sz val="8"/>
        <color rgb="FF003366"/>
        <rFont val="Arial"/>
        <family val="2"/>
        <charset val="1"/>
      </rPr>
      <t>(e)</t>
    </r>
  </si>
  <si>
    <r>
      <rPr>
        <b/>
        <sz val="8"/>
        <rFont val="Arial"/>
        <family val="2"/>
        <charset val="1"/>
      </rPr>
      <t>Valor máximo de provisiones requeridas por pérdidas netas por deterioro en el valor de activos financieros cartera de créditos (provisiones para créditos incobrables)</t>
    </r>
    <r>
      <rPr>
        <b/>
        <sz val="8"/>
        <color rgb="FF003366"/>
        <rFont val="Arial"/>
        <family val="2"/>
        <charset val="1"/>
      </rPr>
      <t xml:space="preserve"> (f)</t>
    </r>
  </si>
  <si>
    <t>Provisiones para cartera de créditos - Saldos a acumulados al comienzo del año</t>
  </si>
  <si>
    <t>Gastos por pérdidas netas por deterioro en el valor de activos financieros (provisiones para créditos incobrables) declarados</t>
  </si>
  <si>
    <t xml:space="preserve">Provisiones para cartera de créditos - Castigos </t>
  </si>
  <si>
    <t>Provisiones para cartera de créditos - Recuperaciones</t>
  </si>
  <si>
    <t>Provisiones para cartera de créditos - Reclasificaciones</t>
  </si>
  <si>
    <t>Provisiones para cartera de créditos - Utilización por ventas y bajas</t>
  </si>
  <si>
    <t>Provisiones para cartera de créditos - Saldos a acumulados al fin del año</t>
  </si>
  <si>
    <t>{8}={2+3+4+5+6+7}</t>
  </si>
  <si>
    <t>Gastos por pérdidas netas por deterioro en el valor de activos financieros (provisiones para créditos incobrables) declarados como no deducibles</t>
  </si>
  <si>
    <r>
      <rPr>
        <b/>
        <sz val="8"/>
        <rFont val="Arial"/>
        <family val="2"/>
        <charset val="1"/>
      </rPr>
      <t xml:space="preserve">Diferencia en el valor máximo de deducibilidad de gastos por pérdidas netas por deterioro en el valor de activos financieros (provisiones para créditos incobrables) </t>
    </r>
    <r>
      <rPr>
        <b/>
        <sz val="8"/>
        <color rgb="FF003366"/>
        <rFont val="Arial"/>
        <family val="2"/>
        <charset val="1"/>
      </rPr>
      <t xml:space="preserve">(g)  </t>
    </r>
    <r>
      <rPr>
        <b/>
        <sz val="8"/>
        <rFont val="Arial"/>
        <family val="2"/>
        <charset val="1"/>
      </rPr>
      <t xml:space="preserve">                                              </t>
    </r>
  </si>
  <si>
    <t>{10}={8-1-9}</t>
  </si>
  <si>
    <t>a. Corresponde al reporte al 31 de diciembre de la estructura 231-A del Resumen de Calificación de cartera de créditos y contingentes y constitución de provisiones reportado a la Superintendencia de Bancos.</t>
  </si>
  <si>
    <t>b. Corresponde al tipo de provisión que se constituyó (como por ejemplo: genérica, anticíclica, etc.)</t>
  </si>
  <si>
    <t>c. Se deberá identificar a qué tipo de crédito corresponde (comercial, consumo, vivienda, microcrédito, etc.)</t>
  </si>
  <si>
    <t>d. Corresponde al fundamento que respalda la constitución de la provisión, se deberá incluir la regulación respectiva.</t>
  </si>
  <si>
    <t>e. Corresponde al número del casillero del formulario 101, Declaración del impuesto a la renta y presentación de estados financieros para sociedades y establecimientos permanentes, vigente para el ejercicio fiscal auditado.</t>
  </si>
  <si>
    <t>f. Considerar lo establecido en el numeral 11 del artículo 10 de la Ley de Régimen Tributario Interno.</t>
  </si>
  <si>
    <t>ANEXO No. 13</t>
  </si>
  <si>
    <r>
      <rPr>
        <b/>
        <sz val="9"/>
        <rFont val="Arial"/>
        <family val="2"/>
        <charset val="1"/>
      </rPr>
      <t xml:space="preserve">Tipo de propiedad planta y equipo 
</t>
    </r>
    <r>
      <rPr>
        <b/>
        <sz val="9"/>
        <color rgb="FF44546A"/>
        <rFont val="Arial"/>
        <family val="2"/>
        <charset val="1"/>
      </rPr>
      <t>(a)</t>
    </r>
  </si>
  <si>
    <r>
      <rPr>
        <b/>
        <sz val="9"/>
        <rFont val="Arial"/>
        <family val="2"/>
        <charset val="1"/>
      </rPr>
      <t xml:space="preserve">Modelo de valoración
</t>
    </r>
    <r>
      <rPr>
        <b/>
        <sz val="9"/>
        <color rgb="FF44546A"/>
        <rFont val="Arial"/>
        <family val="2"/>
        <charset val="1"/>
      </rPr>
      <t>(b)</t>
    </r>
  </si>
  <si>
    <r>
      <rPr>
        <b/>
        <sz val="9"/>
        <rFont val="Arial"/>
        <family val="2"/>
        <charset val="1"/>
      </rPr>
      <t xml:space="preserve">Vida útil del bien
</t>
    </r>
    <r>
      <rPr>
        <b/>
        <sz val="9"/>
        <color rgb="FF44546A"/>
        <rFont val="Arial"/>
        <family val="2"/>
        <charset val="1"/>
      </rPr>
      <t>(d)</t>
    </r>
  </si>
  <si>
    <t>Saldo al 31 de diciembre del año auditado según libro mayor</t>
  </si>
  <si>
    <t>Costos</t>
  </si>
  <si>
    <t>Deterioro</t>
  </si>
  <si>
    <t>Reavalúo</t>
  </si>
  <si>
    <t>Depreciación Acumulada</t>
  </si>
  <si>
    <t>Valor neto en libros contables</t>
  </si>
  <si>
    <t>Número de Resolución de autorización para depreciación acelerada</t>
  </si>
  <si>
    <t>Porcentaje de depreciación aplicado</t>
  </si>
  <si>
    <t>Gasto por depreciación del ejercicio fiscal auditado</t>
  </si>
  <si>
    <t>Gasto por depreciación deducible</t>
  </si>
  <si>
    <t>Gasto por depreciación no deducible</t>
  </si>
  <si>
    <t>{5=1-2+3-4}</t>
  </si>
  <si>
    <t>MAQUINARIAS</t>
  </si>
  <si>
    <t xml:space="preserve">Linea Recta </t>
  </si>
  <si>
    <t>1-3-2-01-01-002 – 1-3-2-02-01-001</t>
  </si>
  <si>
    <t>MAQUINARIAS  AF – DEPREC. ACUMULADA</t>
  </si>
  <si>
    <t>HERRAMIENTAS</t>
  </si>
  <si>
    <t xml:space="preserve">1-3-2-01-01-004 - 1-3-2-02-01-003 </t>
  </si>
  <si>
    <t>HERRAMIENTAS AF - DEPREC. ACUMULADA</t>
  </si>
  <si>
    <t>7064+7065+7067+7068</t>
  </si>
  <si>
    <t>Costo y gasto por depreciación del costo histórico de propiedades, planta y equipo</t>
  </si>
  <si>
    <t>7076+7077</t>
  </si>
  <si>
    <t>Costo y gasto por depreciación del ajuste acumulado por reexpresiones o revaluaciones de propiedades, planta y equipo</t>
  </si>
  <si>
    <t>=</t>
  </si>
  <si>
    <t>Total costo y gasto por depreciación de propiedades, planta y equipo declarado</t>
  </si>
  <si>
    <t>{11}={9+10}</t>
  </si>
  <si>
    <t>Gasto por depreciación del ejercicio fiscal auditado según detalle</t>
  </si>
  <si>
    <t>{12}={6}</t>
  </si>
  <si>
    <r>
      <rPr>
        <b/>
        <sz val="9"/>
        <rFont val="Arial"/>
        <family val="2"/>
        <charset val="1"/>
      </rPr>
      <t xml:space="preserve">Diferencia en el gasto por depreciación </t>
    </r>
    <r>
      <rPr>
        <b/>
        <sz val="9"/>
        <color rgb="FF44546A"/>
        <rFont val="Arial"/>
        <family val="2"/>
        <charset val="1"/>
      </rPr>
      <t xml:space="preserve">(e)        </t>
    </r>
  </si>
  <si>
    <t>{13}={11-12}</t>
  </si>
  <si>
    <t>7066+7069+7078</t>
  </si>
  <si>
    <t>Gasto por depreciación declarados como no deducibles</t>
  </si>
  <si>
    <t>Gasto por depreciación declarados como deducibles</t>
  </si>
  <si>
    <t>{15}={11-14}</t>
  </si>
  <si>
    <r>
      <rPr>
        <b/>
        <sz val="9"/>
        <rFont val="Arial"/>
        <family val="2"/>
        <charset val="1"/>
      </rPr>
      <t xml:space="preserve">Diferencia en el valor deducible de gastos por depreciación </t>
    </r>
    <r>
      <rPr>
        <b/>
        <sz val="9"/>
        <color rgb="FF003366"/>
        <rFont val="Arial"/>
        <family val="2"/>
        <charset val="1"/>
      </rPr>
      <t xml:space="preserve">(e)    </t>
    </r>
    <r>
      <rPr>
        <b/>
        <sz val="9"/>
        <rFont val="Arial"/>
        <family val="2"/>
        <charset val="1"/>
      </rPr>
      <t xml:space="preserve">                                            </t>
    </r>
  </si>
  <si>
    <t>{16}={15-7}</t>
  </si>
  <si>
    <t>a. Se debe agrupar a los activos que pertenezcan a un mismo concepto y sean contabilizados y valorados de la misma forma. Por ejemplo: vehículos, edificios, maquinaria, etc.</t>
  </si>
  <si>
    <t>b. Corresponde al método de valoración que se haya utilizado para el grupo de activos descritos en el casillero Tipo de propiedad planta y equipo, el cual puede ser modelo de revaluación, modelo costo-depreciación-deterioro u otro que utilice la empresa.</t>
  </si>
  <si>
    <t>c. Corresponde al código de cuenta que agrupa al tipo de propiedad, planta y equipo.</t>
  </si>
  <si>
    <t>d. Corresponde al tiempo de vida útil que la sociedad ha establecido para el bien.</t>
  </si>
  <si>
    <t>e. En caso de existir diferencias u observaciones, se debe revelar la explicación de las mismas, tanto al pie de este anexo, como en la parte de Recomendaciones sobre Aspectos Tributarios.</t>
  </si>
  <si>
    <t>ANEXO No. 14</t>
  </si>
  <si>
    <t>INFORMACIÓN DE PAGOS REALIZADOS MEDIANTE CUENTAS BANCARIAS EN EL EXTERIOR</t>
  </si>
  <si>
    <t>INFORMACIÓN DEL PASIVO QUE SE ABONA/CANCELA</t>
  </si>
  <si>
    <t>ISD PRESUNCIÓN DE PAGOS DESDE EL EXTERIOR</t>
  </si>
  <si>
    <t>No Documento de exportación
(# de refrendo)</t>
  </si>
  <si>
    <t>Fecha del Cobro (Depósito, compensación o transferencia)</t>
  </si>
  <si>
    <t>Destinatario del pago</t>
  </si>
  <si>
    <t>Forma de Pago</t>
  </si>
  <si>
    <t>Monto del servicio / bien adquirido</t>
  </si>
  <si>
    <t>Moneda</t>
  </si>
  <si>
    <t>Nombre de la institución financiera del exterior</t>
  </si>
  <si>
    <t>País donde se encuentra ubicada la cuenta bancaria del contribuyente</t>
  </si>
  <si>
    <t>Número de cuenta contable del pasivo registrada</t>
  </si>
  <si>
    <t>Nombre de cuenta contable del pasivo registrada</t>
  </si>
  <si>
    <t>Fecha de adquisición del bien / servicio</t>
  </si>
  <si>
    <t>Nombre del proveedor del bien / servicio</t>
  </si>
  <si>
    <t>ISD generado por presunción de pagos al exterior</t>
  </si>
  <si>
    <t>ISD pagado</t>
  </si>
  <si>
    <r>
      <rPr>
        <b/>
        <sz val="8"/>
        <rFont val="Arial"/>
        <family val="2"/>
        <charset val="1"/>
      </rPr>
      <t xml:space="preserve">Diferencia - ISD pendiente de pago </t>
    </r>
    <r>
      <rPr>
        <b/>
        <sz val="8"/>
        <color rgb="FF1F497D"/>
        <rFont val="Arial"/>
        <family val="2"/>
        <charset val="1"/>
      </rPr>
      <t>(d)</t>
    </r>
  </si>
  <si>
    <t>{3 = 1 - 2}</t>
  </si>
  <si>
    <r>
      <rPr>
        <b/>
        <sz val="8"/>
        <rFont val="Arial"/>
        <family val="2"/>
        <charset val="1"/>
      </rPr>
      <t xml:space="preserve">No. DAE
</t>
    </r>
    <r>
      <rPr>
        <b/>
        <sz val="8"/>
        <color rgb="FF1F497D"/>
        <rFont val="Arial"/>
        <family val="2"/>
        <charset val="1"/>
      </rPr>
      <t>(a)</t>
    </r>
  </si>
  <si>
    <r>
      <rPr>
        <b/>
        <sz val="8"/>
        <rFont val="Arial"/>
        <family val="2"/>
        <charset val="1"/>
      </rPr>
      <t xml:space="preserve">Fecha de arribo a puerto de destino/ inicio prestación servicio
</t>
    </r>
    <r>
      <rPr>
        <b/>
        <sz val="8"/>
        <color rgb="FF1F497D"/>
        <rFont val="Arial"/>
        <family val="2"/>
        <charset val="1"/>
      </rPr>
      <t>(b)</t>
    </r>
  </si>
  <si>
    <t>VALOR FOB EXPORTACION SEGÚN DAE</t>
  </si>
  <si>
    <t>NOTA DE CRÉDITO NO CONSIDERADAS EN DECLARACIÓN ADUANERA (USD)</t>
  </si>
  <si>
    <t>Total neto exportación</t>
  </si>
  <si>
    <t>Monto de la divisa ingresada al país</t>
  </si>
  <si>
    <t>Monto de la divisa no ingresada al país</t>
  </si>
  <si>
    <t>ISD generado</t>
  </si>
  <si>
    <r>
      <rPr>
        <b/>
        <sz val="8"/>
        <rFont val="Arial"/>
        <family val="2"/>
        <charset val="1"/>
      </rPr>
      <t xml:space="preserve">Fecha de ingreso de la divisa al país
</t>
    </r>
    <r>
      <rPr>
        <b/>
        <sz val="8"/>
        <color rgb="FF1F497D"/>
        <rFont val="Arial"/>
        <family val="2"/>
        <charset val="1"/>
      </rPr>
      <t>(c)</t>
    </r>
  </si>
  <si>
    <t>{5 = 3 - 4}</t>
  </si>
  <si>
    <t>{6 = 5 * 5%}</t>
  </si>
  <si>
    <t>ISD pagado por concepto de la presunción de todo pago efectuado desde el exterior</t>
  </si>
  <si>
    <t>Valor de ISD generado en divisas no retornadas por exportaciones</t>
  </si>
  <si>
    <t>{7 = 5 - 6}</t>
  </si>
  <si>
    <t>Valor de ISD generado en divisas no retornadas por exportaciones declarado (casillero 599 del Formulario 109)</t>
  </si>
  <si>
    <r>
      <rPr>
        <b/>
        <sz val="8"/>
        <rFont val="Arial"/>
        <family val="2"/>
        <charset val="1"/>
      </rPr>
      <t xml:space="preserve">Diferencia </t>
    </r>
    <r>
      <rPr>
        <b/>
        <sz val="8"/>
        <color rgb="FF1F497D"/>
        <rFont val="Arial"/>
        <family val="2"/>
        <charset val="1"/>
      </rPr>
      <t>(d)</t>
    </r>
  </si>
  <si>
    <t>{9 = 7 - 8}</t>
  </si>
  <si>
    <t>a. Corresponde al número del documento único de exportación registrado en SENAE.</t>
  </si>
  <si>
    <t>b. Corresponde a la fecha en que la mercadería referida en el literal (a) arribó al puerto de destino o para el caso de servicios se inició con la prestación del servicio.</t>
  </si>
  <si>
    <t>c. Debe detallar cada una de las fechas y montos en que la divisa fruto de la exportación referida en el literal (a) ingresó al país, tomando en cuenta que si una exportación tiene asociada a sí más de una entrada de divisa al país se deberá registrar cada ingreso en una línea incluyendo toda la información que se requiere.</t>
  </si>
  <si>
    <t>d. En caso de existir diferencias u observaciones, se debe revelar la explicación de las mismas, tanto al pie de este anexo, como en la parte de Recomendaciones sobre Aspectos Tributarios.</t>
  </si>
  <si>
    <t>RUC No. XXXXXXXXXXXXX</t>
  </si>
  <si>
    <t>Contador Compañía XYZ S.A.</t>
  </si>
  <si>
    <t>ANEXO No. 15</t>
  </si>
  <si>
    <t>No. Casillero de la declaración de I. Renta</t>
  </si>
  <si>
    <t>Datos de la persona natural / sociedad del exterior</t>
  </si>
  <si>
    <t>Descripción detallada de la transacción</t>
  </si>
  <si>
    <t>Moneda de pago</t>
  </si>
  <si>
    <t>Monto total de la transacción en la moneda de pago</t>
  </si>
  <si>
    <t>Monto total de la transacción en dólares</t>
  </si>
  <si>
    <t>Tipo de operación (Ingreso / Gasto)</t>
  </si>
  <si>
    <t>En caso de ser ingreso, es considerado como gravado? (SI/NO)</t>
  </si>
  <si>
    <t>En caso de ser gasto, es considerado como deducible? (SI/NO)</t>
  </si>
  <si>
    <t>Número del Certificado de Residencia Fiscal</t>
  </si>
  <si>
    <t>Fecha de emisión del Certificado de Residencia Fiscal</t>
  </si>
  <si>
    <t>Tipo de renta según CDI</t>
  </si>
  <si>
    <t>Artículo del CDI que aplicó</t>
  </si>
  <si>
    <t>¿Efectuó retención?
(SI/NO)</t>
  </si>
  <si>
    <t>Porcentaje de impuesto aplicable según CDI</t>
  </si>
  <si>
    <t>Valor de la retención efectuada</t>
  </si>
  <si>
    <t>No. Identificación tributaria</t>
  </si>
  <si>
    <t>Razón social</t>
  </si>
  <si>
    <t>País de residencia fiscal</t>
  </si>
  <si>
    <t>¿Es parte relacionada? (SI/NO)</t>
  </si>
  <si>
    <t>Normativa para ser considerada como parte relacionada</t>
  </si>
  <si>
    <t>Monto acumulado pagado en el año a un mismo proveedor en dólares</t>
  </si>
  <si>
    <r>
      <rPr>
        <b/>
        <sz val="8"/>
        <rFont val="Arial"/>
        <family val="2"/>
        <charset val="1"/>
      </rPr>
      <t xml:space="preserve">Monto sujeto a aplicación automática
</t>
    </r>
    <r>
      <rPr>
        <b/>
        <sz val="8"/>
        <color rgb="FF1F497D"/>
        <rFont val="Arial"/>
        <family val="2"/>
        <charset val="1"/>
      </rPr>
      <t>(e)</t>
    </r>
  </si>
  <si>
    <t>Monto no sujeto a aplicación automática</t>
  </si>
  <si>
    <t>% retención sobre monto no sujeto a aplicación automática</t>
  </si>
  <si>
    <t>Valor retenido</t>
  </si>
  <si>
    <t>{5 = 3 * 4}</t>
  </si>
  <si>
    <t>Datos del prestatario del servicio</t>
  </si>
  <si>
    <t>Descripción detallada del servicio contratado</t>
  </si>
  <si>
    <t>País desde el cual se presta el servicio</t>
  </si>
  <si>
    <t>Monto del servicio en la moneda de pago</t>
  </si>
  <si>
    <t>Monto del servicio en dólares</t>
  </si>
  <si>
    <t>Normativa de soporte que aplicó para no efectuar la retención</t>
  </si>
  <si>
    <t>Porcentaje de retención</t>
  </si>
  <si>
    <t>¿Requiere certificación de auditores independientes?
(SI/NO)</t>
  </si>
  <si>
    <t>Identificación del auditor independiente que realiza la certificación</t>
  </si>
  <si>
    <t>Razón social del auditor independiente que realiza la certificación</t>
  </si>
  <si>
    <t>País de residencia del auditor independiente que realiza la certificación</t>
  </si>
  <si>
    <t>Beneficiario o intermediario del reembolso</t>
  </si>
  <si>
    <t>Proveedor del bien y/o servicio</t>
  </si>
  <si>
    <t>Descripción detallada del gasto</t>
  </si>
  <si>
    <t>País de procedencia (en el caso de bienes)</t>
  </si>
  <si>
    <t>Monto del gasto en la moneda de pago</t>
  </si>
  <si>
    <t>Monto del gasto en dólares</t>
  </si>
  <si>
    <t>Según información registrada en los Formularios de Registro de Créditos Externos del Banco Central del Ecuador (BCE)</t>
  </si>
  <si>
    <t>Tasa de Interés del Crédito 
(Fija o Variable)</t>
  </si>
  <si>
    <t>Tipo de deuda (Originaria o Renegociada)</t>
  </si>
  <si>
    <t>Tipo de cambio a la fecha de registro contable</t>
  </si>
  <si>
    <t>Saldo inicial del capital</t>
  </si>
  <si>
    <t>Saldo del capital al
31 de diciembre del año auditado</t>
  </si>
  <si>
    <t>Pagos por intereses</t>
  </si>
  <si>
    <t>Costo / Gasto financiero del año auditado</t>
  </si>
  <si>
    <t>Pagos de capital</t>
  </si>
  <si>
    <t>Pagos de capital por el año auditado</t>
  </si>
  <si>
    <t>Datos del prestamista</t>
  </si>
  <si>
    <t>Ubicación del origen</t>
  </si>
  <si>
    <t>Fecha de las operaciones</t>
  </si>
  <si>
    <t>Número del registro</t>
  </si>
  <si>
    <t>Porcentaje de tasa de interés</t>
  </si>
  <si>
    <t>Plazo 
(meses)</t>
  </si>
  <si>
    <t>Destino del crédito</t>
  </si>
  <si>
    <t>Monto del crédito en la moneda de pago</t>
  </si>
  <si>
    <t>Monto del crédito en dólares</t>
  </si>
  <si>
    <t>¿Es una Institución Financiera del exterior legalmente establecida? (SI/NO)</t>
  </si>
  <si>
    <t>¿Es una entidad no financiera especializada calificada? 
(SI/NO)</t>
  </si>
  <si>
    <t>Ciudad</t>
  </si>
  <si>
    <t>País</t>
  </si>
  <si>
    <t>Suscripción</t>
  </si>
  <si>
    <t>Desembolso</t>
  </si>
  <si>
    <t>Registro</t>
  </si>
  <si>
    <t>Datos de la contraparte nacional o extranjera</t>
  </si>
  <si>
    <r>
      <rPr>
        <b/>
        <sz val="8"/>
        <rFont val="Arial"/>
        <family val="2"/>
        <charset val="1"/>
      </rPr>
      <t xml:space="preserve">Tipo de derivado financiero
</t>
    </r>
    <r>
      <rPr>
        <b/>
        <sz val="8"/>
        <color rgb="FF003366"/>
        <rFont val="Arial"/>
        <family val="2"/>
        <charset val="1"/>
      </rPr>
      <t>(h)</t>
    </r>
  </si>
  <si>
    <t>Activo subyacente</t>
  </si>
  <si>
    <t>No. Contratos vigentes en el año auditado</t>
  </si>
  <si>
    <t>Fecha de inicio del contrato</t>
  </si>
  <si>
    <t>Fecha de vencimiento del contrato</t>
  </si>
  <si>
    <t>Valor del derivado financiero al 01 de enero del año  auditado</t>
  </si>
  <si>
    <t>Valor del derivado financiero al 31 de diciembre del año  auditado</t>
  </si>
  <si>
    <t>Ganancia / Pérdida en el año auditado</t>
  </si>
  <si>
    <r>
      <rPr>
        <b/>
        <sz val="8"/>
        <rFont val="Arial"/>
        <family val="2"/>
        <charset val="1"/>
      </rPr>
      <t>Detalle de ingresos recibidos del exterior (diferente de exportación de bienes y servicios)</t>
    </r>
    <r>
      <rPr>
        <b/>
        <sz val="8"/>
        <color rgb="FF003366"/>
        <rFont val="Arial"/>
        <family val="2"/>
        <charset val="1"/>
      </rPr>
      <t xml:space="preserve"> (i)</t>
    </r>
  </si>
  <si>
    <t>Datos de la persona natural / sociedad del exterior que realizó el pago</t>
  </si>
  <si>
    <t>País en el cual se obtuvo los ingresos</t>
  </si>
  <si>
    <t>Descripción detallada del ingreso</t>
  </si>
  <si>
    <t>Monto del ingreso en la moneda de pago</t>
  </si>
  <si>
    <t>Monto del ingreso en dólares</t>
  </si>
  <si>
    <t>a. Corresponde al número del casillero del formulario 101, Declaración del impuesto a la renta y presentación de estados financieros para sociedades y establecimientos permanentes, vigente para el ejercicio fiscal auditado; en donde se declararon las operaciones con el exterior.</t>
  </si>
  <si>
    <t>c. Corresponde a los datos de la persona natural / sociedad del exterior con la que se efectuaron las operaciones indicadas.</t>
  </si>
  <si>
    <t>d. Corresponde al tipo de renta especificada en cada Convenio para Evitar la Doble Imposición (CDI) que aplica a la transacción informada, como por ejemplo: Beneficios Empresariales, Dividendos, Intereses, Regalías, Artistas, Estudiantes, etc.</t>
  </si>
  <si>
    <t>e. Según el monto establecido en la Resolución No. NAC-DGERCGC16-00000204.</t>
  </si>
  <si>
    <t>f. Se debe detallar el uso de los fondos provenientes del préstamo.</t>
  </si>
  <si>
    <t>g. Corresponde a los desembolsos de dinero efectuados por el pago de intereses y capital del crédito en el exterior. Se debe registrar el valor acumulado desde el inicio del crédito.</t>
  </si>
  <si>
    <t>h. Señalar la clase de derivado financiero por ejemplo: opciones, futuros, swaps, forwards, etc.</t>
  </si>
  <si>
    <t>i. Se deberán detallar los ingresos que obtuvo la compañía en el año objeto de análisis distintos a los provenientes de exportaciones de bienes y servicios, en los casos que aplique. Por ejemplo: ganancias de capital, dividendos, entre otros.</t>
  </si>
  <si>
    <t>Nota general: 
En caso de existir diferencias u observaciones, se debe revelar la explicación de las mismas, tanto al pie de este anexo, como en la parte de Recomendaciones sobre Aspectos Tributarios.</t>
  </si>
  <si>
    <t>ANEXO No. 16</t>
  </si>
  <si>
    <t>Facturación por servicios prestados / Valor a pagar por la Secretaría de Hidrocarburos</t>
  </si>
  <si>
    <t>Pagos en especie efectuados por la SH</t>
  </si>
  <si>
    <t>Saldos por cobrar</t>
  </si>
  <si>
    <t>Fecha Factura</t>
  </si>
  <si>
    <t>No. Factura</t>
  </si>
  <si>
    <r>
      <rPr>
        <b/>
        <sz val="9"/>
        <rFont val="Arial"/>
        <family val="2"/>
        <charset val="1"/>
      </rPr>
      <t xml:space="preserve">Producción fiscalizada
</t>
    </r>
    <r>
      <rPr>
        <b/>
        <sz val="9"/>
        <color rgb="FF003366"/>
        <rFont val="Arial"/>
        <family val="2"/>
        <charset val="1"/>
      </rPr>
      <t xml:space="preserve"> (a)</t>
    </r>
  </si>
  <si>
    <r>
      <rPr>
        <b/>
        <sz val="9"/>
        <rFont val="Arial"/>
        <family val="2"/>
        <charset val="1"/>
      </rPr>
      <t xml:space="preserve">Tarifa
</t>
    </r>
    <r>
      <rPr>
        <b/>
        <sz val="9"/>
        <color rgb="FF003366"/>
        <rFont val="Arial"/>
        <family val="2"/>
        <charset val="1"/>
      </rPr>
      <t xml:space="preserve"> (b)</t>
    </r>
  </si>
  <si>
    <t>Valor facturado</t>
  </si>
  <si>
    <t>IVA</t>
  </si>
  <si>
    <t>Total facturado</t>
  </si>
  <si>
    <t>Retención IR</t>
  </si>
  <si>
    <t>Retención IVA</t>
  </si>
  <si>
    <t>Valor neto a pagar</t>
  </si>
  <si>
    <t>No. Comprobante de retención</t>
  </si>
  <si>
    <r>
      <rPr>
        <b/>
        <sz val="9"/>
        <rFont val="Arial"/>
        <family val="2"/>
        <charset val="1"/>
      </rPr>
      <t xml:space="preserve">Precio de Referencia (Mes corriente -1)
</t>
    </r>
    <r>
      <rPr>
        <b/>
        <sz val="9"/>
        <color rgb="FF003366"/>
        <rFont val="Arial"/>
        <family val="2"/>
        <charset val="1"/>
      </rPr>
      <t xml:space="preserve"> (c)</t>
    </r>
  </si>
  <si>
    <r>
      <rPr>
        <b/>
        <sz val="9"/>
        <rFont val="Arial"/>
        <family val="2"/>
        <charset val="1"/>
      </rPr>
      <t xml:space="preserve">Levantes - Pago en especie 
(En barriles)
</t>
    </r>
    <r>
      <rPr>
        <b/>
        <sz val="9"/>
        <color rgb="FF003366"/>
        <rFont val="Arial"/>
        <family val="2"/>
        <charset val="1"/>
      </rPr>
      <t xml:space="preserve"> (d)</t>
    </r>
  </si>
  <si>
    <t>Liquidado por la Secretaria de Hidrocarburos (En USD)</t>
  </si>
  <si>
    <t>{3} = {1*2}</t>
  </si>
  <si>
    <t>{4} = {3 * %IVA}</t>
  </si>
  <si>
    <t>{5} = {3+4}</t>
  </si>
  <si>
    <t>{8} = {5-6-7}</t>
  </si>
  <si>
    <t>{11} = {9*10}</t>
  </si>
  <si>
    <t>{12} = {8-11}</t>
  </si>
  <si>
    <r>
      <rPr>
        <b/>
        <sz val="9"/>
        <rFont val="Arial"/>
        <family val="2"/>
        <charset val="1"/>
      </rPr>
      <t xml:space="preserve">Total </t>
    </r>
    <r>
      <rPr>
        <b/>
        <sz val="9"/>
        <color rgb="FFFF0000"/>
        <rFont val="Arial"/>
        <family val="2"/>
        <charset val="1"/>
      </rPr>
      <t>{13}</t>
    </r>
  </si>
  <si>
    <r>
      <rPr>
        <b/>
        <sz val="9"/>
        <rFont val="Arial"/>
        <family val="2"/>
        <charset val="1"/>
      </rPr>
      <t xml:space="preserve">Según Declaración de Impuesto a la Renta (casillero 6005) </t>
    </r>
    <r>
      <rPr>
        <b/>
        <sz val="9"/>
        <color rgb="FFFF0000"/>
        <rFont val="Arial"/>
        <family val="2"/>
        <charset val="1"/>
      </rPr>
      <t>{14}</t>
    </r>
  </si>
  <si>
    <r>
      <rPr>
        <b/>
        <sz val="9"/>
        <rFont val="Arial"/>
        <family val="2"/>
        <charset val="1"/>
      </rPr>
      <t xml:space="preserve">Diferencia  </t>
    </r>
    <r>
      <rPr>
        <b/>
        <sz val="9"/>
        <color rgb="FFFF0000"/>
        <rFont val="Arial"/>
        <family val="2"/>
        <charset val="1"/>
      </rPr>
      <t xml:space="preserve">{15}= {14-13} </t>
    </r>
    <r>
      <rPr>
        <b/>
        <sz val="9"/>
        <color rgb="FF003366"/>
        <rFont val="Arial"/>
        <family val="2"/>
        <charset val="1"/>
      </rPr>
      <t>(e)</t>
    </r>
  </si>
  <si>
    <t>Barriles recibidos por pago en Especie</t>
  </si>
  <si>
    <t>Liquidación y pago del ISD</t>
  </si>
  <si>
    <t>Fecha</t>
  </si>
  <si>
    <t>No. Documento</t>
  </si>
  <si>
    <t>Consignatario</t>
  </si>
  <si>
    <t>Parte Relacionada (Si / No)</t>
  </si>
  <si>
    <t>Tipo de Vinculación</t>
  </si>
  <si>
    <t>Destino</t>
  </si>
  <si>
    <t>Barriles Levantados</t>
  </si>
  <si>
    <t>Precio de Referencia (Mes corriente -1)</t>
  </si>
  <si>
    <t>Liquidado por la SH</t>
  </si>
  <si>
    <t>Pagos efectuados en el exterior, sobre los cuales se pagó ISD</t>
  </si>
  <si>
    <t>Base Imponible para cálculo ISD</t>
  </si>
  <si>
    <t>ISD</t>
  </si>
  <si>
    <t>ISD pagado mediante formulario 109</t>
  </si>
  <si>
    <r>
      <rPr>
        <b/>
        <sz val="9"/>
        <rFont val="Arial"/>
        <family val="2"/>
        <charset val="1"/>
      </rPr>
      <t xml:space="preserve">Diferencia
</t>
    </r>
    <r>
      <rPr>
        <b/>
        <sz val="9"/>
        <color rgb="FF003366"/>
        <rFont val="Arial"/>
        <family val="2"/>
        <charset val="1"/>
      </rPr>
      <t>(e)</t>
    </r>
  </si>
  <si>
    <t>No. de adhesivo del formulario 109 mediante el cual se pagó el ISD</t>
  </si>
  <si>
    <t>{5} = {3-4}</t>
  </si>
  <si>
    <t>{6} = {5*5%}</t>
  </si>
  <si>
    <t>{8} = {7-6}</t>
  </si>
  <si>
    <t>a. Corresponde a los barriles de hidrocarburos producidos y entregados al Estado en el Centro de Fiscalización y Entrega.</t>
  </si>
  <si>
    <t>b. Corresponde a la tarifa para campos en producción y/o tarifa para Campos Nuevos o por Producción incremental fruto de recuperación mejorada.</t>
  </si>
  <si>
    <t>c. Corresponde al último precio promedio mensual de ventas externas de hidrocarburos de calidad equivalente, realizadas por EP Petroecuador (mes anterior).</t>
  </si>
  <si>
    <t>d. Corresponde al volumen de barriles de Petróleo Crudo Oriente o Napo a levantar en el mes producto del pago en especie.</t>
  </si>
  <si>
    <t>f. Corresponde a la operación de transferencia de crudo al exterior efectuada por la SH (Secretaria de Hidrocarburos).</t>
  </si>
  <si>
    <t>ANEXO No. 17</t>
  </si>
  <si>
    <t>Detalle de ingresos según comprobantes de venta (aplica para titulares de concesiones mineras, licencias de comercialización, plantas de beneficio u operadores mineros) y conciliación con formulario 113 (aplica para concesiones mineras y plantas de beneficio)</t>
  </si>
  <si>
    <t>Información documentos de soporte de ingresos</t>
  </si>
  <si>
    <t>Valor ventas según formulario 113</t>
  </si>
  <si>
    <r>
      <rPr>
        <b/>
        <sz val="8"/>
        <rFont val="Arial"/>
        <family val="2"/>
        <charset val="1"/>
      </rPr>
      <t xml:space="preserve">Diferencias
</t>
    </r>
    <r>
      <rPr>
        <b/>
        <sz val="8"/>
        <color rgb="FF1F497D"/>
        <rFont val="Arial"/>
        <family val="2"/>
        <charset val="1"/>
      </rPr>
      <t>(n)</t>
    </r>
  </si>
  <si>
    <r>
      <rPr>
        <b/>
        <sz val="8"/>
        <rFont val="Arial"/>
        <family val="2"/>
        <charset val="1"/>
      </rPr>
      <t xml:space="preserve">Observaciones
</t>
    </r>
    <r>
      <rPr>
        <b/>
        <sz val="8"/>
        <color rgb="FF1F497D"/>
        <rFont val="Arial"/>
        <family val="2"/>
        <charset val="1"/>
      </rPr>
      <t>(o)</t>
    </r>
  </si>
  <si>
    <r>
      <rPr>
        <b/>
        <sz val="8"/>
        <rFont val="Arial"/>
        <family val="2"/>
        <charset val="1"/>
      </rPr>
      <t xml:space="preserve">Código derecho minero
</t>
    </r>
    <r>
      <rPr>
        <b/>
        <sz val="8"/>
        <color rgb="FF1F497D"/>
        <rFont val="Arial"/>
        <family val="2"/>
        <charset val="1"/>
      </rPr>
      <t>(a)</t>
    </r>
  </si>
  <si>
    <r>
      <rPr>
        <b/>
        <sz val="8"/>
        <rFont val="Arial"/>
        <family val="2"/>
        <charset val="1"/>
      </rPr>
      <t xml:space="preserve">Tipo de derecho minero
</t>
    </r>
    <r>
      <rPr>
        <b/>
        <sz val="8"/>
        <color rgb="FF1F497D"/>
        <rFont val="Arial"/>
        <family val="2"/>
        <charset val="1"/>
      </rPr>
      <t>(b)</t>
    </r>
  </si>
  <si>
    <t>Régimen (Pequeña / Mediana / Gran Minería) o Planta de Beneficio</t>
  </si>
  <si>
    <t>Valor venta local</t>
  </si>
  <si>
    <t>Valor FOB exportación</t>
  </si>
  <si>
    <r>
      <rPr>
        <b/>
        <sz val="8"/>
        <rFont val="Arial"/>
        <family val="2"/>
        <charset val="1"/>
      </rPr>
      <t xml:space="preserve">Código subpartida arancelaria
</t>
    </r>
    <r>
      <rPr>
        <b/>
        <sz val="8"/>
        <color rgb="FF1F497D"/>
        <rFont val="Arial"/>
        <family val="2"/>
        <charset val="1"/>
      </rPr>
      <t>(c)</t>
    </r>
  </si>
  <si>
    <r>
      <rPr>
        <b/>
        <sz val="8"/>
        <rFont val="Arial"/>
        <family val="2"/>
        <charset val="1"/>
      </rPr>
      <t xml:space="preserve">Impuesto pagado en exportación
(Autoretención/
Abono Regalía)
</t>
    </r>
    <r>
      <rPr>
        <b/>
        <sz val="8"/>
        <color rgb="FF1F497D"/>
        <rFont val="Arial"/>
        <family val="2"/>
        <charset val="1"/>
      </rPr>
      <t>(d)</t>
    </r>
  </si>
  <si>
    <r>
      <rPr>
        <b/>
        <sz val="8"/>
        <rFont val="Arial"/>
        <family val="2"/>
        <charset val="1"/>
      </rPr>
      <t xml:space="preserve">Porcentaje de impuesto pagado en exportación (Autoretención/
Abono Regalía)
</t>
    </r>
    <r>
      <rPr>
        <b/>
        <sz val="8"/>
        <color rgb="FF1F497D"/>
        <rFont val="Arial"/>
        <family val="2"/>
        <charset val="1"/>
      </rPr>
      <t>(e)</t>
    </r>
  </si>
  <si>
    <r>
      <rPr>
        <b/>
        <sz val="8"/>
        <rFont val="Arial"/>
        <family val="2"/>
        <charset val="1"/>
      </rPr>
      <t xml:space="preserve">Valor impuesto pagado en exportación
</t>
    </r>
    <r>
      <rPr>
        <b/>
        <sz val="8"/>
        <color rgb="FF1F497D"/>
        <rFont val="Arial"/>
        <family val="2"/>
        <charset val="1"/>
      </rPr>
      <t>(f)</t>
    </r>
  </si>
  <si>
    <r>
      <rPr>
        <b/>
        <sz val="8"/>
        <rFont val="Arial"/>
        <family val="2"/>
        <charset val="1"/>
      </rPr>
      <t xml:space="preserve">Tipo de mineral
</t>
    </r>
    <r>
      <rPr>
        <b/>
        <sz val="8"/>
        <color rgb="FF1F497D"/>
        <rFont val="Arial"/>
        <family val="2"/>
        <charset val="1"/>
      </rPr>
      <t>(g)</t>
    </r>
  </si>
  <si>
    <t>Unidad de medida
(gramos, toneladas métricas, onzas, etc)</t>
  </si>
  <si>
    <t>Cantidad 
 (peso sin humedad o merma)
(i)</t>
  </si>
  <si>
    <t>Merma</t>
  </si>
  <si>
    <t>Peso neto</t>
  </si>
  <si>
    <r>
      <rPr>
        <b/>
        <sz val="8"/>
        <rFont val="Arial"/>
        <family val="2"/>
        <charset val="1"/>
      </rPr>
      <t xml:space="preserve">Ley o contenido  del mineral principal en gramos
</t>
    </r>
    <r>
      <rPr>
        <b/>
        <sz val="7.5"/>
        <rFont val="Arial"/>
        <family val="2"/>
        <charset val="1"/>
      </rPr>
      <t>(j)</t>
    </r>
  </si>
  <si>
    <r>
      <rPr>
        <b/>
        <sz val="8"/>
        <rFont val="Arial"/>
        <family val="2"/>
        <charset val="1"/>
      </rPr>
      <t xml:space="preserve">Porcentaje mineral  pagable (Ley) en gramos
</t>
    </r>
    <r>
      <rPr>
        <b/>
        <sz val="7.5"/>
        <color rgb="FF1F497D"/>
        <rFont val="Arial"/>
        <family val="2"/>
        <charset val="1"/>
      </rPr>
      <t xml:space="preserve">(k)
</t>
    </r>
  </si>
  <si>
    <t>Precio en gramos u onzas
(l)</t>
  </si>
  <si>
    <r>
      <rPr>
        <b/>
        <sz val="8"/>
        <rFont val="Arial"/>
        <family val="2"/>
        <charset val="1"/>
      </rPr>
      <t xml:space="preserve">Fuente precio
</t>
    </r>
    <r>
      <rPr>
        <b/>
        <sz val="8"/>
        <color rgb="FF1F497D"/>
        <rFont val="Arial"/>
        <family val="2"/>
        <charset val="1"/>
      </rPr>
      <t>(m)</t>
    </r>
  </si>
  <si>
    <t>Cargos de tratamiento y/o penalidades
(-)</t>
  </si>
  <si>
    <t>Valor total venta</t>
  </si>
  <si>
    <t>(h)</t>
  </si>
  <si>
    <t>{3} = {1}*{2)</t>
  </si>
  <si>
    <t>{8}={3}*{4}*{5}*{6}/31,1034768</t>
  </si>
  <si>
    <t>{12}= {10}-{11}</t>
  </si>
  <si>
    <t>NA</t>
  </si>
  <si>
    <t>1033 ó 4085</t>
  </si>
  <si>
    <t>Tm</t>
  </si>
  <si>
    <t>xxx</t>
  </si>
  <si>
    <t>Detalle de notas de crédito y/o débito (aplica para titulares de concesiones mineras, licencias de comercialización, plantas de beneficio u operadores mineros)</t>
  </si>
  <si>
    <t>No. Nota de Crédito</t>
  </si>
  <si>
    <t>Fecha de emisión</t>
  </si>
  <si>
    <t xml:space="preserve">Valor </t>
  </si>
  <si>
    <t>No. Comprobante de venta al que afecta</t>
  </si>
  <si>
    <t>COSTO DE VENTAS</t>
  </si>
  <si>
    <t>Detalle de costos por venta de minerales no metálicos por semestre y conciliación con formulario 113 (aplica para titulares de concesiones mineras y plantas de beneficio)</t>
  </si>
  <si>
    <t>Código de derecho minero</t>
  </si>
  <si>
    <t>Nombre titular concesión</t>
  </si>
  <si>
    <t>Nombre concesión / Planta de beneficio</t>
  </si>
  <si>
    <t>Régimen (Pequeña / Mediana / Gran Minería / Planta de Beneficio)</t>
  </si>
  <si>
    <t>Período
(I o II semestre)</t>
  </si>
  <si>
    <t>Tipo mineral</t>
  </si>
  <si>
    <r>
      <rPr>
        <b/>
        <sz val="8"/>
        <rFont val="Arial"/>
        <family val="2"/>
        <charset val="1"/>
      </rPr>
      <t xml:space="preserve">Costo de producción
</t>
    </r>
    <r>
      <rPr>
        <b/>
        <sz val="8"/>
        <color rgb="FF1F497D"/>
        <rFont val="Arial"/>
        <family val="2"/>
        <charset val="1"/>
      </rPr>
      <t xml:space="preserve">(p) </t>
    </r>
  </si>
  <si>
    <t>Toneladas métricas producción por año</t>
  </si>
  <si>
    <t>Porcentaje</t>
  </si>
  <si>
    <t>Costos según formulario 113</t>
  </si>
  <si>
    <t>Detalle de costo de producción de no metálicos (aplica para titulares de concesiones mineras y plantas de beneficio)</t>
  </si>
  <si>
    <t>Costos de operación</t>
  </si>
  <si>
    <t>Depreciaciones / Amortizaciones</t>
  </si>
  <si>
    <t>Costos de transporte</t>
  </si>
  <si>
    <t>Otros costos de producción
(indirectos)</t>
  </si>
  <si>
    <t>Concepto rubro</t>
  </si>
  <si>
    <t>Total Costos de operación</t>
  </si>
  <si>
    <t>Total Depreciaciones / Amortizaciones</t>
  </si>
  <si>
    <t>Total Costos de transporte</t>
  </si>
  <si>
    <t>Total Otros costos de producción (indirectos)</t>
  </si>
  <si>
    <t>TOTAL COSTO DE PRODUCCIÓN</t>
  </si>
  <si>
    <t>COMPRAS</t>
  </si>
  <si>
    <t>Detalle de pagos efectuados a plantas de beneficio (aplica para concesionariosy operadores mineros)</t>
  </si>
  <si>
    <t>No. comprobante de venta</t>
  </si>
  <si>
    <t>Fecha de emisión comprobante de venta</t>
  </si>
  <si>
    <t>No. Identificación o RUC planta de beneficio</t>
  </si>
  <si>
    <t>Razón social planta de beneficio</t>
  </si>
  <si>
    <t>Forma de traspaso de mineral</t>
  </si>
  <si>
    <t>Cantidad de mineral obtenido</t>
  </si>
  <si>
    <t>Unidad de medida del material obtenido</t>
  </si>
  <si>
    <t>Nombre del mineral obtenido</t>
  </si>
  <si>
    <t xml:space="preserve">Forma de pago
(efectivo/cheque/transferencia/
especies)
</t>
  </si>
  <si>
    <t>(q)</t>
  </si>
  <si>
    <t>(r)</t>
  </si>
  <si>
    <t>dd/mmm/aaaa</t>
  </si>
  <si>
    <t>Detalle de adquisiciones de minerales (aplica para titulares de licencias de comercialización)</t>
  </si>
  <si>
    <t>Nombre proveedor</t>
  </si>
  <si>
    <t>Tipo de mineral</t>
  </si>
  <si>
    <t>Cantidad mineral adquirido</t>
  </si>
  <si>
    <t>Precio de mineral adquirido</t>
  </si>
  <si>
    <t>Base Imponible tarifa 0% IVA (casos que aplique)</t>
  </si>
  <si>
    <t>Base Imponible tarifa IVA diferente de 0% (casos que aplique)</t>
  </si>
  <si>
    <t>Monto IVA</t>
  </si>
  <si>
    <t>Forma de pago</t>
  </si>
  <si>
    <t>Casillero declaración Impuesto a la Renta</t>
  </si>
  <si>
    <t>{4} = {1*2}</t>
  </si>
  <si>
    <t>{6} = {3+4+5}</t>
  </si>
  <si>
    <t>PARTICIPACIÓN LABORAL ATRIBUIBLE AL ESTADO</t>
  </si>
  <si>
    <t>titulo</t>
  </si>
  <si>
    <t>Detalle del cálculo de las obligaciones de orden laboral contraídas por los titulares de derechos mineros con sus trabajadores y conciliación del cálculo de utilidades atribuibles al Estado versus el formulario 106 (aplica para titulares de concesiones mineras, licencias de comercialización y plantas de beneficio)</t>
  </si>
  <si>
    <t>Año fiscal</t>
  </si>
  <si>
    <r>
      <rPr>
        <b/>
        <sz val="8"/>
        <rFont val="Arial"/>
        <family val="2"/>
        <charset val="1"/>
      </rPr>
      <t xml:space="preserve">Tipo derecho minero
</t>
    </r>
    <r>
      <rPr>
        <b/>
        <sz val="8"/>
        <color rgb="FF1F497D"/>
        <rFont val="Arial"/>
        <family val="2"/>
        <charset val="1"/>
      </rPr>
      <t>(b)</t>
    </r>
  </si>
  <si>
    <t>Régimen</t>
  </si>
  <si>
    <t>Código ARCOM</t>
  </si>
  <si>
    <t>Utilidad contable</t>
  </si>
  <si>
    <t>% Utilidad atribuible al Estado según Ley Minería</t>
  </si>
  <si>
    <t>Valor utilidad atribuible al Estado según Ley Minería</t>
  </si>
  <si>
    <t>% Utilidad trabajadores</t>
  </si>
  <si>
    <t>Valor utilidad trabajadores</t>
  </si>
  <si>
    <t>Código impuesto</t>
  </si>
  <si>
    <t>No. Formulario 106</t>
  </si>
  <si>
    <t>No. Adhesivo Formulario 106</t>
  </si>
  <si>
    <t>Valor pagado Form. 106</t>
  </si>
  <si>
    <t>Fecha pago</t>
  </si>
  <si>
    <r>
      <rPr>
        <b/>
        <sz val="8"/>
        <rFont val="Arial"/>
        <family val="2"/>
        <charset val="1"/>
      </rPr>
      <t xml:space="preserve">Diferencias
</t>
    </r>
    <r>
      <rPr>
        <b/>
        <sz val="8"/>
        <color rgb="FF1F497D"/>
        <rFont val="Arial"/>
        <family val="2"/>
        <charset val="1"/>
      </rPr>
      <t>(i)</t>
    </r>
  </si>
  <si>
    <r>
      <rPr>
        <b/>
        <sz val="8"/>
        <rFont val="Arial"/>
        <family val="2"/>
        <charset val="1"/>
      </rPr>
      <t xml:space="preserve">Observaciones
</t>
    </r>
    <r>
      <rPr>
        <b/>
        <sz val="8"/>
        <color rgb="FF1F497D"/>
        <rFont val="Arial"/>
        <family val="2"/>
        <charset val="1"/>
      </rPr>
      <t xml:space="preserve">(j)
</t>
    </r>
  </si>
  <si>
    <t>{5} = {1*4}</t>
  </si>
  <si>
    <t>ACTIVO MINERO</t>
  </si>
  <si>
    <t>Detalle de los rubros o cuentas que componen el activo minero (aplica para concesiones mineras)</t>
  </si>
  <si>
    <t>No. cuenta contable</t>
  </si>
  <si>
    <t>Nombre cuenta contable</t>
  </si>
  <si>
    <t>Casillero declaración impuesto a la renta</t>
  </si>
  <si>
    <t>a. Corresponde al código del título minero vigente otorgado por la Agencia de Regulación y Control Minero</t>
  </si>
  <si>
    <t>b. Corresponde al tipo de derecho minero: Concesión minera, licencia de comercialización, planta de beneficio, contrato de explotación, etc.  También aplica para el Operador Minero</t>
  </si>
  <si>
    <t>c. Detallar la subpartida arancelaria de exportacón: 2603000000, 2616100000, 2616901000, 7108120000, 7108130000, 7112990000, 7106911000</t>
  </si>
  <si>
    <t>d. Aplica para exportadores y corresponde al código del impuesto pagado previo a la exportación: 
    - Retención en la fuente de impuesto a la renta en la comercialización de sustancias minerales, CÓDIGO 1033 (Resolución NAC-DGERCGC16-00000217)   
    - Abono a regalías mineras, CÓDIGO 4085 (Resolución NAC-DGERCGC16-00000218) . 
    - En el caso de ventas locales colocar N/A.</t>
  </si>
  <si>
    <t>e. Porcentaje de la Retención en la fuente de impuesto a la renta en la comercialización de sustancias minerales ó del Abono a Regalías Mineras</t>
  </si>
  <si>
    <t>f. Valor de la Retención en la fuente de impuesto a la renta en la comercialización de sustancias minerales ó del Abono a Regalías Mineras</t>
  </si>
  <si>
    <t>g. Detallar la descripción o nombre del mineral.  Ejemplo: lingotes, concentrado, cuarzo, etc.</t>
  </si>
  <si>
    <t>h. Unidad de medida del mineral comercializado</t>
  </si>
  <si>
    <t>i. Cantidad antes de mermas en función de la unidad de medida</t>
  </si>
  <si>
    <t>j. Cantidad de contenido del mineral principal (aplica para concentrados de metales preciosos)</t>
  </si>
  <si>
    <t>k. Porcentaje pagable en función de la cantidad de contenido del mineral principal (definidos en contratos)</t>
  </si>
  <si>
    <t>l. Precio internacional del mineral principal comercializado bajo los términos establecidos en el contrato</t>
  </si>
  <si>
    <t xml:space="preserve">m. Detallar la fuente o referencia de la cual el contribuyente tomó el precio internacional del mineral comercializado. </t>
  </si>
  <si>
    <t>n. En caso de existir diferencias (por ejemplo por ajustes posteriores a la exportación por variaciones en precios, calidad, cargos, etc.), se debe revelar la explicación de las mismas, tanto al pie de este anexo, como en la parte de Recomendaciones sobre Aspectos Tributarios.</t>
  </si>
  <si>
    <t>o. Detallar el número de formulario y de adhesivo del formulario 113, y el número de formulario 106 si aplica. Detallar otras observaciones de ser el caso.</t>
  </si>
  <si>
    <t>p. Trasladar la sumatoria de los valores del cuadro "Detalle de costo de producción de no metálicos"</t>
  </si>
  <si>
    <t>q. Detallar la forma de traspaso del mineral obtenido al cliente. Ejemplo: contrato o factura</t>
  </si>
  <si>
    <t>r. Cantidad de mineral obtenido luego del procesamiento efectuado por la planta de beneficio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</si>
</sst>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164" formatCode="dd/mm/yyyy"/>
    <numFmt numFmtId="165" formatCode="0000000000000"/>
    <numFmt numFmtId="166" formatCode="_(* #,##0.00_);_(* \(#,##0.00\);_(* \-??_);_(@_)"/>
    <numFmt numFmtId="167" formatCode="#,##0;\(#,##0\)"/>
    <numFmt numFmtId="168" formatCode="0.00\ %"/>
    <numFmt numFmtId="169" formatCode="#,##0\ _€;[Red]\-#,##0\ _€"/>
    <numFmt numFmtId="170" formatCode="0\ %"/>
    <numFmt numFmtId="171" formatCode="dd/mm/yyyy;@"/>
    <numFmt numFmtId="172" formatCode="_-* #,##0_-;\-* #,##0_-;_-* \-??_-;_-@_-"/>
    <numFmt numFmtId="173" formatCode="#,##0.000"/>
    <numFmt numFmtId="174" formatCode="#,##0.0000"/>
    <numFmt numFmtId="175" formatCode="#,##0.0000000"/>
    <numFmt numFmtId="176" formatCode="0.0000"/>
    <numFmt numFmtId="177" formatCode="#,##0.00000000"/>
  </numFmts>
  <fonts count="49" x14ac:knownFonts="1">
    <font>
      <sz val="10"/>
      <name val="Arial"/>
      <charset val="1"/>
    </font>
    <font>
      <sz val="9"/>
      <name val="Arial"/>
      <family val="2"/>
      <charset val="1"/>
    </font>
    <font>
      <sz val="9"/>
      <color rgb="FF000000"/>
      <name val="Arial"/>
      <family val="2"/>
      <charset val="1"/>
    </font>
    <font>
      <b/>
      <sz val="9"/>
      <name val="Arial"/>
      <family val="2"/>
      <charset val="1"/>
    </font>
    <font>
      <b/>
      <u/>
      <sz val="9"/>
      <name val="Arial"/>
      <family val="2"/>
      <charset val="1"/>
    </font>
    <font>
      <b/>
      <sz val="9"/>
      <color rgb="FF000000"/>
      <name val="Arial"/>
      <family val="2"/>
      <charset val="1"/>
    </font>
    <font>
      <b/>
      <sz val="9"/>
      <color rgb="FF0000FF"/>
      <name val="Arial"/>
      <family val="2"/>
      <charset val="1"/>
    </font>
    <font>
      <u/>
      <sz val="10"/>
      <color rgb="FF0000FF"/>
      <name val="Arial"/>
      <family val="2"/>
      <charset val="1"/>
    </font>
    <font>
      <sz val="9"/>
      <color rgb="FF0000FF"/>
      <name val="Arial"/>
      <family val="2"/>
      <charset val="1"/>
    </font>
    <font>
      <b/>
      <sz val="9"/>
      <color rgb="FF003366"/>
      <name val="Arial"/>
      <family val="2"/>
      <charset val="1"/>
    </font>
    <font>
      <sz val="7"/>
      <name val="Arial"/>
      <family val="2"/>
      <charset val="1"/>
    </font>
    <font>
      <b/>
      <sz val="7"/>
      <name val="Arial"/>
      <family val="2"/>
      <charset val="1"/>
    </font>
    <font>
      <b/>
      <u/>
      <sz val="7"/>
      <name val="Arial"/>
      <family val="2"/>
      <charset val="1"/>
    </font>
    <font>
      <sz val="7"/>
      <name val="Georgia"/>
      <family val="1"/>
      <charset val="1"/>
    </font>
    <font>
      <sz val="8"/>
      <name val="Arial"/>
      <family val="2"/>
      <charset val="1"/>
    </font>
    <font>
      <u/>
      <sz val="8"/>
      <name val="Arial"/>
      <family val="2"/>
      <charset val="1"/>
    </font>
    <font>
      <b/>
      <sz val="8"/>
      <name val="Arial"/>
      <family val="2"/>
      <charset val="1"/>
    </font>
    <font>
      <b/>
      <u/>
      <sz val="8"/>
      <name val="Arial"/>
      <family val="2"/>
      <charset val="1"/>
    </font>
    <font>
      <b/>
      <sz val="8"/>
      <color rgb="FFFF0000"/>
      <name val="Arial"/>
      <family val="2"/>
      <charset val="1"/>
    </font>
    <font>
      <b/>
      <sz val="8"/>
      <color rgb="FF1F497D"/>
      <name val="Arial"/>
      <family val="2"/>
      <charset val="1"/>
    </font>
    <font>
      <sz val="8"/>
      <color rgb="FF000000"/>
      <name val="Calibri"/>
      <family val="2"/>
      <charset val="1"/>
    </font>
    <font>
      <sz val="11"/>
      <color rgb="FF000000"/>
      <name val="Calibri"/>
      <family val="2"/>
      <charset val="1"/>
    </font>
    <font>
      <b/>
      <sz val="8"/>
      <color rgb="FF000000"/>
      <name val="Calibri"/>
      <family val="2"/>
      <charset val="1"/>
    </font>
    <font>
      <b/>
      <sz val="9"/>
      <color rgb="FF1F497D"/>
      <name val="Arial"/>
      <family val="2"/>
      <charset val="1"/>
    </font>
    <font>
      <b/>
      <sz val="9"/>
      <color rgb="FFFF0000"/>
      <name val="Arial"/>
      <family val="2"/>
      <charset val="1"/>
    </font>
    <font>
      <b/>
      <sz val="8"/>
      <color rgb="FF0000FF"/>
      <name val="Arial"/>
      <family val="2"/>
      <charset val="1"/>
    </font>
    <font>
      <sz val="10"/>
      <color rgb="FF000000"/>
      <name val="Calibri"/>
      <family val="2"/>
      <charset val="1"/>
    </font>
    <font>
      <sz val="8"/>
      <color rgb="FFFF0000"/>
      <name val="Arial"/>
      <family val="2"/>
      <charset val="1"/>
    </font>
    <font>
      <b/>
      <i/>
      <sz val="8"/>
      <name val="Arial"/>
      <family val="2"/>
      <charset val="1"/>
    </font>
    <font>
      <b/>
      <sz val="8"/>
      <color rgb="FF003366"/>
      <name val="Arial"/>
      <family val="2"/>
      <charset val="1"/>
    </font>
    <font>
      <sz val="9"/>
      <color rgb="FFFF0000"/>
      <name val="Arial"/>
      <family val="2"/>
      <charset val="1"/>
    </font>
    <font>
      <b/>
      <i/>
      <sz val="8"/>
      <color rgb="FF003366"/>
      <name val="Arial"/>
      <family val="2"/>
      <charset val="1"/>
    </font>
    <font>
      <b/>
      <i/>
      <sz val="9"/>
      <name val="Arial"/>
      <family val="2"/>
      <charset val="1"/>
    </font>
    <font>
      <sz val="9"/>
      <color rgb="FFFFFFFF"/>
      <name val="Arial"/>
      <family val="2"/>
      <charset val="1"/>
    </font>
    <font>
      <b/>
      <sz val="9"/>
      <color rgb="FF44546A"/>
      <name val="Arial"/>
      <family val="2"/>
      <charset val="1"/>
    </font>
    <font>
      <u/>
      <sz val="9"/>
      <color rgb="FF0000FF"/>
      <name val="Arial"/>
      <family val="2"/>
      <charset val="1"/>
    </font>
    <font>
      <sz val="8"/>
      <color rgb="FF000000"/>
      <name val="Arial"/>
      <family val="2"/>
      <charset val="1"/>
    </font>
    <font>
      <b/>
      <sz val="8"/>
      <color rgb="FF000000"/>
      <name val="Arial"/>
      <family val="2"/>
      <charset val="1"/>
    </font>
    <font>
      <sz val="10"/>
      <name val="Arial"/>
      <family val="2"/>
      <charset val="1"/>
    </font>
    <font>
      <b/>
      <u/>
      <sz val="8"/>
      <color rgb="FF0000FF"/>
      <name val="Arial"/>
      <family val="2"/>
      <charset val="1"/>
    </font>
    <font>
      <b/>
      <sz val="7.5"/>
      <name val="Arial"/>
      <family val="2"/>
      <charset val="1"/>
    </font>
    <font>
      <b/>
      <sz val="7.5"/>
      <color rgb="FF1F497D"/>
      <name val="Arial"/>
      <family val="2"/>
      <charset val="1"/>
    </font>
    <font>
      <b/>
      <sz val="8"/>
      <color rgb="FF31859C"/>
      <name val="Arial"/>
      <family val="2"/>
      <charset val="1"/>
    </font>
    <font>
      <sz val="7.5"/>
      <color rgb="FF254061"/>
      <name val="Arial"/>
      <family val="2"/>
      <charset val="1"/>
    </font>
    <font>
      <sz val="8"/>
      <color rgb="FF254061"/>
      <name val="Arial"/>
      <family val="2"/>
      <charset val="1"/>
    </font>
    <font>
      <b/>
      <sz val="7.5"/>
      <color rgb="FF00B0F0"/>
      <name val="Arial"/>
      <family val="2"/>
      <charset val="1"/>
    </font>
    <font>
      <b/>
      <sz val="7.5"/>
      <color rgb="FF0070C0"/>
      <name val="Arial"/>
      <family val="2"/>
      <charset val="1"/>
    </font>
    <font>
      <sz val="7"/>
      <color rgb="FF000000"/>
      <name val="Arial"/>
      <family val="2"/>
      <charset val="1"/>
    </font>
    <font>
      <sz val="7.5"/>
      <name val="Arial"/>
      <family val="2"/>
      <charset val="1"/>
    </font>
  </fonts>
  <fills count="10">
    <fill>
      <patternFill patternType="none"/>
    </fill>
    <fill>
      <patternFill patternType="gray125"/>
    </fill>
    <fill>
      <patternFill patternType="solid">
        <fgColor rgb="FFFFFFFF"/>
        <bgColor rgb="FFF2F2F2"/>
      </patternFill>
    </fill>
    <fill>
      <patternFill patternType="solid">
        <fgColor rgb="FFF2F2F2"/>
        <bgColor rgb="FFE2F0D9"/>
      </patternFill>
    </fill>
    <fill>
      <patternFill patternType="solid">
        <fgColor rgb="FFDCE6F2"/>
        <bgColor rgb="FFE2F0D9"/>
      </patternFill>
    </fill>
    <fill>
      <patternFill patternType="solid">
        <fgColor rgb="FFE2F0D9"/>
        <bgColor rgb="FFDCE6F2"/>
      </patternFill>
    </fill>
    <fill>
      <patternFill patternType="solid">
        <fgColor rgb="FFFFFF00"/>
        <bgColor rgb="FFFFFF00"/>
      </patternFill>
    </fill>
    <fill>
      <patternFill patternType="solid">
        <fgColor rgb="FFD9D9D9"/>
        <bgColor rgb="FFDCE6F2"/>
      </patternFill>
    </fill>
    <fill>
      <patternFill patternType="solid">
        <fgColor rgb="FFF2DCDB"/>
        <bgColor rgb="FFD9D9D9"/>
      </patternFill>
    </fill>
    <fill>
      <patternFill patternType="solid">
        <fgColor rgb="FFB3A2C7"/>
        <bgColor rgb="FFC0C0C0"/>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top style="thin">
        <color auto="1"/>
      </top>
      <bottom/>
      <diagonal/>
    </border>
    <border>
      <left/>
      <right/>
      <top/>
      <bottom style="thin">
        <color auto="1"/>
      </bottom>
      <diagonal/>
    </border>
    <border>
      <left style="medium">
        <color auto="1"/>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diagonal/>
    </border>
    <border>
      <left/>
      <right style="thin">
        <color auto="1"/>
      </right>
      <top/>
      <bottom style="thin">
        <color auto="1"/>
      </bottom>
      <diagonal/>
    </border>
  </borders>
  <cellStyleXfs count="4">
    <xf numFmtId="0" fontId="0" fillId="0" borderId="0"/>
    <xf numFmtId="170" fontId="38" fillId="0" borderId="0" applyBorder="0" applyProtection="0"/>
    <xf numFmtId="0" fontId="7" fillId="0" borderId="0" applyBorder="0" applyProtection="0"/>
    <xf numFmtId="0" fontId="21" fillId="0" borderId="0"/>
  </cellStyleXfs>
  <cellXfs count="617">
    <xf numFmtId="0" fontId="0" fillId="0" borderId="0" xfId="0"/>
    <xf numFmtId="0" fontId="1" fillId="2" borderId="1" xfId="0" applyFont="1" applyFill="1" applyBorder="1" applyAlignment="1">
      <alignment horizontal="center" vertical="center"/>
    </xf>
    <xf numFmtId="49"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0" fontId="3" fillId="2" borderId="1" xfId="0" applyFont="1" applyFill="1" applyBorder="1" applyAlignment="1">
      <alignment horizontal="justify" vertical="center" wrapText="1"/>
    </xf>
    <xf numFmtId="0" fontId="6" fillId="2" borderId="8" xfId="2" applyFont="1" applyFill="1" applyBorder="1" applyAlignment="1" applyProtection="1">
      <alignment horizontal="center" vertical="center" wrapText="1"/>
    </xf>
    <xf numFmtId="0" fontId="6" fillId="0" borderId="1" xfId="2" applyFont="1" applyBorder="1" applyAlignment="1" applyProtection="1">
      <alignment horizontal="center" vertical="center" wrapText="1"/>
    </xf>
    <xf numFmtId="0" fontId="1" fillId="2" borderId="1" xfId="0" applyFont="1" applyFill="1" applyBorder="1" applyAlignment="1">
      <alignment horizontal="left" vertical="center" wrapText="1" indent="15"/>
    </xf>
    <xf numFmtId="0" fontId="6" fillId="2" borderId="1" xfId="2" applyFont="1" applyFill="1" applyBorder="1" applyAlignment="1" applyProtection="1">
      <alignment horizontal="center" vertical="center" wrapText="1"/>
    </xf>
    <xf numFmtId="0" fontId="1" fillId="2" borderId="1" xfId="0" applyFont="1" applyFill="1" applyBorder="1" applyAlignment="1">
      <alignment horizontal="left" vertical="center" wrapText="1" indent="1"/>
    </xf>
    <xf numFmtId="0" fontId="3" fillId="5" borderId="1" xfId="0" applyFont="1" applyFill="1" applyBorder="1" applyAlignment="1">
      <alignment horizontal="justify" vertical="center" wrapText="1"/>
    </xf>
    <xf numFmtId="0" fontId="3" fillId="4" borderId="1" xfId="0" applyFont="1" applyFill="1" applyBorder="1" applyAlignment="1">
      <alignment horizontal="justify" vertical="center" wrapText="1"/>
    </xf>
    <xf numFmtId="0" fontId="3" fillId="3" borderId="1" xfId="0" applyFont="1" applyFill="1" applyBorder="1" applyAlignment="1">
      <alignment horizontal="center" vertical="center" wrapText="1"/>
    </xf>
    <xf numFmtId="0" fontId="1" fillId="2" borderId="0" xfId="0" applyFont="1" applyFill="1"/>
    <xf numFmtId="0" fontId="2" fillId="2" borderId="0" xfId="0" applyFont="1" applyFill="1"/>
    <xf numFmtId="0" fontId="0" fillId="2" borderId="0" xfId="0" applyFill="1"/>
    <xf numFmtId="0" fontId="3" fillId="2" borderId="0" xfId="0" applyFont="1" applyFill="1" applyBorder="1"/>
    <xf numFmtId="0" fontId="1" fillId="2" borderId="0" xfId="0" applyFont="1" applyFill="1" applyBorder="1"/>
    <xf numFmtId="0" fontId="4" fillId="2" borderId="0" xfId="0" applyFont="1" applyFill="1" applyBorder="1"/>
    <xf numFmtId="0" fontId="1" fillId="2" borderId="0" xfId="0" applyFont="1" applyFill="1" applyBorder="1" applyAlignment="1">
      <alignment horizontal="left"/>
    </xf>
    <xf numFmtId="49" fontId="1" fillId="2" borderId="0" xfId="0" applyNumberFormat="1" applyFont="1" applyFill="1" applyBorder="1" applyAlignment="1">
      <alignment horizontal="left"/>
    </xf>
    <xf numFmtId="0" fontId="3" fillId="2" borderId="0" xfId="0" applyFont="1" applyFill="1"/>
    <xf numFmtId="0" fontId="3"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3" fillId="2" borderId="0" xfId="0" applyFont="1" applyFill="1" applyAlignment="1">
      <alignment horizontal="center" vertical="center" wrapText="1"/>
    </xf>
    <xf numFmtId="0" fontId="6" fillId="2" borderId="1" xfId="2" applyFont="1" applyFill="1" applyBorder="1" applyAlignment="1" applyProtection="1">
      <alignment horizontal="center" vertical="center" wrapText="1"/>
    </xf>
    <xf numFmtId="0" fontId="3" fillId="2" borderId="2" xfId="0" applyFont="1" applyFill="1" applyBorder="1" applyAlignment="1" applyProtection="1">
      <alignment horizontal="center" vertical="center" wrapText="1"/>
    </xf>
    <xf numFmtId="0" fontId="3" fillId="2" borderId="3" xfId="0" applyFont="1" applyFill="1" applyBorder="1" applyAlignment="1" applyProtection="1">
      <alignment horizontal="center" vertical="center" wrapText="1"/>
    </xf>
    <xf numFmtId="0" fontId="3" fillId="2" borderId="4" xfId="0" applyFont="1" applyFill="1" applyBorder="1" applyAlignment="1" applyProtection="1">
      <alignment horizontal="center" vertical="center" wrapText="1"/>
    </xf>
    <xf numFmtId="0" fontId="1" fillId="2" borderId="5" xfId="0" applyFont="1" applyFill="1" applyBorder="1" applyAlignment="1">
      <alignment horizontal="justify" vertical="center" wrapText="1"/>
    </xf>
    <xf numFmtId="0" fontId="1" fillId="2" borderId="6" xfId="0" applyFont="1" applyFill="1" applyBorder="1" applyAlignment="1">
      <alignment horizontal="justify" vertical="center" wrapText="1"/>
    </xf>
    <xf numFmtId="0" fontId="3" fillId="2" borderId="6"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5" fillId="2" borderId="1" xfId="2" applyFont="1" applyFill="1" applyBorder="1" applyAlignment="1" applyProtection="1">
      <alignment horizontal="center" vertical="center" wrapText="1"/>
    </xf>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1" xfId="2" applyFont="1" applyFill="1" applyBorder="1" applyAlignment="1" applyProtection="1">
      <alignment vertical="center" wrapText="1"/>
    </xf>
    <xf numFmtId="0" fontId="5" fillId="2" borderId="1" xfId="0" applyFont="1" applyFill="1" applyBorder="1" applyAlignment="1" applyProtection="1">
      <alignment horizontal="center" vertical="center" wrapText="1"/>
    </xf>
    <xf numFmtId="0" fontId="5" fillId="2" borderId="1" xfId="0" applyFont="1" applyFill="1" applyBorder="1" applyAlignment="1">
      <alignment horizontal="center" vertical="center" wrapText="1"/>
    </xf>
    <xf numFmtId="0" fontId="6" fillId="2" borderId="0" xfId="0" applyFont="1" applyFill="1" applyBorder="1" applyAlignment="1" applyProtection="1">
      <alignment horizontal="center"/>
    </xf>
    <xf numFmtId="0" fontId="1" fillId="2" borderId="0" xfId="0" applyFont="1" applyFill="1" applyBorder="1" applyAlignment="1">
      <alignment horizontal="justify" vertical="center" wrapText="1"/>
    </xf>
    <xf numFmtId="0" fontId="1" fillId="2" borderId="1" xfId="0" applyFont="1" applyFill="1" applyBorder="1" applyAlignment="1">
      <alignment horizontal="center" vertical="center" wrapText="1"/>
    </xf>
    <xf numFmtId="0" fontId="1" fillId="2" borderId="0" xfId="0" applyFont="1" applyFill="1" applyAlignment="1">
      <alignment horizontal="justify" vertical="center" wrapText="1"/>
    </xf>
    <xf numFmtId="49" fontId="1" fillId="2" borderId="1" xfId="0" applyNumberFormat="1" applyFont="1" applyFill="1" applyBorder="1" applyAlignment="1">
      <alignment horizontal="center" vertical="center" wrapText="1"/>
    </xf>
    <xf numFmtId="0" fontId="3" fillId="2" borderId="0" xfId="0" applyFont="1" applyFill="1" applyBorder="1" applyAlignment="1">
      <alignment horizontal="justify" vertical="top" wrapText="1"/>
    </xf>
    <xf numFmtId="0" fontId="1" fillId="2" borderId="0" xfId="0" applyFont="1" applyFill="1" applyBorder="1" applyAlignment="1">
      <alignment horizontal="justify" vertical="top" wrapText="1"/>
    </xf>
    <xf numFmtId="0" fontId="1" fillId="2" borderId="0" xfId="0" applyFont="1" applyFill="1" applyAlignment="1">
      <alignment vertical="top" wrapText="1"/>
    </xf>
    <xf numFmtId="49" fontId="1" fillId="2" borderId="1" xfId="0" applyNumberFormat="1" applyFont="1" applyFill="1" applyBorder="1" applyAlignment="1">
      <alignment horizontal="left" vertical="center" wrapText="1"/>
    </xf>
    <xf numFmtId="0" fontId="1" fillId="2" borderId="1" xfId="0" applyFont="1" applyFill="1" applyBorder="1" applyAlignment="1">
      <alignment horizontal="justify" vertical="center" wrapText="1"/>
    </xf>
    <xf numFmtId="0" fontId="3" fillId="2" borderId="0" xfId="0" applyFont="1" applyFill="1" applyBorder="1" applyAlignment="1"/>
    <xf numFmtId="0" fontId="3" fillId="2" borderId="0" xfId="0" applyFont="1" applyFill="1" applyBorder="1" applyAlignment="1">
      <alignment horizontal="left"/>
    </xf>
    <xf numFmtId="0" fontId="3" fillId="2" borderId="0" xfId="0" applyFont="1" applyFill="1" applyBorder="1" applyAlignment="1">
      <alignment horizontal="justify" vertical="center" wrapText="1"/>
    </xf>
    <xf numFmtId="49" fontId="1" fillId="2" borderId="1" xfId="0" applyNumberFormat="1" applyFont="1" applyFill="1" applyBorder="1" applyAlignment="1">
      <alignment horizontal="justify" vertical="center" wrapText="1"/>
    </xf>
    <xf numFmtId="0" fontId="6" fillId="2" borderId="0" xfId="2" applyFont="1" applyFill="1" applyBorder="1" applyAlignment="1" applyProtection="1">
      <alignment horizontal="center"/>
    </xf>
    <xf numFmtId="0" fontId="3" fillId="4" borderId="4" xfId="0" applyFont="1" applyFill="1" applyBorder="1" applyAlignment="1">
      <alignment horizontal="center" vertical="center" wrapText="1"/>
    </xf>
    <xf numFmtId="4" fontId="1" fillId="2" borderId="1" xfId="0" applyNumberFormat="1" applyFont="1" applyFill="1" applyBorder="1" applyAlignment="1">
      <alignment horizontal="center" vertical="center" wrapText="1"/>
    </xf>
    <xf numFmtId="0" fontId="10" fillId="2" borderId="0" xfId="0" applyFont="1" applyFill="1" applyBorder="1"/>
    <xf numFmtId="0" fontId="10" fillId="2" borderId="0" xfId="0" applyFont="1" applyFill="1"/>
    <xf numFmtId="0" fontId="11" fillId="2" borderId="0" xfId="0" applyFont="1" applyFill="1" applyBorder="1"/>
    <xf numFmtId="0" fontId="12" fillId="2" borderId="0" xfId="0" applyFont="1" applyFill="1" applyBorder="1"/>
    <xf numFmtId="0" fontId="10" fillId="2" borderId="0" xfId="0" applyFont="1" applyFill="1" applyBorder="1" applyAlignment="1">
      <alignment horizontal="left"/>
    </xf>
    <xf numFmtId="0" fontId="11" fillId="3" borderId="1" xfId="0" applyFont="1" applyFill="1" applyBorder="1" applyAlignment="1">
      <alignment horizontal="center" vertical="center" wrapText="1"/>
    </xf>
    <xf numFmtId="0" fontId="10" fillId="2" borderId="0" xfId="0" applyFont="1" applyFill="1" applyAlignment="1">
      <alignment horizontal="center" vertical="center" wrapText="1"/>
    </xf>
    <xf numFmtId="0" fontId="11" fillId="4" borderId="5" xfId="0" applyFont="1" applyFill="1" applyBorder="1" applyAlignment="1">
      <alignment vertical="center" wrapText="1"/>
    </xf>
    <xf numFmtId="0" fontId="11" fillId="4" borderId="6" xfId="0" applyFont="1" applyFill="1" applyBorder="1" applyAlignment="1">
      <alignment vertical="center" wrapText="1"/>
    </xf>
    <xf numFmtId="0" fontId="11" fillId="4" borderId="7" xfId="0" applyFont="1" applyFill="1" applyBorder="1" applyAlignment="1">
      <alignment horizontal="center" vertical="center" wrapText="1"/>
    </xf>
    <xf numFmtId="0" fontId="11" fillId="2" borderId="1" xfId="0" applyFont="1" applyFill="1" applyBorder="1" applyAlignment="1">
      <alignment horizontal="justify" vertical="center" wrapText="1"/>
    </xf>
    <xf numFmtId="0" fontId="10" fillId="2" borderId="1" xfId="0" applyFont="1" applyFill="1" applyBorder="1" applyAlignment="1">
      <alignment horizontal="justify" vertical="center" wrapText="1"/>
    </xf>
    <xf numFmtId="0" fontId="10" fillId="2" borderId="1" xfId="0" applyFont="1" applyFill="1" applyBorder="1" applyAlignment="1">
      <alignment horizontal="center" vertical="center" wrapText="1"/>
    </xf>
    <xf numFmtId="0" fontId="10" fillId="2" borderId="2" xfId="0" applyFont="1" applyFill="1" applyBorder="1" applyAlignment="1">
      <alignment horizontal="justify" vertical="center" wrapText="1"/>
    </xf>
    <xf numFmtId="0" fontId="11" fillId="2" borderId="1"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3" fillId="2" borderId="1" xfId="0" applyFont="1" applyFill="1" applyBorder="1" applyAlignment="1">
      <alignment horizontal="left" vertical="center" wrapText="1"/>
    </xf>
    <xf numFmtId="0" fontId="11" fillId="2" borderId="2" xfId="0" applyFont="1" applyFill="1" applyBorder="1" applyAlignment="1">
      <alignment horizontal="center" vertical="center" wrapText="1"/>
    </xf>
    <xf numFmtId="0" fontId="11" fillId="4" borderId="5" xfId="0" applyFont="1" applyFill="1" applyBorder="1" applyAlignment="1">
      <alignment horizontal="justify" vertical="center" wrapText="1"/>
    </xf>
    <xf numFmtId="0" fontId="10" fillId="4" borderId="7" xfId="0" applyFont="1" applyFill="1" applyBorder="1" applyAlignment="1">
      <alignment vertical="center" wrapText="1"/>
    </xf>
    <xf numFmtId="0" fontId="11" fillId="2" borderId="0" xfId="0" applyFont="1" applyFill="1"/>
    <xf numFmtId="0" fontId="14" fillId="2" borderId="0" xfId="0" applyFont="1" applyFill="1" applyAlignment="1">
      <alignment wrapText="1"/>
    </xf>
    <xf numFmtId="0" fontId="14" fillId="2" borderId="0" xfId="0" applyFont="1" applyFill="1" applyAlignment="1">
      <alignment horizontal="right" wrapText="1"/>
    </xf>
    <xf numFmtId="0" fontId="14" fillId="2" borderId="0" xfId="0" applyFont="1" applyFill="1" applyAlignment="1">
      <alignment horizontal="left" wrapText="1"/>
    </xf>
    <xf numFmtId="0" fontId="14" fillId="2" borderId="0" xfId="0" applyFont="1" applyFill="1" applyAlignment="1">
      <alignment horizontal="center"/>
    </xf>
    <xf numFmtId="0" fontId="14" fillId="2" borderId="0" xfId="0" applyFont="1" applyFill="1"/>
    <xf numFmtId="0" fontId="14" fillId="2" borderId="0" xfId="0" applyFont="1" applyFill="1" applyBorder="1"/>
    <xf numFmtId="0" fontId="16" fillId="2" borderId="0" xfId="0" applyFont="1" applyFill="1" applyBorder="1"/>
    <xf numFmtId="0" fontId="16" fillId="2" borderId="0" xfId="0" applyFont="1" applyFill="1" applyBorder="1" applyAlignment="1">
      <alignment horizontal="right"/>
    </xf>
    <xf numFmtId="0" fontId="17" fillId="2" borderId="0" xfId="0" applyFont="1" applyFill="1" applyBorder="1"/>
    <xf numFmtId="0" fontId="17" fillId="2" borderId="0" xfId="0" applyFont="1" applyFill="1" applyBorder="1" applyAlignment="1">
      <alignment horizontal="right"/>
    </xf>
    <xf numFmtId="0" fontId="14" fillId="2" borderId="0" xfId="0" applyFont="1" applyFill="1" applyBorder="1" applyAlignment="1">
      <alignment horizontal="right"/>
    </xf>
    <xf numFmtId="0" fontId="16" fillId="2" borderId="0" xfId="0" applyFont="1" applyFill="1" applyAlignment="1">
      <alignment horizontal="left"/>
    </xf>
    <xf numFmtId="0" fontId="16" fillId="2" borderId="0" xfId="0" applyFont="1" applyFill="1" applyAlignment="1">
      <alignment horizontal="right"/>
    </xf>
    <xf numFmtId="0" fontId="15" fillId="2" borderId="0" xfId="0" applyFont="1" applyFill="1" applyBorder="1"/>
    <xf numFmtId="0" fontId="16" fillId="3" borderId="8" xfId="0" applyFont="1" applyFill="1" applyBorder="1" applyAlignment="1">
      <alignment horizontal="left" vertical="center" wrapText="1"/>
    </xf>
    <xf numFmtId="166" fontId="16" fillId="3" borderId="8" xfId="0" applyNumberFormat="1" applyFont="1" applyFill="1" applyBorder="1" applyAlignment="1" applyProtection="1">
      <alignment horizontal="left" vertical="center" wrapText="1"/>
    </xf>
    <xf numFmtId="0" fontId="14" fillId="2" borderId="0" xfId="0" applyFont="1" applyFill="1" applyAlignment="1">
      <alignment horizontal="center" vertical="center" wrapText="1"/>
    </xf>
    <xf numFmtId="0" fontId="18" fillId="3" borderId="8" xfId="0" applyFont="1" applyFill="1" applyBorder="1" applyAlignment="1">
      <alignment horizontal="left" vertical="center"/>
    </xf>
    <xf numFmtId="0" fontId="19" fillId="3" borderId="8" xfId="0" applyFont="1" applyFill="1" applyBorder="1" applyAlignment="1">
      <alignment horizontal="left" vertical="center" wrapText="1"/>
    </xf>
    <xf numFmtId="49" fontId="14" fillId="2" borderId="8" xfId="0" applyNumberFormat="1" applyFont="1" applyFill="1" applyBorder="1" applyAlignment="1" applyProtection="1">
      <alignment horizontal="left" vertical="center" wrapText="1"/>
    </xf>
    <xf numFmtId="4" fontId="14" fillId="0" borderId="8" xfId="0" applyNumberFormat="1" applyFont="1" applyBorder="1" applyAlignment="1">
      <alignment horizontal="left" vertical="center"/>
    </xf>
    <xf numFmtId="49" fontId="20" fillId="0" borderId="8" xfId="0" applyNumberFormat="1" applyFont="1" applyBorder="1" applyAlignment="1">
      <alignment horizontal="left"/>
    </xf>
    <xf numFmtId="4" fontId="14" fillId="2" borderId="8" xfId="0" applyNumberFormat="1" applyFont="1" applyFill="1" applyBorder="1" applyAlignment="1">
      <alignment horizontal="left" vertical="center" wrapText="1"/>
    </xf>
    <xf numFmtId="0" fontId="14" fillId="0" borderId="8" xfId="0" applyFont="1" applyBorder="1" applyAlignment="1">
      <alignment horizontal="left"/>
    </xf>
    <xf numFmtId="49" fontId="14" fillId="2" borderId="8" xfId="0" applyNumberFormat="1" applyFont="1" applyFill="1" applyBorder="1" applyAlignment="1" applyProtection="1">
      <alignment horizontal="left" vertical="center"/>
    </xf>
    <xf numFmtId="0" fontId="14" fillId="0" borderId="8" xfId="0" applyFont="1" applyBorder="1" applyAlignment="1">
      <alignment horizontal="left" wrapText="1"/>
    </xf>
    <xf numFmtId="4" fontId="14" fillId="2" borderId="8" xfId="0" applyNumberFormat="1" applyFont="1" applyFill="1" applyBorder="1" applyAlignment="1">
      <alignment horizontal="left" vertical="center"/>
    </xf>
    <xf numFmtId="4" fontId="14" fillId="0" borderId="8" xfId="0" applyNumberFormat="1" applyFont="1" applyBorder="1" applyAlignment="1">
      <alignment horizontal="left"/>
    </xf>
    <xf numFmtId="0" fontId="14" fillId="0" borderId="8" xfId="0" applyFont="1" applyBorder="1" applyAlignment="1">
      <alignment horizontal="left" vertical="center" wrapText="1"/>
    </xf>
    <xf numFmtId="49" fontId="16" fillId="2" borderId="8" xfId="0" applyNumberFormat="1" applyFont="1" applyFill="1" applyBorder="1" applyAlignment="1" applyProtection="1">
      <alignment horizontal="left" vertical="center" wrapText="1"/>
    </xf>
    <xf numFmtId="4" fontId="16" fillId="2" borderId="8" xfId="0" applyNumberFormat="1" applyFont="1" applyFill="1" applyBorder="1" applyAlignment="1">
      <alignment horizontal="left" vertical="center" wrapText="1"/>
    </xf>
    <xf numFmtId="4" fontId="16" fillId="0" borderId="8" xfId="0" applyNumberFormat="1" applyFont="1" applyBorder="1" applyAlignment="1">
      <alignment horizontal="left"/>
    </xf>
    <xf numFmtId="49" fontId="16" fillId="0" borderId="8" xfId="0" applyNumberFormat="1" applyFont="1" applyBorder="1" applyAlignment="1" applyProtection="1">
      <alignment horizontal="left" vertical="center" wrapText="1"/>
    </xf>
    <xf numFmtId="4" fontId="16" fillId="0" borderId="8" xfId="0" applyNumberFormat="1" applyFont="1" applyBorder="1" applyAlignment="1">
      <alignment horizontal="left" vertical="center" wrapText="1"/>
    </xf>
    <xf numFmtId="0" fontId="14" fillId="0" borderId="8" xfId="0" applyFont="1" applyBorder="1" applyAlignment="1">
      <alignment horizontal="left" vertical="center"/>
    </xf>
    <xf numFmtId="4" fontId="14" fillId="0" borderId="8" xfId="0" applyNumberFormat="1" applyFont="1" applyBorder="1" applyAlignment="1">
      <alignment horizontal="left" vertical="center" wrapText="1"/>
    </xf>
    <xf numFmtId="0" fontId="14" fillId="0" borderId="0" xfId="0" applyFont="1"/>
    <xf numFmtId="49" fontId="14" fillId="0" borderId="10" xfId="0" applyNumberFormat="1" applyFont="1" applyBorder="1" applyAlignment="1" applyProtection="1">
      <alignment horizontal="left" vertical="center"/>
    </xf>
    <xf numFmtId="0" fontId="16" fillId="0" borderId="8" xfId="0" applyFont="1" applyBorder="1" applyAlignment="1">
      <alignment horizontal="left" vertical="center" wrapText="1"/>
    </xf>
    <xf numFmtId="166" fontId="16" fillId="0" borderId="8" xfId="0" applyNumberFormat="1" applyFont="1" applyBorder="1" applyAlignment="1" applyProtection="1">
      <alignment horizontal="left" vertical="center" wrapText="1"/>
    </xf>
    <xf numFmtId="0" fontId="16" fillId="0" borderId="8" xfId="0" applyFont="1" applyBorder="1" applyAlignment="1">
      <alignment horizontal="left"/>
    </xf>
    <xf numFmtId="0" fontId="14" fillId="2" borderId="8" xfId="0" applyFont="1" applyFill="1" applyBorder="1" applyAlignment="1">
      <alignment horizontal="left" vertical="center" wrapText="1"/>
    </xf>
    <xf numFmtId="4" fontId="14" fillId="2" borderId="0" xfId="0" applyNumberFormat="1" applyFont="1" applyFill="1" applyBorder="1"/>
    <xf numFmtId="4" fontId="14" fillId="2" borderId="0" xfId="0" applyNumberFormat="1" applyFont="1" applyFill="1" applyBorder="1" applyAlignment="1">
      <alignment horizontal="right"/>
    </xf>
    <xf numFmtId="4" fontId="14" fillId="2" borderId="0" xfId="0" applyNumberFormat="1" applyFont="1" applyFill="1" applyBorder="1" applyAlignment="1">
      <alignment horizontal="left"/>
    </xf>
    <xf numFmtId="0" fontId="14" fillId="2" borderId="1" xfId="0" applyFont="1" applyFill="1" applyBorder="1" applyAlignment="1">
      <alignment horizontal="justify" vertical="top" wrapText="1"/>
    </xf>
    <xf numFmtId="0" fontId="14" fillId="2" borderId="0" xfId="0" applyFont="1" applyFill="1" applyBorder="1" applyAlignment="1">
      <alignment wrapText="1"/>
    </xf>
    <xf numFmtId="0" fontId="14" fillId="2" borderId="0" xfId="0" applyFont="1" applyFill="1" applyBorder="1" applyAlignment="1">
      <alignment horizontal="right" wrapText="1"/>
    </xf>
    <xf numFmtId="0" fontId="14" fillId="2" borderId="0" xfId="0" applyFont="1" applyFill="1" applyBorder="1" applyAlignment="1">
      <alignment horizontal="left" wrapText="1"/>
    </xf>
    <xf numFmtId="0" fontId="16" fillId="2" borderId="0" xfId="0" applyFont="1" applyFill="1" applyBorder="1" applyAlignment="1">
      <alignment horizontal="left"/>
    </xf>
    <xf numFmtId="0" fontId="16" fillId="2" borderId="0" xfId="0" applyFont="1" applyFill="1"/>
    <xf numFmtId="0" fontId="1" fillId="2" borderId="0" xfId="0" applyFont="1" applyFill="1" applyAlignment="1">
      <alignment wrapText="1"/>
    </xf>
    <xf numFmtId="0" fontId="3" fillId="2" borderId="0" xfId="0" applyFont="1" applyFill="1" applyBorder="1" applyAlignment="1">
      <alignment horizontal="right"/>
    </xf>
    <xf numFmtId="0" fontId="3" fillId="2" borderId="0" xfId="0" applyFont="1" applyFill="1" applyAlignment="1">
      <alignment horizontal="right"/>
    </xf>
    <xf numFmtId="1" fontId="3" fillId="3" borderId="1" xfId="0" applyNumberFormat="1" applyFont="1" applyFill="1" applyBorder="1" applyAlignment="1">
      <alignment horizontal="center" vertical="center" wrapText="1"/>
    </xf>
    <xf numFmtId="0" fontId="23" fillId="3"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49" fontId="1" fillId="2" borderId="1" xfId="0" applyNumberFormat="1" applyFont="1" applyFill="1" applyBorder="1" applyAlignment="1">
      <alignment vertical="center" wrapText="1"/>
    </xf>
    <xf numFmtId="4" fontId="1" fillId="2" borderId="1" xfId="0" applyNumberFormat="1" applyFont="1" applyFill="1" applyBorder="1" applyAlignment="1" applyProtection="1">
      <alignment vertical="center"/>
      <protection locked="0"/>
    </xf>
    <xf numFmtId="0" fontId="1" fillId="2" borderId="1" xfId="0" applyFont="1" applyFill="1" applyBorder="1" applyAlignment="1">
      <alignment vertical="center" wrapText="1"/>
    </xf>
    <xf numFmtId="4" fontId="3" fillId="2" borderId="1" xfId="0" applyNumberFormat="1" applyFont="1" applyFill="1" applyBorder="1"/>
    <xf numFmtId="0" fontId="1" fillId="2" borderId="0" xfId="0" applyFont="1" applyFill="1" applyBorder="1" applyAlignment="1">
      <alignment wrapText="1"/>
    </xf>
    <xf numFmtId="0" fontId="1" fillId="2" borderId="1" xfId="0" applyFont="1" applyFill="1" applyBorder="1" applyAlignment="1">
      <alignment horizontal="center"/>
    </xf>
    <xf numFmtId="4" fontId="3" fillId="2" borderId="1" xfId="0" applyNumberFormat="1" applyFont="1" applyFill="1" applyBorder="1" applyAlignment="1" applyProtection="1">
      <alignment vertical="center"/>
      <protection locked="0"/>
    </xf>
    <xf numFmtId="4" fontId="1" fillId="2" borderId="0" xfId="0" applyNumberFormat="1" applyFont="1" applyFill="1" applyBorder="1"/>
    <xf numFmtId="0" fontId="14" fillId="2" borderId="0" xfId="0" applyFont="1" applyFill="1" applyAlignment="1">
      <alignment vertical="center" wrapText="1"/>
    </xf>
    <xf numFmtId="167" fontId="14" fillId="2" borderId="0" xfId="0" applyNumberFormat="1" applyFont="1" applyFill="1"/>
    <xf numFmtId="0" fontId="25" fillId="2" borderId="0" xfId="2" applyFont="1" applyFill="1" applyBorder="1" applyAlignment="1" applyProtection="1">
      <alignment horizontal="center"/>
    </xf>
    <xf numFmtId="167" fontId="14" fillId="2" borderId="0" xfId="0" applyNumberFormat="1" applyFont="1" applyFill="1" applyBorder="1"/>
    <xf numFmtId="0" fontId="14" fillId="2" borderId="0" xfId="0" applyFont="1" applyFill="1" applyBorder="1" applyAlignment="1">
      <alignment horizontal="left"/>
    </xf>
    <xf numFmtId="0" fontId="16" fillId="3" borderId="1" xfId="0" applyFont="1" applyFill="1" applyBorder="1" applyAlignment="1">
      <alignment horizontal="center" vertical="center" wrapText="1"/>
    </xf>
    <xf numFmtId="1" fontId="16" fillId="3" borderId="1" xfId="0" applyNumberFormat="1" applyFont="1" applyFill="1" applyBorder="1" applyAlignment="1">
      <alignment horizontal="center" vertical="center" wrapText="1"/>
    </xf>
    <xf numFmtId="0" fontId="19" fillId="3" borderId="2" xfId="0" applyFont="1" applyFill="1" applyBorder="1" applyAlignment="1">
      <alignment horizontal="center" vertical="center" wrapText="1"/>
    </xf>
    <xf numFmtId="0" fontId="16" fillId="2" borderId="1" xfId="0" applyFont="1" applyFill="1" applyBorder="1" applyAlignment="1">
      <alignment horizontal="center" vertical="center" wrapText="1"/>
    </xf>
    <xf numFmtId="0" fontId="26" fillId="0" borderId="1" xfId="0" applyFont="1" applyBorder="1"/>
    <xf numFmtId="0" fontId="20" fillId="0" borderId="1" xfId="0" applyFont="1" applyBorder="1" applyAlignment="1">
      <alignment horizontal="left"/>
    </xf>
    <xf numFmtId="4" fontId="14" fillId="2" borderId="1" xfId="0" applyNumberFormat="1" applyFont="1" applyFill="1" applyBorder="1" applyAlignment="1" applyProtection="1">
      <alignment vertical="center"/>
      <protection locked="0"/>
    </xf>
    <xf numFmtId="4" fontId="16" fillId="2" borderId="1" xfId="0" applyNumberFormat="1" applyFont="1" applyFill="1" applyBorder="1"/>
    <xf numFmtId="0" fontId="14" fillId="2" borderId="0" xfId="0" applyFont="1" applyFill="1" applyBorder="1" applyAlignment="1">
      <alignment vertical="center" wrapText="1"/>
    </xf>
    <xf numFmtId="0" fontId="14" fillId="2" borderId="0" xfId="0" applyFont="1" applyFill="1" applyBorder="1" applyAlignment="1">
      <alignment horizontal="center" vertical="center" wrapText="1"/>
    </xf>
    <xf numFmtId="0" fontId="27" fillId="2" borderId="1" xfId="0" applyFont="1" applyFill="1" applyBorder="1" applyAlignment="1">
      <alignment horizontal="center" vertical="center" wrapText="1"/>
    </xf>
    <xf numFmtId="0" fontId="14" fillId="2" borderId="1" xfId="0" applyFont="1" applyFill="1" applyBorder="1" applyAlignment="1">
      <alignment horizontal="center" vertical="center"/>
    </xf>
    <xf numFmtId="4" fontId="14" fillId="2" borderId="1" xfId="0" applyNumberFormat="1" applyFont="1" applyFill="1" applyBorder="1" applyAlignment="1">
      <alignment horizontal="right" vertical="center" wrapText="1"/>
    </xf>
    <xf numFmtId="4" fontId="16" fillId="2" borderId="1" xfId="0" applyNumberFormat="1" applyFont="1" applyFill="1" applyBorder="1" applyAlignment="1">
      <alignment horizontal="right" vertical="center" wrapText="1"/>
    </xf>
    <xf numFmtId="0" fontId="18" fillId="2" borderId="1" xfId="0" applyFont="1" applyFill="1" applyBorder="1" applyAlignment="1">
      <alignment horizontal="center" vertical="center" wrapText="1"/>
    </xf>
    <xf numFmtId="0" fontId="14" fillId="2" borderId="1" xfId="0" applyFont="1" applyFill="1" applyBorder="1" applyAlignment="1">
      <alignment horizontal="center" vertical="top"/>
    </xf>
    <xf numFmtId="4" fontId="16" fillId="2" borderId="1" xfId="0" applyNumberFormat="1" applyFont="1" applyFill="1" applyBorder="1" applyAlignment="1" applyProtection="1">
      <alignment vertical="center"/>
      <protection locked="0"/>
    </xf>
    <xf numFmtId="168" fontId="16" fillId="2" borderId="1" xfId="0" applyNumberFormat="1" applyFont="1" applyFill="1" applyBorder="1" applyAlignment="1" applyProtection="1">
      <alignment horizontal="right" vertical="center" wrapText="1"/>
    </xf>
    <xf numFmtId="0" fontId="14" fillId="2" borderId="1" xfId="0" applyFont="1" applyFill="1" applyBorder="1" applyAlignment="1">
      <alignment horizontal="center" vertical="center" wrapText="1"/>
    </xf>
    <xf numFmtId="4" fontId="16" fillId="2" borderId="1" xfId="0" applyNumberFormat="1" applyFont="1" applyFill="1" applyBorder="1" applyAlignment="1" applyProtection="1">
      <alignment horizontal="right" vertical="center" wrapText="1"/>
      <protection locked="0"/>
    </xf>
    <xf numFmtId="4" fontId="16" fillId="2" borderId="1" xfId="0" applyNumberFormat="1" applyFont="1" applyFill="1" applyBorder="1" applyAlignment="1" applyProtection="1">
      <alignment horizontal="right" vertical="center"/>
      <protection locked="0"/>
    </xf>
    <xf numFmtId="0" fontId="16" fillId="2" borderId="0" xfId="0" applyFont="1" applyFill="1" applyBorder="1" applyAlignment="1">
      <alignment vertical="top"/>
    </xf>
    <xf numFmtId="0" fontId="14" fillId="2" borderId="1" xfId="0" applyFont="1" applyFill="1" applyBorder="1" applyAlignment="1">
      <alignment horizontal="center"/>
    </xf>
    <xf numFmtId="4" fontId="16" fillId="2" borderId="1" xfId="0" applyNumberFormat="1" applyFont="1" applyFill="1" applyBorder="1" applyAlignment="1">
      <alignment horizontal="right"/>
    </xf>
    <xf numFmtId="167" fontId="1" fillId="2" borderId="0" xfId="0" applyNumberFormat="1" applyFont="1" applyFill="1"/>
    <xf numFmtId="0" fontId="3" fillId="2" borderId="0" xfId="0" applyFont="1" applyFill="1" applyBorder="1" applyAlignment="1">
      <alignment vertical="top"/>
    </xf>
    <xf numFmtId="0" fontId="30" fillId="2" borderId="0" xfId="0" applyFont="1" applyFill="1" applyAlignment="1">
      <alignment wrapText="1"/>
    </xf>
    <xf numFmtId="167" fontId="1" fillId="2" borderId="0" xfId="0" applyNumberFormat="1" applyFont="1" applyFill="1" applyBorder="1"/>
    <xf numFmtId="0" fontId="23" fillId="3" borderId="5" xfId="0"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168" fontId="1" fillId="2" borderId="1" xfId="0" applyNumberFormat="1" applyFont="1" applyFill="1" applyBorder="1" applyAlignment="1" applyProtection="1">
      <alignment horizontal="center" vertical="center"/>
      <protection locked="0"/>
    </xf>
    <xf numFmtId="4" fontId="3" fillId="2" borderId="2" xfId="0" applyNumberFormat="1" applyFont="1" applyFill="1" applyBorder="1"/>
    <xf numFmtId="4" fontId="3" fillId="3" borderId="2" xfId="0" applyNumberFormat="1" applyFont="1" applyFill="1" applyBorder="1"/>
    <xf numFmtId="0" fontId="1" fillId="2" borderId="0" xfId="0" applyFont="1" applyFill="1" applyBorder="1" applyAlignment="1">
      <alignment vertical="center" wrapText="1"/>
    </xf>
    <xf numFmtId="0" fontId="1" fillId="2" borderId="0" xfId="0" applyFont="1" applyFill="1" applyBorder="1" applyAlignment="1">
      <alignment horizontal="center" vertical="center" wrapText="1"/>
    </xf>
    <xf numFmtId="0" fontId="1" fillId="2" borderId="0" xfId="0" applyFont="1" applyFill="1" applyAlignment="1">
      <alignment vertical="center" wrapText="1"/>
    </xf>
    <xf numFmtId="0" fontId="28" fillId="2" borderId="0" xfId="0" applyFont="1" applyFill="1"/>
    <xf numFmtId="0" fontId="16" fillId="2" borderId="11" xfId="0" applyFont="1" applyFill="1" applyBorder="1"/>
    <xf numFmtId="0" fontId="16" fillId="2" borderId="0" xfId="0" applyFont="1" applyFill="1" applyBorder="1" applyAlignment="1">
      <alignment horizontal="center"/>
    </xf>
    <xf numFmtId="0" fontId="18" fillId="3" borderId="1" xfId="0" applyFont="1" applyFill="1" applyBorder="1" applyAlignment="1">
      <alignment horizontal="center" vertical="center" wrapText="1"/>
    </xf>
    <xf numFmtId="0" fontId="14" fillId="0" borderId="8" xfId="0" applyFont="1" applyBorder="1" applyAlignment="1">
      <alignment horizontal="center"/>
    </xf>
    <xf numFmtId="4" fontId="14" fillId="2" borderId="1" xfId="0" applyNumberFormat="1" applyFont="1" applyFill="1" applyBorder="1" applyAlignment="1">
      <alignment vertical="center"/>
    </xf>
    <xf numFmtId="0" fontId="14" fillId="2" borderId="0" xfId="0" applyFont="1" applyFill="1" applyBorder="1" applyAlignment="1">
      <alignment horizontal="center"/>
    </xf>
    <xf numFmtId="0" fontId="14" fillId="2" borderId="9" xfId="0" applyFont="1" applyFill="1" applyBorder="1"/>
    <xf numFmtId="166" fontId="16" fillId="2" borderId="0" xfId="0" applyNumberFormat="1" applyFont="1" applyFill="1" applyBorder="1" applyAlignment="1">
      <alignment horizontal="center"/>
    </xf>
    <xf numFmtId="0" fontId="14" fillId="2" borderId="10" xfId="0" applyFont="1" applyFill="1" applyBorder="1"/>
    <xf numFmtId="0" fontId="14" fillId="2" borderId="10" xfId="0" applyFont="1" applyFill="1" applyBorder="1" applyAlignment="1">
      <alignment horizontal="center"/>
    </xf>
    <xf numFmtId="166" fontId="14" fillId="2" borderId="1" xfId="0" applyNumberFormat="1" applyFont="1" applyFill="1" applyBorder="1" applyAlignment="1" applyProtection="1">
      <alignment horizontal="center" vertical="center"/>
    </xf>
    <xf numFmtId="0" fontId="16" fillId="3" borderId="5" xfId="0" applyFont="1" applyFill="1" applyBorder="1" applyAlignment="1">
      <alignment horizontal="center" vertical="center" wrapText="1"/>
    </xf>
    <xf numFmtId="0" fontId="16" fillId="3" borderId="4" xfId="0" applyFont="1" applyFill="1" applyBorder="1" applyAlignment="1">
      <alignment horizontal="center" vertical="center" wrapText="1"/>
    </xf>
    <xf numFmtId="0" fontId="16" fillId="6" borderId="4" xfId="0"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169" fontId="16" fillId="2" borderId="0" xfId="0" applyNumberFormat="1" applyFont="1" applyFill="1" applyBorder="1" applyAlignment="1">
      <alignment wrapText="1"/>
    </xf>
    <xf numFmtId="169" fontId="14" fillId="2" borderId="0" xfId="0" applyNumberFormat="1" applyFont="1" applyFill="1" applyBorder="1"/>
    <xf numFmtId="4" fontId="18" fillId="3"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4" fontId="3" fillId="0" borderId="1" xfId="0" applyNumberFormat="1" applyFont="1" applyBorder="1" applyAlignment="1">
      <alignment horizontal="right" vertical="center" wrapText="1"/>
    </xf>
    <xf numFmtId="4" fontId="1" fillId="0" borderId="1" xfId="0" applyNumberFormat="1" applyFont="1" applyBorder="1" applyAlignment="1">
      <alignment horizontal="right" vertical="center" wrapText="1"/>
    </xf>
    <xf numFmtId="4" fontId="16" fillId="2" borderId="0" xfId="0" applyNumberFormat="1" applyFont="1" applyFill="1" applyBorder="1" applyAlignment="1">
      <alignment horizontal="right" vertical="center" wrapText="1"/>
    </xf>
    <xf numFmtId="0" fontId="14" fillId="2" borderId="1" xfId="0" applyFont="1" applyFill="1" applyBorder="1" applyAlignment="1" applyProtection="1">
      <alignment vertical="center"/>
    </xf>
    <xf numFmtId="0" fontId="14" fillId="2" borderId="1" xfId="0" applyFont="1" applyFill="1" applyBorder="1"/>
    <xf numFmtId="4" fontId="14" fillId="2" borderId="1" xfId="0" applyNumberFormat="1" applyFont="1" applyFill="1" applyBorder="1"/>
    <xf numFmtId="4" fontId="16" fillId="2" borderId="1" xfId="0" applyNumberFormat="1" applyFont="1" applyFill="1" applyBorder="1" applyAlignment="1">
      <alignment vertical="center"/>
    </xf>
    <xf numFmtId="0" fontId="14" fillId="2" borderId="2" xfId="0" applyFont="1" applyFill="1" applyBorder="1" applyAlignment="1" applyProtection="1">
      <alignment vertical="center"/>
    </xf>
    <xf numFmtId="0" fontId="14" fillId="2" borderId="2" xfId="0" applyFont="1" applyFill="1" applyBorder="1"/>
    <xf numFmtId="0" fontId="17" fillId="2" borderId="10" xfId="0" applyFont="1" applyFill="1" applyBorder="1"/>
    <xf numFmtId="0" fontId="14" fillId="2" borderId="1" xfId="0" applyFont="1" applyFill="1" applyBorder="1" applyAlignment="1">
      <alignment horizontal="justify"/>
    </xf>
    <xf numFmtId="0" fontId="16" fillId="2" borderId="0" xfId="0" applyFont="1" applyFill="1" applyBorder="1" applyAlignment="1"/>
    <xf numFmtId="0" fontId="16" fillId="2" borderId="0" xfId="0" applyFont="1" applyFill="1" applyBorder="1" applyAlignment="1">
      <alignment wrapText="1"/>
    </xf>
    <xf numFmtId="4" fontId="16" fillId="2" borderId="1" xfId="0" applyNumberFormat="1" applyFont="1" applyFill="1" applyBorder="1" applyAlignment="1">
      <alignment horizontal="center"/>
    </xf>
    <xf numFmtId="0" fontId="28" fillId="2" borderId="0" xfId="0" applyFont="1" applyFill="1" applyBorder="1"/>
    <xf numFmtId="0" fontId="16" fillId="2" borderId="10" xfId="0" applyFont="1" applyFill="1" applyBorder="1" applyAlignment="1"/>
    <xf numFmtId="0" fontId="14" fillId="2" borderId="1" xfId="0" applyFont="1" applyFill="1" applyBorder="1" applyAlignment="1">
      <alignment horizontal="left" vertical="center" wrapText="1"/>
    </xf>
    <xf numFmtId="164" fontId="14" fillId="2" borderId="1" xfId="0" applyNumberFormat="1" applyFont="1" applyFill="1" applyBorder="1" applyAlignment="1">
      <alignment horizontal="left" vertical="center" wrapText="1"/>
    </xf>
    <xf numFmtId="4" fontId="14" fillId="2" borderId="1" xfId="0" applyNumberFormat="1" applyFont="1" applyFill="1" applyBorder="1" applyAlignment="1">
      <alignment horizontal="left" vertical="center" wrapText="1"/>
    </xf>
    <xf numFmtId="4" fontId="14" fillId="2" borderId="1" xfId="0" applyNumberFormat="1" applyFont="1" applyFill="1" applyBorder="1" applyAlignment="1" applyProtection="1">
      <alignment horizontal="right" vertical="center" wrapText="1"/>
    </xf>
    <xf numFmtId="49" fontId="16" fillId="2" borderId="1" xfId="0" applyNumberFormat="1" applyFont="1" applyFill="1" applyBorder="1" applyAlignment="1">
      <alignment horizontal="center" vertical="center" wrapText="1"/>
    </xf>
    <xf numFmtId="4" fontId="14" fillId="2" borderId="2" xfId="0" applyNumberFormat="1" applyFont="1" applyFill="1" applyBorder="1" applyAlignment="1">
      <alignment horizontal="left" vertical="center" wrapText="1"/>
    </xf>
    <xf numFmtId="0" fontId="14" fillId="2" borderId="0" xfId="0" applyFont="1" applyFill="1" applyBorder="1" applyAlignment="1">
      <alignment vertical="top" wrapText="1"/>
    </xf>
    <xf numFmtId="0" fontId="16" fillId="3" borderId="1" xfId="0" applyFont="1" applyFill="1" applyBorder="1" applyAlignment="1">
      <alignment horizontal="center" vertical="center"/>
    </xf>
    <xf numFmtId="3" fontId="14" fillId="2" borderId="1" xfId="0" applyNumberFormat="1" applyFont="1" applyFill="1" applyBorder="1" applyAlignment="1">
      <alignment horizontal="center" vertical="center" wrapText="1"/>
    </xf>
    <xf numFmtId="0" fontId="27" fillId="2" borderId="1" xfId="0" applyFont="1" applyFill="1" applyBorder="1" applyAlignment="1">
      <alignment horizontal="center" vertical="center"/>
    </xf>
    <xf numFmtId="3" fontId="16" fillId="2" borderId="1" xfId="0" applyNumberFormat="1" applyFont="1" applyFill="1" applyBorder="1" applyAlignment="1">
      <alignment horizontal="center" vertical="center" wrapText="1"/>
    </xf>
    <xf numFmtId="0" fontId="18" fillId="2" borderId="1" xfId="0" applyFont="1" applyFill="1" applyBorder="1" applyAlignment="1">
      <alignment horizontal="center" vertical="center"/>
    </xf>
    <xf numFmtId="4" fontId="16" fillId="2" borderId="1" xfId="0" applyNumberFormat="1" applyFont="1" applyFill="1" applyBorder="1" applyAlignment="1">
      <alignment horizontal="center" vertical="center" wrapText="1"/>
    </xf>
    <xf numFmtId="4" fontId="14" fillId="2" borderId="1" xfId="0" applyNumberFormat="1" applyFont="1" applyFill="1" applyBorder="1" applyAlignment="1">
      <alignment horizontal="center" vertical="center"/>
    </xf>
    <xf numFmtId="0" fontId="27" fillId="2" borderId="1" xfId="0" applyFont="1" applyFill="1" applyBorder="1" applyAlignment="1">
      <alignment horizontal="center"/>
    </xf>
    <xf numFmtId="4" fontId="20" fillId="0" borderId="0" xfId="0" applyNumberFormat="1" applyFont="1" applyAlignment="1">
      <alignment horizontal="center"/>
    </xf>
    <xf numFmtId="49" fontId="16" fillId="3" borderId="1" xfId="0" applyNumberFormat="1" applyFont="1" applyFill="1" applyBorder="1" applyAlignment="1">
      <alignment horizontal="center" vertical="center" wrapText="1"/>
    </xf>
    <xf numFmtId="49" fontId="16" fillId="3" borderId="1" xfId="0" applyNumberFormat="1" applyFont="1" applyFill="1" applyBorder="1" applyAlignment="1" applyProtection="1">
      <alignment horizontal="center" vertical="center" wrapText="1"/>
    </xf>
    <xf numFmtId="0" fontId="18" fillId="3" borderId="1" xfId="0" applyFont="1" applyFill="1" applyBorder="1" applyAlignment="1" applyProtection="1">
      <alignment horizontal="center" vertical="center" wrapText="1"/>
    </xf>
    <xf numFmtId="0" fontId="18" fillId="3" borderId="1" xfId="0" applyFont="1" applyFill="1" applyBorder="1" applyAlignment="1">
      <alignment horizontal="center" vertical="center"/>
    </xf>
    <xf numFmtId="170" fontId="14" fillId="2" borderId="1" xfId="0" applyNumberFormat="1" applyFont="1" applyFill="1" applyBorder="1" applyAlignment="1" applyProtection="1">
      <alignment horizontal="center" vertical="center" wrapText="1"/>
    </xf>
    <xf numFmtId="1" fontId="14" fillId="2" borderId="1" xfId="0" applyNumberFormat="1" applyFont="1" applyFill="1" applyBorder="1" applyAlignment="1">
      <alignment horizontal="center" vertical="center"/>
    </xf>
    <xf numFmtId="3" fontId="14" fillId="2" borderId="1" xfId="0" applyNumberFormat="1" applyFont="1" applyFill="1" applyBorder="1" applyAlignment="1">
      <alignment horizontal="center" vertical="center"/>
    </xf>
    <xf numFmtId="4" fontId="14" fillId="2" borderId="1" xfId="0" applyNumberFormat="1" applyFont="1" applyFill="1" applyBorder="1" applyAlignment="1">
      <alignment horizontal="center"/>
    </xf>
    <xf numFmtId="4" fontId="14" fillId="2" borderId="0" xfId="0" applyNumberFormat="1" applyFont="1" applyFill="1"/>
    <xf numFmtId="4" fontId="14" fillId="2" borderId="1" xfId="0" applyNumberFormat="1" applyFont="1" applyFill="1" applyBorder="1" applyAlignment="1">
      <alignment horizontal="right" vertical="center"/>
    </xf>
    <xf numFmtId="0" fontId="32" fillId="2" borderId="0" xfId="0" applyFont="1" applyFill="1" applyBorder="1"/>
    <xf numFmtId="0" fontId="33" fillId="2" borderId="0" xfId="0" applyFont="1" applyFill="1" applyAlignment="1">
      <alignment wrapText="1"/>
    </xf>
    <xf numFmtId="0" fontId="3" fillId="3" borderId="2" xfId="0" applyFont="1" applyFill="1" applyBorder="1" applyAlignment="1">
      <alignment horizontal="center" vertical="center" wrapText="1"/>
    </xf>
    <xf numFmtId="1" fontId="3" fillId="3" borderId="2" xfId="0" applyNumberFormat="1" applyFont="1" applyFill="1" applyBorder="1" applyAlignment="1">
      <alignment horizontal="center" vertical="center" wrapText="1"/>
    </xf>
    <xf numFmtId="170" fontId="1" fillId="2" borderId="1" xfId="0" applyNumberFormat="1" applyFont="1" applyFill="1" applyBorder="1" applyAlignment="1">
      <alignment horizontal="center" vertical="center" wrapText="1"/>
    </xf>
    <xf numFmtId="4" fontId="1" fillId="2" borderId="1" xfId="0" applyNumberFormat="1" applyFont="1" applyFill="1" applyBorder="1"/>
    <xf numFmtId="4" fontId="1" fillId="3" borderId="1" xfId="0" applyNumberFormat="1" applyFont="1" applyFill="1" applyBorder="1"/>
    <xf numFmtId="4" fontId="3" fillId="3" borderId="1" xfId="0" applyNumberFormat="1" applyFont="1" applyFill="1" applyBorder="1"/>
    <xf numFmtId="0" fontId="3" fillId="2" borderId="9" xfId="0" applyFont="1" applyFill="1" applyBorder="1" applyAlignment="1">
      <alignment horizontal="justify" vertical="top" wrapText="1"/>
    </xf>
    <xf numFmtId="4" fontId="3" fillId="2" borderId="9" xfId="0" applyNumberFormat="1" applyFont="1" applyFill="1" applyBorder="1"/>
    <xf numFmtId="4" fontId="3" fillId="2" borderId="0" xfId="0" applyNumberFormat="1" applyFont="1" applyFill="1" applyBorder="1"/>
    <xf numFmtId="0" fontId="3" fillId="3" borderId="5" xfId="0" applyFont="1" applyFill="1" applyBorder="1" applyAlignment="1">
      <alignment horizontal="center" vertical="center" wrapText="1"/>
    </xf>
    <xf numFmtId="0" fontId="1" fillId="2" borderId="5" xfId="0" applyFont="1" applyFill="1" applyBorder="1" applyAlignment="1">
      <alignment horizontal="left"/>
    </xf>
    <xf numFmtId="4" fontId="1" fillId="2" borderId="1" xfId="0" applyNumberFormat="1" applyFont="1" applyFill="1" applyBorder="1" applyAlignment="1" applyProtection="1"/>
    <xf numFmtId="4" fontId="1" fillId="2" borderId="5" xfId="0" applyNumberFormat="1" applyFont="1" applyFill="1" applyBorder="1" applyAlignment="1" applyProtection="1"/>
    <xf numFmtId="0" fontId="1" fillId="2" borderId="1" xfId="0" applyFont="1" applyFill="1" applyBorder="1" applyAlignment="1" applyProtection="1">
      <alignment horizontal="center"/>
    </xf>
    <xf numFmtId="0" fontId="3" fillId="2" borderId="5" xfId="0" applyFont="1" applyFill="1" applyBorder="1" applyAlignment="1">
      <alignment horizontal="center"/>
    </xf>
    <xf numFmtId="4" fontId="3" fillId="2" borderId="1" xfId="0" applyNumberFormat="1" applyFont="1" applyFill="1" applyBorder="1" applyAlignment="1" applyProtection="1"/>
    <xf numFmtId="4" fontId="3" fillId="2" borderId="5" xfId="0" applyNumberFormat="1" applyFont="1" applyFill="1" applyBorder="1" applyAlignment="1" applyProtection="1"/>
    <xf numFmtId="0" fontId="3" fillId="2" borderId="12" xfId="0" applyFont="1" applyFill="1" applyBorder="1" applyAlignment="1" applyProtection="1">
      <alignment horizontal="center"/>
    </xf>
    <xf numFmtId="0" fontId="3" fillId="2" borderId="9" xfId="0" applyFont="1" applyFill="1" applyBorder="1" applyAlignment="1" applyProtection="1">
      <alignment horizontal="center"/>
    </xf>
    <xf numFmtId="0" fontId="0" fillId="0" borderId="0" xfId="0" applyFont="1" applyAlignment="1">
      <alignment wrapText="1"/>
    </xf>
    <xf numFmtId="0" fontId="4" fillId="2" borderId="0" xfId="0" applyFont="1" applyFill="1" applyBorder="1" applyAlignment="1"/>
    <xf numFmtId="0" fontId="3" fillId="2" borderId="9" xfId="0" applyFont="1" applyFill="1" applyBorder="1"/>
    <xf numFmtId="0" fontId="1" fillId="2" borderId="9" xfId="0" applyFont="1" applyFill="1" applyBorder="1"/>
    <xf numFmtId="4" fontId="3" fillId="3" borderId="1" xfId="0" applyNumberFormat="1" applyFont="1" applyFill="1" applyBorder="1" applyAlignment="1">
      <alignment horizontal="center" vertical="center" wrapText="1"/>
    </xf>
    <xf numFmtId="0" fontId="24" fillId="3" borderId="1" xfId="0" applyFont="1" applyFill="1" applyBorder="1" applyAlignment="1">
      <alignment horizontal="center" vertical="center" wrapText="1"/>
    </xf>
    <xf numFmtId="171" fontId="1" fillId="2" borderId="1" xfId="0" applyNumberFormat="1" applyFont="1" applyFill="1" applyBorder="1" applyAlignment="1">
      <alignment horizontal="center"/>
    </xf>
    <xf numFmtId="0" fontId="1" fillId="2" borderId="1" xfId="0" applyFont="1" applyFill="1" applyBorder="1"/>
    <xf numFmtId="0" fontId="3" fillId="2" borderId="0" xfId="0" applyFont="1" applyFill="1" applyAlignment="1">
      <alignment horizontal="center"/>
    </xf>
    <xf numFmtId="0" fontId="17" fillId="2" borderId="0" xfId="0" applyFont="1" applyFill="1" applyBorder="1" applyAlignment="1"/>
    <xf numFmtId="0" fontId="16" fillId="3" borderId="2" xfId="0" applyFont="1" applyFill="1" applyBorder="1" applyAlignment="1">
      <alignment horizontal="center" vertical="center" wrapText="1"/>
    </xf>
    <xf numFmtId="0" fontId="18" fillId="3" borderId="5" xfId="0" applyFont="1" applyFill="1" applyBorder="1" applyAlignment="1">
      <alignment horizontal="center" vertical="center" wrapText="1"/>
    </xf>
    <xf numFmtId="49" fontId="18" fillId="3" borderId="1" xfId="0" applyNumberFormat="1" applyFont="1" applyFill="1" applyBorder="1" applyAlignment="1">
      <alignment horizontal="center" vertical="center" wrapText="1"/>
    </xf>
    <xf numFmtId="0" fontId="16" fillId="3" borderId="5" xfId="0" applyFont="1" applyFill="1" applyBorder="1" applyAlignment="1"/>
    <xf numFmtId="0" fontId="16" fillId="3" borderId="6" xfId="0" applyFont="1" applyFill="1" applyBorder="1" applyAlignment="1"/>
    <xf numFmtId="0" fontId="16" fillId="3" borderId="7" xfId="0" applyFont="1" applyFill="1" applyBorder="1" applyAlignment="1"/>
    <xf numFmtId="168" fontId="14" fillId="2" borderId="5" xfId="0" applyNumberFormat="1" applyFont="1" applyFill="1" applyBorder="1" applyAlignment="1" applyProtection="1">
      <alignment horizontal="center" vertical="center"/>
      <protection locked="0"/>
    </xf>
    <xf numFmtId="0" fontId="14" fillId="3" borderId="2" xfId="0" applyFont="1" applyFill="1" applyBorder="1" applyAlignment="1">
      <alignment horizontal="justify" vertical="center"/>
    </xf>
    <xf numFmtId="0" fontId="14" fillId="3" borderId="3" xfId="0" applyFont="1" applyFill="1" applyBorder="1" applyAlignment="1">
      <alignment horizontal="justify"/>
    </xf>
    <xf numFmtId="0" fontId="14" fillId="3" borderId="4" xfId="0" applyFont="1" applyFill="1" applyBorder="1" applyAlignment="1">
      <alignment horizontal="justify"/>
    </xf>
    <xf numFmtId="0" fontId="16" fillId="2" borderId="5" xfId="0" applyFont="1" applyFill="1" applyBorder="1" applyAlignment="1"/>
    <xf numFmtId="0" fontId="16" fillId="2" borderId="7" xfId="0" applyFont="1" applyFill="1" applyBorder="1" applyAlignment="1"/>
    <xf numFmtId="4" fontId="16" fillId="7" borderId="1" xfId="0" applyNumberFormat="1" applyFont="1" applyFill="1" applyBorder="1" applyAlignment="1" applyProtection="1">
      <alignment vertical="center"/>
      <protection locked="0"/>
    </xf>
    <xf numFmtId="4" fontId="16" fillId="2" borderId="1" xfId="0" applyNumberFormat="1" applyFont="1" applyFill="1" applyBorder="1" applyAlignment="1"/>
    <xf numFmtId="0" fontId="16" fillId="2" borderId="6" xfId="0" applyFont="1" applyFill="1" applyBorder="1" applyAlignment="1">
      <alignment horizontal="center"/>
    </xf>
    <xf numFmtId="4" fontId="16" fillId="2" borderId="9" xfId="0" applyNumberFormat="1" applyFont="1" applyFill="1" applyBorder="1" applyAlignment="1" applyProtection="1">
      <alignment vertical="center"/>
      <protection locked="0"/>
    </xf>
    <xf numFmtId="0" fontId="16" fillId="2" borderId="9" xfId="0" applyFont="1" applyFill="1" applyBorder="1" applyAlignment="1"/>
    <xf numFmtId="4" fontId="16" fillId="2" borderId="0" xfId="0" applyNumberFormat="1" applyFont="1" applyFill="1" applyBorder="1" applyAlignment="1"/>
    <xf numFmtId="4" fontId="16" fillId="2" borderId="6" xfId="0" applyNumberFormat="1" applyFont="1" applyFill="1" applyBorder="1" applyAlignment="1" applyProtection="1">
      <alignment vertical="center"/>
      <protection locked="0"/>
    </xf>
    <xf numFmtId="0" fontId="16" fillId="2" borderId="6" xfId="0" applyFont="1" applyFill="1" applyBorder="1" applyAlignment="1"/>
    <xf numFmtId="0" fontId="16" fillId="2" borderId="9" xfId="0" applyFont="1" applyFill="1" applyBorder="1" applyAlignment="1">
      <alignment horizontal="left"/>
    </xf>
    <xf numFmtId="0" fontId="16" fillId="2" borderId="9" xfId="0" applyFont="1" applyFill="1" applyBorder="1" applyAlignment="1">
      <alignment horizontal="center"/>
    </xf>
    <xf numFmtId="4" fontId="16" fillId="2" borderId="9" xfId="0" applyNumberFormat="1" applyFont="1" applyFill="1" applyBorder="1" applyAlignment="1" applyProtection="1">
      <alignment horizontal="right" vertical="center"/>
      <protection locked="0"/>
    </xf>
    <xf numFmtId="4" fontId="16" fillId="2" borderId="0" xfId="0" applyNumberFormat="1" applyFont="1" applyFill="1" applyBorder="1" applyAlignment="1" applyProtection="1">
      <alignment vertical="center"/>
      <protection locked="0"/>
    </xf>
    <xf numFmtId="4" fontId="16" fillId="2" borderId="0" xfId="0" applyNumberFormat="1" applyFont="1" applyFill="1" applyBorder="1" applyAlignment="1" applyProtection="1">
      <alignment horizontal="right" vertical="center"/>
      <protection locked="0"/>
    </xf>
    <xf numFmtId="172" fontId="16" fillId="2" borderId="0" xfId="0" applyNumberFormat="1" applyFont="1" applyFill="1" applyBorder="1" applyAlignment="1" applyProtection="1">
      <alignment horizontal="right"/>
    </xf>
    <xf numFmtId="0" fontId="16" fillId="2" borderId="1" xfId="0" applyFont="1" applyFill="1" applyBorder="1" applyAlignment="1">
      <alignment horizontal="left"/>
    </xf>
    <xf numFmtId="4" fontId="14" fillId="2" borderId="1" xfId="0" applyNumberFormat="1" applyFont="1" applyFill="1" applyBorder="1" applyAlignment="1">
      <alignment horizontal="right"/>
    </xf>
    <xf numFmtId="168" fontId="14" fillId="2" borderId="1" xfId="0" applyNumberFormat="1" applyFont="1" applyFill="1" applyBorder="1" applyAlignment="1">
      <alignment horizontal="center"/>
    </xf>
    <xf numFmtId="168" fontId="16" fillId="2" borderId="2" xfId="0" applyNumberFormat="1" applyFont="1" applyFill="1" applyBorder="1" applyAlignment="1" applyProtection="1">
      <alignment horizontal="center" vertical="center"/>
      <protection locked="0"/>
    </xf>
    <xf numFmtId="168" fontId="16" fillId="2" borderId="0" xfId="0" applyNumberFormat="1" applyFont="1" applyFill="1" applyBorder="1" applyAlignment="1" applyProtection="1">
      <alignment horizontal="center" vertical="center"/>
      <protection locked="0"/>
    </xf>
    <xf numFmtId="4" fontId="37" fillId="0" borderId="1" xfId="0" applyNumberFormat="1" applyFont="1" applyBorder="1" applyAlignment="1">
      <alignment vertical="center"/>
    </xf>
    <xf numFmtId="4" fontId="16" fillId="2" borderId="1" xfId="0" applyNumberFormat="1" applyFont="1" applyFill="1" applyBorder="1" applyAlignment="1">
      <alignment horizontal="right" vertical="center"/>
    </xf>
    <xf numFmtId="172" fontId="16" fillId="2" borderId="0" xfId="0" applyNumberFormat="1" applyFont="1" applyFill="1" applyBorder="1" applyAlignment="1" applyProtection="1">
      <alignment horizontal="center"/>
    </xf>
    <xf numFmtId="4" fontId="16" fillId="2" borderId="1" xfId="0" applyNumberFormat="1" applyFont="1" applyFill="1" applyBorder="1" applyAlignment="1" applyProtection="1">
      <alignment horizontal="center" vertical="center" wrapText="1"/>
      <protection locked="0"/>
    </xf>
    <xf numFmtId="0" fontId="14" fillId="2" borderId="5" xfId="0" applyFont="1" applyFill="1" applyBorder="1" applyAlignment="1">
      <alignment horizontal="center" vertical="center" wrapText="1"/>
    </xf>
    <xf numFmtId="0" fontId="14" fillId="2" borderId="6" xfId="0" applyFont="1" applyFill="1" applyBorder="1" applyAlignment="1">
      <alignment horizontal="center" vertical="center" wrapText="1"/>
    </xf>
    <xf numFmtId="0" fontId="27" fillId="2" borderId="6" xfId="0" applyFont="1" applyFill="1" applyBorder="1" applyAlignment="1">
      <alignment horizontal="center" vertical="center" wrapText="1"/>
    </xf>
    <xf numFmtId="4" fontId="14" fillId="2" borderId="7" xfId="0" applyNumberFormat="1" applyFont="1" applyFill="1" applyBorder="1" applyAlignment="1" applyProtection="1">
      <alignment horizontal="center" vertical="center" wrapText="1"/>
      <protection locked="0"/>
    </xf>
    <xf numFmtId="4" fontId="14" fillId="2" borderId="1" xfId="0" applyNumberFormat="1" applyFont="1" applyFill="1" applyBorder="1" applyAlignment="1">
      <alignment horizontal="center" vertical="center" wrapText="1"/>
    </xf>
    <xf numFmtId="0" fontId="16" fillId="2" borderId="0" xfId="0" applyFont="1" applyFill="1" applyBorder="1" applyAlignment="1">
      <alignment horizontal="justify" vertical="top" wrapText="1"/>
    </xf>
    <xf numFmtId="0" fontId="14" fillId="2" borderId="0" xfId="0" applyFont="1" applyFill="1" applyBorder="1" applyAlignment="1">
      <alignment horizontal="justify" vertical="top" wrapText="1"/>
    </xf>
    <xf numFmtId="0" fontId="3" fillId="2" borderId="0" xfId="0" applyFont="1" applyFill="1" applyBorder="1" applyAlignment="1">
      <alignment horizontal="justify"/>
    </xf>
    <xf numFmtId="1" fontId="24" fillId="3" borderId="1" xfId="0" applyNumberFormat="1" applyFont="1" applyFill="1" applyBorder="1" applyAlignment="1">
      <alignment horizontal="center" vertical="center" wrapText="1"/>
    </xf>
    <xf numFmtId="0" fontId="3" fillId="0" borderId="1" xfId="0" applyFont="1" applyBorder="1" applyAlignment="1">
      <alignment vertical="center" wrapText="1"/>
    </xf>
    <xf numFmtId="0" fontId="1" fillId="0" borderId="1" xfId="0" applyFont="1" applyBorder="1"/>
    <xf numFmtId="0" fontId="34" fillId="0" borderId="1" xfId="0" applyFont="1" applyBorder="1" applyAlignment="1">
      <alignment horizontal="center" vertical="center" wrapText="1"/>
    </xf>
    <xf numFmtId="0" fontId="3" fillId="0" borderId="1" xfId="0" applyFont="1" applyBorder="1" applyAlignment="1">
      <alignment horizontal="center" vertical="center" wrapText="1"/>
    </xf>
    <xf numFmtId="4" fontId="1" fillId="0" borderId="1" xfId="0" applyNumberFormat="1" applyFont="1" applyBorder="1"/>
    <xf numFmtId="4" fontId="34" fillId="0" borderId="1" xfId="0" applyNumberFormat="1" applyFont="1" applyBorder="1" applyAlignment="1">
      <alignment horizontal="center" vertical="center" wrapText="1"/>
    </xf>
    <xf numFmtId="4" fontId="34" fillId="0" borderId="1" xfId="0" applyNumberFormat="1" applyFont="1" applyBorder="1" applyAlignment="1">
      <alignment vertical="center" wrapText="1"/>
    </xf>
    <xf numFmtId="4" fontId="3" fillId="0" borderId="1" xfId="0" applyNumberFormat="1" applyFont="1" applyBorder="1"/>
    <xf numFmtId="0" fontId="3" fillId="2" borderId="0" xfId="0" applyFont="1" applyFill="1" applyBorder="1" applyAlignment="1">
      <alignment horizontal="center"/>
    </xf>
    <xf numFmtId="172" fontId="3" fillId="2" borderId="0" xfId="0" applyNumberFormat="1" applyFont="1" applyFill="1" applyBorder="1" applyAlignment="1" applyProtection="1">
      <alignment horizontal="right"/>
    </xf>
    <xf numFmtId="4" fontId="1" fillId="2" borderId="0" xfId="0" applyNumberFormat="1" applyFont="1" applyFill="1"/>
    <xf numFmtId="0" fontId="30" fillId="2" borderId="1" xfId="0" applyFont="1" applyFill="1" applyBorder="1" applyAlignment="1">
      <alignment horizontal="center" vertical="center" wrapText="1"/>
    </xf>
    <xf numFmtId="4" fontId="0" fillId="0" borderId="0" xfId="0" applyNumberFormat="1"/>
    <xf numFmtId="0" fontId="24" fillId="2" borderId="1" xfId="0" applyFont="1" applyFill="1" applyBorder="1" applyAlignment="1">
      <alignment horizontal="center" vertical="center" wrapText="1"/>
    </xf>
    <xf numFmtId="4" fontId="3" fillId="3" borderId="1" xfId="0" applyNumberFormat="1" applyFont="1" applyFill="1" applyBorder="1" applyAlignment="1" applyProtection="1">
      <alignment horizontal="right" vertical="center" wrapText="1"/>
      <protection locked="0"/>
    </xf>
    <xf numFmtId="0" fontId="1" fillId="2" borderId="5" xfId="0" applyFont="1" applyFill="1" applyBorder="1" applyAlignment="1">
      <alignment horizontal="center" vertical="center" wrapText="1"/>
    </xf>
    <xf numFmtId="0" fontId="30" fillId="2" borderId="6" xfId="0" applyFont="1" applyFill="1" applyBorder="1" applyAlignment="1">
      <alignment horizontal="center" vertical="center" wrapText="1"/>
    </xf>
    <xf numFmtId="4" fontId="1" fillId="2" borderId="7" xfId="0" applyNumberFormat="1" applyFont="1" applyFill="1" applyBorder="1" applyAlignment="1">
      <alignment horizontal="right" vertical="center" wrapText="1"/>
    </xf>
    <xf numFmtId="4" fontId="1" fillId="2" borderId="1" xfId="0" applyNumberFormat="1" applyFont="1" applyFill="1" applyBorder="1" applyAlignment="1" applyProtection="1">
      <alignment horizontal="right" vertical="center" wrapText="1"/>
      <protection locked="0"/>
    </xf>
    <xf numFmtId="4" fontId="3" fillId="2" borderId="1" xfId="0" applyNumberFormat="1" applyFont="1" applyFill="1" applyBorder="1" applyAlignment="1" applyProtection="1">
      <alignment horizontal="right" vertical="center" wrapText="1"/>
      <protection locked="0"/>
    </xf>
    <xf numFmtId="0" fontId="1" fillId="2" borderId="0" xfId="0" applyFont="1" applyFill="1" applyBorder="1" applyAlignment="1">
      <alignment vertical="top" wrapText="1"/>
    </xf>
    <xf numFmtId="0" fontId="36" fillId="2" borderId="0" xfId="0" applyFont="1" applyFill="1"/>
    <xf numFmtId="0" fontId="25" fillId="2" borderId="0" xfId="0" applyFont="1" applyFill="1" applyBorder="1" applyAlignment="1" applyProtection="1">
      <alignment horizontal="center"/>
    </xf>
    <xf numFmtId="0" fontId="16" fillId="3" borderId="3" xfId="0" applyFont="1" applyFill="1" applyBorder="1" applyAlignment="1">
      <alignment horizontal="center" vertical="center" wrapText="1"/>
    </xf>
    <xf numFmtId="0" fontId="16" fillId="8" borderId="2" xfId="0" applyFont="1" applyFill="1" applyBorder="1" applyAlignment="1">
      <alignment horizontal="center" vertical="center" wrapText="1"/>
    </xf>
    <xf numFmtId="0" fontId="16" fillId="9" borderId="1" xfId="0" applyFont="1" applyFill="1" applyBorder="1" applyAlignment="1">
      <alignment horizontal="center" vertical="center" wrapText="1"/>
    </xf>
    <xf numFmtId="0" fontId="16" fillId="8" borderId="4" xfId="0" applyFont="1" applyFill="1" applyBorder="1" applyAlignment="1">
      <alignment horizontal="center" vertical="center" wrapText="1"/>
    </xf>
    <xf numFmtId="0" fontId="18" fillId="9" borderId="1" xfId="0" applyFont="1" applyFill="1" applyBorder="1" applyAlignment="1">
      <alignment horizontal="center" vertical="center" wrapText="1"/>
    </xf>
    <xf numFmtId="164" fontId="14" fillId="2" borderId="1" xfId="0" applyNumberFormat="1" applyFont="1" applyFill="1" applyBorder="1" applyAlignment="1">
      <alignment horizontal="center"/>
    </xf>
    <xf numFmtId="0" fontId="14" fillId="2" borderId="5" xfId="0" applyFont="1" applyFill="1" applyBorder="1" applyAlignment="1"/>
    <xf numFmtId="0" fontId="14" fillId="2" borderId="5" xfId="0" applyFont="1" applyFill="1" applyBorder="1" applyAlignment="1">
      <alignment wrapText="1"/>
    </xf>
    <xf numFmtId="0" fontId="14" fillId="2" borderId="5" xfId="0" applyFont="1" applyFill="1" applyBorder="1" applyAlignment="1" applyProtection="1"/>
    <xf numFmtId="164" fontId="14" fillId="2" borderId="1" xfId="0" applyNumberFormat="1" applyFont="1" applyFill="1" applyBorder="1" applyAlignment="1">
      <alignment horizontal="left"/>
    </xf>
    <xf numFmtId="4" fontId="16" fillId="2" borderId="1" xfId="0" applyNumberFormat="1" applyFont="1" applyFill="1" applyBorder="1" applyAlignment="1">
      <alignment vertical="center" wrapText="1"/>
    </xf>
    <xf numFmtId="49" fontId="14" fillId="2" borderId="7" xfId="0" applyNumberFormat="1" applyFont="1" applyFill="1" applyBorder="1" applyAlignment="1">
      <alignment horizontal="center" vertical="center" wrapText="1"/>
    </xf>
    <xf numFmtId="0" fontId="14" fillId="2" borderId="1" xfId="0" applyFont="1" applyFill="1" applyBorder="1" applyAlignment="1">
      <alignment horizontal="center" vertical="top" wrapText="1"/>
    </xf>
    <xf numFmtId="164" fontId="14" fillId="2" borderId="1" xfId="0" applyNumberFormat="1" applyFont="1" applyFill="1" applyBorder="1" applyAlignment="1">
      <alignment horizontal="center" vertical="top" wrapText="1"/>
    </xf>
    <xf numFmtId="4" fontId="14" fillId="2" borderId="1" xfId="0" applyNumberFormat="1" applyFont="1" applyFill="1" applyBorder="1" applyAlignment="1">
      <alignment horizontal="right" vertical="top" wrapText="1"/>
    </xf>
    <xf numFmtId="4" fontId="37" fillId="2" borderId="1" xfId="0" applyNumberFormat="1" applyFont="1" applyFill="1" applyBorder="1"/>
    <xf numFmtId="0" fontId="37" fillId="2" borderId="1" xfId="0" applyFont="1" applyFill="1" applyBorder="1"/>
    <xf numFmtId="0" fontId="36" fillId="2" borderId="0" xfId="0" applyFont="1" applyFill="1" applyBorder="1"/>
    <xf numFmtId="0" fontId="18" fillId="0" borderId="1" xfId="0" applyFont="1" applyBorder="1" applyAlignment="1">
      <alignment horizontal="center" vertical="center" wrapText="1"/>
    </xf>
    <xf numFmtId="0" fontId="36" fillId="2" borderId="1" xfId="0" applyFont="1" applyFill="1" applyBorder="1"/>
    <xf numFmtId="164" fontId="14" fillId="0" borderId="1" xfId="0" applyNumberFormat="1" applyFont="1" applyBorder="1" applyAlignment="1">
      <alignment horizontal="center"/>
    </xf>
    <xf numFmtId="4" fontId="36" fillId="0" borderId="1" xfId="0" applyNumberFormat="1" applyFont="1" applyBorder="1"/>
    <xf numFmtId="164" fontId="14" fillId="2" borderId="0" xfId="0" applyNumberFormat="1" applyFont="1" applyFill="1" applyBorder="1" applyAlignment="1">
      <alignment horizontal="center"/>
    </xf>
    <xf numFmtId="4" fontId="36" fillId="2" borderId="1" xfId="0" applyNumberFormat="1" applyFont="1" applyFill="1" applyBorder="1"/>
    <xf numFmtId="164" fontId="14" fillId="2" borderId="0" xfId="0" applyNumberFormat="1" applyFont="1" applyFill="1" applyBorder="1" applyAlignment="1">
      <alignment horizontal="center" vertical="top" wrapText="1"/>
    </xf>
    <xf numFmtId="4" fontId="16" fillId="2" borderId="1" xfId="0" applyNumberFormat="1" applyFont="1" applyFill="1" applyBorder="1" applyAlignment="1">
      <alignment horizontal="left" vertical="center"/>
    </xf>
    <xf numFmtId="0" fontId="18" fillId="2" borderId="0" xfId="0" applyFont="1" applyFill="1" applyBorder="1" applyAlignment="1">
      <alignment horizontal="center" vertical="center" wrapText="1"/>
    </xf>
    <xf numFmtId="0" fontId="36" fillId="2" borderId="0" xfId="0" applyFont="1" applyFill="1" applyAlignment="1">
      <alignment horizontal="center" vertical="center" wrapText="1"/>
    </xf>
    <xf numFmtId="0" fontId="16" fillId="2" borderId="10" xfId="0" applyFont="1" applyFill="1" applyBorder="1"/>
    <xf numFmtId="167" fontId="16" fillId="3" borderId="1" xfId="0" applyNumberFormat="1" applyFont="1" applyFill="1" applyBorder="1" applyAlignment="1">
      <alignment horizontal="center" vertical="center" wrapText="1"/>
    </xf>
    <xf numFmtId="167" fontId="16" fillId="3" borderId="12" xfId="0" applyNumberFormat="1" applyFont="1" applyFill="1" applyBorder="1" applyAlignment="1">
      <alignment horizontal="center" vertical="center" wrapText="1"/>
    </xf>
    <xf numFmtId="0" fontId="19" fillId="3" borderId="1" xfId="0" applyFont="1" applyFill="1" applyBorder="1" applyAlignment="1">
      <alignment horizontal="center" vertical="center" wrapText="1"/>
    </xf>
    <xf numFmtId="167" fontId="19" fillId="3" borderId="1" xfId="0" applyNumberFormat="1" applyFont="1" applyFill="1" applyBorder="1" applyAlignment="1">
      <alignment horizontal="center" vertical="center" wrapText="1"/>
    </xf>
    <xf numFmtId="49" fontId="16" fillId="2" borderId="5" xfId="0" applyNumberFormat="1" applyFont="1" applyFill="1" applyBorder="1" applyAlignment="1">
      <alignment horizontal="center" vertical="center" wrapText="1"/>
    </xf>
    <xf numFmtId="49" fontId="16" fillId="2" borderId="1" xfId="0" applyNumberFormat="1" applyFont="1" applyFill="1" applyBorder="1" applyAlignment="1">
      <alignment vertical="center" wrapText="1"/>
    </xf>
    <xf numFmtId="49" fontId="16" fillId="2" borderId="7" xfId="0" applyNumberFormat="1" applyFont="1" applyFill="1" applyBorder="1" applyAlignment="1">
      <alignment horizontal="right" vertical="center" wrapText="1"/>
    </xf>
    <xf numFmtId="0" fontId="16" fillId="2" borderId="1" xfId="0" applyFont="1" applyFill="1" applyBorder="1" applyAlignment="1" applyProtection="1">
      <alignment horizontal="center" vertical="center" wrapText="1"/>
    </xf>
    <xf numFmtId="4" fontId="16" fillId="2" borderId="7" xfId="0" applyNumberFormat="1" applyFont="1" applyFill="1" applyBorder="1" applyAlignment="1">
      <alignment horizontal="right"/>
    </xf>
    <xf numFmtId="4" fontId="16" fillId="2" borderId="0" xfId="0" applyNumberFormat="1" applyFont="1" applyFill="1" applyBorder="1"/>
    <xf numFmtId="4" fontId="16" fillId="2" borderId="9" xfId="0" applyNumberFormat="1" applyFont="1" applyFill="1" applyBorder="1"/>
    <xf numFmtId="4" fontId="16" fillId="2" borderId="13" xfId="0" applyNumberFormat="1" applyFont="1" applyFill="1" applyBorder="1"/>
    <xf numFmtId="0" fontId="14" fillId="2" borderId="0" xfId="0" applyFont="1" applyFill="1" applyBorder="1" applyAlignment="1">
      <alignment horizontal="center" wrapText="1"/>
    </xf>
    <xf numFmtId="0" fontId="27" fillId="2" borderId="1" xfId="0" applyFont="1" applyFill="1" applyBorder="1"/>
    <xf numFmtId="4" fontId="14" fillId="2" borderId="1" xfId="0" applyNumberFormat="1" applyFont="1" applyFill="1" applyBorder="1" applyAlignment="1">
      <alignment horizontal="right" wrapText="1"/>
    </xf>
    <xf numFmtId="168" fontId="14" fillId="2" borderId="1" xfId="0" applyNumberFormat="1" applyFont="1" applyFill="1" applyBorder="1" applyAlignment="1">
      <alignment horizontal="right" wrapText="1"/>
    </xf>
    <xf numFmtId="4" fontId="16" fillId="2" borderId="1" xfId="0" applyNumberFormat="1" applyFont="1" applyFill="1" applyBorder="1" applyAlignment="1">
      <alignment horizontal="right" wrapText="1"/>
    </xf>
    <xf numFmtId="4" fontId="16" fillId="2" borderId="0" xfId="0" applyNumberFormat="1" applyFont="1" applyFill="1" applyBorder="1" applyAlignment="1">
      <alignment horizontal="right" wrapText="1"/>
    </xf>
    <xf numFmtId="0" fontId="14" fillId="2" borderId="5" xfId="0" applyFont="1" applyFill="1" applyBorder="1" applyAlignment="1">
      <alignment horizontal="justify" vertical="top" wrapText="1"/>
    </xf>
    <xf numFmtId="0" fontId="14" fillId="2" borderId="1" xfId="0" applyFont="1" applyFill="1" applyBorder="1" applyAlignment="1">
      <alignment wrapText="1"/>
    </xf>
    <xf numFmtId="0" fontId="14" fillId="2" borderId="7" xfId="0" applyFont="1" applyFill="1" applyBorder="1" applyAlignment="1">
      <alignment wrapText="1"/>
    </xf>
    <xf numFmtId="0" fontId="14" fillId="2" borderId="1" xfId="0" applyFont="1" applyFill="1" applyBorder="1" applyAlignment="1">
      <alignment horizontal="center" wrapText="1"/>
    </xf>
    <xf numFmtId="0" fontId="14" fillId="2" borderId="1" xfId="0" applyFont="1" applyFill="1" applyBorder="1" applyAlignment="1">
      <alignment horizontal="right" wrapText="1"/>
    </xf>
    <xf numFmtId="0" fontId="14" fillId="2" borderId="2" xfId="0" applyFont="1" applyFill="1" applyBorder="1" applyAlignment="1">
      <alignment horizontal="right" wrapText="1"/>
    </xf>
    <xf numFmtId="49" fontId="19" fillId="3" borderId="1" xfId="0" applyNumberFormat="1" applyFont="1" applyFill="1" applyBorder="1" applyAlignment="1">
      <alignment horizontal="center" vertical="center" wrapText="1"/>
    </xf>
    <xf numFmtId="0" fontId="19" fillId="3" borderId="4" xfId="0" applyFont="1" applyFill="1" applyBorder="1" applyAlignment="1">
      <alignment horizontal="center" vertical="center" wrapText="1"/>
    </xf>
    <xf numFmtId="170" fontId="16" fillId="2" borderId="1" xfId="1" applyFont="1" applyFill="1" applyBorder="1" applyAlignment="1" applyProtection="1">
      <alignment horizontal="center" vertical="center" wrapText="1"/>
    </xf>
    <xf numFmtId="2" fontId="16" fillId="2" borderId="12" xfId="0" applyNumberFormat="1" applyFont="1" applyFill="1" applyBorder="1" applyAlignment="1">
      <alignment horizontal="center" vertical="center" wrapText="1"/>
    </xf>
    <xf numFmtId="2" fontId="16" fillId="2" borderId="9" xfId="0" applyNumberFormat="1" applyFont="1" applyFill="1" applyBorder="1" applyAlignment="1">
      <alignment horizontal="center" vertical="center" wrapText="1"/>
    </xf>
    <xf numFmtId="4" fontId="16" fillId="2" borderId="9" xfId="0" applyNumberFormat="1" applyFont="1" applyFill="1" applyBorder="1" applyAlignment="1">
      <alignment horizontal="right" vertical="center" wrapText="1"/>
    </xf>
    <xf numFmtId="4" fontId="16" fillId="2" borderId="13" xfId="0" applyNumberFormat="1" applyFont="1" applyFill="1" applyBorder="1" applyAlignment="1">
      <alignment horizontal="right" vertical="center" wrapText="1"/>
    </xf>
    <xf numFmtId="0" fontId="14" fillId="2" borderId="10" xfId="0" applyFont="1" applyFill="1" applyBorder="1" applyAlignment="1">
      <alignment horizontal="center" wrapText="1"/>
    </xf>
    <xf numFmtId="0" fontId="14" fillId="2" borderId="14" xfId="0" applyFont="1" applyFill="1" applyBorder="1" applyAlignment="1">
      <alignment horizontal="center"/>
    </xf>
    <xf numFmtId="0" fontId="14" fillId="2" borderId="11" xfId="0" applyFont="1" applyFill="1" applyBorder="1"/>
    <xf numFmtId="0" fontId="3" fillId="2" borderId="10" xfId="0" applyFont="1" applyFill="1" applyBorder="1" applyAlignment="1"/>
    <xf numFmtId="0" fontId="1" fillId="2" borderId="10" xfId="0" applyFont="1" applyFill="1" applyBorder="1"/>
    <xf numFmtId="0" fontId="27" fillId="2" borderId="0" xfId="0" applyFont="1" applyFill="1"/>
    <xf numFmtId="0" fontId="1" fillId="2" borderId="1" xfId="0" applyFont="1" applyFill="1" applyBorder="1" applyAlignment="1">
      <alignment horizontal="left" vertical="center" wrapText="1"/>
    </xf>
    <xf numFmtId="4" fontId="1" fillId="2" borderId="1" xfId="0" applyNumberFormat="1" applyFont="1" applyFill="1" applyBorder="1" applyAlignment="1" applyProtection="1">
      <alignment horizontal="right" vertical="center" wrapText="1"/>
    </xf>
    <xf numFmtId="4" fontId="3" fillId="2" borderId="12" xfId="0" applyNumberFormat="1" applyFont="1" applyFill="1" applyBorder="1"/>
    <xf numFmtId="4" fontId="3" fillId="2" borderId="13" xfId="0" applyNumberFormat="1" applyFont="1" applyFill="1" applyBorder="1"/>
    <xf numFmtId="4" fontId="1" fillId="2" borderId="12" xfId="0" applyNumberFormat="1" applyFont="1" applyFill="1" applyBorder="1" applyAlignment="1">
      <alignment horizontal="left" vertical="center" wrapText="1"/>
    </xf>
    <xf numFmtId="4" fontId="1" fillId="2" borderId="9" xfId="0" applyNumberFormat="1" applyFont="1" applyFill="1" applyBorder="1" applyAlignment="1">
      <alignment horizontal="left" vertical="center" wrapText="1"/>
    </xf>
    <xf numFmtId="4" fontId="1" fillId="2" borderId="0" xfId="0" applyNumberFormat="1" applyFont="1" applyFill="1" applyBorder="1" applyAlignment="1">
      <alignment horizontal="left" vertical="center" wrapText="1"/>
    </xf>
    <xf numFmtId="0" fontId="1" fillId="2" borderId="14" xfId="0" applyFont="1" applyFill="1" applyBorder="1"/>
    <xf numFmtId="0" fontId="3" fillId="2" borderId="10" xfId="0" applyFont="1" applyFill="1" applyBorder="1" applyAlignment="1">
      <alignment horizontal="center"/>
    </xf>
    <xf numFmtId="0" fontId="1" fillId="2" borderId="10" xfId="0" applyFont="1" applyFill="1" applyBorder="1" applyAlignment="1">
      <alignment horizontal="center"/>
    </xf>
    <xf numFmtId="0" fontId="1" fillId="3" borderId="1" xfId="0" applyFont="1" applyFill="1" applyBorder="1"/>
    <xf numFmtId="164" fontId="1" fillId="2" borderId="1" xfId="0" applyNumberFormat="1" applyFont="1" applyFill="1" applyBorder="1" applyAlignment="1">
      <alignment horizontal="left" vertical="center" wrapText="1"/>
    </xf>
    <xf numFmtId="4" fontId="1" fillId="2" borderId="1" xfId="0" applyNumberFormat="1" applyFont="1" applyFill="1" applyBorder="1" applyAlignment="1">
      <alignment horizontal="left" vertical="center" wrapText="1"/>
    </xf>
    <xf numFmtId="1" fontId="1" fillId="2" borderId="1" xfId="0" applyNumberFormat="1" applyFont="1" applyFill="1" applyBorder="1" applyAlignment="1">
      <alignment horizontal="center" vertical="center" wrapText="1"/>
    </xf>
    <xf numFmtId="0" fontId="1" fillId="2" borderId="9" xfId="0" applyFont="1" applyFill="1" applyBorder="1" applyAlignment="1">
      <alignment horizontal="center"/>
    </xf>
    <xf numFmtId="0" fontId="1" fillId="2" borderId="9" xfId="0" applyFont="1" applyFill="1" applyBorder="1" applyAlignment="1">
      <alignment horizontal="center" wrapText="1"/>
    </xf>
    <xf numFmtId="0" fontId="1" fillId="2" borderId="0" xfId="0" applyFont="1" applyFill="1" applyBorder="1" applyAlignment="1">
      <alignment horizontal="center" wrapText="1"/>
    </xf>
    <xf numFmtId="0" fontId="39" fillId="2" borderId="0" xfId="0" applyFont="1" applyFill="1" applyBorder="1" applyAlignment="1" applyProtection="1">
      <alignment horizontal="center"/>
    </xf>
    <xf numFmtId="0" fontId="37" fillId="3" borderId="1" xfId="0" applyFont="1" applyFill="1" applyBorder="1" applyAlignment="1">
      <alignment horizontal="center" vertical="center" wrapText="1"/>
    </xf>
    <xf numFmtId="0" fontId="42" fillId="3" borderId="4" xfId="0" applyFont="1" applyFill="1" applyBorder="1" applyAlignment="1">
      <alignment horizontal="center" vertical="center" wrapText="1"/>
    </xf>
    <xf numFmtId="0" fontId="14" fillId="2" borderId="1" xfId="0" applyFont="1" applyFill="1" applyBorder="1" applyAlignment="1" applyProtection="1">
      <alignment horizontal="center" vertical="center" wrapText="1"/>
    </xf>
    <xf numFmtId="173" fontId="43" fillId="2" borderId="1" xfId="0" applyNumberFormat="1" applyFont="1" applyFill="1" applyBorder="1" applyAlignment="1">
      <alignment horizontal="center" vertical="center" wrapText="1"/>
    </xf>
    <xf numFmtId="173" fontId="44" fillId="2" borderId="1" xfId="0" applyNumberFormat="1" applyFont="1" applyFill="1" applyBorder="1" applyAlignment="1">
      <alignment horizontal="center" vertical="center" wrapText="1"/>
    </xf>
    <xf numFmtId="174" fontId="14" fillId="2" borderId="1" xfId="0" applyNumberFormat="1" applyFont="1" applyFill="1" applyBorder="1" applyAlignment="1">
      <alignment horizontal="center" vertical="center" wrapText="1"/>
    </xf>
    <xf numFmtId="168" fontId="14" fillId="2" borderId="1" xfId="0" applyNumberFormat="1" applyFont="1" applyFill="1" applyBorder="1" applyAlignment="1">
      <alignment horizontal="center" vertical="center" wrapText="1"/>
    </xf>
    <xf numFmtId="173" fontId="14" fillId="2" borderId="1" xfId="0" applyNumberFormat="1" applyFont="1" applyFill="1" applyBorder="1" applyAlignment="1">
      <alignment horizontal="center" vertical="center" wrapText="1"/>
    </xf>
    <xf numFmtId="175" fontId="14" fillId="2" borderId="1" xfId="0" applyNumberFormat="1" applyFont="1" applyFill="1" applyBorder="1" applyAlignment="1">
      <alignment horizontal="center" vertical="center" wrapText="1"/>
    </xf>
    <xf numFmtId="176" fontId="14" fillId="2" borderId="0" xfId="0" applyNumberFormat="1" applyFont="1" applyFill="1"/>
    <xf numFmtId="0" fontId="16" fillId="3" borderId="1" xfId="3" applyFont="1" applyFill="1" applyBorder="1" applyAlignment="1">
      <alignment horizontal="center" vertical="center" wrapText="1"/>
    </xf>
    <xf numFmtId="177" fontId="14" fillId="2" borderId="0" xfId="0" applyNumberFormat="1" applyFont="1" applyFill="1"/>
    <xf numFmtId="0" fontId="14" fillId="2" borderId="0" xfId="0" applyFont="1" applyFill="1" applyBorder="1" applyAlignment="1" applyProtection="1"/>
    <xf numFmtId="2" fontId="37" fillId="2" borderId="1" xfId="0" applyNumberFormat="1" applyFont="1" applyFill="1" applyBorder="1"/>
    <xf numFmtId="0" fontId="16" fillId="0" borderId="0" xfId="0" applyFont="1"/>
    <xf numFmtId="0" fontId="16" fillId="0" borderId="0" xfId="0" applyFont="1" applyBorder="1"/>
    <xf numFmtId="0" fontId="14" fillId="0" borderId="0" xfId="0" applyFont="1" applyBorder="1" applyAlignment="1">
      <alignment horizontal="left" vertical="center" wrapText="1"/>
    </xf>
    <xf numFmtId="0" fontId="14" fillId="2" borderId="0" xfId="0" applyFont="1" applyFill="1" applyBorder="1" applyAlignment="1">
      <alignment horizontal="left" vertical="center" wrapText="1"/>
    </xf>
    <xf numFmtId="0" fontId="16" fillId="2" borderId="0" xfId="0" applyFont="1" applyFill="1" applyBorder="1" applyAlignment="1">
      <alignment horizontal="center" vertical="center" wrapText="1"/>
    </xf>
    <xf numFmtId="0" fontId="14" fillId="2" borderId="0" xfId="0" applyFont="1" applyFill="1" applyAlignment="1">
      <alignment horizontal="left" vertical="center" wrapText="1"/>
    </xf>
    <xf numFmtId="0" fontId="16" fillId="2" borderId="0" xfId="0" applyFont="1" applyFill="1" applyBorder="1" applyAlignment="1">
      <alignment vertical="center" wrapText="1"/>
    </xf>
    <xf numFmtId="0" fontId="16" fillId="3" borderId="15" xfId="0" applyFont="1" applyFill="1" applyBorder="1" applyAlignment="1">
      <alignment vertical="center" wrapText="1"/>
    </xf>
    <xf numFmtId="0" fontId="16" fillId="3" borderId="10" xfId="0" applyFont="1" applyFill="1" applyBorder="1" applyAlignment="1">
      <alignment vertical="center" wrapText="1"/>
    </xf>
    <xf numFmtId="0" fontId="14" fillId="2" borderId="5" xfId="0" applyFont="1" applyFill="1" applyBorder="1" applyAlignment="1">
      <alignment vertical="center" wrapText="1"/>
    </xf>
    <xf numFmtId="0" fontId="14" fillId="2" borderId="6" xfId="0" applyFont="1" applyFill="1" applyBorder="1" applyAlignment="1">
      <alignment vertical="center" wrapText="1"/>
    </xf>
    <xf numFmtId="0" fontId="14" fillId="2" borderId="0" xfId="0" applyFont="1" applyFill="1" applyBorder="1" applyAlignment="1">
      <alignment horizontal="justify" vertical="center" wrapText="1"/>
    </xf>
    <xf numFmtId="4" fontId="14" fillId="2" borderId="0" xfId="0" applyNumberFormat="1" applyFont="1" applyFill="1" applyBorder="1" applyAlignment="1">
      <alignment horizontal="right" vertical="center" wrapText="1"/>
    </xf>
    <xf numFmtId="4" fontId="16" fillId="3" borderId="1" xfId="0" applyNumberFormat="1" applyFont="1" applyFill="1" applyBorder="1"/>
    <xf numFmtId="0" fontId="16" fillId="3" borderId="2" xfId="3" applyFont="1" applyFill="1" applyBorder="1" applyAlignment="1">
      <alignment horizontal="center" vertical="center" wrapText="1"/>
    </xf>
    <xf numFmtId="0" fontId="16" fillId="3" borderId="12" xfId="3" applyFont="1" applyFill="1" applyBorder="1" applyAlignment="1">
      <alignment horizontal="center" vertical="center" wrapText="1"/>
    </xf>
    <xf numFmtId="0" fontId="16" fillId="2" borderId="0" xfId="3" applyFont="1" applyFill="1" applyBorder="1" applyAlignment="1">
      <alignment horizontal="center" vertical="center" wrapText="1"/>
    </xf>
    <xf numFmtId="0" fontId="45" fillId="2" borderId="2" xfId="0" applyFont="1" applyFill="1" applyBorder="1" applyAlignment="1">
      <alignment horizontal="center" vertical="center" wrapText="1"/>
    </xf>
    <xf numFmtId="0" fontId="40" fillId="2" borderId="2" xfId="0" applyFont="1" applyFill="1" applyBorder="1" applyAlignment="1">
      <alignment horizontal="center" vertical="center" wrapText="1"/>
    </xf>
    <xf numFmtId="0" fontId="46" fillId="2" borderId="2" xfId="0" applyFont="1" applyFill="1" applyBorder="1" applyAlignment="1">
      <alignment horizontal="center" vertical="center" wrapText="1"/>
    </xf>
    <xf numFmtId="0" fontId="0" fillId="2" borderId="1" xfId="0" applyFill="1" applyBorder="1"/>
    <xf numFmtId="0" fontId="46" fillId="2" borderId="1" xfId="0" applyFont="1" applyFill="1" applyBorder="1" applyAlignment="1">
      <alignment horizontal="center" vertical="center" wrapText="1"/>
    </xf>
    <xf numFmtId="0" fontId="45" fillId="2" borderId="0" xfId="0" applyFont="1" applyFill="1" applyBorder="1" applyAlignment="1">
      <alignment horizontal="center" vertical="center" wrapText="1"/>
    </xf>
    <xf numFmtId="0" fontId="47" fillId="0" borderId="1" xfId="0" applyFont="1" applyBorder="1"/>
    <xf numFmtId="0" fontId="48" fillId="2" borderId="1" xfId="0" applyFont="1" applyFill="1" applyBorder="1" applyAlignment="1">
      <alignment horizontal="center" vertical="center" wrapText="1"/>
    </xf>
    <xf numFmtId="0" fontId="47" fillId="2" borderId="0" xfId="0" applyFont="1" applyFill="1" applyBorder="1"/>
    <xf numFmtId="0" fontId="27" fillId="0" borderId="0" xfId="0" applyFont="1" applyBorder="1" applyAlignment="1">
      <alignment horizontal="left" vertical="center" wrapText="1"/>
    </xf>
    <xf numFmtId="168" fontId="14" fillId="2" borderId="1" xfId="0" applyNumberFormat="1" applyFont="1" applyFill="1" applyBorder="1"/>
    <xf numFmtId="4" fontId="14" fillId="2" borderId="5" xfId="0" applyNumberFormat="1" applyFont="1" applyFill="1" applyBorder="1"/>
    <xf numFmtId="4" fontId="14" fillId="2" borderId="12" xfId="0" applyNumberFormat="1" applyFont="1" applyFill="1" applyBorder="1"/>
    <xf numFmtId="0" fontId="14" fillId="2" borderId="12" xfId="0" applyFont="1" applyFill="1" applyBorder="1"/>
    <xf numFmtId="0" fontId="14" fillId="2" borderId="13" xfId="0" applyFont="1" applyFill="1" applyBorder="1"/>
    <xf numFmtId="0" fontId="16" fillId="3" borderId="12" xfId="0" applyFont="1" applyFill="1" applyBorder="1" applyAlignment="1">
      <alignment horizontal="center" vertical="center" wrapText="1"/>
    </xf>
    <xf numFmtId="0" fontId="14" fillId="2" borderId="5" xfId="0" applyFont="1" applyFill="1" applyBorder="1"/>
    <xf numFmtId="0" fontId="16" fillId="2" borderId="0" xfId="0" applyFont="1" applyFill="1" applyBorder="1" applyAlignment="1">
      <alignment horizontal="justify"/>
    </xf>
    <xf numFmtId="0" fontId="14" fillId="2" borderId="0" xfId="0" applyFont="1" applyFill="1" applyBorder="1" applyAlignment="1">
      <alignment horizontal="justify" vertical="center"/>
    </xf>
    <xf numFmtId="0" fontId="14" fillId="2" borderId="14" xfId="0" applyFont="1" applyFill="1" applyBorder="1" applyAlignment="1">
      <alignment vertical="center"/>
    </xf>
    <xf numFmtId="0" fontId="14" fillId="2" borderId="0" xfId="0" applyFont="1" applyFill="1" applyBorder="1" applyAlignment="1">
      <alignment vertical="center"/>
    </xf>
    <xf numFmtId="0" fontId="14" fillId="2" borderId="16" xfId="0" applyFont="1" applyFill="1" applyBorder="1" applyAlignment="1">
      <alignment vertical="center"/>
    </xf>
    <xf numFmtId="0" fontId="14" fillId="2" borderId="14" xfId="0" applyFont="1" applyFill="1" applyBorder="1"/>
    <xf numFmtId="0" fontId="14" fillId="2" borderId="16" xfId="0" applyFont="1" applyFill="1" applyBorder="1"/>
    <xf numFmtId="0" fontId="14" fillId="2" borderId="14" xfId="0" applyFont="1" applyFill="1" applyBorder="1" applyAlignment="1">
      <alignment horizontal="justify" vertical="center"/>
    </xf>
    <xf numFmtId="0" fontId="14" fillId="2" borderId="16" xfId="0" applyFont="1" applyFill="1" applyBorder="1" applyAlignment="1">
      <alignment horizontal="justify" vertical="center"/>
    </xf>
    <xf numFmtId="0" fontId="16" fillId="2" borderId="14" xfId="0" applyFont="1" applyFill="1" applyBorder="1"/>
    <xf numFmtId="0" fontId="14" fillId="2" borderId="15" xfId="0" applyFont="1" applyFill="1" applyBorder="1"/>
    <xf numFmtId="0" fontId="14" fillId="2" borderId="17" xfId="0" applyFont="1" applyFill="1" applyBorder="1"/>
    <xf numFmtId="49" fontId="1" fillId="2" borderId="1" xfId="0" applyNumberFormat="1" applyFont="1" applyFill="1" applyBorder="1" applyAlignment="1">
      <alignment horizontal="left" vertical="center" wrapText="1"/>
    </xf>
    <xf numFmtId="0" fontId="1" fillId="2" borderId="1" xfId="0" applyFont="1" applyFill="1" applyBorder="1" applyAlignment="1">
      <alignment horizontal="justify" vertical="center" wrapText="1"/>
    </xf>
    <xf numFmtId="0" fontId="8" fillId="2" borderId="1" xfId="0" applyFont="1" applyFill="1" applyBorder="1" applyAlignment="1">
      <alignment horizontal="justify" vertical="center" wrapText="1"/>
    </xf>
    <xf numFmtId="165" fontId="1" fillId="2" borderId="1" xfId="0" applyNumberFormat="1" applyFont="1" applyFill="1" applyBorder="1" applyAlignment="1">
      <alignment horizontal="justify" vertical="center" wrapText="1"/>
    </xf>
    <xf numFmtId="49" fontId="1" fillId="2" borderId="1" xfId="0" applyNumberFormat="1" applyFont="1" applyFill="1" applyBorder="1" applyAlignment="1">
      <alignment horizontal="justify" vertical="center" wrapText="1"/>
    </xf>
    <xf numFmtId="0" fontId="3" fillId="2" borderId="1" xfId="0" applyFont="1" applyFill="1" applyBorder="1" applyAlignment="1">
      <alignment horizontal="justify" vertical="top" wrapText="1"/>
    </xf>
    <xf numFmtId="0" fontId="1" fillId="2" borderId="2" xfId="0" applyFont="1" applyFill="1" applyBorder="1" applyAlignment="1">
      <alignment horizontal="justify" vertical="top" wrapText="1"/>
    </xf>
    <xf numFmtId="0" fontId="1" fillId="2" borderId="4" xfId="0" applyFont="1" applyFill="1" applyBorder="1" applyAlignment="1">
      <alignment horizontal="justify" vertical="top" wrapText="1"/>
    </xf>
    <xf numFmtId="0" fontId="3" fillId="4" borderId="1"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10" fillId="2" borderId="1" xfId="0" applyFont="1" applyFill="1" applyBorder="1" applyAlignment="1">
      <alignment horizontal="justify" vertical="center" wrapText="1"/>
    </xf>
    <xf numFmtId="0" fontId="11" fillId="2" borderId="1" xfId="0" applyFont="1" applyFill="1" applyBorder="1" applyAlignment="1">
      <alignment horizontal="justify" vertical="center" wrapText="1"/>
    </xf>
    <xf numFmtId="0" fontId="10" fillId="2" borderId="2" xfId="0" applyFont="1" applyFill="1" applyBorder="1" applyAlignment="1">
      <alignment horizontal="justify" vertical="center" wrapText="1"/>
    </xf>
    <xf numFmtId="0" fontId="10" fillId="2" borderId="4" xfId="0" applyFont="1" applyFill="1" applyBorder="1" applyAlignment="1">
      <alignment horizontal="justify" vertical="center" wrapText="1"/>
    </xf>
    <xf numFmtId="0" fontId="10" fillId="2" borderId="1" xfId="0" applyFont="1" applyFill="1" applyBorder="1" applyAlignment="1">
      <alignment horizontal="center" vertical="center" wrapText="1"/>
    </xf>
    <xf numFmtId="0" fontId="11" fillId="2" borderId="1" xfId="0" applyFont="1" applyFill="1" applyBorder="1" applyAlignment="1">
      <alignment horizontal="left" vertical="center" wrapText="1"/>
    </xf>
    <xf numFmtId="0" fontId="10" fillId="2" borderId="4"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13" fillId="2" borderId="1" xfId="0" applyFont="1" applyFill="1" applyBorder="1" applyAlignment="1">
      <alignment horizontal="left" vertical="center" wrapText="1"/>
    </xf>
    <xf numFmtId="14" fontId="14" fillId="2" borderId="1" xfId="0" applyNumberFormat="1" applyFont="1" applyFill="1" applyBorder="1" applyAlignment="1">
      <alignment horizontal="justify" vertical="center" wrapText="1"/>
    </xf>
    <xf numFmtId="0" fontId="11" fillId="2" borderId="2" xfId="0" applyFont="1" applyFill="1" applyBorder="1" applyAlignment="1">
      <alignment horizontal="center" vertical="center" wrapText="1"/>
    </xf>
    <xf numFmtId="0" fontId="14" fillId="2" borderId="1" xfId="0" applyFont="1" applyFill="1" applyBorder="1" applyAlignment="1">
      <alignment horizontal="justify" vertical="center" wrapText="1"/>
    </xf>
    <xf numFmtId="0" fontId="13" fillId="2" borderId="1" xfId="0" applyFont="1" applyFill="1" applyBorder="1" applyAlignment="1">
      <alignment vertical="center" wrapText="1"/>
    </xf>
    <xf numFmtId="0" fontId="10" fillId="4" borderId="6" xfId="0" applyFont="1" applyFill="1" applyBorder="1" applyAlignment="1">
      <alignment horizontal="center" vertical="center" wrapText="1"/>
    </xf>
    <xf numFmtId="0" fontId="13" fillId="2" borderId="1" xfId="0" applyFont="1" applyFill="1" applyBorder="1" applyAlignment="1">
      <alignment horizontal="justify" vertical="center" wrapText="1"/>
    </xf>
    <xf numFmtId="164" fontId="13" fillId="2" borderId="1" xfId="0" applyNumberFormat="1" applyFont="1" applyFill="1" applyBorder="1" applyAlignment="1">
      <alignment horizontal="justify" vertical="center" wrapText="1"/>
    </xf>
    <xf numFmtId="165" fontId="13" fillId="2" borderId="1" xfId="0" applyNumberFormat="1" applyFont="1" applyFill="1" applyBorder="1" applyAlignment="1">
      <alignment horizontal="justify" vertical="center" wrapText="1"/>
    </xf>
    <xf numFmtId="0" fontId="14" fillId="3" borderId="8" xfId="0" applyFont="1" applyFill="1" applyBorder="1" applyAlignment="1">
      <alignment horizontal="left" vertical="center" wrapText="1"/>
    </xf>
    <xf numFmtId="0" fontId="16" fillId="3" borderId="8" xfId="0" applyFont="1" applyFill="1" applyBorder="1" applyAlignment="1">
      <alignment horizontal="left" vertical="center" wrapText="1"/>
    </xf>
    <xf numFmtId="166" fontId="16" fillId="3" borderId="8" xfId="0" applyNumberFormat="1" applyFont="1" applyFill="1" applyBorder="1" applyAlignment="1" applyProtection="1">
      <alignment horizontal="left" vertical="center" wrapText="1"/>
    </xf>
    <xf numFmtId="49" fontId="14" fillId="2" borderId="8" xfId="0" applyNumberFormat="1" applyFont="1" applyFill="1" applyBorder="1" applyAlignment="1" applyProtection="1">
      <alignment horizontal="left" vertical="center" wrapText="1"/>
    </xf>
    <xf numFmtId="4" fontId="14" fillId="0" borderId="8" xfId="0" applyNumberFormat="1" applyFont="1" applyBorder="1" applyAlignment="1">
      <alignment horizontal="left" vertical="center"/>
    </xf>
    <xf numFmtId="4" fontId="14" fillId="2" borderId="8" xfId="0" applyNumberFormat="1" applyFont="1" applyFill="1" applyBorder="1" applyAlignment="1">
      <alignment horizontal="left" vertical="center" wrapText="1"/>
    </xf>
    <xf numFmtId="4" fontId="22" fillId="0" borderId="8" xfId="0" applyNumberFormat="1" applyFont="1" applyBorder="1" applyAlignment="1">
      <alignment horizontal="left" vertical="center"/>
    </xf>
    <xf numFmtId="0" fontId="22" fillId="0" borderId="8" xfId="0" applyFont="1" applyBorder="1" applyAlignment="1">
      <alignment horizontal="left" vertical="center"/>
    </xf>
    <xf numFmtId="0" fontId="14" fillId="0" borderId="8" xfId="0" applyFont="1" applyBorder="1" applyAlignment="1">
      <alignment horizontal="left" vertical="center" wrapText="1"/>
    </xf>
    <xf numFmtId="49" fontId="14" fillId="0" borderId="9" xfId="0" applyNumberFormat="1" applyFont="1" applyBorder="1" applyAlignment="1" applyProtection="1">
      <alignment horizontal="left" vertical="center"/>
    </xf>
    <xf numFmtId="0" fontId="14" fillId="0" borderId="0" xfId="0" applyFont="1" applyBorder="1" applyAlignment="1">
      <alignment horizontal="left" vertical="center"/>
    </xf>
    <xf numFmtId="0" fontId="16" fillId="0" borderId="8" xfId="0" applyFont="1" applyBorder="1" applyAlignment="1">
      <alignment horizontal="left" vertical="center" wrapText="1"/>
    </xf>
    <xf numFmtId="166" fontId="16" fillId="0" borderId="8" xfId="0" applyNumberFormat="1" applyFont="1" applyBorder="1" applyAlignment="1" applyProtection="1">
      <alignment horizontal="left" vertical="center" wrapText="1"/>
    </xf>
    <xf numFmtId="0" fontId="14" fillId="0" borderId="8" xfId="0" applyFont="1" applyBorder="1" applyAlignment="1">
      <alignment horizontal="left" vertical="center"/>
    </xf>
    <xf numFmtId="4" fontId="14" fillId="0" borderId="8" xfId="0" applyNumberFormat="1" applyFont="1" applyBorder="1" applyAlignment="1">
      <alignment horizontal="center" vertical="center"/>
    </xf>
    <xf numFmtId="0" fontId="14" fillId="2" borderId="1" xfId="0" applyFont="1" applyFill="1" applyBorder="1" applyAlignment="1">
      <alignment horizontal="justify" vertical="top" wrapText="1"/>
    </xf>
    <xf numFmtId="0" fontId="14" fillId="2" borderId="2" xfId="0" applyFont="1" applyFill="1" applyBorder="1" applyAlignment="1">
      <alignment horizontal="justify" vertical="top" wrapText="1"/>
    </xf>
    <xf numFmtId="0" fontId="14" fillId="2" borderId="3" xfId="0" applyFont="1" applyFill="1" applyBorder="1" applyAlignment="1">
      <alignment horizontal="justify" vertical="top" wrapText="1"/>
    </xf>
    <xf numFmtId="0" fontId="14" fillId="2" borderId="4" xfId="0" applyFont="1" applyFill="1" applyBorder="1" applyAlignment="1">
      <alignment horizontal="justify" vertical="top" wrapText="1"/>
    </xf>
    <xf numFmtId="0" fontId="23" fillId="3" borderId="1" xfId="0" applyFont="1" applyFill="1" applyBorder="1" applyAlignment="1">
      <alignment horizontal="center" vertical="center" wrapText="1"/>
    </xf>
    <xf numFmtId="0" fontId="3" fillId="2" borderId="1" xfId="0" applyFont="1" applyFill="1" applyBorder="1" applyAlignment="1">
      <alignment horizontal="center" vertical="top" wrapText="1"/>
    </xf>
    <xf numFmtId="0" fontId="1" fillId="2" borderId="1" xfId="0" applyFont="1" applyFill="1" applyBorder="1" applyAlignment="1">
      <alignment horizontal="justify" wrapText="1"/>
    </xf>
    <xf numFmtId="0" fontId="3" fillId="2" borderId="1" xfId="0" applyFont="1" applyFill="1" applyBorder="1" applyAlignment="1">
      <alignment horizontal="justify" vertical="top"/>
    </xf>
    <xf numFmtId="0" fontId="1" fillId="2" borderId="3" xfId="0" applyFont="1" applyFill="1" applyBorder="1" applyAlignment="1">
      <alignment horizontal="justify" vertical="top" wrapText="1"/>
    </xf>
    <xf numFmtId="0" fontId="16" fillId="2" borderId="0" xfId="0" applyFont="1" applyFill="1" applyBorder="1" applyAlignment="1">
      <alignment horizontal="justify" vertical="top"/>
    </xf>
    <xf numFmtId="0" fontId="16" fillId="3" borderId="1" xfId="0" applyFont="1" applyFill="1" applyBorder="1" applyAlignment="1">
      <alignment horizontal="center" vertical="center" wrapText="1"/>
    </xf>
    <xf numFmtId="0" fontId="19" fillId="3" borderId="2" xfId="0" applyFont="1" applyFill="1" applyBorder="1" applyAlignment="1">
      <alignment horizontal="center" vertical="center" wrapText="1"/>
    </xf>
    <xf numFmtId="0" fontId="16" fillId="2" borderId="1" xfId="0" applyFont="1" applyFill="1" applyBorder="1" applyAlignment="1">
      <alignment horizontal="center" vertical="center" wrapText="1"/>
    </xf>
    <xf numFmtId="49" fontId="14" fillId="2" borderId="1" xfId="0" applyNumberFormat="1" applyFont="1" applyFill="1" applyBorder="1" applyAlignment="1">
      <alignment horizontal="justify" vertical="center" wrapText="1"/>
    </xf>
    <xf numFmtId="49" fontId="14" fillId="2" borderId="1" xfId="0" applyNumberFormat="1" applyFont="1" applyFill="1" applyBorder="1" applyAlignment="1">
      <alignment horizontal="left" vertical="center" wrapText="1"/>
    </xf>
    <xf numFmtId="49" fontId="14" fillId="2" borderId="1" xfId="0" applyNumberFormat="1" applyFont="1" applyFill="1" applyBorder="1" applyAlignment="1">
      <alignment horizontal="center" vertical="center" wrapText="1"/>
    </xf>
    <xf numFmtId="49" fontId="14" fillId="0" borderId="1" xfId="0" applyNumberFormat="1" applyFont="1" applyBorder="1" applyAlignment="1">
      <alignment horizontal="left" vertical="center" wrapText="1"/>
    </xf>
    <xf numFmtId="0" fontId="16" fillId="2" borderId="1" xfId="0" applyFont="1" applyFill="1" applyBorder="1" applyAlignment="1">
      <alignment horizontal="center" vertical="top" wrapText="1"/>
    </xf>
    <xf numFmtId="0" fontId="16" fillId="2" borderId="1" xfId="0" applyFont="1" applyFill="1" applyBorder="1" applyAlignment="1">
      <alignment vertical="center"/>
    </xf>
    <xf numFmtId="0" fontId="14" fillId="2" borderId="1" xfId="0" applyFont="1" applyFill="1" applyBorder="1" applyAlignment="1">
      <alignment horizontal="left" vertical="center" indent="1"/>
    </xf>
    <xf numFmtId="0" fontId="14" fillId="2" borderId="1" xfId="0" applyFont="1" applyFill="1" applyBorder="1" applyAlignment="1">
      <alignment horizontal="left" vertical="center"/>
    </xf>
    <xf numFmtId="0" fontId="28" fillId="2" borderId="1" xfId="0" applyFont="1" applyFill="1" applyBorder="1" applyAlignment="1">
      <alignment horizontal="left" vertical="center"/>
    </xf>
    <xf numFmtId="0" fontId="16" fillId="2" borderId="1" xfId="0" applyFont="1" applyFill="1" applyBorder="1" applyAlignment="1">
      <alignment horizontal="left" vertical="center" wrapText="1"/>
    </xf>
    <xf numFmtId="0" fontId="16" fillId="2" borderId="1" xfId="0" applyFont="1" applyFill="1" applyBorder="1" applyAlignment="1">
      <alignment horizontal="justify" vertical="top" wrapText="1"/>
    </xf>
    <xf numFmtId="0" fontId="3" fillId="2" borderId="1" xfId="0" applyFont="1" applyFill="1" applyBorder="1" applyAlignment="1">
      <alignment horizontal="justify"/>
    </xf>
    <xf numFmtId="0" fontId="16" fillId="2" borderId="1" xfId="0" applyFont="1" applyFill="1" applyBorder="1" applyAlignment="1">
      <alignment horizontal="justify" vertical="center" wrapText="1"/>
    </xf>
    <xf numFmtId="166" fontId="14" fillId="2" borderId="1" xfId="0" applyNumberFormat="1" applyFont="1" applyFill="1" applyBorder="1" applyAlignment="1" applyProtection="1">
      <alignment horizontal="justify"/>
    </xf>
    <xf numFmtId="0" fontId="16" fillId="3" borderId="5" xfId="0" applyFont="1" applyFill="1" applyBorder="1" applyAlignment="1">
      <alignment horizontal="center" vertical="center" wrapText="1"/>
    </xf>
    <xf numFmtId="0" fontId="16" fillId="3" borderId="7" xfId="0" applyFont="1" applyFill="1" applyBorder="1" applyAlignment="1">
      <alignment horizontal="center" vertical="center" wrapText="1"/>
    </xf>
    <xf numFmtId="0" fontId="14" fillId="2" borderId="1" xfId="0" applyFont="1" applyFill="1" applyBorder="1" applyAlignment="1">
      <alignment horizontal="justify"/>
    </xf>
    <xf numFmtId="49" fontId="16" fillId="2" borderId="1" xfId="0" applyNumberFormat="1" applyFont="1" applyFill="1" applyBorder="1" applyAlignment="1">
      <alignment horizontal="center" vertical="center" wrapText="1"/>
    </xf>
    <xf numFmtId="0" fontId="14" fillId="2" borderId="3" xfId="0" applyFont="1" applyFill="1" applyBorder="1" applyAlignment="1">
      <alignment horizontal="justify" vertical="center" wrapText="1"/>
    </xf>
    <xf numFmtId="0" fontId="14" fillId="2" borderId="4" xfId="0" applyFont="1" applyFill="1" applyBorder="1" applyAlignment="1">
      <alignment horizontal="justify" vertical="center" wrapText="1"/>
    </xf>
    <xf numFmtId="0" fontId="1" fillId="2" borderId="1" xfId="0" applyFont="1" applyFill="1" applyBorder="1" applyAlignment="1">
      <alignment horizontal="justify" vertical="top" wrapText="1"/>
    </xf>
    <xf numFmtId="49" fontId="1" fillId="2" borderId="1" xfId="0" applyNumberFormat="1" applyFont="1" applyFill="1" applyBorder="1" applyAlignment="1">
      <alignment vertical="center" wrapText="1"/>
    </xf>
    <xf numFmtId="49" fontId="3" fillId="2" borderId="1" xfId="0" applyNumberFormat="1" applyFont="1" applyFill="1" applyBorder="1" applyAlignment="1">
      <alignment horizontal="justify" vertical="center" wrapText="1"/>
    </xf>
    <xf numFmtId="49" fontId="1" fillId="3" borderId="1" xfId="0" applyNumberFormat="1" applyFont="1" applyFill="1" applyBorder="1" applyAlignment="1">
      <alignment horizontal="justify" vertical="center" wrapText="1"/>
    </xf>
    <xf numFmtId="49" fontId="3" fillId="3" borderId="1" xfId="0" applyNumberFormat="1" applyFont="1" applyFill="1" applyBorder="1" applyAlignment="1">
      <alignment horizontal="justify" vertical="center" wrapText="1"/>
    </xf>
    <xf numFmtId="0" fontId="1" fillId="2" borderId="1" xfId="0" applyFont="1" applyFill="1" applyBorder="1" applyAlignment="1" applyProtection="1">
      <alignment horizontal="justify"/>
    </xf>
    <xf numFmtId="0" fontId="3" fillId="2" borderId="0" xfId="0" applyFont="1" applyFill="1" applyBorder="1" applyAlignment="1">
      <alignment horizontal="justify" vertical="top"/>
    </xf>
    <xf numFmtId="0" fontId="3" fillId="2" borderId="1" xfId="0" applyFont="1" applyFill="1" applyBorder="1" applyAlignment="1">
      <alignment horizontal="center"/>
    </xf>
    <xf numFmtId="0" fontId="35" fillId="0" borderId="1" xfId="2" applyFont="1" applyBorder="1" applyAlignment="1" applyProtection="1">
      <alignment horizontal="justify" vertical="center" wrapText="1"/>
    </xf>
    <xf numFmtId="164" fontId="1" fillId="2" borderId="1" xfId="0" applyNumberFormat="1" applyFont="1" applyFill="1" applyBorder="1" applyAlignment="1">
      <alignment horizontal="justify" vertical="center" wrapText="1"/>
    </xf>
    <xf numFmtId="0" fontId="3" fillId="3" borderId="1" xfId="0" applyFont="1" applyFill="1" applyBorder="1" applyAlignment="1">
      <alignment horizontal="center" vertical="center"/>
    </xf>
    <xf numFmtId="0" fontId="3" fillId="3" borderId="1" xfId="0" applyFont="1" applyFill="1" applyBorder="1" applyAlignment="1">
      <alignment horizontal="center"/>
    </xf>
    <xf numFmtId="0" fontId="14" fillId="2" borderId="1" xfId="0" applyFont="1" applyFill="1" applyBorder="1" applyAlignment="1">
      <alignment horizontal="justify" vertical="center"/>
    </xf>
    <xf numFmtId="0" fontId="16" fillId="2" borderId="5" xfId="0" applyFont="1" applyFill="1" applyBorder="1" applyAlignment="1">
      <alignment horizontal="center"/>
    </xf>
    <xf numFmtId="0" fontId="16" fillId="2" borderId="1" xfId="0" applyFont="1" applyFill="1" applyBorder="1" applyAlignment="1">
      <alignment horizontal="center"/>
    </xf>
    <xf numFmtId="0" fontId="16" fillId="2" borderId="1" xfId="0" applyFont="1" applyFill="1" applyBorder="1" applyAlignment="1">
      <alignment horizontal="justify"/>
    </xf>
    <xf numFmtId="0" fontId="36" fillId="0" borderId="1" xfId="0" applyFont="1" applyBorder="1" applyAlignment="1">
      <alignment horizontal="justify" vertical="center" wrapText="1"/>
    </xf>
    <xf numFmtId="0" fontId="37" fillId="0" borderId="1" xfId="0" applyFont="1" applyBorder="1" applyAlignment="1">
      <alignment horizontal="justify" vertical="center" wrapText="1"/>
    </xf>
    <xf numFmtId="0" fontId="14" fillId="2" borderId="6" xfId="0" applyFont="1" applyFill="1" applyBorder="1" applyAlignment="1">
      <alignment horizontal="center" vertical="center" wrapText="1"/>
    </xf>
    <xf numFmtId="0" fontId="16" fillId="3" borderId="1" xfId="0" applyFont="1" applyFill="1" applyBorder="1" applyAlignment="1">
      <alignment horizontal="justify" vertical="center" wrapText="1"/>
    </xf>
    <xf numFmtId="0" fontId="3" fillId="0" borderId="1" xfId="0" applyFont="1" applyBorder="1" applyAlignment="1">
      <alignment horizontal="center" vertical="top" wrapText="1"/>
    </xf>
    <xf numFmtId="0" fontId="3" fillId="3" borderId="1" xfId="0" applyFont="1" applyFill="1" applyBorder="1" applyAlignment="1">
      <alignment horizontal="justify" vertical="center" wrapText="1"/>
    </xf>
    <xf numFmtId="0" fontId="16" fillId="3" borderId="1" xfId="0" applyFont="1" applyFill="1" applyBorder="1" applyAlignment="1">
      <alignment horizontal="center"/>
    </xf>
    <xf numFmtId="0" fontId="16" fillId="8" borderId="1" xfId="0" applyFont="1" applyFill="1" applyBorder="1" applyAlignment="1">
      <alignment horizontal="center"/>
    </xf>
    <xf numFmtId="0" fontId="16" fillId="9" borderId="1" xfId="0" applyFont="1" applyFill="1" applyBorder="1" applyAlignment="1">
      <alignment horizontal="center"/>
    </xf>
    <xf numFmtId="0" fontId="16" fillId="3" borderId="4" xfId="0" applyFont="1" applyFill="1" applyBorder="1" applyAlignment="1">
      <alignment horizontal="center" vertical="center" wrapText="1"/>
    </xf>
    <xf numFmtId="164" fontId="14" fillId="2" borderId="1" xfId="0" applyNumberFormat="1" applyFont="1" applyFill="1" applyBorder="1" applyAlignment="1">
      <alignment horizontal="right"/>
    </xf>
    <xf numFmtId="4" fontId="16" fillId="2" borderId="1" xfId="0" applyNumberFormat="1" applyFont="1" applyFill="1" applyBorder="1" applyAlignment="1">
      <alignment horizontal="left" vertical="center"/>
    </xf>
    <xf numFmtId="4" fontId="14" fillId="2" borderId="1" xfId="0" applyNumberFormat="1" applyFont="1" applyFill="1" applyBorder="1" applyAlignment="1">
      <alignment horizontal="left" vertical="center"/>
    </xf>
    <xf numFmtId="4" fontId="14" fillId="2" borderId="1" xfId="0" applyNumberFormat="1" applyFont="1" applyFill="1" applyBorder="1" applyAlignment="1">
      <alignment horizontal="justify" vertical="center" wrapText="1"/>
    </xf>
    <xf numFmtId="167" fontId="16" fillId="3" borderId="5" xfId="0" applyNumberFormat="1" applyFont="1" applyFill="1" applyBorder="1" applyAlignment="1">
      <alignment horizontal="center" vertical="center" wrapText="1"/>
    </xf>
    <xf numFmtId="167" fontId="16" fillId="3" borderId="1" xfId="0" applyNumberFormat="1" applyFont="1" applyFill="1" applyBorder="1" applyAlignment="1">
      <alignment horizontal="center" vertical="center" wrapText="1"/>
    </xf>
    <xf numFmtId="0" fontId="19" fillId="3" borderId="1" xfId="0" applyFont="1" applyFill="1" applyBorder="1" applyAlignment="1">
      <alignment horizontal="center" vertical="center" wrapText="1"/>
    </xf>
    <xf numFmtId="49" fontId="16" fillId="2" borderId="1" xfId="0" applyNumberFormat="1" applyFont="1" applyFill="1" applyBorder="1" applyAlignment="1">
      <alignment horizontal="justify" vertical="center" wrapText="1"/>
    </xf>
    <xf numFmtId="4" fontId="16" fillId="2" borderId="1" xfId="0" applyNumberFormat="1" applyFont="1" applyFill="1" applyBorder="1" applyAlignment="1">
      <alignment horizontal="justify" vertical="center" wrapText="1"/>
    </xf>
    <xf numFmtId="4" fontId="16" fillId="2" borderId="1" xfId="0" applyNumberFormat="1" applyFont="1" applyFill="1" applyBorder="1" applyAlignment="1">
      <alignment horizontal="center"/>
    </xf>
    <xf numFmtId="0" fontId="14" fillId="2" borderId="7" xfId="0" applyFont="1" applyFill="1" applyBorder="1" applyAlignment="1">
      <alignment horizontal="justify" wrapText="1"/>
    </xf>
    <xf numFmtId="0" fontId="16" fillId="2" borderId="1" xfId="0" applyFont="1" applyFill="1" applyBorder="1" applyAlignment="1">
      <alignment horizontal="center" vertical="center"/>
    </xf>
    <xf numFmtId="4" fontId="3" fillId="2" borderId="1" xfId="0" applyNumberFormat="1" applyFont="1" applyFill="1" applyBorder="1" applyAlignment="1">
      <alignment horizontal="justify"/>
    </xf>
    <xf numFmtId="0" fontId="3" fillId="2" borderId="1" xfId="0" applyFont="1" applyFill="1" applyBorder="1" applyAlignment="1">
      <alignment horizontal="justify" wrapText="1"/>
    </xf>
    <xf numFmtId="0" fontId="3" fillId="2" borderId="10" xfId="0" applyFont="1" applyFill="1" applyBorder="1" applyAlignment="1">
      <alignment horizontal="center"/>
    </xf>
    <xf numFmtId="4" fontId="3" fillId="2" borderId="1" xfId="0" applyNumberFormat="1" applyFont="1" applyFill="1" applyBorder="1" applyAlignment="1">
      <alignment horizontal="center"/>
    </xf>
    <xf numFmtId="0" fontId="37" fillId="3" borderId="1" xfId="0" applyFont="1" applyFill="1" applyBorder="1" applyAlignment="1">
      <alignment horizontal="center" vertical="center" wrapText="1"/>
    </xf>
    <xf numFmtId="0" fontId="37" fillId="2" borderId="1" xfId="0" applyFont="1" applyFill="1" applyBorder="1" applyAlignment="1">
      <alignment horizontal="center"/>
    </xf>
    <xf numFmtId="0" fontId="14" fillId="2" borderId="1" xfId="0" applyFont="1" applyFill="1" applyBorder="1" applyAlignment="1">
      <alignment horizontal="left"/>
    </xf>
    <xf numFmtId="0" fontId="16" fillId="2" borderId="1" xfId="0" applyFont="1" applyFill="1" applyBorder="1" applyAlignment="1">
      <alignment horizontal="left"/>
    </xf>
    <xf numFmtId="0" fontId="16" fillId="3" borderId="1" xfId="0" applyFont="1" applyFill="1" applyBorder="1" applyAlignment="1">
      <alignment horizontal="right"/>
    </xf>
    <xf numFmtId="0" fontId="37" fillId="2" borderId="1" xfId="0" applyFont="1" applyFill="1" applyBorder="1" applyAlignment="1">
      <alignment horizontal="center" vertical="center"/>
    </xf>
    <xf numFmtId="0" fontId="16" fillId="2" borderId="0" xfId="0" applyFont="1" applyFill="1" applyBorder="1" applyAlignment="1">
      <alignment horizontal="center" vertical="center" wrapText="1"/>
    </xf>
    <xf numFmtId="0" fontId="14" fillId="2" borderId="0" xfId="0" applyFont="1" applyFill="1" applyBorder="1" applyAlignment="1">
      <alignment horizontal="left"/>
    </xf>
    <xf numFmtId="0" fontId="14" fillId="2" borderId="2" xfId="0" applyFont="1" applyFill="1" applyBorder="1" applyAlignment="1">
      <alignment horizontal="left"/>
    </xf>
    <xf numFmtId="0" fontId="16" fillId="2" borderId="2" xfId="0" applyFont="1" applyFill="1" applyBorder="1" applyAlignment="1">
      <alignment horizontal="justify"/>
    </xf>
    <xf numFmtId="0" fontId="14" fillId="2" borderId="3" xfId="0" applyFont="1" applyFill="1" applyBorder="1" applyAlignment="1">
      <alignment horizontal="justify" vertical="center"/>
    </xf>
  </cellXfs>
  <cellStyles count="4">
    <cellStyle name="Excel Built-in Explanatory Text" xfId="3"/>
    <cellStyle name="Hipervínculo" xfId="2" builtinId="8"/>
    <cellStyle name="Normal" xfId="0" builtinId="0"/>
    <cellStyle name="Porcentaje"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DCE6F2"/>
      <rgbColor rgb="FF660066"/>
      <rgbColor rgb="FFFF8080"/>
      <rgbColor rgb="FF0070C0"/>
      <rgbColor rgb="FFD9D9D9"/>
      <rgbColor rgb="FF000080"/>
      <rgbColor rgb="FFFF00FF"/>
      <rgbColor rgb="FFFFFF00"/>
      <rgbColor rgb="FF00FFFF"/>
      <rgbColor rgb="FF800080"/>
      <rgbColor rgb="FF800000"/>
      <rgbColor rgb="FF008080"/>
      <rgbColor rgb="FF0000FF"/>
      <rgbColor rgb="FF00B0F0"/>
      <rgbColor rgb="FFCCFFFF"/>
      <rgbColor rgb="FFE2F0D9"/>
      <rgbColor rgb="FFFFFF99"/>
      <rgbColor rgb="FF99CCFF"/>
      <rgbColor rgb="FFFF99CC"/>
      <rgbColor rgb="FFB3A2C7"/>
      <rgbColor rgb="FFF2DCDB"/>
      <rgbColor rgb="FF3366FF"/>
      <rgbColor rgb="FF33CCCC"/>
      <rgbColor rgb="FF99CC00"/>
      <rgbColor rgb="FFFFCC00"/>
      <rgbColor rgb="FFFF9900"/>
      <rgbColor rgb="FFFF6600"/>
      <rgbColor rgb="FF44546A"/>
      <rgbColor rgb="FF969696"/>
      <rgbColor rgb="FF003366"/>
      <rgbColor rgb="FF31859C"/>
      <rgbColor rgb="FF003300"/>
      <rgbColor rgb="FF333300"/>
      <rgbColor rgb="FF993300"/>
      <rgbColor rgb="FF993366"/>
      <rgbColor rgb="FF1F497D"/>
      <rgbColor rgb="FF254061"/>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2</xdr:col>
      <xdr:colOff>28440</xdr:colOff>
      <xdr:row>17</xdr:row>
      <xdr:rowOff>133200</xdr:rowOff>
    </xdr:from>
    <xdr:to>
      <xdr:col>4</xdr:col>
      <xdr:colOff>1141560</xdr:colOff>
      <xdr:row>21</xdr:row>
      <xdr:rowOff>65160</xdr:rowOff>
    </xdr:to>
    <xdr:sp macro="" textlink="">
      <xdr:nvSpPr>
        <xdr:cNvPr id="2" name="CustomShape 1"/>
        <xdr:cNvSpPr/>
      </xdr:nvSpPr>
      <xdr:spPr>
        <a:xfrm>
          <a:off x="1803240" y="3476160"/>
          <a:ext cx="2655360" cy="57996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s-EC"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editAs="oneCell">
    <xdr:from>
      <xdr:col>2</xdr:col>
      <xdr:colOff>9360</xdr:colOff>
      <xdr:row>30</xdr:row>
      <xdr:rowOff>304920</xdr:rowOff>
    </xdr:from>
    <xdr:to>
      <xdr:col>4</xdr:col>
      <xdr:colOff>1122480</xdr:colOff>
      <xdr:row>33</xdr:row>
      <xdr:rowOff>113040</xdr:rowOff>
    </xdr:to>
    <xdr:sp macro="" textlink="">
      <xdr:nvSpPr>
        <xdr:cNvPr id="3" name="CustomShape 1"/>
        <xdr:cNvSpPr/>
      </xdr:nvSpPr>
      <xdr:spPr>
        <a:xfrm>
          <a:off x="1784160" y="5743440"/>
          <a:ext cx="2655360" cy="57024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s-EC" sz="3600" b="0" strike="noStrike" spc="-1">
              <a:solidFill>
                <a:srgbClr val="000000"/>
              </a:solidFill>
              <a:latin typeface="Arial Black"/>
            </a:rPr>
            <a:t>No aplica</a:t>
          </a:r>
          <a:endParaRPr lang="es-EC" sz="3600" b="0" strike="noStrike" spc="-1">
            <a:latin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542880</xdr:colOff>
      <xdr:row>17</xdr:row>
      <xdr:rowOff>133200</xdr:rowOff>
    </xdr:from>
    <xdr:to>
      <xdr:col>6</xdr:col>
      <xdr:colOff>65160</xdr:colOff>
      <xdr:row>21</xdr:row>
      <xdr:rowOff>55440</xdr:rowOff>
    </xdr:to>
    <xdr:sp macro="" textlink="">
      <xdr:nvSpPr>
        <xdr:cNvPr id="40" name="CustomShape 1"/>
        <xdr:cNvSpPr/>
      </xdr:nvSpPr>
      <xdr:spPr>
        <a:xfrm>
          <a:off x="2034360" y="3600000"/>
          <a:ext cx="2738520" cy="57024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s-EC"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editAs="oneCell">
    <xdr:from>
      <xdr:col>10</xdr:col>
      <xdr:colOff>285840</xdr:colOff>
      <xdr:row>17</xdr:row>
      <xdr:rowOff>142920</xdr:rowOff>
    </xdr:from>
    <xdr:to>
      <xdr:col>13</xdr:col>
      <xdr:colOff>589320</xdr:colOff>
      <xdr:row>21</xdr:row>
      <xdr:rowOff>65160</xdr:rowOff>
    </xdr:to>
    <xdr:sp macro="" textlink="">
      <xdr:nvSpPr>
        <xdr:cNvPr id="41" name="CustomShape 1"/>
        <xdr:cNvSpPr/>
      </xdr:nvSpPr>
      <xdr:spPr>
        <a:xfrm>
          <a:off x="7957080" y="3609720"/>
          <a:ext cx="2704320" cy="57024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s-EC"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editAs="oneCell">
    <xdr:from>
      <xdr:col>3</xdr:col>
      <xdr:colOff>152280</xdr:colOff>
      <xdr:row>42</xdr:row>
      <xdr:rowOff>114480</xdr:rowOff>
    </xdr:from>
    <xdr:to>
      <xdr:col>6</xdr:col>
      <xdr:colOff>388800</xdr:colOff>
      <xdr:row>46</xdr:row>
      <xdr:rowOff>36720</xdr:rowOff>
    </xdr:to>
    <xdr:sp macro="" textlink="">
      <xdr:nvSpPr>
        <xdr:cNvPr id="42" name="CustomShape 1"/>
        <xdr:cNvSpPr/>
      </xdr:nvSpPr>
      <xdr:spPr>
        <a:xfrm>
          <a:off x="2390400" y="8505720"/>
          <a:ext cx="2706120" cy="56988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s-EC"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editAs="oneCell">
    <xdr:from>
      <xdr:col>10</xdr:col>
      <xdr:colOff>466560</xdr:colOff>
      <xdr:row>42</xdr:row>
      <xdr:rowOff>133200</xdr:rowOff>
    </xdr:from>
    <xdr:to>
      <xdr:col>13</xdr:col>
      <xdr:colOff>770040</xdr:colOff>
      <xdr:row>46</xdr:row>
      <xdr:rowOff>65160</xdr:rowOff>
    </xdr:to>
    <xdr:sp macro="" textlink="">
      <xdr:nvSpPr>
        <xdr:cNvPr id="43" name="CustomShape 1"/>
        <xdr:cNvSpPr/>
      </xdr:nvSpPr>
      <xdr:spPr>
        <a:xfrm>
          <a:off x="8137800" y="8524440"/>
          <a:ext cx="2704320" cy="57960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s-EC" sz="3600" b="0" strike="noStrike" spc="-1">
              <a:solidFill>
                <a:srgbClr val="000000"/>
              </a:solidFill>
              <a:latin typeface="Arial Black"/>
            </a:rPr>
            <a:t>No aplica</a:t>
          </a:r>
          <a:endParaRPr lang="es-EC" sz="3600" b="0" strike="noStrike" spc="-1">
            <a:latin typeface="Times New Roman"/>
          </a:endParaRP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247680</xdr:colOff>
      <xdr:row>15</xdr:row>
      <xdr:rowOff>85680</xdr:rowOff>
    </xdr:from>
    <xdr:to>
      <xdr:col>11</xdr:col>
      <xdr:colOff>160560</xdr:colOff>
      <xdr:row>19</xdr:row>
      <xdr:rowOff>27000</xdr:rowOff>
    </xdr:to>
    <xdr:sp macro="" textlink="">
      <xdr:nvSpPr>
        <xdr:cNvPr id="44" name="CustomShape 1"/>
        <xdr:cNvSpPr/>
      </xdr:nvSpPr>
      <xdr:spPr>
        <a:xfrm>
          <a:off x="4583880" y="3390840"/>
          <a:ext cx="5427720" cy="58896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s-EC" sz="4000" b="0" strike="noStrike" spc="-1">
              <a:solidFill>
                <a:srgbClr val="000000"/>
              </a:solidFill>
              <a:latin typeface="Broadway"/>
            </a:rPr>
            <a:t>NO APLICA</a:t>
          </a:r>
          <a:endParaRPr lang="es-EC" sz="4000" b="0" strike="noStrike" spc="-1">
            <a:latin typeface="Times New Roman"/>
          </a:endParaRPr>
        </a:p>
      </xdr:txBody>
    </xdr:sp>
    <xdr:clientData/>
  </xdr:twoCellAnchor>
  <xdr:twoCellAnchor editAs="oneCell">
    <xdr:from>
      <xdr:col>0</xdr:col>
      <xdr:colOff>66600</xdr:colOff>
      <xdr:row>25</xdr:row>
      <xdr:rowOff>85680</xdr:rowOff>
    </xdr:from>
    <xdr:to>
      <xdr:col>6</xdr:col>
      <xdr:colOff>331920</xdr:colOff>
      <xdr:row>29</xdr:row>
      <xdr:rowOff>36720</xdr:rowOff>
    </xdr:to>
    <xdr:sp macro="" textlink="">
      <xdr:nvSpPr>
        <xdr:cNvPr id="45" name="CustomShape 1"/>
        <xdr:cNvSpPr/>
      </xdr:nvSpPr>
      <xdr:spPr>
        <a:xfrm>
          <a:off x="66600" y="5419440"/>
          <a:ext cx="5418000" cy="59868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s-EC" sz="4000" b="0" strike="noStrike" spc="-1">
              <a:solidFill>
                <a:srgbClr val="000000"/>
              </a:solidFill>
              <a:latin typeface="Broadway"/>
            </a:rPr>
            <a:t>NO APLICA</a:t>
          </a:r>
          <a:endParaRPr lang="es-EC" sz="4000" b="0" strike="noStrike" spc="-1">
            <a:latin typeface="Times New Roman"/>
          </a:endParaRPr>
        </a:p>
      </xdr:txBody>
    </xdr:sp>
    <xdr:clientData/>
  </xdr:twoCellAnchor>
  <xdr:twoCellAnchor editAs="oneCell">
    <xdr:from>
      <xdr:col>2</xdr:col>
      <xdr:colOff>771480</xdr:colOff>
      <xdr:row>37</xdr:row>
      <xdr:rowOff>76320</xdr:rowOff>
    </xdr:from>
    <xdr:to>
      <xdr:col>8</xdr:col>
      <xdr:colOff>893880</xdr:colOff>
      <xdr:row>41</xdr:row>
      <xdr:rowOff>27360</xdr:rowOff>
    </xdr:to>
    <xdr:sp macro="" textlink="">
      <xdr:nvSpPr>
        <xdr:cNvPr id="46" name="CustomShape 1"/>
        <xdr:cNvSpPr/>
      </xdr:nvSpPr>
      <xdr:spPr>
        <a:xfrm>
          <a:off x="2557440" y="7915320"/>
          <a:ext cx="5425560" cy="59868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s-EC" sz="4000" b="0" strike="noStrike" spc="-1">
              <a:solidFill>
                <a:srgbClr val="000000"/>
              </a:solidFill>
              <a:latin typeface="Broadway"/>
            </a:rPr>
            <a:t>NO APLICA</a:t>
          </a:r>
          <a:endParaRPr lang="es-EC" sz="4000" b="0" strike="noStrike" spc="-1">
            <a:latin typeface="Times New Roman"/>
          </a:endParaRPr>
        </a:p>
      </xdr:txBody>
    </xdr:sp>
    <xdr:clientData/>
  </xdr:twoCellAnchor>
  <xdr:twoCellAnchor editAs="oneCell">
    <xdr:from>
      <xdr:col>3</xdr:col>
      <xdr:colOff>9360</xdr:colOff>
      <xdr:row>50</xdr:row>
      <xdr:rowOff>19080</xdr:rowOff>
    </xdr:from>
    <xdr:to>
      <xdr:col>9</xdr:col>
      <xdr:colOff>17280</xdr:colOff>
      <xdr:row>53</xdr:row>
      <xdr:rowOff>132120</xdr:rowOff>
    </xdr:to>
    <xdr:sp macro="" textlink="">
      <xdr:nvSpPr>
        <xdr:cNvPr id="47" name="CustomShape 1"/>
        <xdr:cNvSpPr/>
      </xdr:nvSpPr>
      <xdr:spPr>
        <a:xfrm>
          <a:off x="2632320" y="10027800"/>
          <a:ext cx="5421240" cy="59868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s-EC" sz="4000" b="0" strike="noStrike" spc="-1">
              <a:solidFill>
                <a:srgbClr val="000000"/>
              </a:solidFill>
              <a:latin typeface="Broadway"/>
            </a:rPr>
            <a:t>NO APLICA</a:t>
          </a:r>
          <a:endParaRPr lang="es-EC" sz="4000" b="0" strike="noStrike" spc="-1">
            <a:latin typeface="Times New Roman"/>
          </a:endParaRPr>
        </a:p>
      </xdr:txBody>
    </xdr:sp>
    <xdr:clientData/>
  </xdr:twoCellAnchor>
  <xdr:twoCellAnchor editAs="oneCell">
    <xdr:from>
      <xdr:col>3</xdr:col>
      <xdr:colOff>485640</xdr:colOff>
      <xdr:row>69</xdr:row>
      <xdr:rowOff>85680</xdr:rowOff>
    </xdr:from>
    <xdr:to>
      <xdr:col>6</xdr:col>
      <xdr:colOff>655560</xdr:colOff>
      <xdr:row>73</xdr:row>
      <xdr:rowOff>93600</xdr:rowOff>
    </xdr:to>
    <xdr:sp macro="" textlink="">
      <xdr:nvSpPr>
        <xdr:cNvPr id="48" name="CustomShape 1"/>
        <xdr:cNvSpPr/>
      </xdr:nvSpPr>
      <xdr:spPr>
        <a:xfrm>
          <a:off x="3108600" y="14247360"/>
          <a:ext cx="2699640" cy="57924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s-EC"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editAs="oneCell">
    <xdr:from>
      <xdr:col>3</xdr:col>
      <xdr:colOff>257040</xdr:colOff>
      <xdr:row>82</xdr:row>
      <xdr:rowOff>76320</xdr:rowOff>
    </xdr:from>
    <xdr:to>
      <xdr:col>6</xdr:col>
      <xdr:colOff>426960</xdr:colOff>
      <xdr:row>85</xdr:row>
      <xdr:rowOff>160200</xdr:rowOff>
    </xdr:to>
    <xdr:sp macro="" textlink="">
      <xdr:nvSpPr>
        <xdr:cNvPr id="49" name="CustomShape 1"/>
        <xdr:cNvSpPr/>
      </xdr:nvSpPr>
      <xdr:spPr>
        <a:xfrm>
          <a:off x="2880000" y="16885800"/>
          <a:ext cx="2699640" cy="56988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s-EC"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editAs="oneCell">
    <xdr:from>
      <xdr:col>0</xdr:col>
      <xdr:colOff>790560</xdr:colOff>
      <xdr:row>93</xdr:row>
      <xdr:rowOff>428760</xdr:rowOff>
    </xdr:from>
    <xdr:to>
      <xdr:col>4</xdr:col>
      <xdr:colOff>84240</xdr:colOff>
      <xdr:row>96</xdr:row>
      <xdr:rowOff>113040</xdr:rowOff>
    </xdr:to>
    <xdr:sp macro="" textlink="">
      <xdr:nvSpPr>
        <xdr:cNvPr id="50" name="CustomShape 1"/>
        <xdr:cNvSpPr/>
      </xdr:nvSpPr>
      <xdr:spPr>
        <a:xfrm>
          <a:off x="790560" y="19019520"/>
          <a:ext cx="2762640" cy="57960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s-EC" sz="3600" b="0" strike="noStrike" spc="-1">
              <a:solidFill>
                <a:srgbClr val="000000"/>
              </a:solidFill>
              <a:latin typeface="Arial Black"/>
            </a:rPr>
            <a:t>No aplica</a:t>
          </a:r>
          <a:endParaRPr lang="es-EC" sz="36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971640</xdr:colOff>
      <xdr:row>15</xdr:row>
      <xdr:rowOff>76320</xdr:rowOff>
    </xdr:from>
    <xdr:to>
      <xdr:col>5</xdr:col>
      <xdr:colOff>84240</xdr:colOff>
      <xdr:row>21</xdr:row>
      <xdr:rowOff>141480</xdr:rowOff>
    </xdr:to>
    <xdr:sp macro="" textlink="">
      <xdr:nvSpPr>
        <xdr:cNvPr id="2" name="CustomShape 1"/>
        <xdr:cNvSpPr/>
      </xdr:nvSpPr>
      <xdr:spPr>
        <a:xfrm>
          <a:off x="2493000" y="3400200"/>
          <a:ext cx="2761920" cy="103680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s-EC" sz="3600" b="0" strike="noStrike" spc="-1">
              <a:solidFill>
                <a:srgbClr val="000000"/>
              </a:solidFill>
              <a:latin typeface="Arial Black"/>
            </a:rPr>
            <a:t>No aplica</a:t>
          </a:r>
          <a:endParaRPr lang="es-EC" sz="3600" b="0" strike="noStrike" spc="-1">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399960</xdr:colOff>
      <xdr:row>53</xdr:row>
      <xdr:rowOff>76320</xdr:rowOff>
    </xdr:from>
    <xdr:to>
      <xdr:col>8</xdr:col>
      <xdr:colOff>217440</xdr:colOff>
      <xdr:row>57</xdr:row>
      <xdr:rowOff>8280</xdr:rowOff>
    </xdr:to>
    <xdr:sp macro="" textlink="">
      <xdr:nvSpPr>
        <xdr:cNvPr id="3" name="CustomShape 1"/>
        <xdr:cNvSpPr/>
      </xdr:nvSpPr>
      <xdr:spPr>
        <a:xfrm>
          <a:off x="4863960" y="12001320"/>
          <a:ext cx="2719800" cy="57996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s-EC"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editAs="oneCell">
    <xdr:from>
      <xdr:col>5</xdr:col>
      <xdr:colOff>9360</xdr:colOff>
      <xdr:row>67</xdr:row>
      <xdr:rowOff>28440</xdr:rowOff>
    </xdr:from>
    <xdr:to>
      <xdr:col>7</xdr:col>
      <xdr:colOff>731880</xdr:colOff>
      <xdr:row>70</xdr:row>
      <xdr:rowOff>112680</xdr:rowOff>
    </xdr:to>
    <xdr:sp macro="" textlink="">
      <xdr:nvSpPr>
        <xdr:cNvPr id="4" name="CustomShape 1"/>
        <xdr:cNvSpPr/>
      </xdr:nvSpPr>
      <xdr:spPr>
        <a:xfrm>
          <a:off x="4473360" y="15039720"/>
          <a:ext cx="2667240" cy="56988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s-EC"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editAs="oneCell">
    <xdr:from>
      <xdr:col>5</xdr:col>
      <xdr:colOff>476280</xdr:colOff>
      <xdr:row>94</xdr:row>
      <xdr:rowOff>76320</xdr:rowOff>
    </xdr:from>
    <xdr:to>
      <xdr:col>8</xdr:col>
      <xdr:colOff>293760</xdr:colOff>
      <xdr:row>98</xdr:row>
      <xdr:rowOff>46440</xdr:rowOff>
    </xdr:to>
    <xdr:sp macro="" textlink="">
      <xdr:nvSpPr>
        <xdr:cNvPr id="5" name="CustomShape 1"/>
        <xdr:cNvSpPr/>
      </xdr:nvSpPr>
      <xdr:spPr>
        <a:xfrm>
          <a:off x="4940280" y="21593160"/>
          <a:ext cx="2719800" cy="57960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s-EC"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editAs="oneCell">
    <xdr:from>
      <xdr:col>3</xdr:col>
      <xdr:colOff>0</xdr:colOff>
      <xdr:row>16</xdr:row>
      <xdr:rowOff>190440</xdr:rowOff>
    </xdr:from>
    <xdr:to>
      <xdr:col>5</xdr:col>
      <xdr:colOff>905040</xdr:colOff>
      <xdr:row>23</xdr:row>
      <xdr:rowOff>21960</xdr:rowOff>
    </xdr:to>
    <xdr:sp macro="" textlink="">
      <xdr:nvSpPr>
        <xdr:cNvPr id="6" name="CustomShape 1"/>
        <xdr:cNvSpPr/>
      </xdr:nvSpPr>
      <xdr:spPr>
        <a:xfrm>
          <a:off x="2710800" y="3676320"/>
          <a:ext cx="2658240" cy="103176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s-EC"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editAs="oneCell">
    <xdr:from>
      <xdr:col>5</xdr:col>
      <xdr:colOff>0</xdr:colOff>
      <xdr:row>25</xdr:row>
      <xdr:rowOff>943920</xdr:rowOff>
    </xdr:from>
    <xdr:to>
      <xdr:col>7</xdr:col>
      <xdr:colOff>723240</xdr:colOff>
      <xdr:row>30</xdr:row>
      <xdr:rowOff>21960</xdr:rowOff>
    </xdr:to>
    <xdr:sp macro="" textlink="">
      <xdr:nvSpPr>
        <xdr:cNvPr id="7" name="CustomShape 1"/>
        <xdr:cNvSpPr/>
      </xdr:nvSpPr>
      <xdr:spPr>
        <a:xfrm>
          <a:off x="4464000" y="5954040"/>
          <a:ext cx="2667960" cy="104004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s-EC"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editAs="oneCell">
    <xdr:from>
      <xdr:col>3</xdr:col>
      <xdr:colOff>502200</xdr:colOff>
      <xdr:row>78</xdr:row>
      <xdr:rowOff>1610640</xdr:rowOff>
    </xdr:from>
    <xdr:to>
      <xdr:col>6</xdr:col>
      <xdr:colOff>446040</xdr:colOff>
      <xdr:row>84</xdr:row>
      <xdr:rowOff>100080</xdr:rowOff>
    </xdr:to>
    <xdr:sp macro="" textlink="">
      <xdr:nvSpPr>
        <xdr:cNvPr id="8" name="CustomShape 1"/>
        <xdr:cNvSpPr/>
      </xdr:nvSpPr>
      <xdr:spPr>
        <a:xfrm>
          <a:off x="3213000" y="18374400"/>
          <a:ext cx="2714760" cy="104220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s-EC" sz="3600" b="0" strike="noStrike" spc="-1">
              <a:solidFill>
                <a:srgbClr val="000000"/>
              </a:solidFill>
              <a:latin typeface="Arial Black"/>
            </a:rPr>
            <a:t>No aplica</a:t>
          </a:r>
          <a:endParaRPr lang="es-EC" sz="3600" b="0" strike="noStrike" spc="-1">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390600</xdr:colOff>
      <xdr:row>20</xdr:row>
      <xdr:rowOff>95400</xdr:rowOff>
    </xdr:from>
    <xdr:to>
      <xdr:col>6</xdr:col>
      <xdr:colOff>532080</xdr:colOff>
      <xdr:row>24</xdr:row>
      <xdr:rowOff>17640</xdr:rowOff>
    </xdr:to>
    <xdr:sp macro="" textlink="">
      <xdr:nvSpPr>
        <xdr:cNvPr id="9" name="CustomShape 1"/>
        <xdr:cNvSpPr/>
      </xdr:nvSpPr>
      <xdr:spPr>
        <a:xfrm>
          <a:off x="3825720" y="3581280"/>
          <a:ext cx="2703240" cy="56988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2</xdr:col>
      <xdr:colOff>892969</xdr:colOff>
      <xdr:row>36</xdr:row>
      <xdr:rowOff>59531</xdr:rowOff>
    </xdr:from>
    <xdr:to>
      <xdr:col>5</xdr:col>
      <xdr:colOff>19885</xdr:colOff>
      <xdr:row>39</xdr:row>
      <xdr:rowOff>158179</xdr:rowOff>
    </xdr:to>
    <xdr:sp macro="" textlink="">
      <xdr:nvSpPr>
        <xdr:cNvPr id="3" name="CustomShape 1"/>
        <xdr:cNvSpPr/>
      </xdr:nvSpPr>
      <xdr:spPr>
        <a:xfrm>
          <a:off x="2333625" y="7846219"/>
          <a:ext cx="2567823" cy="59871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s-EC"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editAs="oneCell">
    <xdr:from>
      <xdr:col>2</xdr:col>
      <xdr:colOff>535782</xdr:colOff>
      <xdr:row>56</xdr:row>
      <xdr:rowOff>154782</xdr:rowOff>
    </xdr:from>
    <xdr:to>
      <xdr:col>4</xdr:col>
      <xdr:colOff>412792</xdr:colOff>
      <xdr:row>60</xdr:row>
      <xdr:rowOff>86742</xdr:rowOff>
    </xdr:to>
    <xdr:sp macro="" textlink="">
      <xdr:nvSpPr>
        <xdr:cNvPr id="4" name="CustomShape 1"/>
        <xdr:cNvSpPr/>
      </xdr:nvSpPr>
      <xdr:spPr>
        <a:xfrm>
          <a:off x="1976438" y="13108782"/>
          <a:ext cx="2567823" cy="59871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s-EC" sz="3600" b="0" strike="noStrike" spc="-1">
              <a:solidFill>
                <a:srgbClr val="000000"/>
              </a:solidFill>
              <a:latin typeface="Arial Black"/>
            </a:rPr>
            <a:t>No aplica</a:t>
          </a:r>
          <a:endParaRPr lang="es-EC" sz="3600" b="0" strike="noStrike" spc="-1">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2400480</xdr:colOff>
      <xdr:row>26</xdr:row>
      <xdr:rowOff>95400</xdr:rowOff>
    </xdr:from>
    <xdr:to>
      <xdr:col>7</xdr:col>
      <xdr:colOff>408240</xdr:colOff>
      <xdr:row>30</xdr:row>
      <xdr:rowOff>55800</xdr:rowOff>
    </xdr:to>
    <xdr:sp macro="" textlink="">
      <xdr:nvSpPr>
        <xdr:cNvPr id="10" name="CustomShape 1"/>
        <xdr:cNvSpPr/>
      </xdr:nvSpPr>
      <xdr:spPr>
        <a:xfrm>
          <a:off x="2400480" y="4848120"/>
          <a:ext cx="5707080" cy="60804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endParaRPr lang="es-EC" sz="1200" b="0" strike="noStrike" spc="-1">
            <a:latin typeface="Times New Roman"/>
          </a:endParaRPr>
        </a:p>
        <a:p>
          <a:pPr>
            <a:lnSpc>
              <a:spcPct val="100000"/>
            </a:lnSpc>
          </a:pPr>
          <a:endParaRPr lang="es-EC" sz="1200" b="0" strike="noStrike" spc="-1">
            <a:latin typeface="Times New Roman"/>
          </a:endParaRPr>
        </a:p>
      </xdr:txBody>
    </xdr:sp>
    <xdr:clientData/>
  </xdr:twoCellAnchor>
  <xdr:twoCellAnchor editAs="oneCell">
    <xdr:from>
      <xdr:col>0</xdr:col>
      <xdr:colOff>1905120</xdr:colOff>
      <xdr:row>12</xdr:row>
      <xdr:rowOff>409680</xdr:rowOff>
    </xdr:from>
    <xdr:to>
      <xdr:col>2</xdr:col>
      <xdr:colOff>774720</xdr:colOff>
      <xdr:row>18</xdr:row>
      <xdr:rowOff>27360</xdr:rowOff>
    </xdr:to>
    <xdr:sp macro="" textlink="">
      <xdr:nvSpPr>
        <xdr:cNvPr id="11" name="CustomShape 1"/>
        <xdr:cNvSpPr/>
      </xdr:nvSpPr>
      <xdr:spPr>
        <a:xfrm>
          <a:off x="1905120" y="2495520"/>
          <a:ext cx="2820960" cy="102744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s-EC"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editAs="oneCell">
    <xdr:from>
      <xdr:col>0</xdr:col>
      <xdr:colOff>1914480</xdr:colOff>
      <xdr:row>26</xdr:row>
      <xdr:rowOff>38160</xdr:rowOff>
    </xdr:from>
    <xdr:to>
      <xdr:col>3</xdr:col>
      <xdr:colOff>7920</xdr:colOff>
      <xdr:row>32</xdr:row>
      <xdr:rowOff>113040</xdr:rowOff>
    </xdr:to>
    <xdr:sp macro="" textlink="">
      <xdr:nvSpPr>
        <xdr:cNvPr id="12" name="CustomShape 1"/>
        <xdr:cNvSpPr/>
      </xdr:nvSpPr>
      <xdr:spPr>
        <a:xfrm>
          <a:off x="1914480" y="4790880"/>
          <a:ext cx="2820240" cy="103716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s-EC"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editAs="oneCell">
    <xdr:from>
      <xdr:col>0</xdr:col>
      <xdr:colOff>1962000</xdr:colOff>
      <xdr:row>39</xdr:row>
      <xdr:rowOff>76320</xdr:rowOff>
    </xdr:from>
    <xdr:to>
      <xdr:col>3</xdr:col>
      <xdr:colOff>65160</xdr:colOff>
      <xdr:row>46</xdr:row>
      <xdr:rowOff>27360</xdr:rowOff>
    </xdr:to>
    <xdr:sp macro="" textlink="">
      <xdr:nvSpPr>
        <xdr:cNvPr id="13" name="CustomShape 1"/>
        <xdr:cNvSpPr/>
      </xdr:nvSpPr>
      <xdr:spPr>
        <a:xfrm>
          <a:off x="1962000" y="6896160"/>
          <a:ext cx="2829960" cy="102708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s-EC"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editAs="oneCell">
    <xdr:from>
      <xdr:col>0</xdr:col>
      <xdr:colOff>1905120</xdr:colOff>
      <xdr:row>51</xdr:row>
      <xdr:rowOff>57240</xdr:rowOff>
    </xdr:from>
    <xdr:to>
      <xdr:col>2</xdr:col>
      <xdr:colOff>774720</xdr:colOff>
      <xdr:row>56</xdr:row>
      <xdr:rowOff>27360</xdr:rowOff>
    </xdr:to>
    <xdr:sp macro="" textlink="">
      <xdr:nvSpPr>
        <xdr:cNvPr id="14" name="CustomShape 1"/>
        <xdr:cNvSpPr/>
      </xdr:nvSpPr>
      <xdr:spPr>
        <a:xfrm>
          <a:off x="1905120" y="8715240"/>
          <a:ext cx="2820960" cy="103680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s-EC"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editAs="oneCell">
    <xdr:from>
      <xdr:col>0</xdr:col>
      <xdr:colOff>1809720</xdr:colOff>
      <xdr:row>60</xdr:row>
      <xdr:rowOff>390600</xdr:rowOff>
    </xdr:from>
    <xdr:to>
      <xdr:col>2</xdr:col>
      <xdr:colOff>646200</xdr:colOff>
      <xdr:row>66</xdr:row>
      <xdr:rowOff>8280</xdr:rowOff>
    </xdr:to>
    <xdr:sp macro="" textlink="">
      <xdr:nvSpPr>
        <xdr:cNvPr id="15" name="CustomShape 1"/>
        <xdr:cNvSpPr/>
      </xdr:nvSpPr>
      <xdr:spPr>
        <a:xfrm>
          <a:off x="1809720" y="10877400"/>
          <a:ext cx="2787840" cy="102744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s-EC"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editAs="oneCell">
    <xdr:from>
      <xdr:col>0</xdr:col>
      <xdr:colOff>1533600</xdr:colOff>
      <xdr:row>73</xdr:row>
      <xdr:rowOff>114480</xdr:rowOff>
    </xdr:from>
    <xdr:to>
      <xdr:col>2</xdr:col>
      <xdr:colOff>370080</xdr:colOff>
      <xdr:row>80</xdr:row>
      <xdr:rowOff>84600</xdr:rowOff>
    </xdr:to>
    <xdr:sp macro="" textlink="">
      <xdr:nvSpPr>
        <xdr:cNvPr id="16" name="CustomShape 1"/>
        <xdr:cNvSpPr/>
      </xdr:nvSpPr>
      <xdr:spPr>
        <a:xfrm>
          <a:off x="1533600" y="13077720"/>
          <a:ext cx="2787840" cy="103716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s-EC" sz="3600" b="0" strike="noStrike" spc="-1">
              <a:solidFill>
                <a:srgbClr val="000000"/>
              </a:solidFill>
              <a:latin typeface="Arial Black"/>
            </a:rPr>
            <a:t>No aplica</a:t>
          </a:r>
          <a:endParaRPr lang="es-EC" sz="3600" b="0" strike="noStrike" spc="-1">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666720</xdr:colOff>
      <xdr:row>27</xdr:row>
      <xdr:rowOff>0</xdr:rowOff>
    </xdr:from>
    <xdr:to>
      <xdr:col>4</xdr:col>
      <xdr:colOff>189000</xdr:colOff>
      <xdr:row>30</xdr:row>
      <xdr:rowOff>122400</xdr:rowOff>
    </xdr:to>
    <xdr:sp macro="" textlink="">
      <xdr:nvSpPr>
        <xdr:cNvPr id="17" name="CustomShape 1"/>
        <xdr:cNvSpPr/>
      </xdr:nvSpPr>
      <xdr:spPr>
        <a:xfrm>
          <a:off x="1483200" y="5023440"/>
          <a:ext cx="2746080" cy="57960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s-EC" sz="3600" b="0" strike="noStrike" spc="-1">
              <a:solidFill>
                <a:srgbClr val="000000"/>
              </a:solidFill>
              <a:latin typeface="Arial Black"/>
            </a:rPr>
            <a:t>No aplica</a:t>
          </a:r>
          <a:endParaRPr lang="es-EC" sz="3600" b="0" strike="noStrike" spc="-1">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561960</xdr:colOff>
      <xdr:row>142</xdr:row>
      <xdr:rowOff>95400</xdr:rowOff>
    </xdr:from>
    <xdr:to>
      <xdr:col>5</xdr:col>
      <xdr:colOff>560520</xdr:colOff>
      <xdr:row>146</xdr:row>
      <xdr:rowOff>17640</xdr:rowOff>
    </xdr:to>
    <xdr:sp macro="" textlink="">
      <xdr:nvSpPr>
        <xdr:cNvPr id="18" name="CustomShape 1"/>
        <xdr:cNvSpPr/>
      </xdr:nvSpPr>
      <xdr:spPr>
        <a:xfrm>
          <a:off x="2457360" y="27708120"/>
          <a:ext cx="2709360" cy="56988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s-EC"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editAs="oneCell">
    <xdr:from>
      <xdr:col>2</xdr:col>
      <xdr:colOff>704880</xdr:colOff>
      <xdr:row>155</xdr:row>
      <xdr:rowOff>19080</xdr:rowOff>
    </xdr:from>
    <xdr:to>
      <xdr:col>5</xdr:col>
      <xdr:colOff>712800</xdr:colOff>
      <xdr:row>158</xdr:row>
      <xdr:rowOff>113040</xdr:rowOff>
    </xdr:to>
    <xdr:sp macro="" textlink="">
      <xdr:nvSpPr>
        <xdr:cNvPr id="19" name="CustomShape 1"/>
        <xdr:cNvSpPr/>
      </xdr:nvSpPr>
      <xdr:spPr>
        <a:xfrm>
          <a:off x="2600280" y="30156120"/>
          <a:ext cx="2718720" cy="57960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s-EC"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editAs="oneCell">
    <xdr:from>
      <xdr:col>2</xdr:col>
      <xdr:colOff>666720</xdr:colOff>
      <xdr:row>166</xdr:row>
      <xdr:rowOff>104760</xdr:rowOff>
    </xdr:from>
    <xdr:to>
      <xdr:col>5</xdr:col>
      <xdr:colOff>674640</xdr:colOff>
      <xdr:row>170</xdr:row>
      <xdr:rowOff>103320</xdr:rowOff>
    </xdr:to>
    <xdr:sp macro="" textlink="">
      <xdr:nvSpPr>
        <xdr:cNvPr id="20" name="CustomShape 1"/>
        <xdr:cNvSpPr/>
      </xdr:nvSpPr>
      <xdr:spPr>
        <a:xfrm>
          <a:off x="2562120" y="32413320"/>
          <a:ext cx="2718720" cy="57024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s-EC"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editAs="oneCell">
    <xdr:from>
      <xdr:col>3</xdr:col>
      <xdr:colOff>66600</xdr:colOff>
      <xdr:row>182</xdr:row>
      <xdr:rowOff>76320</xdr:rowOff>
    </xdr:from>
    <xdr:to>
      <xdr:col>6</xdr:col>
      <xdr:colOff>7920</xdr:colOff>
      <xdr:row>186</xdr:row>
      <xdr:rowOff>74880</xdr:rowOff>
    </xdr:to>
    <xdr:sp macro="" textlink="">
      <xdr:nvSpPr>
        <xdr:cNvPr id="21" name="CustomShape 1"/>
        <xdr:cNvSpPr/>
      </xdr:nvSpPr>
      <xdr:spPr>
        <a:xfrm>
          <a:off x="2737080" y="35375760"/>
          <a:ext cx="2722680" cy="57024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s-EC"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editAs="oneCell">
    <xdr:from>
      <xdr:col>2</xdr:col>
      <xdr:colOff>628560</xdr:colOff>
      <xdr:row>127</xdr:row>
      <xdr:rowOff>95400</xdr:rowOff>
    </xdr:from>
    <xdr:to>
      <xdr:col>5</xdr:col>
      <xdr:colOff>636480</xdr:colOff>
      <xdr:row>131</xdr:row>
      <xdr:rowOff>17640</xdr:rowOff>
    </xdr:to>
    <xdr:sp macro="" textlink="">
      <xdr:nvSpPr>
        <xdr:cNvPr id="22" name="CustomShape 1"/>
        <xdr:cNvSpPr/>
      </xdr:nvSpPr>
      <xdr:spPr>
        <a:xfrm>
          <a:off x="2523960" y="24765120"/>
          <a:ext cx="2718720" cy="56988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s-EC"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editAs="oneCell">
    <xdr:from>
      <xdr:col>3</xdr:col>
      <xdr:colOff>19080</xdr:colOff>
      <xdr:row>112</xdr:row>
      <xdr:rowOff>152280</xdr:rowOff>
    </xdr:from>
    <xdr:to>
      <xdr:col>5</xdr:col>
      <xdr:colOff>760680</xdr:colOff>
      <xdr:row>116</xdr:row>
      <xdr:rowOff>74520</xdr:rowOff>
    </xdr:to>
    <xdr:sp macro="" textlink="">
      <xdr:nvSpPr>
        <xdr:cNvPr id="23" name="CustomShape 1"/>
        <xdr:cNvSpPr/>
      </xdr:nvSpPr>
      <xdr:spPr>
        <a:xfrm>
          <a:off x="2689560" y="21878640"/>
          <a:ext cx="2677320" cy="56988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s-EC"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editAs="oneCell">
    <xdr:from>
      <xdr:col>3</xdr:col>
      <xdr:colOff>257040</xdr:colOff>
      <xdr:row>99</xdr:row>
      <xdr:rowOff>104760</xdr:rowOff>
    </xdr:from>
    <xdr:to>
      <xdr:col>6</xdr:col>
      <xdr:colOff>189000</xdr:colOff>
      <xdr:row>103</xdr:row>
      <xdr:rowOff>27000</xdr:rowOff>
    </xdr:to>
    <xdr:sp macro="" textlink="">
      <xdr:nvSpPr>
        <xdr:cNvPr id="24" name="CustomShape 1"/>
        <xdr:cNvSpPr/>
      </xdr:nvSpPr>
      <xdr:spPr>
        <a:xfrm>
          <a:off x="2927520" y="19211760"/>
          <a:ext cx="2713320" cy="56988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s-EC"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editAs="oneCell">
    <xdr:from>
      <xdr:col>3</xdr:col>
      <xdr:colOff>38160</xdr:colOff>
      <xdr:row>84</xdr:row>
      <xdr:rowOff>19080</xdr:rowOff>
    </xdr:from>
    <xdr:to>
      <xdr:col>5</xdr:col>
      <xdr:colOff>779760</xdr:colOff>
      <xdr:row>87</xdr:row>
      <xdr:rowOff>113040</xdr:rowOff>
    </xdr:to>
    <xdr:sp macro="" textlink="">
      <xdr:nvSpPr>
        <xdr:cNvPr id="25" name="CustomShape 1"/>
        <xdr:cNvSpPr/>
      </xdr:nvSpPr>
      <xdr:spPr>
        <a:xfrm>
          <a:off x="2708640" y="16182720"/>
          <a:ext cx="2677320" cy="57996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s-EC"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editAs="oneCell">
    <xdr:from>
      <xdr:col>3</xdr:col>
      <xdr:colOff>38160</xdr:colOff>
      <xdr:row>71</xdr:row>
      <xdr:rowOff>66600</xdr:rowOff>
    </xdr:from>
    <xdr:to>
      <xdr:col>5</xdr:col>
      <xdr:colOff>779760</xdr:colOff>
      <xdr:row>74</xdr:row>
      <xdr:rowOff>150840</xdr:rowOff>
    </xdr:to>
    <xdr:sp macro="" textlink="">
      <xdr:nvSpPr>
        <xdr:cNvPr id="26" name="CustomShape 1"/>
        <xdr:cNvSpPr/>
      </xdr:nvSpPr>
      <xdr:spPr>
        <a:xfrm>
          <a:off x="2708640" y="13610880"/>
          <a:ext cx="2677320" cy="57024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s-EC"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editAs="oneCell">
    <xdr:from>
      <xdr:col>3</xdr:col>
      <xdr:colOff>276120</xdr:colOff>
      <xdr:row>58</xdr:row>
      <xdr:rowOff>76320</xdr:rowOff>
    </xdr:from>
    <xdr:to>
      <xdr:col>6</xdr:col>
      <xdr:colOff>217440</xdr:colOff>
      <xdr:row>61</xdr:row>
      <xdr:rowOff>160200</xdr:rowOff>
    </xdr:to>
    <xdr:sp macro="" textlink="">
      <xdr:nvSpPr>
        <xdr:cNvPr id="27" name="CustomShape 1"/>
        <xdr:cNvSpPr/>
      </xdr:nvSpPr>
      <xdr:spPr>
        <a:xfrm>
          <a:off x="2946600" y="11001240"/>
          <a:ext cx="2722680" cy="56988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s-EC"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editAs="oneCell">
    <xdr:from>
      <xdr:col>3</xdr:col>
      <xdr:colOff>542880</xdr:colOff>
      <xdr:row>42</xdr:row>
      <xdr:rowOff>28440</xdr:rowOff>
    </xdr:from>
    <xdr:to>
      <xdr:col>6</xdr:col>
      <xdr:colOff>484200</xdr:colOff>
      <xdr:row>46</xdr:row>
      <xdr:rowOff>36360</xdr:rowOff>
    </xdr:to>
    <xdr:sp macro="" textlink="">
      <xdr:nvSpPr>
        <xdr:cNvPr id="28" name="CustomShape 1"/>
        <xdr:cNvSpPr/>
      </xdr:nvSpPr>
      <xdr:spPr>
        <a:xfrm>
          <a:off x="3213360" y="8019720"/>
          <a:ext cx="2722680" cy="57960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s-EC"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editAs="oneCell">
    <xdr:from>
      <xdr:col>3</xdr:col>
      <xdr:colOff>704880</xdr:colOff>
      <xdr:row>30</xdr:row>
      <xdr:rowOff>38160</xdr:rowOff>
    </xdr:from>
    <xdr:to>
      <xdr:col>6</xdr:col>
      <xdr:colOff>636840</xdr:colOff>
      <xdr:row>34</xdr:row>
      <xdr:rowOff>36720</xdr:rowOff>
    </xdr:to>
    <xdr:sp macro="" textlink="">
      <xdr:nvSpPr>
        <xdr:cNvPr id="29" name="CustomShape 1"/>
        <xdr:cNvSpPr/>
      </xdr:nvSpPr>
      <xdr:spPr>
        <a:xfrm>
          <a:off x="3375360" y="5743440"/>
          <a:ext cx="2713320" cy="57024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s-EC"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editAs="oneCell">
    <xdr:from>
      <xdr:col>3</xdr:col>
      <xdr:colOff>819000</xdr:colOff>
      <xdr:row>16</xdr:row>
      <xdr:rowOff>114480</xdr:rowOff>
    </xdr:from>
    <xdr:to>
      <xdr:col>7</xdr:col>
      <xdr:colOff>65160</xdr:colOff>
      <xdr:row>20</xdr:row>
      <xdr:rowOff>36720</xdr:rowOff>
    </xdr:to>
    <xdr:sp macro="" textlink="">
      <xdr:nvSpPr>
        <xdr:cNvPr id="30" name="CustomShape 1"/>
        <xdr:cNvSpPr/>
      </xdr:nvSpPr>
      <xdr:spPr>
        <a:xfrm>
          <a:off x="3489480" y="3114720"/>
          <a:ext cx="2753280" cy="56988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s-EC" sz="3600" b="0" strike="noStrike" spc="-1">
              <a:solidFill>
                <a:srgbClr val="000000"/>
              </a:solidFill>
              <a:latin typeface="Arial Black"/>
            </a:rPr>
            <a:t>No aplica</a:t>
          </a:r>
          <a:endParaRPr lang="es-EC" sz="3600" b="0" strike="noStrike" spc="-1">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942840</xdr:colOff>
      <xdr:row>26</xdr:row>
      <xdr:rowOff>76320</xdr:rowOff>
    </xdr:from>
    <xdr:to>
      <xdr:col>6</xdr:col>
      <xdr:colOff>141480</xdr:colOff>
      <xdr:row>29</xdr:row>
      <xdr:rowOff>159840</xdr:rowOff>
    </xdr:to>
    <xdr:sp macro="" textlink="">
      <xdr:nvSpPr>
        <xdr:cNvPr id="31" name="CustomShape 1"/>
        <xdr:cNvSpPr/>
      </xdr:nvSpPr>
      <xdr:spPr>
        <a:xfrm>
          <a:off x="4561560" y="4867200"/>
          <a:ext cx="2756520" cy="56988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s-EC"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editAs="oneCell">
    <xdr:from>
      <xdr:col>3</xdr:col>
      <xdr:colOff>666720</xdr:colOff>
      <xdr:row>15</xdr:row>
      <xdr:rowOff>76320</xdr:rowOff>
    </xdr:from>
    <xdr:to>
      <xdr:col>5</xdr:col>
      <xdr:colOff>1131840</xdr:colOff>
      <xdr:row>18</xdr:row>
      <xdr:rowOff>160560</xdr:rowOff>
    </xdr:to>
    <xdr:sp macro="" textlink="">
      <xdr:nvSpPr>
        <xdr:cNvPr id="32" name="CustomShape 1"/>
        <xdr:cNvSpPr/>
      </xdr:nvSpPr>
      <xdr:spPr>
        <a:xfrm>
          <a:off x="4285440" y="2714400"/>
          <a:ext cx="2682360" cy="57024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s-EC" sz="3600" b="0" strike="noStrike" spc="-1">
              <a:solidFill>
                <a:srgbClr val="000000"/>
              </a:solidFill>
              <a:latin typeface="Arial Black"/>
            </a:rPr>
            <a:t>No aplica</a:t>
          </a:r>
          <a:endParaRPr lang="es-EC" sz="3600" b="0" strike="noStrike" spc="-1">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666720</xdr:colOff>
      <xdr:row>16</xdr:row>
      <xdr:rowOff>76320</xdr:rowOff>
    </xdr:from>
    <xdr:to>
      <xdr:col>6</xdr:col>
      <xdr:colOff>674640</xdr:colOff>
      <xdr:row>19</xdr:row>
      <xdr:rowOff>160560</xdr:rowOff>
    </xdr:to>
    <xdr:sp macro="" textlink="">
      <xdr:nvSpPr>
        <xdr:cNvPr id="33" name="CustomShape 1"/>
        <xdr:cNvSpPr/>
      </xdr:nvSpPr>
      <xdr:spPr>
        <a:xfrm>
          <a:off x="2976840" y="2924280"/>
          <a:ext cx="2717280" cy="56988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s-EC"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editAs="oneCell">
    <xdr:from>
      <xdr:col>3</xdr:col>
      <xdr:colOff>419040</xdr:colOff>
      <xdr:row>28</xdr:row>
      <xdr:rowOff>57240</xdr:rowOff>
    </xdr:from>
    <xdr:to>
      <xdr:col>6</xdr:col>
      <xdr:colOff>417600</xdr:colOff>
      <xdr:row>31</xdr:row>
      <xdr:rowOff>151200</xdr:rowOff>
    </xdr:to>
    <xdr:sp macro="" textlink="">
      <xdr:nvSpPr>
        <xdr:cNvPr id="34" name="CustomShape 1"/>
        <xdr:cNvSpPr/>
      </xdr:nvSpPr>
      <xdr:spPr>
        <a:xfrm>
          <a:off x="2729160" y="5074920"/>
          <a:ext cx="2707920" cy="57960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s-EC"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editAs="oneCell">
    <xdr:from>
      <xdr:col>3</xdr:col>
      <xdr:colOff>828720</xdr:colOff>
      <xdr:row>42</xdr:row>
      <xdr:rowOff>47520</xdr:rowOff>
    </xdr:from>
    <xdr:to>
      <xdr:col>6</xdr:col>
      <xdr:colOff>836640</xdr:colOff>
      <xdr:row>45</xdr:row>
      <xdr:rowOff>131760</xdr:rowOff>
    </xdr:to>
    <xdr:sp macro="" textlink="">
      <xdr:nvSpPr>
        <xdr:cNvPr id="35" name="CustomShape 1"/>
        <xdr:cNvSpPr/>
      </xdr:nvSpPr>
      <xdr:spPr>
        <a:xfrm>
          <a:off x="3138840" y="7570080"/>
          <a:ext cx="2717280" cy="57024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s-EC"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editAs="oneCell">
    <xdr:from>
      <xdr:col>3</xdr:col>
      <xdr:colOff>409680</xdr:colOff>
      <xdr:row>54</xdr:row>
      <xdr:rowOff>95400</xdr:rowOff>
    </xdr:from>
    <xdr:to>
      <xdr:col>6</xdr:col>
      <xdr:colOff>408240</xdr:colOff>
      <xdr:row>58</xdr:row>
      <xdr:rowOff>17640</xdr:rowOff>
    </xdr:to>
    <xdr:sp macro="" textlink="">
      <xdr:nvSpPr>
        <xdr:cNvPr id="36" name="CustomShape 1"/>
        <xdr:cNvSpPr/>
      </xdr:nvSpPr>
      <xdr:spPr>
        <a:xfrm>
          <a:off x="2719800" y="9942120"/>
          <a:ext cx="2707920" cy="56988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s-EC"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editAs="oneCell">
    <xdr:from>
      <xdr:col>3</xdr:col>
      <xdr:colOff>695160</xdr:colOff>
      <xdr:row>68</xdr:row>
      <xdr:rowOff>76320</xdr:rowOff>
    </xdr:from>
    <xdr:to>
      <xdr:col>6</xdr:col>
      <xdr:colOff>693720</xdr:colOff>
      <xdr:row>71</xdr:row>
      <xdr:rowOff>160560</xdr:rowOff>
    </xdr:to>
    <xdr:sp macro="" textlink="">
      <xdr:nvSpPr>
        <xdr:cNvPr id="37" name="CustomShape 1"/>
        <xdr:cNvSpPr/>
      </xdr:nvSpPr>
      <xdr:spPr>
        <a:xfrm>
          <a:off x="3005280" y="12675960"/>
          <a:ext cx="2707920" cy="56988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s-EC"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editAs="oneCell">
    <xdr:from>
      <xdr:col>3</xdr:col>
      <xdr:colOff>495360</xdr:colOff>
      <xdr:row>78</xdr:row>
      <xdr:rowOff>57240</xdr:rowOff>
    </xdr:from>
    <xdr:to>
      <xdr:col>6</xdr:col>
      <xdr:colOff>503280</xdr:colOff>
      <xdr:row>81</xdr:row>
      <xdr:rowOff>160560</xdr:rowOff>
    </xdr:to>
    <xdr:sp macro="" textlink="">
      <xdr:nvSpPr>
        <xdr:cNvPr id="38" name="CustomShape 1"/>
        <xdr:cNvSpPr/>
      </xdr:nvSpPr>
      <xdr:spPr>
        <a:xfrm>
          <a:off x="2805480" y="14533200"/>
          <a:ext cx="2717280" cy="56988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s-EC" sz="3600" b="0" strike="noStrike" spc="-1">
              <a:solidFill>
                <a:srgbClr val="000000"/>
              </a:solidFill>
              <a:latin typeface="Arial Black"/>
            </a:rPr>
            <a:t>No aplica</a:t>
          </a:r>
          <a:endParaRPr lang="es-EC" sz="3600" b="0" strike="noStrike" spc="-1">
            <a:latin typeface="Times New Roman"/>
          </a:endParaRPr>
        </a:p>
      </xdr:txBody>
    </xdr:sp>
    <xdr:clientData/>
  </xdr:twoCellAnchor>
  <xdr:twoCellAnchor editAs="oneCell">
    <xdr:from>
      <xdr:col>3</xdr:col>
      <xdr:colOff>314280</xdr:colOff>
      <xdr:row>92</xdr:row>
      <xdr:rowOff>114480</xdr:rowOff>
    </xdr:from>
    <xdr:to>
      <xdr:col>6</xdr:col>
      <xdr:colOff>312840</xdr:colOff>
      <xdr:row>96</xdr:row>
      <xdr:rowOff>65520</xdr:rowOff>
    </xdr:to>
    <xdr:sp macro="" textlink="">
      <xdr:nvSpPr>
        <xdr:cNvPr id="39" name="CustomShape 1"/>
        <xdr:cNvSpPr/>
      </xdr:nvSpPr>
      <xdr:spPr>
        <a:xfrm>
          <a:off x="2624400" y="17095320"/>
          <a:ext cx="2707920" cy="57996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s-EC" sz="3600" b="0" strike="noStrike" spc="-1">
              <a:solidFill>
                <a:srgbClr val="000000"/>
              </a:solidFill>
              <a:latin typeface="Arial Black"/>
            </a:rPr>
            <a:t>No aplica</a:t>
          </a:r>
          <a:endParaRPr lang="es-EC" sz="3600" b="0" strike="noStrike" spc="-1">
            <a:latin typeface="Times New Roman"/>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www.sri.gob.ec/web/guest/empresas-inexistentes"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hyperlink" Target="mailto:TTOPIC@TELCONET.EC" TargetMode="External"/><Relationship Id="rId1" Type="http://schemas.openxmlformats.org/officeDocument/2006/relationships/hyperlink" Target="mailto:TTOPIC@TELCONET.EC"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27"/>
  <sheetViews>
    <sheetView topLeftCell="F92" zoomScale="80" zoomScaleNormal="80" workbookViewId="0">
      <selection activeCell="L117" sqref="L117"/>
    </sheetView>
  </sheetViews>
  <sheetFormatPr baseColWidth="10" defaultColWidth="8.85546875" defaultRowHeight="12.75" x14ac:dyDescent="0.2"/>
  <cols>
    <col min="1" max="7" width="17.5703125" style="14" customWidth="1"/>
    <col min="8" max="8" width="11.5703125" style="14" customWidth="1"/>
    <col min="9" max="9" width="11.5703125" style="15" customWidth="1"/>
    <col min="10" max="1024" width="8.85546875" style="16"/>
  </cols>
  <sheetData>
    <row r="1" spans="1:9" x14ac:dyDescent="0.2">
      <c r="A1" s="17" t="s">
        <v>0</v>
      </c>
      <c r="B1" s="17"/>
      <c r="C1" s="17"/>
    </row>
    <row r="2" spans="1:9" x14ac:dyDescent="0.2">
      <c r="A2" s="18"/>
      <c r="B2" s="19"/>
      <c r="C2" s="19"/>
    </row>
    <row r="3" spans="1:9" x14ac:dyDescent="0.2">
      <c r="A3" s="17" t="s">
        <v>1</v>
      </c>
      <c r="C3" s="20" t="s">
        <v>2</v>
      </c>
    </row>
    <row r="4" spans="1:9" x14ac:dyDescent="0.2">
      <c r="A4" s="17" t="s">
        <v>3</v>
      </c>
      <c r="C4" s="21" t="s">
        <v>4</v>
      </c>
    </row>
    <row r="5" spans="1:9" x14ac:dyDescent="0.2">
      <c r="A5" s="17" t="s">
        <v>5</v>
      </c>
      <c r="C5" s="20">
        <v>2019</v>
      </c>
    </row>
    <row r="8" spans="1:9" x14ac:dyDescent="0.2">
      <c r="A8" s="22" t="s">
        <v>6</v>
      </c>
    </row>
    <row r="11" spans="1:9" s="25" customFormat="1" ht="24" customHeight="1" x14ac:dyDescent="0.2">
      <c r="A11" s="13" t="s">
        <v>7</v>
      </c>
      <c r="B11" s="13"/>
      <c r="C11" s="13"/>
      <c r="D11" s="13"/>
      <c r="E11" s="13"/>
      <c r="F11" s="13"/>
      <c r="G11" s="13"/>
      <c r="H11" s="23" t="s">
        <v>8</v>
      </c>
      <c r="I11" s="24" t="s">
        <v>9</v>
      </c>
    </row>
    <row r="12" spans="1:9" s="25" customFormat="1" ht="12" customHeight="1" x14ac:dyDescent="0.2">
      <c r="A12" s="12" t="s">
        <v>10</v>
      </c>
      <c r="B12" s="12"/>
      <c r="C12" s="12"/>
      <c r="D12" s="12"/>
      <c r="E12" s="12"/>
      <c r="F12" s="12"/>
      <c r="G12" s="12"/>
      <c r="H12" s="12"/>
      <c r="I12" s="12"/>
    </row>
    <row r="13" spans="1:9" s="25" customFormat="1" ht="12" customHeight="1" x14ac:dyDescent="0.2">
      <c r="A13" s="11" t="s">
        <v>11</v>
      </c>
      <c r="B13" s="11"/>
      <c r="C13" s="11"/>
      <c r="D13" s="11"/>
      <c r="E13" s="11"/>
      <c r="F13" s="11"/>
      <c r="G13" s="11"/>
      <c r="H13" s="11"/>
      <c r="I13" s="11"/>
    </row>
    <row r="14" spans="1:9" s="25" customFormat="1" ht="12" customHeight="1" x14ac:dyDescent="0.2">
      <c r="A14" s="10" t="s">
        <v>12</v>
      </c>
      <c r="B14" s="10"/>
      <c r="C14" s="10"/>
      <c r="D14" s="10"/>
      <c r="E14" s="10"/>
      <c r="F14" s="10"/>
      <c r="G14" s="10"/>
      <c r="H14" s="9" t="s">
        <v>13</v>
      </c>
      <c r="I14" s="27" t="s">
        <v>14</v>
      </c>
    </row>
    <row r="15" spans="1:9" s="25" customFormat="1" ht="12" customHeight="1" x14ac:dyDescent="0.2">
      <c r="A15" s="10" t="s">
        <v>15</v>
      </c>
      <c r="B15" s="10"/>
      <c r="C15" s="10"/>
      <c r="D15" s="10"/>
      <c r="E15" s="10"/>
      <c r="F15" s="10"/>
      <c r="G15" s="10"/>
      <c r="H15" s="9"/>
      <c r="I15" s="28" t="s">
        <v>14</v>
      </c>
    </row>
    <row r="16" spans="1:9" s="25" customFormat="1" ht="12" customHeight="1" x14ac:dyDescent="0.2">
      <c r="A16" s="10" t="s">
        <v>16</v>
      </c>
      <c r="B16" s="10"/>
      <c r="C16" s="10"/>
      <c r="D16" s="10"/>
      <c r="E16" s="10"/>
      <c r="F16" s="10"/>
      <c r="G16" s="10"/>
      <c r="H16" s="9"/>
      <c r="I16" s="28" t="s">
        <v>17</v>
      </c>
    </row>
    <row r="17" spans="1:9" s="25" customFormat="1" ht="12" customHeight="1" x14ac:dyDescent="0.2">
      <c r="A17" s="10" t="s">
        <v>18</v>
      </c>
      <c r="B17" s="10"/>
      <c r="C17" s="10"/>
      <c r="D17" s="10"/>
      <c r="E17" s="10"/>
      <c r="F17" s="10"/>
      <c r="G17" s="10"/>
      <c r="H17" s="9"/>
      <c r="I17" s="28" t="s">
        <v>14</v>
      </c>
    </row>
    <row r="18" spans="1:9" s="25" customFormat="1" ht="12" customHeight="1" x14ac:dyDescent="0.2">
      <c r="A18" s="10" t="s">
        <v>19</v>
      </c>
      <c r="B18" s="10"/>
      <c r="C18" s="10"/>
      <c r="D18" s="10"/>
      <c r="E18" s="10"/>
      <c r="F18" s="10"/>
      <c r="G18" s="10"/>
      <c r="H18" s="9"/>
      <c r="I18" s="28" t="s">
        <v>17</v>
      </c>
    </row>
    <row r="19" spans="1:9" s="25" customFormat="1" ht="12" customHeight="1" x14ac:dyDescent="0.2">
      <c r="A19" s="10" t="s">
        <v>20</v>
      </c>
      <c r="B19" s="10"/>
      <c r="C19" s="10"/>
      <c r="D19" s="10"/>
      <c r="E19" s="10"/>
      <c r="F19" s="10"/>
      <c r="G19" s="10"/>
      <c r="H19" s="9"/>
      <c r="I19" s="28" t="s">
        <v>17</v>
      </c>
    </row>
    <row r="20" spans="1:9" s="25" customFormat="1" ht="12" customHeight="1" x14ac:dyDescent="0.2">
      <c r="A20" s="10" t="s">
        <v>21</v>
      </c>
      <c r="B20" s="10"/>
      <c r="C20" s="10"/>
      <c r="D20" s="10"/>
      <c r="E20" s="10"/>
      <c r="F20" s="10"/>
      <c r="G20" s="10"/>
      <c r="H20" s="9"/>
      <c r="I20" s="28" t="s">
        <v>17</v>
      </c>
    </row>
    <row r="21" spans="1:9" s="25" customFormat="1" ht="12" customHeight="1" x14ac:dyDescent="0.2">
      <c r="A21" s="10" t="s">
        <v>22</v>
      </c>
      <c r="B21" s="10"/>
      <c r="C21" s="10"/>
      <c r="D21" s="10"/>
      <c r="E21" s="10"/>
      <c r="F21" s="10"/>
      <c r="G21" s="10"/>
      <c r="H21" s="9"/>
      <c r="I21" s="28" t="s">
        <v>17</v>
      </c>
    </row>
    <row r="22" spans="1:9" s="25" customFormat="1" ht="12" customHeight="1" x14ac:dyDescent="0.2">
      <c r="A22" s="10" t="s">
        <v>23</v>
      </c>
      <c r="B22" s="10"/>
      <c r="C22" s="10"/>
      <c r="D22" s="10"/>
      <c r="E22" s="10"/>
      <c r="F22" s="10"/>
      <c r="G22" s="10"/>
      <c r="H22" s="9"/>
      <c r="I22" s="29" t="s">
        <v>14</v>
      </c>
    </row>
    <row r="23" spans="1:9" s="25" customFormat="1" ht="12" customHeight="1" x14ac:dyDescent="0.2">
      <c r="A23" s="30"/>
      <c r="B23" s="31"/>
      <c r="C23" s="31"/>
      <c r="D23" s="31"/>
      <c r="E23" s="31"/>
      <c r="F23" s="31"/>
      <c r="G23" s="31"/>
      <c r="H23" s="32"/>
      <c r="I23" s="33"/>
    </row>
    <row r="24" spans="1:9" ht="12.75" customHeight="1" x14ac:dyDescent="0.2">
      <c r="A24" s="11" t="s">
        <v>24</v>
      </c>
      <c r="B24" s="11"/>
      <c r="C24" s="11"/>
      <c r="D24" s="11"/>
      <c r="E24" s="11"/>
      <c r="F24" s="11"/>
      <c r="G24" s="11"/>
      <c r="H24" s="11"/>
      <c r="I24" s="11"/>
    </row>
    <row r="25" spans="1:9" ht="24" customHeight="1" x14ac:dyDescent="0.2">
      <c r="A25" s="10" t="s">
        <v>25</v>
      </c>
      <c r="B25" s="10"/>
      <c r="C25" s="10"/>
      <c r="D25" s="10"/>
      <c r="E25" s="10"/>
      <c r="F25" s="10"/>
      <c r="G25" s="10"/>
      <c r="H25" s="26" t="s">
        <v>26</v>
      </c>
      <c r="I25" s="34" t="s">
        <v>17</v>
      </c>
    </row>
    <row r="26" spans="1:9" x14ac:dyDescent="0.2">
      <c r="A26" s="30"/>
      <c r="B26" s="31"/>
      <c r="C26" s="31"/>
      <c r="D26" s="31"/>
      <c r="E26" s="31"/>
      <c r="F26" s="31"/>
      <c r="G26" s="31"/>
      <c r="H26" s="32"/>
      <c r="I26" s="33"/>
    </row>
    <row r="27" spans="1:9" ht="12.75" customHeight="1" x14ac:dyDescent="0.2">
      <c r="A27" s="11" t="s">
        <v>27</v>
      </c>
      <c r="B27" s="11"/>
      <c r="C27" s="11"/>
      <c r="D27" s="11"/>
      <c r="E27" s="11"/>
      <c r="F27" s="11"/>
      <c r="G27" s="11"/>
      <c r="H27" s="11"/>
      <c r="I27" s="11"/>
    </row>
    <row r="28" spans="1:9" ht="24" customHeight="1" x14ac:dyDescent="0.2">
      <c r="A28" s="10" t="s">
        <v>28</v>
      </c>
      <c r="B28" s="10"/>
      <c r="C28" s="10"/>
      <c r="D28" s="10"/>
      <c r="E28" s="10"/>
      <c r="F28" s="10"/>
      <c r="G28" s="10"/>
      <c r="H28" s="26" t="s">
        <v>29</v>
      </c>
      <c r="I28" s="34" t="s">
        <v>14</v>
      </c>
    </row>
    <row r="29" spans="1:9" s="25" customFormat="1" ht="12" customHeight="1" x14ac:dyDescent="0.2">
      <c r="A29" s="30"/>
      <c r="B29" s="31"/>
      <c r="C29" s="31"/>
      <c r="D29" s="31"/>
      <c r="E29" s="31"/>
      <c r="F29" s="31"/>
      <c r="G29" s="31"/>
      <c r="H29" s="32"/>
      <c r="I29" s="33"/>
    </row>
    <row r="30" spans="1:9" s="25" customFormat="1" ht="12" customHeight="1" x14ac:dyDescent="0.2">
      <c r="A30" s="12" t="s">
        <v>30</v>
      </c>
      <c r="B30" s="12"/>
      <c r="C30" s="12"/>
      <c r="D30" s="12"/>
      <c r="E30" s="12"/>
      <c r="F30" s="12"/>
      <c r="G30" s="12"/>
      <c r="H30" s="12"/>
      <c r="I30" s="12"/>
    </row>
    <row r="31" spans="1:9" s="25" customFormat="1" ht="12" customHeight="1" x14ac:dyDescent="0.2">
      <c r="A31" s="11" t="s">
        <v>31</v>
      </c>
      <c r="B31" s="11"/>
      <c r="C31" s="11"/>
      <c r="D31" s="11"/>
      <c r="E31" s="11"/>
      <c r="F31" s="11"/>
      <c r="G31" s="11"/>
      <c r="H31" s="11"/>
      <c r="I31" s="11"/>
    </row>
    <row r="32" spans="1:9" s="25" customFormat="1" ht="12" customHeight="1" x14ac:dyDescent="0.2">
      <c r="A32" s="10" t="s">
        <v>32</v>
      </c>
      <c r="B32" s="10"/>
      <c r="C32" s="10"/>
      <c r="D32" s="10"/>
      <c r="E32" s="10"/>
      <c r="F32" s="10"/>
      <c r="G32" s="10"/>
      <c r="H32" s="9" t="s">
        <v>33</v>
      </c>
      <c r="I32" s="34" t="s">
        <v>14</v>
      </c>
    </row>
    <row r="33" spans="1:9" s="25" customFormat="1" ht="12" customHeight="1" x14ac:dyDescent="0.2">
      <c r="A33" s="10" t="s">
        <v>34</v>
      </c>
      <c r="B33" s="10"/>
      <c r="C33" s="10"/>
      <c r="D33" s="10"/>
      <c r="E33" s="10"/>
      <c r="F33" s="10"/>
      <c r="G33" s="10"/>
      <c r="H33" s="9"/>
      <c r="I33" s="34" t="s">
        <v>14</v>
      </c>
    </row>
    <row r="34" spans="1:9" s="25" customFormat="1" ht="12" customHeight="1" x14ac:dyDescent="0.2">
      <c r="A34" s="30"/>
      <c r="B34" s="31"/>
      <c r="C34" s="31"/>
      <c r="D34" s="31"/>
      <c r="E34" s="31"/>
      <c r="F34" s="31"/>
      <c r="G34" s="31"/>
      <c r="H34" s="32"/>
      <c r="I34" s="33"/>
    </row>
    <row r="35" spans="1:9" s="25" customFormat="1" ht="22.9" customHeight="1" x14ac:dyDescent="0.2">
      <c r="A35" s="11" t="s">
        <v>35</v>
      </c>
      <c r="B35" s="11"/>
      <c r="C35" s="11"/>
      <c r="D35" s="11"/>
      <c r="E35" s="11"/>
      <c r="F35" s="11"/>
      <c r="G35" s="11"/>
      <c r="H35" s="11"/>
      <c r="I35" s="11"/>
    </row>
    <row r="36" spans="1:9" s="35" customFormat="1" ht="12" customHeight="1" x14ac:dyDescent="0.2">
      <c r="A36" s="10" t="s">
        <v>36</v>
      </c>
      <c r="B36" s="10"/>
      <c r="C36" s="10"/>
      <c r="D36" s="10"/>
      <c r="E36" s="10"/>
      <c r="F36" s="10"/>
      <c r="G36" s="10"/>
      <c r="H36" s="9" t="s">
        <v>37</v>
      </c>
      <c r="I36" s="34" t="s">
        <v>17</v>
      </c>
    </row>
    <row r="37" spans="1:9" s="35" customFormat="1" ht="12" customHeight="1" x14ac:dyDescent="0.2">
      <c r="A37" s="10" t="s">
        <v>38</v>
      </c>
      <c r="B37" s="10"/>
      <c r="C37" s="10"/>
      <c r="D37" s="10"/>
      <c r="E37" s="10"/>
      <c r="F37" s="10"/>
      <c r="G37" s="10"/>
      <c r="H37" s="9"/>
      <c r="I37" s="34" t="s">
        <v>17</v>
      </c>
    </row>
    <row r="38" spans="1:9" s="25" customFormat="1" ht="12" x14ac:dyDescent="0.2">
      <c r="A38" s="30"/>
      <c r="B38" s="31"/>
      <c r="C38" s="31"/>
      <c r="D38" s="31"/>
      <c r="E38" s="31"/>
      <c r="F38" s="31"/>
      <c r="G38" s="31"/>
      <c r="H38" s="32"/>
      <c r="I38" s="33"/>
    </row>
    <row r="39" spans="1:9" s="25" customFormat="1" ht="24" customHeight="1" x14ac:dyDescent="0.2">
      <c r="A39" s="11" t="s">
        <v>39</v>
      </c>
      <c r="B39" s="11"/>
      <c r="C39" s="11"/>
      <c r="D39" s="11"/>
      <c r="E39" s="11"/>
      <c r="F39" s="11"/>
      <c r="G39" s="11"/>
      <c r="H39" s="11"/>
      <c r="I39" s="11"/>
    </row>
    <row r="40" spans="1:9" s="35" customFormat="1" ht="24" customHeight="1" x14ac:dyDescent="0.2">
      <c r="A40" s="10" t="s">
        <v>40</v>
      </c>
      <c r="B40" s="10"/>
      <c r="C40" s="10"/>
      <c r="D40" s="10"/>
      <c r="E40" s="10"/>
      <c r="F40" s="10"/>
      <c r="G40" s="10"/>
      <c r="H40" s="9" t="s">
        <v>41</v>
      </c>
      <c r="I40" s="34" t="s">
        <v>14</v>
      </c>
    </row>
    <row r="41" spans="1:9" s="35" customFormat="1" ht="12" customHeight="1" x14ac:dyDescent="0.2">
      <c r="A41" s="10" t="s">
        <v>42</v>
      </c>
      <c r="B41" s="10"/>
      <c r="C41" s="10"/>
      <c r="D41" s="10"/>
      <c r="E41" s="10"/>
      <c r="F41" s="10"/>
      <c r="G41" s="10"/>
      <c r="H41" s="9"/>
      <c r="I41" s="34" t="s">
        <v>17</v>
      </c>
    </row>
    <row r="42" spans="1:9" s="35" customFormat="1" ht="12" customHeight="1" x14ac:dyDescent="0.2">
      <c r="A42" s="10" t="s">
        <v>43</v>
      </c>
      <c r="B42" s="10"/>
      <c r="C42" s="10"/>
      <c r="D42" s="10"/>
      <c r="E42" s="10"/>
      <c r="F42" s="10"/>
      <c r="G42" s="10"/>
      <c r="H42" s="9"/>
      <c r="I42" s="34" t="s">
        <v>17</v>
      </c>
    </row>
    <row r="43" spans="1:9" s="35" customFormat="1" ht="24" customHeight="1" x14ac:dyDescent="0.2">
      <c r="A43" s="10" t="s">
        <v>44</v>
      </c>
      <c r="B43" s="10"/>
      <c r="C43" s="10"/>
      <c r="D43" s="10"/>
      <c r="E43" s="10"/>
      <c r="F43" s="10"/>
      <c r="G43" s="10"/>
      <c r="H43" s="9"/>
      <c r="I43" s="34" t="s">
        <v>14</v>
      </c>
    </row>
    <row r="44" spans="1:9" s="25" customFormat="1" ht="12" x14ac:dyDescent="0.2">
      <c r="A44" s="30"/>
      <c r="B44" s="31"/>
      <c r="C44" s="31"/>
      <c r="D44" s="31"/>
      <c r="E44" s="31"/>
      <c r="F44" s="31"/>
      <c r="G44" s="31"/>
      <c r="H44" s="32"/>
      <c r="I44" s="33"/>
    </row>
    <row r="45" spans="1:9" s="25" customFormat="1" ht="12" customHeight="1" x14ac:dyDescent="0.2">
      <c r="A45" s="11" t="s">
        <v>45</v>
      </c>
      <c r="B45" s="11"/>
      <c r="C45" s="11"/>
      <c r="D45" s="11"/>
      <c r="E45" s="11"/>
      <c r="F45" s="11"/>
      <c r="G45" s="11"/>
      <c r="H45" s="11"/>
      <c r="I45" s="11"/>
    </row>
    <row r="46" spans="1:9" s="35" customFormat="1" ht="24" customHeight="1" x14ac:dyDescent="0.2">
      <c r="A46" s="10" t="s">
        <v>46</v>
      </c>
      <c r="B46" s="10"/>
      <c r="C46" s="10"/>
      <c r="D46" s="10"/>
      <c r="E46" s="10"/>
      <c r="F46" s="10"/>
      <c r="G46" s="10"/>
      <c r="H46" s="26" t="s">
        <v>47</v>
      </c>
      <c r="I46" s="36" t="s">
        <v>48</v>
      </c>
    </row>
    <row r="47" spans="1:9" s="25" customFormat="1" ht="12" x14ac:dyDescent="0.2">
      <c r="A47" s="30"/>
      <c r="B47" s="31"/>
      <c r="C47" s="31"/>
      <c r="D47" s="31"/>
      <c r="E47" s="31"/>
      <c r="F47" s="31"/>
      <c r="G47" s="31"/>
      <c r="H47" s="32"/>
      <c r="I47" s="33"/>
    </row>
    <row r="48" spans="1:9" s="25" customFormat="1" ht="12" customHeight="1" x14ac:dyDescent="0.2">
      <c r="A48" s="11" t="s">
        <v>49</v>
      </c>
      <c r="B48" s="11"/>
      <c r="C48" s="11"/>
      <c r="D48" s="11"/>
      <c r="E48" s="11"/>
      <c r="F48" s="11"/>
      <c r="G48" s="11"/>
      <c r="H48" s="11"/>
      <c r="I48" s="11"/>
    </row>
    <row r="49" spans="1:9" s="35" customFormat="1" ht="12" customHeight="1" x14ac:dyDescent="0.2">
      <c r="A49" s="10" t="s">
        <v>50</v>
      </c>
      <c r="B49" s="10"/>
      <c r="C49" s="10"/>
      <c r="D49" s="10"/>
      <c r="E49" s="10"/>
      <c r="F49" s="10"/>
      <c r="G49" s="10"/>
      <c r="H49" s="9" t="s">
        <v>51</v>
      </c>
      <c r="I49" s="34"/>
    </row>
    <row r="50" spans="1:9" s="35" customFormat="1" ht="23.45" customHeight="1" x14ac:dyDescent="0.2">
      <c r="A50" s="8" t="s">
        <v>52</v>
      </c>
      <c r="B50" s="8"/>
      <c r="C50" s="8"/>
      <c r="D50" s="8"/>
      <c r="E50" s="8"/>
      <c r="F50" s="8"/>
      <c r="G50" s="8"/>
      <c r="H50" s="9"/>
      <c r="I50" s="34" t="s">
        <v>17</v>
      </c>
    </row>
    <row r="51" spans="1:9" s="35" customFormat="1" ht="12" customHeight="1" x14ac:dyDescent="0.2">
      <c r="A51" s="8" t="s">
        <v>53</v>
      </c>
      <c r="B51" s="8"/>
      <c r="C51" s="8"/>
      <c r="D51" s="8"/>
      <c r="E51" s="8"/>
      <c r="F51" s="8"/>
      <c r="G51" s="8"/>
      <c r="H51" s="9"/>
      <c r="I51" s="34" t="s">
        <v>17</v>
      </c>
    </row>
    <row r="52" spans="1:9" s="35" customFormat="1" ht="12" customHeight="1" x14ac:dyDescent="0.2">
      <c r="A52" s="8" t="s">
        <v>54</v>
      </c>
      <c r="B52" s="8"/>
      <c r="C52" s="8"/>
      <c r="D52" s="8"/>
      <c r="E52" s="8"/>
      <c r="F52" s="8"/>
      <c r="G52" s="8"/>
      <c r="H52" s="9"/>
      <c r="I52" s="34" t="s">
        <v>14</v>
      </c>
    </row>
    <row r="53" spans="1:9" s="35" customFormat="1" ht="12" customHeight="1" x14ac:dyDescent="0.2">
      <c r="A53" s="8" t="s">
        <v>55</v>
      </c>
      <c r="B53" s="8"/>
      <c r="C53" s="8"/>
      <c r="D53" s="8"/>
      <c r="E53" s="8"/>
      <c r="F53" s="8"/>
      <c r="G53" s="8"/>
      <c r="H53" s="9"/>
      <c r="I53" s="34" t="s">
        <v>14</v>
      </c>
    </row>
    <row r="54" spans="1:9" s="35" customFormat="1" ht="12" customHeight="1" x14ac:dyDescent="0.2">
      <c r="A54" s="8" t="s">
        <v>56</v>
      </c>
      <c r="B54" s="8"/>
      <c r="C54" s="8"/>
      <c r="D54" s="8"/>
      <c r="E54" s="8"/>
      <c r="F54" s="8"/>
      <c r="G54" s="8"/>
      <c r="H54" s="9"/>
      <c r="I54" s="34" t="s">
        <v>17</v>
      </c>
    </row>
    <row r="55" spans="1:9" s="35" customFormat="1" ht="12" customHeight="1" x14ac:dyDescent="0.2">
      <c r="A55" s="10" t="s">
        <v>57</v>
      </c>
      <c r="B55" s="10"/>
      <c r="C55" s="10"/>
      <c r="D55" s="10"/>
      <c r="E55" s="10"/>
      <c r="F55" s="10"/>
      <c r="G55" s="10"/>
      <c r="H55" s="9"/>
      <c r="I55" s="34"/>
    </row>
    <row r="56" spans="1:9" s="35" customFormat="1" ht="12" customHeight="1" x14ac:dyDescent="0.2">
      <c r="A56" s="8" t="s">
        <v>58</v>
      </c>
      <c r="B56" s="8"/>
      <c r="C56" s="8"/>
      <c r="D56" s="8"/>
      <c r="E56" s="8"/>
      <c r="F56" s="8"/>
      <c r="G56" s="8"/>
      <c r="H56" s="9"/>
      <c r="I56" s="34" t="s">
        <v>17</v>
      </c>
    </row>
    <row r="57" spans="1:9" s="35" customFormat="1" ht="12" customHeight="1" x14ac:dyDescent="0.2">
      <c r="A57" s="10" t="s">
        <v>59</v>
      </c>
      <c r="B57" s="10"/>
      <c r="C57" s="10"/>
      <c r="D57" s="10"/>
      <c r="E57" s="10"/>
      <c r="F57" s="10"/>
      <c r="G57" s="10"/>
      <c r="H57" s="9"/>
      <c r="I57" s="34"/>
    </row>
    <row r="58" spans="1:9" s="35" customFormat="1" ht="24" customHeight="1" x14ac:dyDescent="0.2">
      <c r="A58" s="8" t="s">
        <v>60</v>
      </c>
      <c r="B58" s="8"/>
      <c r="C58" s="8"/>
      <c r="D58" s="8"/>
      <c r="E58" s="8"/>
      <c r="F58" s="8"/>
      <c r="G58" s="8"/>
      <c r="H58" s="9"/>
      <c r="I58" s="34" t="s">
        <v>17</v>
      </c>
    </row>
    <row r="59" spans="1:9" s="35" customFormat="1" ht="12" customHeight="1" x14ac:dyDescent="0.2">
      <c r="A59" s="10" t="s">
        <v>61</v>
      </c>
      <c r="B59" s="10"/>
      <c r="C59" s="10"/>
      <c r="D59" s="10"/>
      <c r="E59" s="10"/>
      <c r="F59" s="10"/>
      <c r="G59" s="10"/>
      <c r="H59" s="9"/>
      <c r="I59" s="34"/>
    </row>
    <row r="60" spans="1:9" s="35" customFormat="1" ht="12" customHeight="1" x14ac:dyDescent="0.2">
      <c r="A60" s="8" t="s">
        <v>62</v>
      </c>
      <c r="B60" s="8"/>
      <c r="C60" s="8"/>
      <c r="D60" s="8"/>
      <c r="E60" s="8"/>
      <c r="F60" s="8"/>
      <c r="G60" s="8"/>
      <c r="H60" s="9"/>
      <c r="I60" s="34" t="s">
        <v>17</v>
      </c>
    </row>
    <row r="61" spans="1:9" s="25" customFormat="1" ht="12" x14ac:dyDescent="0.2">
      <c r="A61" s="30"/>
      <c r="B61" s="31"/>
      <c r="C61" s="31"/>
      <c r="D61" s="31"/>
      <c r="E61" s="31"/>
      <c r="F61" s="31"/>
      <c r="G61" s="31"/>
      <c r="H61" s="32"/>
      <c r="I61" s="33"/>
    </row>
    <row r="62" spans="1:9" s="25" customFormat="1" ht="12" customHeight="1" x14ac:dyDescent="0.2">
      <c r="A62" s="11" t="s">
        <v>63</v>
      </c>
      <c r="B62" s="11"/>
      <c r="C62" s="11"/>
      <c r="D62" s="11"/>
      <c r="E62" s="11"/>
      <c r="F62" s="11"/>
      <c r="G62" s="11"/>
      <c r="H62" s="11"/>
      <c r="I62" s="11"/>
    </row>
    <row r="63" spans="1:9" s="25" customFormat="1" ht="24" customHeight="1" x14ac:dyDescent="0.2">
      <c r="A63" s="10" t="s">
        <v>64</v>
      </c>
      <c r="B63" s="10"/>
      <c r="C63" s="10"/>
      <c r="D63" s="10"/>
      <c r="E63" s="10"/>
      <c r="F63" s="10"/>
      <c r="G63" s="10"/>
      <c r="H63" s="26" t="s">
        <v>65</v>
      </c>
      <c r="I63" s="37" t="s">
        <v>14</v>
      </c>
    </row>
    <row r="64" spans="1:9" s="25" customFormat="1" ht="12" x14ac:dyDescent="0.2">
      <c r="A64" s="30"/>
      <c r="B64" s="31"/>
      <c r="C64" s="31"/>
      <c r="D64" s="31"/>
      <c r="E64" s="31"/>
      <c r="F64" s="31"/>
      <c r="G64" s="31"/>
      <c r="H64" s="32"/>
      <c r="I64" s="33"/>
    </row>
    <row r="65" spans="1:9" s="25" customFormat="1" ht="12" customHeight="1" x14ac:dyDescent="0.2">
      <c r="A65" s="11" t="s">
        <v>66</v>
      </c>
      <c r="B65" s="11"/>
      <c r="C65" s="11"/>
      <c r="D65" s="11"/>
      <c r="E65" s="11"/>
      <c r="F65" s="11"/>
      <c r="G65" s="11"/>
      <c r="H65" s="11"/>
      <c r="I65" s="11"/>
    </row>
    <row r="66" spans="1:9" s="35" customFormat="1" ht="12" customHeight="1" x14ac:dyDescent="0.2">
      <c r="A66" s="10" t="s">
        <v>67</v>
      </c>
      <c r="B66" s="10"/>
      <c r="C66" s="10"/>
      <c r="D66" s="10"/>
      <c r="E66" s="10"/>
      <c r="F66" s="10"/>
      <c r="G66" s="10"/>
      <c r="H66" s="9" t="s">
        <v>68</v>
      </c>
      <c r="I66" s="34"/>
    </row>
    <row r="67" spans="1:9" s="35" customFormat="1" ht="12" customHeight="1" x14ac:dyDescent="0.2">
      <c r="A67" s="8" t="s">
        <v>69</v>
      </c>
      <c r="B67" s="8"/>
      <c r="C67" s="8"/>
      <c r="D67" s="8"/>
      <c r="E67" s="8"/>
      <c r="F67" s="8"/>
      <c r="G67" s="8"/>
      <c r="H67" s="9"/>
      <c r="I67" s="34" t="s">
        <v>17</v>
      </c>
    </row>
    <row r="68" spans="1:9" s="35" customFormat="1" ht="12" customHeight="1" x14ac:dyDescent="0.2">
      <c r="A68" s="8" t="s">
        <v>70</v>
      </c>
      <c r="B68" s="8"/>
      <c r="C68" s="8"/>
      <c r="D68" s="8"/>
      <c r="E68" s="8"/>
      <c r="F68" s="8"/>
      <c r="G68" s="8"/>
      <c r="H68" s="9"/>
      <c r="I68" s="34" t="s">
        <v>17</v>
      </c>
    </row>
    <row r="69" spans="1:9" s="35" customFormat="1" ht="12" customHeight="1" x14ac:dyDescent="0.2">
      <c r="A69" s="8" t="s">
        <v>71</v>
      </c>
      <c r="B69" s="8"/>
      <c r="C69" s="8"/>
      <c r="D69" s="8"/>
      <c r="E69" s="8"/>
      <c r="F69" s="8"/>
      <c r="G69" s="8"/>
      <c r="H69" s="9"/>
      <c r="I69" s="34" t="s">
        <v>17</v>
      </c>
    </row>
    <row r="70" spans="1:9" s="35" customFormat="1" ht="12" customHeight="1" x14ac:dyDescent="0.2">
      <c r="A70" s="8" t="s">
        <v>72</v>
      </c>
      <c r="B70" s="8"/>
      <c r="C70" s="8"/>
      <c r="D70" s="8"/>
      <c r="E70" s="8"/>
      <c r="F70" s="8"/>
      <c r="G70" s="8"/>
      <c r="H70" s="9"/>
      <c r="I70" s="34" t="s">
        <v>17</v>
      </c>
    </row>
    <row r="71" spans="1:9" s="35" customFormat="1" ht="12" customHeight="1" x14ac:dyDescent="0.2">
      <c r="A71" s="10" t="s">
        <v>73</v>
      </c>
      <c r="B71" s="10"/>
      <c r="C71" s="10"/>
      <c r="D71" s="10"/>
      <c r="E71" s="10"/>
      <c r="F71" s="10"/>
      <c r="G71" s="10"/>
      <c r="H71" s="9"/>
      <c r="I71" s="38"/>
    </row>
    <row r="72" spans="1:9" s="35" customFormat="1" ht="12" customHeight="1" x14ac:dyDescent="0.2">
      <c r="A72" s="8" t="s">
        <v>69</v>
      </c>
      <c r="B72" s="8"/>
      <c r="C72" s="8"/>
      <c r="D72" s="8"/>
      <c r="E72" s="8"/>
      <c r="F72" s="8"/>
      <c r="G72" s="8"/>
      <c r="H72" s="9"/>
      <c r="I72" s="34" t="s">
        <v>17</v>
      </c>
    </row>
    <row r="73" spans="1:9" s="35" customFormat="1" ht="12" customHeight="1" x14ac:dyDescent="0.2">
      <c r="A73" s="8" t="s">
        <v>70</v>
      </c>
      <c r="B73" s="8"/>
      <c r="C73" s="8"/>
      <c r="D73" s="8"/>
      <c r="E73" s="8"/>
      <c r="F73" s="8"/>
      <c r="G73" s="8"/>
      <c r="H73" s="9"/>
      <c r="I73" s="34" t="s">
        <v>17</v>
      </c>
    </row>
    <row r="74" spans="1:9" s="35" customFormat="1" ht="12" customHeight="1" x14ac:dyDescent="0.2">
      <c r="A74" s="8" t="s">
        <v>71</v>
      </c>
      <c r="B74" s="8"/>
      <c r="C74" s="8"/>
      <c r="D74" s="8"/>
      <c r="E74" s="8"/>
      <c r="F74" s="8"/>
      <c r="G74" s="8"/>
      <c r="H74" s="9"/>
      <c r="I74" s="34" t="s">
        <v>14</v>
      </c>
    </row>
    <row r="75" spans="1:9" s="25" customFormat="1" ht="14.1" customHeight="1" x14ac:dyDescent="0.2">
      <c r="A75" s="30"/>
      <c r="B75" s="31"/>
      <c r="C75" s="31"/>
      <c r="D75" s="31"/>
      <c r="E75" s="31"/>
      <c r="F75" s="31"/>
      <c r="G75" s="31"/>
      <c r="H75" s="32"/>
      <c r="I75" s="33"/>
    </row>
    <row r="76" spans="1:9" s="25" customFormat="1" ht="14.1" customHeight="1" x14ac:dyDescent="0.2">
      <c r="A76" s="11" t="s">
        <v>74</v>
      </c>
      <c r="B76" s="11"/>
      <c r="C76" s="11"/>
      <c r="D76" s="11"/>
      <c r="E76" s="11"/>
      <c r="F76" s="11"/>
      <c r="G76" s="11"/>
      <c r="H76" s="11"/>
      <c r="I76" s="11"/>
    </row>
    <row r="77" spans="1:9" s="25" customFormat="1" ht="23.1" customHeight="1" x14ac:dyDescent="0.2">
      <c r="A77" s="10" t="s">
        <v>75</v>
      </c>
      <c r="B77" s="10"/>
      <c r="C77" s="10"/>
      <c r="D77" s="10"/>
      <c r="E77" s="10"/>
      <c r="F77" s="10"/>
      <c r="G77" s="10"/>
      <c r="H77" s="7" t="s">
        <v>76</v>
      </c>
      <c r="I77" s="39" t="s">
        <v>77</v>
      </c>
    </row>
    <row r="78" spans="1:9" s="25" customFormat="1" ht="23.1" customHeight="1" x14ac:dyDescent="0.2">
      <c r="A78" s="10" t="s">
        <v>78</v>
      </c>
      <c r="B78" s="10"/>
      <c r="C78" s="10"/>
      <c r="D78" s="10"/>
      <c r="E78" s="10"/>
      <c r="F78" s="10"/>
      <c r="G78" s="10"/>
      <c r="H78" s="7"/>
      <c r="I78" s="39" t="s">
        <v>17</v>
      </c>
    </row>
    <row r="79" spans="1:9" s="25" customFormat="1" ht="14.1" customHeight="1" x14ac:dyDescent="0.2">
      <c r="A79" s="30"/>
      <c r="B79" s="31"/>
      <c r="C79" s="31"/>
      <c r="D79" s="31"/>
      <c r="E79" s="31"/>
      <c r="F79" s="31"/>
      <c r="G79" s="31"/>
      <c r="H79" s="32"/>
      <c r="I79" s="33"/>
    </row>
    <row r="80" spans="1:9" s="25" customFormat="1" ht="12.75" customHeight="1" x14ac:dyDescent="0.2">
      <c r="A80" s="11" t="s">
        <v>79</v>
      </c>
      <c r="B80" s="11"/>
      <c r="C80" s="11"/>
      <c r="D80" s="11"/>
      <c r="E80" s="11"/>
      <c r="F80" s="11"/>
      <c r="G80" s="11"/>
      <c r="H80" s="11"/>
      <c r="I80" s="11"/>
    </row>
    <row r="81" spans="1:9" s="25" customFormat="1" ht="12.75" customHeight="1" x14ac:dyDescent="0.2">
      <c r="A81" s="10" t="s">
        <v>80</v>
      </c>
      <c r="B81" s="10"/>
      <c r="C81" s="10"/>
      <c r="D81" s="10"/>
      <c r="E81" s="10"/>
      <c r="F81" s="10"/>
      <c r="G81" s="10"/>
      <c r="H81" s="6" t="s">
        <v>81</v>
      </c>
      <c r="I81" s="34" t="s">
        <v>17</v>
      </c>
    </row>
    <row r="82" spans="1:9" s="25" customFormat="1" ht="12.75" customHeight="1" x14ac:dyDescent="0.2">
      <c r="A82" s="10" t="s">
        <v>82</v>
      </c>
      <c r="B82" s="10"/>
      <c r="C82" s="10"/>
      <c r="D82" s="10"/>
      <c r="E82" s="10"/>
      <c r="F82" s="10"/>
      <c r="G82" s="10"/>
      <c r="H82" s="6"/>
      <c r="I82" s="34" t="s">
        <v>17</v>
      </c>
    </row>
    <row r="83" spans="1:9" s="25" customFormat="1" ht="12.75" customHeight="1" x14ac:dyDescent="0.2">
      <c r="A83" s="10" t="s">
        <v>83</v>
      </c>
      <c r="B83" s="10"/>
      <c r="C83" s="10"/>
      <c r="D83" s="10"/>
      <c r="E83" s="10"/>
      <c r="F83" s="10"/>
      <c r="G83" s="10"/>
      <c r="H83" s="6"/>
      <c r="I83" s="34" t="s">
        <v>17</v>
      </c>
    </row>
    <row r="84" spans="1:9" s="25" customFormat="1" ht="12.75" customHeight="1" x14ac:dyDescent="0.2">
      <c r="A84" s="10" t="s">
        <v>84</v>
      </c>
      <c r="B84" s="10"/>
      <c r="C84" s="10"/>
      <c r="D84" s="10"/>
      <c r="E84" s="10"/>
      <c r="F84" s="10"/>
      <c r="G84" s="10"/>
      <c r="H84" s="6"/>
      <c r="I84" s="34" t="s">
        <v>17</v>
      </c>
    </row>
    <row r="85" spans="1:9" s="25" customFormat="1" ht="12" x14ac:dyDescent="0.2">
      <c r="A85" s="30"/>
      <c r="B85" s="31"/>
      <c r="C85" s="31"/>
      <c r="D85" s="31"/>
      <c r="E85" s="31"/>
      <c r="F85" s="31"/>
      <c r="G85" s="31"/>
      <c r="H85" s="32"/>
      <c r="I85" s="33"/>
    </row>
    <row r="86" spans="1:9" s="25" customFormat="1" ht="14.1" customHeight="1" x14ac:dyDescent="0.2">
      <c r="A86" s="11" t="s">
        <v>85</v>
      </c>
      <c r="B86" s="11"/>
      <c r="C86" s="11"/>
      <c r="D86" s="11"/>
      <c r="E86" s="11"/>
      <c r="F86" s="11"/>
      <c r="G86" s="11"/>
      <c r="H86" s="11"/>
      <c r="I86" s="11"/>
    </row>
    <row r="87" spans="1:9" s="25" customFormat="1" ht="24" customHeight="1" x14ac:dyDescent="0.2">
      <c r="A87" s="10" t="s">
        <v>86</v>
      </c>
      <c r="B87" s="10"/>
      <c r="C87" s="10"/>
      <c r="D87" s="10"/>
      <c r="E87" s="10"/>
      <c r="F87" s="10"/>
      <c r="G87" s="10"/>
      <c r="H87" s="26" t="s">
        <v>87</v>
      </c>
      <c r="I87" s="40" t="s">
        <v>14</v>
      </c>
    </row>
    <row r="88" spans="1:9" s="25" customFormat="1" ht="14.1" customHeight="1" x14ac:dyDescent="0.2">
      <c r="A88" s="30"/>
      <c r="B88" s="31"/>
      <c r="C88" s="31"/>
      <c r="D88" s="31"/>
      <c r="E88" s="31"/>
      <c r="F88" s="31"/>
      <c r="G88" s="31"/>
      <c r="H88" s="32"/>
      <c r="I88" s="33"/>
    </row>
    <row r="89" spans="1:9" s="25" customFormat="1" ht="12" customHeight="1" x14ac:dyDescent="0.2">
      <c r="A89" s="12" t="s">
        <v>88</v>
      </c>
      <c r="B89" s="12"/>
      <c r="C89" s="12"/>
      <c r="D89" s="12"/>
      <c r="E89" s="12"/>
      <c r="F89" s="12"/>
      <c r="G89" s="12"/>
      <c r="H89" s="12"/>
      <c r="I89" s="12"/>
    </row>
    <row r="90" spans="1:9" s="25" customFormat="1" ht="12" x14ac:dyDescent="0.2">
      <c r="A90" s="30"/>
      <c r="B90" s="31"/>
      <c r="C90" s="31"/>
      <c r="D90" s="31"/>
      <c r="E90" s="31"/>
      <c r="F90" s="31"/>
      <c r="G90" s="31"/>
      <c r="H90" s="32"/>
      <c r="I90" s="33"/>
    </row>
    <row r="91" spans="1:9" s="25" customFormat="1" ht="12" customHeight="1" x14ac:dyDescent="0.2">
      <c r="A91" s="11" t="s">
        <v>89</v>
      </c>
      <c r="B91" s="11"/>
      <c r="C91" s="11"/>
      <c r="D91" s="11"/>
      <c r="E91" s="11"/>
      <c r="F91" s="11"/>
      <c r="G91" s="11"/>
      <c r="H91" s="11"/>
      <c r="I91" s="11"/>
    </row>
    <row r="92" spans="1:9" s="35" customFormat="1" ht="12" customHeight="1" x14ac:dyDescent="0.2">
      <c r="A92" s="10" t="s">
        <v>90</v>
      </c>
      <c r="B92" s="10"/>
      <c r="C92" s="10"/>
      <c r="D92" s="10"/>
      <c r="E92" s="10"/>
      <c r="F92" s="10"/>
      <c r="G92" s="10"/>
      <c r="H92" s="9" t="s">
        <v>91</v>
      </c>
      <c r="I92" s="34" t="s">
        <v>17</v>
      </c>
    </row>
    <row r="93" spans="1:9" s="35" customFormat="1" ht="12" customHeight="1" x14ac:dyDescent="0.2">
      <c r="A93" s="10" t="s">
        <v>92</v>
      </c>
      <c r="B93" s="10"/>
      <c r="C93" s="10"/>
      <c r="D93" s="10"/>
      <c r="E93" s="10"/>
      <c r="F93" s="10"/>
      <c r="G93" s="10"/>
      <c r="H93" s="9"/>
      <c r="I93" s="34" t="s">
        <v>17</v>
      </c>
    </row>
    <row r="94" spans="1:9" s="25" customFormat="1" ht="12" x14ac:dyDescent="0.2">
      <c r="A94" s="30"/>
      <c r="B94" s="31"/>
      <c r="C94" s="31"/>
      <c r="D94" s="31"/>
      <c r="E94" s="31"/>
      <c r="F94" s="31"/>
      <c r="G94" s="31"/>
      <c r="H94" s="32"/>
      <c r="I94" s="33"/>
    </row>
    <row r="95" spans="1:9" s="25" customFormat="1" ht="12" customHeight="1" x14ac:dyDescent="0.2">
      <c r="A95" s="11" t="s">
        <v>93</v>
      </c>
      <c r="B95" s="11"/>
      <c r="C95" s="11"/>
      <c r="D95" s="11"/>
      <c r="E95" s="11"/>
      <c r="F95" s="11"/>
      <c r="G95" s="11"/>
      <c r="H95" s="11"/>
      <c r="I95" s="11"/>
    </row>
    <row r="96" spans="1:9" s="35" customFormat="1" ht="12" customHeight="1" x14ac:dyDescent="0.2">
      <c r="A96" s="10" t="s">
        <v>94</v>
      </c>
      <c r="B96" s="10"/>
      <c r="C96" s="10"/>
      <c r="D96" s="10"/>
      <c r="E96" s="10"/>
      <c r="F96" s="10"/>
      <c r="G96" s="10"/>
      <c r="H96" s="9" t="s">
        <v>95</v>
      </c>
      <c r="I96" s="34"/>
    </row>
    <row r="97" spans="1:9" s="35" customFormat="1" ht="12" customHeight="1" x14ac:dyDescent="0.2">
      <c r="A97" s="8" t="s">
        <v>96</v>
      </c>
      <c r="B97" s="8"/>
      <c r="C97" s="8"/>
      <c r="D97" s="8"/>
      <c r="E97" s="8"/>
      <c r="F97" s="8"/>
      <c r="G97" s="8"/>
      <c r="H97" s="9"/>
      <c r="I97" s="34" t="s">
        <v>17</v>
      </c>
    </row>
    <row r="98" spans="1:9" s="35" customFormat="1" ht="12" customHeight="1" x14ac:dyDescent="0.2">
      <c r="A98" s="8" t="s">
        <v>97</v>
      </c>
      <c r="B98" s="8"/>
      <c r="C98" s="8"/>
      <c r="D98" s="8"/>
      <c r="E98" s="8"/>
      <c r="F98" s="8"/>
      <c r="G98" s="8"/>
      <c r="H98" s="9"/>
      <c r="I98" s="34" t="s">
        <v>17</v>
      </c>
    </row>
    <row r="99" spans="1:9" s="35" customFormat="1" ht="12" customHeight="1" x14ac:dyDescent="0.2">
      <c r="A99" s="10" t="s">
        <v>98</v>
      </c>
      <c r="B99" s="10"/>
      <c r="C99" s="10"/>
      <c r="D99" s="10"/>
      <c r="E99" s="10"/>
      <c r="F99" s="10"/>
      <c r="G99" s="10"/>
      <c r="H99" s="9"/>
      <c r="I99" s="34"/>
    </row>
    <row r="100" spans="1:9" s="35" customFormat="1" ht="12" customHeight="1" x14ac:dyDescent="0.2">
      <c r="A100" s="8" t="s">
        <v>99</v>
      </c>
      <c r="B100" s="8"/>
      <c r="C100" s="8"/>
      <c r="D100" s="8"/>
      <c r="E100" s="8"/>
      <c r="F100" s="8"/>
      <c r="G100" s="8"/>
      <c r="H100" s="9"/>
      <c r="I100" s="34" t="s">
        <v>17</v>
      </c>
    </row>
    <row r="101" spans="1:9" s="35" customFormat="1" ht="12" customHeight="1" x14ac:dyDescent="0.2">
      <c r="A101" s="8" t="s">
        <v>100</v>
      </c>
      <c r="B101" s="8"/>
      <c r="C101" s="8"/>
      <c r="D101" s="8"/>
      <c r="E101" s="8"/>
      <c r="F101" s="8"/>
      <c r="G101" s="8"/>
      <c r="H101" s="9"/>
      <c r="I101" s="34" t="s">
        <v>17</v>
      </c>
    </row>
    <row r="102" spans="1:9" s="35" customFormat="1" ht="12" customHeight="1" x14ac:dyDescent="0.2">
      <c r="A102" s="8" t="s">
        <v>101</v>
      </c>
      <c r="B102" s="8"/>
      <c r="C102" s="8"/>
      <c r="D102" s="8"/>
      <c r="E102" s="8"/>
      <c r="F102" s="8"/>
      <c r="G102" s="8"/>
      <c r="H102" s="9"/>
      <c r="I102" s="34" t="s">
        <v>17</v>
      </c>
    </row>
    <row r="103" spans="1:9" s="35" customFormat="1" ht="12" customHeight="1" x14ac:dyDescent="0.2">
      <c r="A103" s="8" t="s">
        <v>102</v>
      </c>
      <c r="B103" s="8"/>
      <c r="C103" s="8"/>
      <c r="D103" s="8"/>
      <c r="E103" s="8"/>
      <c r="F103" s="8"/>
      <c r="G103" s="8"/>
      <c r="H103" s="9"/>
      <c r="I103" s="34" t="s">
        <v>17</v>
      </c>
    </row>
    <row r="104" spans="1:9" s="35" customFormat="1" ht="12" customHeight="1" x14ac:dyDescent="0.2">
      <c r="A104" s="10" t="s">
        <v>103</v>
      </c>
      <c r="B104" s="10"/>
      <c r="C104" s="10"/>
      <c r="D104" s="10"/>
      <c r="E104" s="10"/>
      <c r="F104" s="10"/>
      <c r="G104" s="10"/>
      <c r="H104" s="9"/>
      <c r="I104" s="34"/>
    </row>
    <row r="105" spans="1:9" s="35" customFormat="1" ht="12" customHeight="1" x14ac:dyDescent="0.2">
      <c r="A105" s="8" t="s">
        <v>104</v>
      </c>
      <c r="B105" s="8"/>
      <c r="C105" s="8"/>
      <c r="D105" s="8"/>
      <c r="E105" s="8"/>
      <c r="F105" s="8"/>
      <c r="G105" s="8"/>
      <c r="H105" s="9"/>
      <c r="I105" s="34" t="s">
        <v>17</v>
      </c>
    </row>
    <row r="106" spans="1:9" s="25" customFormat="1" ht="12" x14ac:dyDescent="0.2">
      <c r="A106" s="30"/>
      <c r="B106" s="31"/>
      <c r="C106" s="31"/>
      <c r="D106" s="31"/>
      <c r="E106" s="31"/>
      <c r="F106" s="31"/>
      <c r="G106" s="31"/>
      <c r="H106" s="32"/>
      <c r="I106" s="33"/>
    </row>
    <row r="107" spans="1:9" s="25" customFormat="1" ht="12" customHeight="1" x14ac:dyDescent="0.2">
      <c r="A107" s="11" t="s">
        <v>105</v>
      </c>
      <c r="B107" s="11"/>
      <c r="C107" s="11"/>
      <c r="D107" s="11"/>
      <c r="E107" s="11"/>
      <c r="F107" s="11"/>
      <c r="G107" s="11"/>
      <c r="H107" s="11"/>
      <c r="I107" s="11"/>
    </row>
    <row r="108" spans="1:9" s="35" customFormat="1" ht="12" customHeight="1" x14ac:dyDescent="0.2">
      <c r="A108" s="10" t="s">
        <v>106</v>
      </c>
      <c r="B108" s="10"/>
      <c r="C108" s="10"/>
      <c r="D108" s="10"/>
      <c r="E108" s="10"/>
      <c r="F108" s="10"/>
      <c r="G108" s="10"/>
      <c r="H108" s="9" t="s">
        <v>107</v>
      </c>
      <c r="I108" s="34"/>
    </row>
    <row r="109" spans="1:9" s="35" customFormat="1" ht="12" customHeight="1" x14ac:dyDescent="0.2">
      <c r="A109" s="8" t="s">
        <v>108</v>
      </c>
      <c r="B109" s="8"/>
      <c r="C109" s="8"/>
      <c r="D109" s="8"/>
      <c r="E109" s="8"/>
      <c r="F109" s="8"/>
      <c r="G109" s="8"/>
      <c r="H109" s="9"/>
      <c r="I109" s="34" t="s">
        <v>17</v>
      </c>
    </row>
    <row r="110" spans="1:9" s="35" customFormat="1" ht="12" customHeight="1" x14ac:dyDescent="0.2">
      <c r="A110" s="10" t="s">
        <v>109</v>
      </c>
      <c r="B110" s="10"/>
      <c r="C110" s="10"/>
      <c r="D110" s="10"/>
      <c r="E110" s="10"/>
      <c r="F110" s="10"/>
      <c r="G110" s="10"/>
      <c r="H110" s="9"/>
      <c r="I110" s="34"/>
    </row>
    <row r="111" spans="1:9" s="35" customFormat="1" ht="12" customHeight="1" x14ac:dyDescent="0.2">
      <c r="A111" s="8" t="s">
        <v>110</v>
      </c>
      <c r="B111" s="8"/>
      <c r="C111" s="8"/>
      <c r="D111" s="8"/>
      <c r="E111" s="8"/>
      <c r="F111" s="8"/>
      <c r="G111" s="8"/>
      <c r="H111" s="9"/>
      <c r="I111" s="34" t="s">
        <v>17</v>
      </c>
    </row>
    <row r="112" spans="1:9" s="25" customFormat="1" ht="12" x14ac:dyDescent="0.2">
      <c r="A112" s="30"/>
      <c r="B112" s="31"/>
      <c r="C112" s="31"/>
      <c r="D112" s="31"/>
      <c r="E112" s="31"/>
      <c r="F112" s="31"/>
      <c r="G112" s="31"/>
      <c r="H112" s="32"/>
      <c r="I112" s="33"/>
    </row>
    <row r="113" spans="1:9" s="25" customFormat="1" ht="12" customHeight="1" x14ac:dyDescent="0.2">
      <c r="A113" s="11" t="s">
        <v>111</v>
      </c>
      <c r="B113" s="11"/>
      <c r="C113" s="11"/>
      <c r="D113" s="11"/>
      <c r="E113" s="11"/>
      <c r="F113" s="11"/>
      <c r="G113" s="11"/>
      <c r="H113" s="11"/>
      <c r="I113" s="11"/>
    </row>
    <row r="114" spans="1:9" ht="12.75" customHeight="1" x14ac:dyDescent="0.2">
      <c r="A114" s="10" t="s">
        <v>112</v>
      </c>
      <c r="B114" s="10"/>
      <c r="C114" s="10"/>
      <c r="D114" s="10"/>
      <c r="E114" s="10"/>
      <c r="F114" s="10"/>
      <c r="G114" s="10"/>
      <c r="H114" s="9" t="s">
        <v>113</v>
      </c>
      <c r="I114" s="34" t="s">
        <v>17</v>
      </c>
    </row>
    <row r="115" spans="1:9" ht="12" customHeight="1" x14ac:dyDescent="0.2">
      <c r="A115" s="10" t="s">
        <v>114</v>
      </c>
      <c r="B115" s="10"/>
      <c r="C115" s="10"/>
      <c r="D115" s="10"/>
      <c r="E115" s="10"/>
      <c r="F115" s="10"/>
      <c r="G115" s="10"/>
      <c r="H115" s="9"/>
      <c r="I115" s="34" t="s">
        <v>17</v>
      </c>
    </row>
    <row r="116" spans="1:9" ht="12" customHeight="1" x14ac:dyDescent="0.2">
      <c r="A116" s="10" t="s">
        <v>115</v>
      </c>
      <c r="B116" s="10"/>
      <c r="C116" s="10"/>
      <c r="D116" s="10"/>
      <c r="E116" s="10"/>
      <c r="F116" s="10"/>
      <c r="G116" s="10"/>
      <c r="H116" s="9"/>
      <c r="I116" s="34" t="s">
        <v>17</v>
      </c>
    </row>
    <row r="117" spans="1:9" ht="12" customHeight="1" x14ac:dyDescent="0.2">
      <c r="A117" s="10" t="s">
        <v>116</v>
      </c>
      <c r="B117" s="10"/>
      <c r="C117" s="10"/>
      <c r="D117" s="10"/>
      <c r="E117" s="10"/>
      <c r="F117" s="10"/>
      <c r="G117" s="10"/>
      <c r="H117" s="9"/>
      <c r="I117" s="34" t="s">
        <v>17</v>
      </c>
    </row>
    <row r="118" spans="1:9" ht="12" customHeight="1" x14ac:dyDescent="0.2">
      <c r="A118" s="10" t="s">
        <v>117</v>
      </c>
      <c r="B118" s="10"/>
      <c r="C118" s="10"/>
      <c r="D118" s="10"/>
      <c r="E118" s="10"/>
      <c r="F118" s="10"/>
      <c r="G118" s="10"/>
      <c r="H118" s="9"/>
      <c r="I118" s="34" t="s">
        <v>17</v>
      </c>
    </row>
    <row r="119" spans="1:9" ht="24" customHeight="1" x14ac:dyDescent="0.2">
      <c r="A119" s="10" t="s">
        <v>118</v>
      </c>
      <c r="B119" s="10"/>
      <c r="C119" s="10"/>
      <c r="D119" s="10"/>
      <c r="E119" s="10"/>
      <c r="F119" s="10"/>
      <c r="G119" s="10"/>
      <c r="H119" s="9"/>
      <c r="I119" s="34" t="s">
        <v>17</v>
      </c>
    </row>
    <row r="120" spans="1:9" s="25" customFormat="1" ht="12" x14ac:dyDescent="0.2">
      <c r="A120" s="30"/>
      <c r="B120" s="31"/>
      <c r="C120" s="31"/>
      <c r="D120" s="31"/>
      <c r="E120" s="31"/>
      <c r="F120" s="31"/>
      <c r="G120" s="31"/>
      <c r="H120" s="32"/>
      <c r="I120" s="33"/>
    </row>
    <row r="125" spans="1:9" x14ac:dyDescent="0.2">
      <c r="A125" s="17" t="s">
        <v>119</v>
      </c>
      <c r="B125" s="17"/>
      <c r="C125" s="22"/>
      <c r="G125" s="17" t="s">
        <v>120</v>
      </c>
    </row>
    <row r="126" spans="1:9" x14ac:dyDescent="0.2">
      <c r="A126" s="17" t="s">
        <v>121</v>
      </c>
      <c r="B126" s="17"/>
      <c r="C126" s="22"/>
      <c r="G126" s="22" t="s">
        <v>122</v>
      </c>
    </row>
    <row r="127" spans="1:9" x14ac:dyDescent="0.2">
      <c r="A127" s="22" t="s">
        <v>123</v>
      </c>
      <c r="B127" s="22"/>
      <c r="C127" s="22"/>
      <c r="G127" s="22" t="s">
        <v>124</v>
      </c>
    </row>
  </sheetData>
  <mergeCells count="104">
    <mergeCell ref="A107:I107"/>
    <mergeCell ref="A108:G108"/>
    <mergeCell ref="H108:H111"/>
    <mergeCell ref="A109:G109"/>
    <mergeCell ref="A110:G110"/>
    <mergeCell ref="A111:G111"/>
    <mergeCell ref="A113:I113"/>
    <mergeCell ref="A114:G114"/>
    <mergeCell ref="H114:H119"/>
    <mergeCell ref="A115:G115"/>
    <mergeCell ref="A116:G116"/>
    <mergeCell ref="A117:G117"/>
    <mergeCell ref="A118:G118"/>
    <mergeCell ref="A119:G119"/>
    <mergeCell ref="A86:I86"/>
    <mergeCell ref="A87:G87"/>
    <mergeCell ref="A89:I89"/>
    <mergeCell ref="A91:I91"/>
    <mergeCell ref="A92:G92"/>
    <mergeCell ref="H92:H93"/>
    <mergeCell ref="A93:G93"/>
    <mergeCell ref="A95:I95"/>
    <mergeCell ref="A96:G96"/>
    <mergeCell ref="H96:H105"/>
    <mergeCell ref="A97:G97"/>
    <mergeCell ref="A98:G98"/>
    <mergeCell ref="A99:G99"/>
    <mergeCell ref="A100:G100"/>
    <mergeCell ref="A101:G101"/>
    <mergeCell ref="A102:G102"/>
    <mergeCell ref="A103:G103"/>
    <mergeCell ref="A104:G104"/>
    <mergeCell ref="A105:G105"/>
    <mergeCell ref="A76:I76"/>
    <mergeCell ref="A77:G77"/>
    <mergeCell ref="H77:H78"/>
    <mergeCell ref="A78:G78"/>
    <mergeCell ref="A80:I80"/>
    <mergeCell ref="A81:G81"/>
    <mergeCell ref="H81:H84"/>
    <mergeCell ref="A82:G82"/>
    <mergeCell ref="A83:G83"/>
    <mergeCell ref="A84:G84"/>
    <mergeCell ref="A62:I62"/>
    <mergeCell ref="A63:G63"/>
    <mergeCell ref="A65:I65"/>
    <mergeCell ref="A66:G66"/>
    <mergeCell ref="H66:H74"/>
    <mergeCell ref="A67:G67"/>
    <mergeCell ref="A68:G68"/>
    <mergeCell ref="A69:G69"/>
    <mergeCell ref="A70:G70"/>
    <mergeCell ref="A71:G71"/>
    <mergeCell ref="A72:G72"/>
    <mergeCell ref="A73:G73"/>
    <mergeCell ref="A74:G74"/>
    <mergeCell ref="A45:I45"/>
    <mergeCell ref="A46:G46"/>
    <mergeCell ref="A48:I48"/>
    <mergeCell ref="A49:G49"/>
    <mergeCell ref="H49:H60"/>
    <mergeCell ref="A50:G50"/>
    <mergeCell ref="A51:G51"/>
    <mergeCell ref="A52:G52"/>
    <mergeCell ref="A53:G53"/>
    <mergeCell ref="A54:G54"/>
    <mergeCell ref="A55:G55"/>
    <mergeCell ref="A56:G56"/>
    <mergeCell ref="A57:G57"/>
    <mergeCell ref="A58:G58"/>
    <mergeCell ref="A59:G59"/>
    <mergeCell ref="A60:G60"/>
    <mergeCell ref="A35:I35"/>
    <mergeCell ref="A36:G36"/>
    <mergeCell ref="H36:H37"/>
    <mergeCell ref="A37:G37"/>
    <mergeCell ref="A39:I39"/>
    <mergeCell ref="A40:G40"/>
    <mergeCell ref="H40:H43"/>
    <mergeCell ref="A41:G41"/>
    <mergeCell ref="A42:G42"/>
    <mergeCell ref="A43:G43"/>
    <mergeCell ref="A24:I24"/>
    <mergeCell ref="A25:G25"/>
    <mergeCell ref="A27:I27"/>
    <mergeCell ref="A28:G28"/>
    <mergeCell ref="A30:I30"/>
    <mergeCell ref="A31:I31"/>
    <mergeCell ref="A32:G32"/>
    <mergeCell ref="H32:H33"/>
    <mergeCell ref="A33:G33"/>
    <mergeCell ref="A11:G11"/>
    <mergeCell ref="A12:I12"/>
    <mergeCell ref="A13:I13"/>
    <mergeCell ref="A14:G14"/>
    <mergeCell ref="H14:H22"/>
    <mergeCell ref="A15:G15"/>
    <mergeCell ref="A16:G16"/>
    <mergeCell ref="A17:G17"/>
    <mergeCell ref="A18:G18"/>
    <mergeCell ref="A19:G19"/>
    <mergeCell ref="A20:G20"/>
    <mergeCell ref="A21:G21"/>
    <mergeCell ref="A22:G22"/>
  </mergeCells>
  <hyperlinks>
    <hyperlink ref="H14" location="A1!A1" display="Anexo 1"/>
    <hyperlink ref="H25" location="A2!A1" display="Anexo 2"/>
    <hyperlink ref="H28" location="A3!A1" display="Anexo 3"/>
    <hyperlink ref="H32" location="A4!A1" display="Anexo 4"/>
    <hyperlink ref="H36" location="A5!A1" display="Anexo 5"/>
    <hyperlink ref="H40" location="A6!A1" display="Anexo 6"/>
    <hyperlink ref="H46" location="A7!A1" display="Anexo 7"/>
    <hyperlink ref="H49" location="A8!A1" display="Anexo 8"/>
    <hyperlink ref="H63" location="A9!A1" display="Anexo 9"/>
    <hyperlink ref="H66" location="A10!A1" display="Anexo 10"/>
    <hyperlink ref="H77" location="A11!A1" display="Anexo 11"/>
    <hyperlink ref="H81" location="A12!A1" display="Anexo 12"/>
    <hyperlink ref="H87" location="A13!A1" display="Anexo 13"/>
    <hyperlink ref="H92" location="A14!A1" display="Anexo 14"/>
    <hyperlink ref="H96" location="A15!A1" display="Anexo 15"/>
    <hyperlink ref="H108" location="A16!A1" display="Anexo 16"/>
    <hyperlink ref="H114" location="A17!A1" display="Anexo 17"/>
  </hyperlinks>
  <pageMargins left="0.39374999999999999" right="0.39374999999999999" top="0.39374999999999999" bottom="0.39374999999999999"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91"/>
  <sheetViews>
    <sheetView tabSelected="1" zoomScale="80" zoomScaleNormal="80" workbookViewId="0">
      <selection activeCell="N17" sqref="N17"/>
    </sheetView>
  </sheetViews>
  <sheetFormatPr baseColWidth="10" defaultColWidth="8.85546875" defaultRowHeight="12.75" x14ac:dyDescent="0.2"/>
  <cols>
    <col min="1" max="1" width="10.7109375" style="14" customWidth="1"/>
    <col min="2" max="2" width="10.85546875" style="173" customWidth="1"/>
    <col min="3" max="3" width="27.140625" style="173" customWidth="1"/>
    <col min="4" max="4" width="13.28515625" style="173" customWidth="1"/>
    <col min="5" max="5" width="11.28515625" style="14" customWidth="1"/>
    <col min="6" max="6" width="11.7109375" style="14" customWidth="1"/>
    <col min="7" max="7" width="15.85546875" style="14" customWidth="1"/>
    <col min="8" max="8" width="14.7109375" style="14" customWidth="1"/>
    <col min="9" max="9" width="16.7109375" style="16" customWidth="1"/>
    <col min="10" max="1024" width="8.85546875" style="16"/>
  </cols>
  <sheetData>
    <row r="1" spans="1:9" x14ac:dyDescent="0.2">
      <c r="A1" s="17" t="s">
        <v>125</v>
      </c>
      <c r="B1" s="17"/>
      <c r="C1" s="17"/>
      <c r="G1" s="55" t="s">
        <v>126</v>
      </c>
    </row>
    <row r="2" spans="1:9" x14ac:dyDescent="0.2">
      <c r="A2" s="18"/>
      <c r="B2" s="19"/>
      <c r="C2" s="19"/>
    </row>
    <row r="3" spans="1:9" x14ac:dyDescent="0.2">
      <c r="A3" s="17" t="s">
        <v>1</v>
      </c>
      <c r="B3" s="14"/>
      <c r="C3" s="20" t="str">
        <f>+Índice_Anexos_ICT!C3</f>
        <v>TELSOTERRA S.A.</v>
      </c>
    </row>
    <row r="4" spans="1:9" x14ac:dyDescent="0.2">
      <c r="A4" s="17" t="s">
        <v>3</v>
      </c>
      <c r="B4" s="14"/>
      <c r="C4" s="20" t="str">
        <f>+Índice_Anexos_ICT!C4</f>
        <v>0992941626001</v>
      </c>
    </row>
    <row r="5" spans="1:9" x14ac:dyDescent="0.2">
      <c r="A5" s="17" t="s">
        <v>5</v>
      </c>
      <c r="B5" s="14"/>
      <c r="C5" s="20">
        <f>+Índice_Anexos_ICT!C5</f>
        <v>2019</v>
      </c>
    </row>
    <row r="6" spans="1:9" x14ac:dyDescent="0.2">
      <c r="A6" s="18"/>
      <c r="B6" s="19"/>
      <c r="C6" s="19"/>
    </row>
    <row r="7" spans="1:9" x14ac:dyDescent="0.2">
      <c r="A7" s="17" t="s">
        <v>863</v>
      </c>
      <c r="B7" s="17"/>
      <c r="C7" s="17"/>
      <c r="G7" s="132"/>
    </row>
    <row r="8" spans="1:9" x14ac:dyDescent="0.2">
      <c r="A8" s="19" t="s">
        <v>632</v>
      </c>
      <c r="B8" s="17"/>
      <c r="C8" s="17"/>
    </row>
    <row r="9" spans="1:9" x14ac:dyDescent="0.2">
      <c r="A9" s="19" t="s">
        <v>864</v>
      </c>
      <c r="B9" s="17"/>
      <c r="C9" s="17"/>
    </row>
    <row r="10" spans="1:9" x14ac:dyDescent="0.2">
      <c r="A10" s="18"/>
      <c r="B10" s="17"/>
      <c r="C10" s="17"/>
    </row>
    <row r="11" spans="1:9" x14ac:dyDescent="0.2">
      <c r="B11" s="184"/>
      <c r="C11" s="35"/>
      <c r="D11" s="35"/>
      <c r="E11" s="35"/>
      <c r="F11" s="35"/>
      <c r="G11" s="173"/>
    </row>
    <row r="12" spans="1:9" x14ac:dyDescent="0.2">
      <c r="A12" s="219" t="s">
        <v>865</v>
      </c>
      <c r="B12" s="145"/>
      <c r="C12" s="145"/>
      <c r="D12" s="145"/>
      <c r="E12" s="83"/>
      <c r="F12" s="83"/>
      <c r="G12" s="83"/>
      <c r="H12" s="83"/>
      <c r="I12" s="83"/>
    </row>
    <row r="13" spans="1:9" x14ac:dyDescent="0.2">
      <c r="A13" s="85" t="s">
        <v>866</v>
      </c>
      <c r="B13" s="147"/>
      <c r="C13" s="147"/>
      <c r="D13" s="147"/>
      <c r="E13" s="84"/>
      <c r="F13" s="84"/>
      <c r="G13" s="84"/>
      <c r="H13" s="83"/>
      <c r="I13" s="83"/>
    </row>
    <row r="14" spans="1:9" x14ac:dyDescent="0.2">
      <c r="A14" s="85"/>
      <c r="B14" s="147"/>
      <c r="C14" s="147"/>
      <c r="D14" s="147"/>
      <c r="E14" s="84"/>
      <c r="F14" s="84"/>
      <c r="G14" s="84"/>
      <c r="H14" s="83"/>
      <c r="I14" s="83"/>
    </row>
    <row r="15" spans="1:9" ht="12.75" customHeight="1" x14ac:dyDescent="0.2">
      <c r="A15" s="13" t="s">
        <v>128</v>
      </c>
      <c r="B15" s="13"/>
      <c r="C15" s="13"/>
      <c r="D15" s="13"/>
      <c r="E15" s="13"/>
      <c r="F15" s="13"/>
      <c r="G15" s="13"/>
      <c r="H15" s="228" t="s">
        <v>867</v>
      </c>
      <c r="I15" s="228" t="s">
        <v>692</v>
      </c>
    </row>
    <row r="16" spans="1:9" ht="12.75" customHeight="1" x14ac:dyDescent="0.2">
      <c r="A16" s="510" t="s">
        <v>868</v>
      </c>
      <c r="B16" s="510"/>
      <c r="C16" s="510"/>
      <c r="D16" s="510"/>
      <c r="E16" s="510"/>
      <c r="F16" s="510"/>
      <c r="G16" s="510"/>
      <c r="H16" s="229">
        <v>15</v>
      </c>
      <c r="I16" s="230" t="s">
        <v>314</v>
      </c>
    </row>
    <row r="17" spans="1:9" ht="12.75" customHeight="1" x14ac:dyDescent="0.2">
      <c r="A17" s="510" t="s">
        <v>869</v>
      </c>
      <c r="B17" s="510"/>
      <c r="C17" s="510"/>
      <c r="D17" s="510"/>
      <c r="E17" s="510"/>
      <c r="F17" s="510"/>
      <c r="G17" s="510"/>
      <c r="H17" s="229">
        <v>3</v>
      </c>
      <c r="I17" s="230" t="s">
        <v>316</v>
      </c>
    </row>
    <row r="18" spans="1:9" ht="12.75" customHeight="1" x14ac:dyDescent="0.2">
      <c r="A18" s="556" t="s">
        <v>870</v>
      </c>
      <c r="B18" s="556"/>
      <c r="C18" s="556"/>
      <c r="D18" s="556"/>
      <c r="E18" s="556"/>
      <c r="F18" s="556"/>
      <c r="G18" s="556"/>
      <c r="H18" s="231">
        <f>+H16-H17</f>
        <v>12</v>
      </c>
      <c r="I18" s="232" t="s">
        <v>871</v>
      </c>
    </row>
    <row r="19" spans="1:9" ht="32.25" customHeight="1" x14ac:dyDescent="0.2">
      <c r="A19" s="510" t="s">
        <v>872</v>
      </c>
      <c r="B19" s="510"/>
      <c r="C19" s="510"/>
      <c r="D19" s="510"/>
      <c r="E19" s="510"/>
      <c r="F19" s="510"/>
      <c r="G19" s="510"/>
      <c r="H19" s="233">
        <v>77847.33</v>
      </c>
      <c r="I19" s="230" t="s">
        <v>765</v>
      </c>
    </row>
    <row r="20" spans="1:9" ht="12.75" customHeight="1" x14ac:dyDescent="0.2">
      <c r="A20" s="556" t="s">
        <v>873</v>
      </c>
      <c r="B20" s="556"/>
      <c r="C20" s="556"/>
      <c r="D20" s="556"/>
      <c r="E20" s="556"/>
      <c r="F20" s="556"/>
      <c r="G20" s="556"/>
      <c r="H20" s="233">
        <f>+H19/H16</f>
        <v>5189.8220000000001</v>
      </c>
      <c r="I20" s="232" t="s">
        <v>874</v>
      </c>
    </row>
    <row r="21" spans="1:9" ht="12.75" customHeight="1" x14ac:dyDescent="0.2">
      <c r="A21" s="510"/>
      <c r="B21" s="510"/>
      <c r="C21" s="510"/>
      <c r="D21" s="510"/>
      <c r="E21" s="510"/>
      <c r="F21" s="510"/>
      <c r="G21" s="510"/>
      <c r="H21" s="167"/>
      <c r="I21" s="159"/>
    </row>
    <row r="22" spans="1:9" ht="12.75" customHeight="1" x14ac:dyDescent="0.2">
      <c r="A22" s="510" t="s">
        <v>875</v>
      </c>
      <c r="B22" s="510"/>
      <c r="C22" s="510"/>
      <c r="D22" s="510"/>
      <c r="E22" s="510"/>
      <c r="F22" s="510"/>
      <c r="G22" s="510"/>
      <c r="H22" s="234">
        <v>145577.28</v>
      </c>
      <c r="I22" s="230" t="s">
        <v>790</v>
      </c>
    </row>
    <row r="23" spans="1:9" ht="12.75" customHeight="1" x14ac:dyDescent="0.2">
      <c r="A23" s="510" t="s">
        <v>876</v>
      </c>
      <c r="B23" s="510"/>
      <c r="C23" s="510"/>
      <c r="D23" s="510"/>
      <c r="E23" s="510"/>
      <c r="F23" s="510"/>
      <c r="G23" s="510"/>
      <c r="H23" s="234">
        <v>108760.92</v>
      </c>
      <c r="I23" s="230" t="s">
        <v>708</v>
      </c>
    </row>
    <row r="24" spans="1:9" ht="12.75" customHeight="1" x14ac:dyDescent="0.2">
      <c r="A24" s="556" t="s">
        <v>877</v>
      </c>
      <c r="B24" s="556"/>
      <c r="C24" s="556"/>
      <c r="D24" s="556"/>
      <c r="E24" s="556"/>
      <c r="F24" s="556"/>
      <c r="G24" s="556"/>
      <c r="H24" s="233">
        <f>IF(H22&lt;H23,"NO TIENE DERECHO A LA DEDUCCIÓN",H22-H23)</f>
        <v>36816.36</v>
      </c>
      <c r="I24" s="232" t="s">
        <v>878</v>
      </c>
    </row>
    <row r="25" spans="1:9" ht="12.75" customHeight="1" x14ac:dyDescent="0.2">
      <c r="A25" s="510"/>
      <c r="B25" s="510"/>
      <c r="C25" s="510"/>
      <c r="D25" s="510"/>
      <c r="E25" s="510"/>
      <c r="F25" s="510"/>
      <c r="G25" s="510"/>
      <c r="H25" s="171"/>
      <c r="I25" s="235"/>
    </row>
    <row r="26" spans="1:9" ht="12.75" customHeight="1" x14ac:dyDescent="0.2">
      <c r="A26" s="556" t="s">
        <v>879</v>
      </c>
      <c r="B26" s="556"/>
      <c r="C26" s="556"/>
      <c r="D26" s="556"/>
      <c r="E26" s="556"/>
      <c r="F26" s="556"/>
      <c r="G26" s="556"/>
      <c r="H26" s="233">
        <f>IF(H22&gt;H23,H20*H18,0)</f>
        <v>62277.864000000001</v>
      </c>
      <c r="I26" s="232" t="s">
        <v>880</v>
      </c>
    </row>
    <row r="27" spans="1:9" ht="12.75" customHeight="1" x14ac:dyDescent="0.2">
      <c r="A27" s="510" t="s">
        <v>881</v>
      </c>
      <c r="B27" s="510"/>
      <c r="C27" s="510"/>
      <c r="D27" s="510"/>
      <c r="E27" s="510"/>
      <c r="F27" s="510"/>
      <c r="G27" s="510"/>
      <c r="H27" s="236">
        <v>62277.86</v>
      </c>
      <c r="I27" s="230" t="s">
        <v>882</v>
      </c>
    </row>
    <row r="28" spans="1:9" ht="12.75" customHeight="1" x14ac:dyDescent="0.2">
      <c r="A28" s="556" t="s">
        <v>883</v>
      </c>
      <c r="B28" s="556"/>
      <c r="C28" s="556"/>
      <c r="D28" s="556"/>
      <c r="E28" s="556"/>
      <c r="F28" s="556"/>
      <c r="G28" s="556"/>
      <c r="H28" s="233">
        <f>+H26-H27</f>
        <v>4.0000000008149073E-3</v>
      </c>
      <c r="I28" s="232" t="s">
        <v>884</v>
      </c>
    </row>
    <row r="29" spans="1:9" x14ac:dyDescent="0.2">
      <c r="A29" s="84"/>
      <c r="B29" s="147"/>
      <c r="C29" s="147"/>
      <c r="D29" s="147"/>
      <c r="E29" s="84"/>
      <c r="F29" s="84"/>
      <c r="G29" s="84"/>
      <c r="H29" s="83"/>
      <c r="I29" s="83"/>
    </row>
    <row r="30" spans="1:9" x14ac:dyDescent="0.2">
      <c r="A30" s="219" t="s">
        <v>885</v>
      </c>
      <c r="B30" s="147"/>
      <c r="C30" s="147"/>
      <c r="D30" s="147"/>
      <c r="E30" s="84"/>
      <c r="F30" s="84"/>
      <c r="G30" s="84"/>
      <c r="H30" s="83"/>
      <c r="I30" s="83"/>
    </row>
    <row r="31" spans="1:9" x14ac:dyDescent="0.2">
      <c r="A31" s="85" t="s">
        <v>886</v>
      </c>
      <c r="B31" s="147"/>
      <c r="C31" s="147"/>
      <c r="D31" s="147"/>
      <c r="E31" s="84"/>
      <c r="F31" s="84"/>
      <c r="G31" s="84"/>
      <c r="H31" s="83"/>
      <c r="I31" s="83"/>
    </row>
    <row r="32" spans="1:9" x14ac:dyDescent="0.2">
      <c r="A32" s="84"/>
      <c r="B32" s="147"/>
      <c r="C32" s="147"/>
      <c r="D32" s="147"/>
      <c r="E32" s="84"/>
      <c r="F32" s="84"/>
      <c r="G32" s="84"/>
      <c r="H32" s="83"/>
      <c r="I32" s="83"/>
    </row>
    <row r="33" spans="1:9" ht="135" customHeight="1" x14ac:dyDescent="0.2">
      <c r="A33" s="541" t="s">
        <v>887</v>
      </c>
      <c r="B33" s="237" t="s">
        <v>888</v>
      </c>
      <c r="C33" s="238" t="s">
        <v>889</v>
      </c>
      <c r="D33" s="238" t="s">
        <v>890</v>
      </c>
      <c r="E33" s="238" t="s">
        <v>891</v>
      </c>
      <c r="F33" s="238" t="s">
        <v>892</v>
      </c>
      <c r="G33" s="237" t="s">
        <v>893</v>
      </c>
      <c r="H33" s="237" t="s">
        <v>894</v>
      </c>
      <c r="I33" s="83"/>
    </row>
    <row r="34" spans="1:9" x14ac:dyDescent="0.2">
      <c r="A34" s="541"/>
      <c r="B34" s="188" t="s">
        <v>314</v>
      </c>
      <c r="C34" s="239" t="s">
        <v>316</v>
      </c>
      <c r="D34" s="240" t="s">
        <v>895</v>
      </c>
      <c r="E34" s="239" t="s">
        <v>765</v>
      </c>
      <c r="F34" s="240" t="s">
        <v>896</v>
      </c>
      <c r="G34" s="239" t="s">
        <v>790</v>
      </c>
      <c r="H34" s="239" t="s">
        <v>897</v>
      </c>
      <c r="I34" s="83"/>
    </row>
    <row r="35" spans="1:9" x14ac:dyDescent="0.2">
      <c r="A35" s="221" t="s">
        <v>898</v>
      </c>
      <c r="B35" s="229">
        <v>25</v>
      </c>
      <c r="C35" s="241">
        <v>0.04</v>
      </c>
      <c r="D35" s="242">
        <f t="shared" ref="D35:D46" si="0">ROUNDDOWN(B35*C35,0)</f>
        <v>1</v>
      </c>
      <c r="E35" s="243">
        <v>1</v>
      </c>
      <c r="F35" s="243">
        <f t="shared" ref="F35:F46" si="1">+E35-D35</f>
        <v>0</v>
      </c>
      <c r="G35" s="244">
        <v>500</v>
      </c>
      <c r="H35" s="161">
        <f t="shared" ref="H35:H46" si="2">IF((F35&gt;0),(((G35/E35)*F35)*"150%"),0)</f>
        <v>0</v>
      </c>
      <c r="I35" s="245"/>
    </row>
    <row r="36" spans="1:9" x14ac:dyDescent="0.2">
      <c r="A36" s="221" t="s">
        <v>899</v>
      </c>
      <c r="B36" s="229">
        <v>28</v>
      </c>
      <c r="C36" s="241">
        <v>0.04</v>
      </c>
      <c r="D36" s="242">
        <f t="shared" si="0"/>
        <v>1</v>
      </c>
      <c r="E36" s="243">
        <v>2</v>
      </c>
      <c r="F36" s="243">
        <f t="shared" si="1"/>
        <v>1</v>
      </c>
      <c r="G36" s="244">
        <v>1000</v>
      </c>
      <c r="H36" s="161">
        <f t="shared" si="2"/>
        <v>750</v>
      </c>
      <c r="I36" s="245"/>
    </row>
    <row r="37" spans="1:9" x14ac:dyDescent="0.2">
      <c r="A37" s="221" t="s">
        <v>900</v>
      </c>
      <c r="B37" s="229">
        <v>31</v>
      </c>
      <c r="C37" s="241">
        <v>0.04</v>
      </c>
      <c r="D37" s="242">
        <f t="shared" si="0"/>
        <v>1</v>
      </c>
      <c r="E37" s="243">
        <v>2</v>
      </c>
      <c r="F37" s="243">
        <f t="shared" si="1"/>
        <v>1</v>
      </c>
      <c r="G37" s="244">
        <v>1000</v>
      </c>
      <c r="H37" s="161">
        <f t="shared" si="2"/>
        <v>750</v>
      </c>
      <c r="I37" s="245"/>
    </row>
    <row r="38" spans="1:9" x14ac:dyDescent="0.2">
      <c r="A38" s="221" t="s">
        <v>901</v>
      </c>
      <c r="B38" s="229">
        <v>31</v>
      </c>
      <c r="C38" s="241">
        <v>0.04</v>
      </c>
      <c r="D38" s="242">
        <f t="shared" si="0"/>
        <v>1</v>
      </c>
      <c r="E38" s="243">
        <v>2</v>
      </c>
      <c r="F38" s="243">
        <f t="shared" si="1"/>
        <v>1</v>
      </c>
      <c r="G38" s="244">
        <v>1000</v>
      </c>
      <c r="H38" s="161">
        <f t="shared" si="2"/>
        <v>750</v>
      </c>
      <c r="I38" s="245"/>
    </row>
    <row r="39" spans="1:9" x14ac:dyDescent="0.2">
      <c r="A39" s="221" t="s">
        <v>902</v>
      </c>
      <c r="B39" s="229">
        <v>35</v>
      </c>
      <c r="C39" s="241">
        <v>0.04</v>
      </c>
      <c r="D39" s="242">
        <f t="shared" si="0"/>
        <v>1</v>
      </c>
      <c r="E39" s="243">
        <v>1</v>
      </c>
      <c r="F39" s="243">
        <f t="shared" si="1"/>
        <v>0</v>
      </c>
      <c r="G39" s="244">
        <v>500</v>
      </c>
      <c r="H39" s="161">
        <f t="shared" si="2"/>
        <v>0</v>
      </c>
      <c r="I39" s="245"/>
    </row>
    <row r="40" spans="1:9" x14ac:dyDescent="0.2">
      <c r="A40" s="221" t="s">
        <v>903</v>
      </c>
      <c r="B40" s="229">
        <v>35</v>
      </c>
      <c r="C40" s="241">
        <v>0.04</v>
      </c>
      <c r="D40" s="242">
        <f t="shared" si="0"/>
        <v>1</v>
      </c>
      <c r="E40" s="243">
        <v>1</v>
      </c>
      <c r="F40" s="243">
        <f t="shared" si="1"/>
        <v>0</v>
      </c>
      <c r="G40" s="244">
        <v>500</v>
      </c>
      <c r="H40" s="161">
        <f t="shared" si="2"/>
        <v>0</v>
      </c>
      <c r="I40" s="245"/>
    </row>
    <row r="41" spans="1:9" x14ac:dyDescent="0.2">
      <c r="A41" s="221" t="s">
        <v>904</v>
      </c>
      <c r="B41" s="229">
        <v>40</v>
      </c>
      <c r="C41" s="241">
        <v>0.04</v>
      </c>
      <c r="D41" s="242">
        <f t="shared" si="0"/>
        <v>1</v>
      </c>
      <c r="E41" s="243">
        <v>3</v>
      </c>
      <c r="F41" s="243">
        <f t="shared" si="1"/>
        <v>2</v>
      </c>
      <c r="G41" s="244">
        <v>1500</v>
      </c>
      <c r="H41" s="161">
        <f t="shared" si="2"/>
        <v>1500</v>
      </c>
      <c r="I41" s="245"/>
    </row>
    <row r="42" spans="1:9" x14ac:dyDescent="0.2">
      <c r="A42" s="221" t="s">
        <v>905</v>
      </c>
      <c r="B42" s="229">
        <v>40</v>
      </c>
      <c r="C42" s="241">
        <v>0.04</v>
      </c>
      <c r="D42" s="242">
        <f t="shared" si="0"/>
        <v>1</v>
      </c>
      <c r="E42" s="243">
        <v>3</v>
      </c>
      <c r="F42" s="243">
        <f t="shared" si="1"/>
        <v>2</v>
      </c>
      <c r="G42" s="244">
        <v>1500</v>
      </c>
      <c r="H42" s="161">
        <f t="shared" si="2"/>
        <v>1500</v>
      </c>
      <c r="I42" s="245"/>
    </row>
    <row r="43" spans="1:9" x14ac:dyDescent="0.2">
      <c r="A43" s="221" t="s">
        <v>906</v>
      </c>
      <c r="B43" s="229">
        <v>45</v>
      </c>
      <c r="C43" s="241">
        <v>0.04</v>
      </c>
      <c r="D43" s="242">
        <f t="shared" si="0"/>
        <v>1</v>
      </c>
      <c r="E43" s="243">
        <v>3</v>
      </c>
      <c r="F43" s="243">
        <f t="shared" si="1"/>
        <v>2</v>
      </c>
      <c r="G43" s="244">
        <v>1500</v>
      </c>
      <c r="H43" s="161">
        <f t="shared" si="2"/>
        <v>1500</v>
      </c>
      <c r="I43" s="245"/>
    </row>
    <row r="44" spans="1:9" x14ac:dyDescent="0.2">
      <c r="A44" s="221" t="s">
        <v>907</v>
      </c>
      <c r="B44" s="229">
        <v>45</v>
      </c>
      <c r="C44" s="241">
        <v>0.04</v>
      </c>
      <c r="D44" s="242">
        <f t="shared" si="0"/>
        <v>1</v>
      </c>
      <c r="E44" s="243">
        <v>4</v>
      </c>
      <c r="F44" s="243">
        <f t="shared" si="1"/>
        <v>3</v>
      </c>
      <c r="G44" s="244">
        <v>2000</v>
      </c>
      <c r="H44" s="161">
        <f t="shared" si="2"/>
        <v>2250</v>
      </c>
      <c r="I44" s="245"/>
    </row>
    <row r="45" spans="1:9" x14ac:dyDescent="0.2">
      <c r="A45" s="221" t="s">
        <v>908</v>
      </c>
      <c r="B45" s="229">
        <v>50</v>
      </c>
      <c r="C45" s="241">
        <v>0.04</v>
      </c>
      <c r="D45" s="242">
        <f t="shared" si="0"/>
        <v>2</v>
      </c>
      <c r="E45" s="243">
        <v>4</v>
      </c>
      <c r="F45" s="243">
        <f t="shared" si="1"/>
        <v>2</v>
      </c>
      <c r="G45" s="244">
        <v>2000</v>
      </c>
      <c r="H45" s="161">
        <f t="shared" si="2"/>
        <v>1500</v>
      </c>
      <c r="I45" s="245"/>
    </row>
    <row r="46" spans="1:9" x14ac:dyDescent="0.2">
      <c r="A46" s="221" t="s">
        <v>909</v>
      </c>
      <c r="B46" s="229">
        <v>50</v>
      </c>
      <c r="C46" s="241">
        <v>0.04</v>
      </c>
      <c r="D46" s="242">
        <f t="shared" si="0"/>
        <v>2</v>
      </c>
      <c r="E46" s="243">
        <v>5</v>
      </c>
      <c r="F46" s="243">
        <f t="shared" si="1"/>
        <v>3</v>
      </c>
      <c r="G46" s="244">
        <v>2500</v>
      </c>
      <c r="H46" s="161">
        <f t="shared" si="2"/>
        <v>2250</v>
      </c>
      <c r="I46" s="245"/>
    </row>
    <row r="47" spans="1:9" ht="12.75" customHeight="1" x14ac:dyDescent="0.2">
      <c r="A47" s="556" t="s">
        <v>910</v>
      </c>
      <c r="B47" s="556"/>
      <c r="C47" s="556"/>
      <c r="D47" s="556"/>
      <c r="E47" s="556"/>
      <c r="F47" s="556"/>
      <c r="G47" s="556"/>
      <c r="H47" s="162">
        <f>SUM(H35:H46)</f>
        <v>12750</v>
      </c>
      <c r="I47" s="83"/>
    </row>
    <row r="48" spans="1:9" ht="12.75" customHeight="1" x14ac:dyDescent="0.2">
      <c r="A48" s="510" t="s">
        <v>911</v>
      </c>
      <c r="B48" s="510"/>
      <c r="C48" s="510"/>
      <c r="D48" s="510"/>
      <c r="E48" s="510"/>
      <c r="F48" s="510"/>
      <c r="G48" s="510"/>
      <c r="H48" s="162">
        <v>13000</v>
      </c>
      <c r="I48" s="83"/>
    </row>
    <row r="49" spans="1:9" ht="12.75" customHeight="1" x14ac:dyDescent="0.2">
      <c r="A49" s="556" t="s">
        <v>912</v>
      </c>
      <c r="B49" s="556"/>
      <c r="C49" s="556"/>
      <c r="D49" s="556"/>
      <c r="E49" s="556"/>
      <c r="F49" s="556"/>
      <c r="G49" s="556"/>
      <c r="H49" s="162">
        <f>+H47-H48</f>
        <v>-250</v>
      </c>
      <c r="I49" s="83"/>
    </row>
    <row r="50" spans="1:9" x14ac:dyDescent="0.2">
      <c r="A50" s="84"/>
      <c r="B50" s="147"/>
      <c r="C50" s="147"/>
      <c r="D50" s="147"/>
      <c r="E50" s="84"/>
      <c r="F50" s="84"/>
      <c r="G50" s="84"/>
      <c r="H50" s="83"/>
      <c r="I50" s="83"/>
    </row>
    <row r="51" spans="1:9" x14ac:dyDescent="0.2">
      <c r="A51" s="219" t="s">
        <v>913</v>
      </c>
      <c r="B51" s="147"/>
      <c r="C51" s="147"/>
      <c r="D51" s="147"/>
      <c r="E51" s="84"/>
      <c r="F51" s="84"/>
      <c r="G51" s="84"/>
      <c r="H51" s="83"/>
      <c r="I51" s="83"/>
    </row>
    <row r="52" spans="1:9" x14ac:dyDescent="0.2">
      <c r="A52" s="85" t="s">
        <v>914</v>
      </c>
      <c r="B52" s="147"/>
      <c r="C52" s="147"/>
      <c r="D52" s="147"/>
      <c r="E52" s="84"/>
      <c r="F52" s="84"/>
      <c r="G52" s="84"/>
      <c r="H52" s="83"/>
      <c r="I52" s="83"/>
    </row>
    <row r="53" spans="1:9" x14ac:dyDescent="0.2">
      <c r="A53" s="84"/>
      <c r="B53" s="147"/>
      <c r="C53" s="147"/>
      <c r="D53" s="147"/>
      <c r="E53" s="84"/>
      <c r="F53" s="84"/>
      <c r="G53" s="84"/>
      <c r="H53" s="83"/>
      <c r="I53" s="83"/>
    </row>
    <row r="54" spans="1:9" ht="157.5" customHeight="1" x14ac:dyDescent="0.2">
      <c r="A54" s="541" t="s">
        <v>887</v>
      </c>
      <c r="B54" s="237" t="s">
        <v>915</v>
      </c>
      <c r="C54" s="238" t="s">
        <v>916</v>
      </c>
      <c r="D54" s="237" t="s">
        <v>917</v>
      </c>
      <c r="E54" s="237" t="s">
        <v>918</v>
      </c>
      <c r="F54" s="237" t="s">
        <v>919</v>
      </c>
      <c r="G54" s="237" t="s">
        <v>920</v>
      </c>
      <c r="H54" s="83"/>
      <c r="I54" s="83"/>
    </row>
    <row r="55" spans="1:9" x14ac:dyDescent="0.2">
      <c r="A55" s="541"/>
      <c r="B55" s="188" t="s">
        <v>314</v>
      </c>
      <c r="C55" s="239" t="s">
        <v>316</v>
      </c>
      <c r="D55" s="239" t="s">
        <v>699</v>
      </c>
      <c r="E55" s="240" t="s">
        <v>921</v>
      </c>
      <c r="F55" s="240" t="s">
        <v>922</v>
      </c>
      <c r="G55" s="239" t="s">
        <v>923</v>
      </c>
      <c r="H55" s="83"/>
      <c r="I55" s="83"/>
    </row>
    <row r="56" spans="1:9" x14ac:dyDescent="0.2">
      <c r="A56" s="221" t="s">
        <v>898</v>
      </c>
      <c r="B56" s="229">
        <v>1</v>
      </c>
      <c r="C56" s="229">
        <v>3</v>
      </c>
      <c r="D56" s="246">
        <v>400</v>
      </c>
      <c r="E56" s="246">
        <v>1200</v>
      </c>
      <c r="F56" s="210">
        <f t="shared" ref="F56:F67" si="3">+D56+E56</f>
        <v>1600</v>
      </c>
      <c r="G56" s="161">
        <f t="shared" ref="G56:G67" si="4">+F56*"150%"</f>
        <v>2400</v>
      </c>
      <c r="H56" s="83"/>
      <c r="I56" s="83"/>
    </row>
    <row r="57" spans="1:9" x14ac:dyDescent="0.2">
      <c r="A57" s="221" t="s">
        <v>899</v>
      </c>
      <c r="B57" s="229">
        <v>1</v>
      </c>
      <c r="C57" s="229">
        <v>3</v>
      </c>
      <c r="D57" s="246">
        <v>400</v>
      </c>
      <c r="E57" s="246">
        <v>1200</v>
      </c>
      <c r="F57" s="210">
        <f t="shared" si="3"/>
        <v>1600</v>
      </c>
      <c r="G57" s="161">
        <f t="shared" si="4"/>
        <v>2400</v>
      </c>
      <c r="H57" s="83"/>
      <c r="I57" s="83"/>
    </row>
    <row r="58" spans="1:9" x14ac:dyDescent="0.2">
      <c r="A58" s="221" t="s">
        <v>900</v>
      </c>
      <c r="B58" s="229">
        <v>1</v>
      </c>
      <c r="C58" s="229">
        <v>3</v>
      </c>
      <c r="D58" s="246">
        <v>400</v>
      </c>
      <c r="E58" s="246">
        <v>1200</v>
      </c>
      <c r="F58" s="210">
        <f t="shared" si="3"/>
        <v>1600</v>
      </c>
      <c r="G58" s="161">
        <f t="shared" si="4"/>
        <v>2400</v>
      </c>
      <c r="H58" s="83"/>
      <c r="I58" s="83"/>
    </row>
    <row r="59" spans="1:9" x14ac:dyDescent="0.2">
      <c r="A59" s="221" t="s">
        <v>901</v>
      </c>
      <c r="B59" s="229">
        <v>1</v>
      </c>
      <c r="C59" s="229">
        <v>3</v>
      </c>
      <c r="D59" s="246">
        <v>400</v>
      </c>
      <c r="E59" s="246">
        <v>1200</v>
      </c>
      <c r="F59" s="210">
        <f t="shared" si="3"/>
        <v>1600</v>
      </c>
      <c r="G59" s="161">
        <f t="shared" si="4"/>
        <v>2400</v>
      </c>
      <c r="H59" s="83"/>
      <c r="I59" s="83"/>
    </row>
    <row r="60" spans="1:9" x14ac:dyDescent="0.2">
      <c r="A60" s="221" t="s">
        <v>902</v>
      </c>
      <c r="B60" s="229">
        <v>2</v>
      </c>
      <c r="C60" s="229">
        <v>3</v>
      </c>
      <c r="D60" s="246">
        <v>800</v>
      </c>
      <c r="E60" s="246">
        <v>1200</v>
      </c>
      <c r="F60" s="210">
        <f t="shared" si="3"/>
        <v>2000</v>
      </c>
      <c r="G60" s="161">
        <f t="shared" si="4"/>
        <v>3000</v>
      </c>
      <c r="H60" s="83"/>
      <c r="I60" s="83"/>
    </row>
    <row r="61" spans="1:9" x14ac:dyDescent="0.2">
      <c r="A61" s="221" t="s">
        <v>903</v>
      </c>
      <c r="B61" s="229">
        <v>2</v>
      </c>
      <c r="C61" s="229">
        <v>3</v>
      </c>
      <c r="D61" s="246">
        <v>800</v>
      </c>
      <c r="E61" s="246">
        <v>1200</v>
      </c>
      <c r="F61" s="210">
        <f t="shared" si="3"/>
        <v>2000</v>
      </c>
      <c r="G61" s="161">
        <f t="shared" si="4"/>
        <v>3000</v>
      </c>
      <c r="H61" s="83"/>
      <c r="I61" s="83"/>
    </row>
    <row r="62" spans="1:9" x14ac:dyDescent="0.2">
      <c r="A62" s="221" t="s">
        <v>904</v>
      </c>
      <c r="B62" s="229">
        <v>2</v>
      </c>
      <c r="C62" s="229">
        <v>3</v>
      </c>
      <c r="D62" s="246">
        <v>800</v>
      </c>
      <c r="E62" s="246">
        <v>1200</v>
      </c>
      <c r="F62" s="210">
        <f t="shared" si="3"/>
        <v>2000</v>
      </c>
      <c r="G62" s="161">
        <f t="shared" si="4"/>
        <v>3000</v>
      </c>
      <c r="H62" s="83"/>
      <c r="I62" s="83"/>
    </row>
    <row r="63" spans="1:9" x14ac:dyDescent="0.2">
      <c r="A63" s="221" t="s">
        <v>905</v>
      </c>
      <c r="B63" s="229">
        <v>2</v>
      </c>
      <c r="C63" s="229">
        <v>3</v>
      </c>
      <c r="D63" s="246">
        <v>800</v>
      </c>
      <c r="E63" s="246">
        <v>1200</v>
      </c>
      <c r="F63" s="210">
        <f t="shared" si="3"/>
        <v>2000</v>
      </c>
      <c r="G63" s="161">
        <f t="shared" si="4"/>
        <v>3000</v>
      </c>
      <c r="H63" s="83"/>
      <c r="I63" s="83"/>
    </row>
    <row r="64" spans="1:9" x14ac:dyDescent="0.2">
      <c r="A64" s="221" t="s">
        <v>906</v>
      </c>
      <c r="B64" s="229">
        <v>2</v>
      </c>
      <c r="C64" s="229">
        <v>3</v>
      </c>
      <c r="D64" s="246">
        <v>800</v>
      </c>
      <c r="E64" s="246">
        <v>1200</v>
      </c>
      <c r="F64" s="210">
        <f t="shared" si="3"/>
        <v>2000</v>
      </c>
      <c r="G64" s="161">
        <f t="shared" si="4"/>
        <v>3000</v>
      </c>
      <c r="H64" s="83"/>
      <c r="I64" s="83"/>
    </row>
    <row r="65" spans="1:9" x14ac:dyDescent="0.2">
      <c r="A65" s="221" t="s">
        <v>907</v>
      </c>
      <c r="B65" s="229">
        <v>2</v>
      </c>
      <c r="C65" s="229">
        <v>3</v>
      </c>
      <c r="D65" s="246">
        <v>800</v>
      </c>
      <c r="E65" s="246">
        <v>1200</v>
      </c>
      <c r="F65" s="210">
        <f t="shared" si="3"/>
        <v>2000</v>
      </c>
      <c r="G65" s="161">
        <f t="shared" si="4"/>
        <v>3000</v>
      </c>
      <c r="H65" s="83"/>
      <c r="I65" s="83"/>
    </row>
    <row r="66" spans="1:9" x14ac:dyDescent="0.2">
      <c r="A66" s="221" t="s">
        <v>908</v>
      </c>
      <c r="B66" s="229">
        <v>2</v>
      </c>
      <c r="C66" s="229">
        <v>3</v>
      </c>
      <c r="D66" s="246">
        <v>800</v>
      </c>
      <c r="E66" s="246">
        <v>1200</v>
      </c>
      <c r="F66" s="210">
        <f t="shared" si="3"/>
        <v>2000</v>
      </c>
      <c r="G66" s="161">
        <f t="shared" si="4"/>
        <v>3000</v>
      </c>
      <c r="H66" s="83"/>
      <c r="I66" s="83"/>
    </row>
    <row r="67" spans="1:9" x14ac:dyDescent="0.2">
      <c r="A67" s="221" t="s">
        <v>909</v>
      </c>
      <c r="B67" s="229">
        <v>2</v>
      </c>
      <c r="C67" s="229">
        <v>3</v>
      </c>
      <c r="D67" s="246">
        <v>800</v>
      </c>
      <c r="E67" s="246">
        <v>1200</v>
      </c>
      <c r="F67" s="210">
        <f t="shared" si="3"/>
        <v>2000</v>
      </c>
      <c r="G67" s="161">
        <f t="shared" si="4"/>
        <v>3000</v>
      </c>
      <c r="H67" s="83"/>
      <c r="I67" s="83"/>
    </row>
    <row r="68" spans="1:9" ht="12.75" customHeight="1" x14ac:dyDescent="0.2">
      <c r="A68" s="556" t="s">
        <v>924</v>
      </c>
      <c r="B68" s="556"/>
      <c r="C68" s="556"/>
      <c r="D68" s="556"/>
      <c r="E68" s="556"/>
      <c r="F68" s="556"/>
      <c r="G68" s="162">
        <f>SUM(G56:G67)</f>
        <v>33600</v>
      </c>
      <c r="H68" s="83"/>
      <c r="I68" s="83"/>
    </row>
    <row r="69" spans="1:9" ht="25.5" customHeight="1" x14ac:dyDescent="0.2">
      <c r="A69" s="510" t="s">
        <v>925</v>
      </c>
      <c r="B69" s="510"/>
      <c r="C69" s="510"/>
      <c r="D69" s="510"/>
      <c r="E69" s="510"/>
      <c r="F69" s="510"/>
      <c r="G69" s="162">
        <v>36000</v>
      </c>
      <c r="H69" s="83"/>
      <c r="I69" s="83"/>
    </row>
    <row r="70" spans="1:9" ht="12.75" customHeight="1" x14ac:dyDescent="0.2">
      <c r="A70" s="556" t="s">
        <v>926</v>
      </c>
      <c r="B70" s="556"/>
      <c r="C70" s="556"/>
      <c r="D70" s="556"/>
      <c r="E70" s="556"/>
      <c r="F70" s="556"/>
      <c r="G70" s="162">
        <f>+G68-G69</f>
        <v>-2400</v>
      </c>
      <c r="H70" s="83"/>
      <c r="I70" s="83"/>
    </row>
    <row r="71" spans="1:9" x14ac:dyDescent="0.2">
      <c r="A71" s="84"/>
      <c r="B71" s="147"/>
      <c r="C71" s="147"/>
      <c r="D71" s="147"/>
      <c r="E71" s="84"/>
      <c r="F71" s="84"/>
      <c r="G71" s="84"/>
      <c r="H71" s="83"/>
      <c r="I71" s="83"/>
    </row>
    <row r="72" spans="1:9" ht="12.75" customHeight="1" x14ac:dyDescent="0.2">
      <c r="A72" s="554" t="s">
        <v>927</v>
      </c>
      <c r="B72" s="554"/>
      <c r="C72" s="554"/>
      <c r="D72" s="554"/>
      <c r="E72" s="554"/>
      <c r="F72" s="554"/>
      <c r="G72" s="554"/>
      <c r="H72" s="554"/>
      <c r="I72" s="554"/>
    </row>
    <row r="73" spans="1:9" ht="27.75" customHeight="1" x14ac:dyDescent="0.2">
      <c r="A73" s="562" t="s">
        <v>928</v>
      </c>
      <c r="B73" s="562"/>
      <c r="C73" s="562"/>
      <c r="D73" s="562"/>
      <c r="E73" s="562"/>
      <c r="F73" s="562"/>
      <c r="G73" s="562"/>
      <c r="H73" s="562"/>
      <c r="I73" s="562"/>
    </row>
    <row r="74" spans="1:9" ht="12.75" customHeight="1" x14ac:dyDescent="0.2">
      <c r="A74" s="562" t="s">
        <v>929</v>
      </c>
      <c r="B74" s="562"/>
      <c r="C74" s="562"/>
      <c r="D74" s="562"/>
      <c r="E74" s="562"/>
      <c r="F74" s="562"/>
      <c r="G74" s="562"/>
      <c r="H74" s="562"/>
      <c r="I74" s="562"/>
    </row>
    <row r="75" spans="1:9" ht="12.75" customHeight="1" x14ac:dyDescent="0.2">
      <c r="A75" s="562" t="s">
        <v>930</v>
      </c>
      <c r="B75" s="562"/>
      <c r="C75" s="562"/>
      <c r="D75" s="562"/>
      <c r="E75" s="562"/>
      <c r="F75" s="562"/>
      <c r="G75" s="562"/>
      <c r="H75" s="562"/>
      <c r="I75" s="562"/>
    </row>
    <row r="76" spans="1:9" ht="32.25" customHeight="1" x14ac:dyDescent="0.2">
      <c r="A76" s="562" t="s">
        <v>931</v>
      </c>
      <c r="B76" s="562"/>
      <c r="C76" s="562"/>
      <c r="D76" s="562"/>
      <c r="E76" s="562"/>
      <c r="F76" s="562"/>
      <c r="G76" s="562"/>
      <c r="H76" s="562"/>
      <c r="I76" s="562"/>
    </row>
    <row r="77" spans="1:9" ht="36" customHeight="1" x14ac:dyDescent="0.2">
      <c r="A77" s="562" t="s">
        <v>932</v>
      </c>
      <c r="B77" s="562"/>
      <c r="C77" s="562"/>
      <c r="D77" s="562"/>
      <c r="E77" s="562"/>
      <c r="F77" s="562"/>
      <c r="G77" s="562"/>
      <c r="H77" s="562"/>
      <c r="I77" s="562"/>
    </row>
    <row r="78" spans="1:9" ht="42" customHeight="1" x14ac:dyDescent="0.2">
      <c r="A78" s="562" t="s">
        <v>933</v>
      </c>
      <c r="B78" s="562"/>
      <c r="C78" s="562"/>
      <c r="D78" s="562"/>
      <c r="E78" s="562"/>
      <c r="F78" s="562"/>
      <c r="G78" s="562"/>
      <c r="H78" s="562"/>
      <c r="I78" s="562"/>
    </row>
    <row r="79" spans="1:9" ht="42.75" customHeight="1" x14ac:dyDescent="0.2">
      <c r="A79" s="562" t="s">
        <v>934</v>
      </c>
      <c r="B79" s="562"/>
      <c r="C79" s="562"/>
      <c r="D79" s="562"/>
      <c r="E79" s="562"/>
      <c r="F79" s="562"/>
      <c r="G79" s="562"/>
      <c r="H79" s="562"/>
      <c r="I79" s="562"/>
    </row>
    <row r="80" spans="1:9" ht="22.5" customHeight="1" x14ac:dyDescent="0.2">
      <c r="A80" s="562" t="s">
        <v>935</v>
      </c>
      <c r="B80" s="562"/>
      <c r="C80" s="562"/>
      <c r="D80" s="562"/>
      <c r="E80" s="562"/>
      <c r="F80" s="562"/>
      <c r="G80" s="562"/>
      <c r="H80" s="562"/>
      <c r="I80" s="562"/>
    </row>
    <row r="81" spans="1:9" ht="29.25" customHeight="1" x14ac:dyDescent="0.2">
      <c r="A81" s="562" t="s">
        <v>936</v>
      </c>
      <c r="B81" s="562"/>
      <c r="C81" s="562"/>
      <c r="D81" s="562"/>
      <c r="E81" s="562"/>
      <c r="F81" s="562"/>
      <c r="G81" s="562"/>
      <c r="H81" s="562"/>
      <c r="I81" s="562"/>
    </row>
    <row r="82" spans="1:9" ht="24.75" customHeight="1" x14ac:dyDescent="0.2">
      <c r="A82" s="562" t="s">
        <v>937</v>
      </c>
      <c r="B82" s="562"/>
      <c r="C82" s="562"/>
      <c r="D82" s="562"/>
      <c r="E82" s="562"/>
      <c r="F82" s="562"/>
      <c r="G82" s="562"/>
      <c r="H82" s="562"/>
      <c r="I82" s="562"/>
    </row>
    <row r="83" spans="1:9" ht="42" customHeight="1" x14ac:dyDescent="0.2">
      <c r="A83" s="562" t="s">
        <v>938</v>
      </c>
      <c r="B83" s="562"/>
      <c r="C83" s="562"/>
      <c r="D83" s="562"/>
      <c r="E83" s="562"/>
      <c r="F83" s="562"/>
      <c r="G83" s="562"/>
      <c r="H83" s="562"/>
      <c r="I83" s="562"/>
    </row>
    <row r="84" spans="1:9" ht="30" customHeight="1" x14ac:dyDescent="0.2">
      <c r="A84" s="562" t="s">
        <v>939</v>
      </c>
      <c r="B84" s="562"/>
      <c r="C84" s="562"/>
      <c r="D84" s="562"/>
      <c r="E84" s="562"/>
      <c r="F84" s="562"/>
      <c r="G84" s="562"/>
      <c r="H84" s="562"/>
      <c r="I84" s="562"/>
    </row>
    <row r="85" spans="1:9" ht="36" customHeight="1" x14ac:dyDescent="0.2">
      <c r="A85" s="562" t="s">
        <v>940</v>
      </c>
      <c r="B85" s="562"/>
      <c r="C85" s="562"/>
      <c r="D85" s="562"/>
      <c r="E85" s="562"/>
      <c r="F85" s="562"/>
      <c r="G85" s="562"/>
      <c r="H85" s="562"/>
      <c r="I85" s="562"/>
    </row>
    <row r="86" spans="1:9" ht="37.5" customHeight="1" x14ac:dyDescent="0.2">
      <c r="A86" s="563" t="s">
        <v>941</v>
      </c>
      <c r="B86" s="563"/>
      <c r="C86" s="563"/>
      <c r="D86" s="563"/>
      <c r="E86" s="563"/>
      <c r="F86" s="563"/>
      <c r="G86" s="563"/>
      <c r="H86" s="563"/>
      <c r="I86" s="563"/>
    </row>
    <row r="89" spans="1:9" x14ac:dyDescent="0.2">
      <c r="A89" s="17" t="str">
        <f>+Índice_Anexos_ICT!A125</f>
        <v>SR. TOMISLAV TOPIC GRANADOS</v>
      </c>
      <c r="B89" s="17"/>
      <c r="C89" s="22"/>
      <c r="D89" s="14"/>
      <c r="E89" s="17" t="str">
        <f>+Índice_Anexos_ICT!G125</f>
        <v>Sr. FELIX BYRON VALAREZO ALVARADO</v>
      </c>
    </row>
    <row r="90" spans="1:9" x14ac:dyDescent="0.2">
      <c r="A90" s="17" t="str">
        <f>+Índice_Anexos_ICT!A126</f>
        <v>C.C: 0905396180</v>
      </c>
      <c r="B90" s="17"/>
      <c r="C90" s="22"/>
      <c r="D90" s="14"/>
      <c r="E90" s="17" t="str">
        <f>+Índice_Anexos_ICT!G126</f>
        <v>RUC No. 0912592029001</v>
      </c>
    </row>
    <row r="91" spans="1:9" x14ac:dyDescent="0.2">
      <c r="A91" s="17" t="str">
        <f>+Índice_Anexos_ICT!A127</f>
        <v>REPRESENTANTE LEGAL  TELSOTERRA S.A.</v>
      </c>
      <c r="B91" s="22"/>
      <c r="C91" s="22"/>
      <c r="D91" s="14"/>
      <c r="E91" s="17" t="str">
        <f>+Índice_Anexos_ICT!G127</f>
        <v>Contador TELSOTERRA S.A.</v>
      </c>
    </row>
  </sheetData>
  <mergeCells count="37">
    <mergeCell ref="A85:I85"/>
    <mergeCell ref="A86:I86"/>
    <mergeCell ref="A80:I80"/>
    <mergeCell ref="A81:I81"/>
    <mergeCell ref="A82:I82"/>
    <mergeCell ref="A83:I83"/>
    <mergeCell ref="A84:I84"/>
    <mergeCell ref="A75:I75"/>
    <mergeCell ref="A76:I76"/>
    <mergeCell ref="A77:I77"/>
    <mergeCell ref="A78:I78"/>
    <mergeCell ref="A79:I79"/>
    <mergeCell ref="A69:F69"/>
    <mergeCell ref="A70:F70"/>
    <mergeCell ref="A72:I72"/>
    <mergeCell ref="A73:I73"/>
    <mergeCell ref="A74:I74"/>
    <mergeCell ref="A47:G47"/>
    <mergeCell ref="A48:G48"/>
    <mergeCell ref="A49:G49"/>
    <mergeCell ref="A54:A55"/>
    <mergeCell ref="A68:F68"/>
    <mergeCell ref="A25:G25"/>
    <mergeCell ref="A26:G26"/>
    <mergeCell ref="A27:G27"/>
    <mergeCell ref="A28:G28"/>
    <mergeCell ref="A33:A34"/>
    <mergeCell ref="A20:G20"/>
    <mergeCell ref="A21:G21"/>
    <mergeCell ref="A22:G22"/>
    <mergeCell ref="A23:G23"/>
    <mergeCell ref="A24:G24"/>
    <mergeCell ref="A15:G15"/>
    <mergeCell ref="A16:G16"/>
    <mergeCell ref="A17:G17"/>
    <mergeCell ref="A18:G18"/>
    <mergeCell ref="A19:G19"/>
  </mergeCells>
  <hyperlinks>
    <hyperlink ref="G1" location="Índice_Anexos_ICT!A1" display="Índice"/>
  </hyperlinks>
  <pageMargins left="0.43333333333333302" right="0.43333333333333302" top="0.59027777777777801" bottom="0.59027777777777801" header="0.51180555555555496" footer="0.51180555555555496"/>
  <pageSetup paperSize="9" firstPageNumber="0"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06"/>
  <sheetViews>
    <sheetView topLeftCell="B66" zoomScale="80" zoomScaleNormal="80" workbookViewId="0">
      <selection activeCell="E73" sqref="E73"/>
    </sheetView>
  </sheetViews>
  <sheetFormatPr baseColWidth="10" defaultColWidth="8.85546875" defaultRowHeight="12.75" x14ac:dyDescent="0.2"/>
  <cols>
    <col min="1" max="1" width="43.7109375" style="130" customWidth="1"/>
    <col min="2" max="2" width="12.28515625" style="130" customWidth="1"/>
    <col min="3" max="3" width="11" style="130" customWidth="1"/>
    <col min="4" max="4" width="10.7109375" style="130" customWidth="1"/>
    <col min="5" max="5" width="11.7109375" style="130" customWidth="1"/>
    <col min="6" max="6" width="9.7109375" style="130" customWidth="1"/>
    <col min="7" max="7" width="10" style="130" customWidth="1"/>
    <col min="8" max="8" width="18.5703125" style="14" customWidth="1"/>
    <col min="9" max="1024" width="8.85546875" style="16"/>
  </cols>
  <sheetData>
    <row r="1" spans="1:7" x14ac:dyDescent="0.2">
      <c r="A1" s="17" t="s">
        <v>125</v>
      </c>
      <c r="B1" s="17"/>
      <c r="C1" s="17"/>
      <c r="G1" s="55" t="s">
        <v>126</v>
      </c>
    </row>
    <row r="2" spans="1:7" x14ac:dyDescent="0.2">
      <c r="A2" s="18"/>
      <c r="B2" s="19"/>
      <c r="C2" s="19"/>
    </row>
    <row r="3" spans="1:7" x14ac:dyDescent="0.2">
      <c r="A3" s="17" t="s">
        <v>1</v>
      </c>
      <c r="C3" s="20" t="str">
        <f>+Índice_Anexos_ICT!C3</f>
        <v>TELSOTERRA S.A.</v>
      </c>
      <c r="G3" s="132"/>
    </row>
    <row r="4" spans="1:7" x14ac:dyDescent="0.2">
      <c r="A4" s="17" t="s">
        <v>3</v>
      </c>
      <c r="C4" s="20" t="str">
        <f>+Índice_Anexos_ICT!C4</f>
        <v>0992941626001</v>
      </c>
      <c r="G4" s="132"/>
    </row>
    <row r="5" spans="1:7" x14ac:dyDescent="0.2">
      <c r="A5" s="17" t="s">
        <v>5</v>
      </c>
      <c r="C5" s="20">
        <f>+Índice_Anexos_ICT!C5</f>
        <v>2019</v>
      </c>
      <c r="G5" s="132"/>
    </row>
    <row r="6" spans="1:7" x14ac:dyDescent="0.2">
      <c r="A6" s="18"/>
      <c r="B6" s="19"/>
      <c r="C6" s="19"/>
    </row>
    <row r="7" spans="1:7" x14ac:dyDescent="0.2">
      <c r="A7" s="17" t="s">
        <v>942</v>
      </c>
      <c r="B7" s="17"/>
      <c r="C7" s="17"/>
    </row>
    <row r="8" spans="1:7" x14ac:dyDescent="0.2">
      <c r="A8" s="19" t="s">
        <v>66</v>
      </c>
      <c r="B8" s="17"/>
      <c r="C8" s="17"/>
    </row>
    <row r="9" spans="1:7" x14ac:dyDescent="0.2">
      <c r="A9" s="18"/>
      <c r="B9" s="17"/>
      <c r="C9" s="17"/>
    </row>
    <row r="10" spans="1:7" x14ac:dyDescent="0.2">
      <c r="A10" s="247" t="s">
        <v>67</v>
      </c>
      <c r="B10" s="17"/>
      <c r="C10" s="17"/>
    </row>
    <row r="11" spans="1:7" ht="24" x14ac:dyDescent="0.2">
      <c r="A11" s="17" t="s">
        <v>69</v>
      </c>
      <c r="G11" s="248" t="s">
        <v>943</v>
      </c>
    </row>
    <row r="12" spans="1:7" x14ac:dyDescent="0.2">
      <c r="G12" s="248" t="s">
        <v>944</v>
      </c>
    </row>
    <row r="13" spans="1:7" s="35" customFormat="1" ht="36" customHeight="1" x14ac:dyDescent="0.2">
      <c r="A13" s="249" t="s">
        <v>945</v>
      </c>
      <c r="B13" s="249" t="s">
        <v>946</v>
      </c>
      <c r="C13" s="249" t="s">
        <v>947</v>
      </c>
      <c r="D13" s="13" t="s">
        <v>948</v>
      </c>
      <c r="E13" s="13"/>
      <c r="F13" s="13"/>
      <c r="G13" s="250" t="s">
        <v>867</v>
      </c>
    </row>
    <row r="14" spans="1:7" ht="24" customHeight="1" x14ac:dyDescent="0.2">
      <c r="A14" s="54"/>
      <c r="B14" s="45"/>
      <c r="C14" s="251"/>
      <c r="D14" s="493"/>
      <c r="E14" s="493"/>
      <c r="F14" s="493"/>
      <c r="G14" s="137">
        <v>0</v>
      </c>
    </row>
    <row r="15" spans="1:7" ht="12.75" customHeight="1" x14ac:dyDescent="0.2">
      <c r="A15" s="136"/>
      <c r="B15" s="45"/>
      <c r="C15" s="251"/>
      <c r="D15" s="493"/>
      <c r="E15" s="493"/>
      <c r="F15" s="493"/>
      <c r="G15" s="137">
        <v>0</v>
      </c>
    </row>
    <row r="16" spans="1:7" ht="12.75" customHeight="1" x14ac:dyDescent="0.2">
      <c r="A16" s="136"/>
      <c r="B16" s="45"/>
      <c r="C16" s="251"/>
      <c r="D16" s="493"/>
      <c r="E16" s="493"/>
      <c r="F16" s="493"/>
      <c r="G16" s="137">
        <v>0</v>
      </c>
    </row>
    <row r="17" spans="1:7" ht="12.75" customHeight="1" x14ac:dyDescent="0.2">
      <c r="A17" s="136"/>
      <c r="B17" s="45"/>
      <c r="C17" s="251"/>
      <c r="D17" s="493"/>
      <c r="E17" s="493"/>
      <c r="F17" s="493"/>
      <c r="G17" s="137">
        <v>0</v>
      </c>
    </row>
    <row r="18" spans="1:7" ht="12.75" customHeight="1" x14ac:dyDescent="0.2">
      <c r="A18" s="136"/>
      <c r="B18" s="45"/>
      <c r="C18" s="251"/>
      <c r="D18" s="493"/>
      <c r="E18" s="493"/>
      <c r="F18" s="493"/>
      <c r="G18" s="137">
        <v>0</v>
      </c>
    </row>
    <row r="19" spans="1:7" ht="12" customHeight="1" x14ac:dyDescent="0.2">
      <c r="A19" s="494" t="s">
        <v>647</v>
      </c>
      <c r="B19" s="494"/>
      <c r="C19" s="494"/>
      <c r="D19" s="494"/>
      <c r="E19" s="494"/>
      <c r="F19" s="494"/>
      <c r="G19" s="139">
        <f>SUM(G14:G18)</f>
        <v>0</v>
      </c>
    </row>
    <row r="20" spans="1:7" ht="12" customHeight="1" x14ac:dyDescent="0.2">
      <c r="A20" s="564" t="s">
        <v>949</v>
      </c>
      <c r="B20" s="564"/>
      <c r="C20" s="564"/>
      <c r="D20" s="564"/>
      <c r="E20" s="564"/>
      <c r="F20" s="564"/>
      <c r="G20" s="252">
        <v>0</v>
      </c>
    </row>
    <row r="21" spans="1:7" ht="12" customHeight="1" x14ac:dyDescent="0.2">
      <c r="A21" s="494" t="s">
        <v>950</v>
      </c>
      <c r="B21" s="494"/>
      <c r="C21" s="494"/>
      <c r="D21" s="494"/>
      <c r="E21" s="494"/>
      <c r="F21" s="494"/>
      <c r="G21" s="139">
        <f>+G19-G20</f>
        <v>0</v>
      </c>
    </row>
    <row r="22" spans="1:7" x14ac:dyDescent="0.2">
      <c r="A22" s="140"/>
      <c r="B22" s="140"/>
      <c r="C22" s="140"/>
      <c r="D22" s="140"/>
      <c r="E22" s="140"/>
      <c r="F22" s="140"/>
      <c r="G22" s="140"/>
    </row>
    <row r="23" spans="1:7" x14ac:dyDescent="0.2">
      <c r="A23" s="140"/>
      <c r="B23" s="140"/>
      <c r="C23" s="140"/>
      <c r="D23" s="140"/>
      <c r="E23" s="140"/>
      <c r="F23" s="140"/>
      <c r="G23" s="140"/>
    </row>
    <row r="24" spans="1:7" x14ac:dyDescent="0.2">
      <c r="A24" s="17" t="s">
        <v>70</v>
      </c>
    </row>
    <row r="26" spans="1:7" ht="12" customHeight="1" x14ac:dyDescent="0.2">
      <c r="A26" s="13" t="s">
        <v>951</v>
      </c>
      <c r="B26" s="13"/>
      <c r="C26" s="13" t="s">
        <v>952</v>
      </c>
      <c r="D26" s="13"/>
      <c r="E26" s="13"/>
      <c r="F26" s="13"/>
      <c r="G26" s="250" t="s">
        <v>867</v>
      </c>
    </row>
    <row r="27" spans="1:7" ht="12.75" customHeight="1" x14ac:dyDescent="0.2">
      <c r="A27" s="493"/>
      <c r="B27" s="493"/>
      <c r="C27" s="493"/>
      <c r="D27" s="493"/>
      <c r="E27" s="493"/>
      <c r="F27" s="493"/>
      <c r="G27" s="137">
        <v>0</v>
      </c>
    </row>
    <row r="28" spans="1:7" ht="12.75" customHeight="1" x14ac:dyDescent="0.2">
      <c r="A28" s="493"/>
      <c r="B28" s="493"/>
      <c r="C28" s="565"/>
      <c r="D28" s="565"/>
      <c r="E28" s="565"/>
      <c r="F28" s="565"/>
      <c r="G28" s="137">
        <v>0</v>
      </c>
    </row>
    <row r="29" spans="1:7" ht="12.75" customHeight="1" x14ac:dyDescent="0.2">
      <c r="A29" s="493"/>
      <c r="B29" s="493"/>
      <c r="C29" s="493"/>
      <c r="D29" s="493"/>
      <c r="E29" s="493"/>
      <c r="F29" s="493"/>
      <c r="G29" s="137">
        <v>0</v>
      </c>
    </row>
    <row r="30" spans="1:7" ht="12.75" customHeight="1" x14ac:dyDescent="0.2">
      <c r="A30" s="493"/>
      <c r="B30" s="493"/>
      <c r="C30" s="493"/>
      <c r="D30" s="493"/>
      <c r="E30" s="493"/>
      <c r="F30" s="493"/>
      <c r="G30" s="137">
        <v>0</v>
      </c>
    </row>
    <row r="31" spans="1:7" ht="12.75" customHeight="1" x14ac:dyDescent="0.2">
      <c r="A31" s="493"/>
      <c r="B31" s="493"/>
      <c r="C31" s="493"/>
      <c r="D31" s="493"/>
      <c r="E31" s="493"/>
      <c r="F31" s="493"/>
      <c r="G31" s="137">
        <v>0</v>
      </c>
    </row>
    <row r="32" spans="1:7" ht="12" customHeight="1" x14ac:dyDescent="0.2">
      <c r="A32" s="494" t="s">
        <v>647</v>
      </c>
      <c r="B32" s="494"/>
      <c r="C32" s="494"/>
      <c r="D32" s="494"/>
      <c r="E32" s="494"/>
      <c r="F32" s="494"/>
      <c r="G32" s="139">
        <f>SUM(G27:G31)</f>
        <v>0</v>
      </c>
    </row>
    <row r="33" spans="1:7" ht="12" customHeight="1" x14ac:dyDescent="0.2">
      <c r="A33" s="564" t="s">
        <v>953</v>
      </c>
      <c r="B33" s="564"/>
      <c r="C33" s="564"/>
      <c r="D33" s="564"/>
      <c r="E33" s="564"/>
      <c r="F33" s="564"/>
      <c r="G33" s="137">
        <v>0</v>
      </c>
    </row>
    <row r="34" spans="1:7" ht="12" customHeight="1" x14ac:dyDescent="0.2">
      <c r="A34" s="494" t="s">
        <v>950</v>
      </c>
      <c r="B34" s="494"/>
      <c r="C34" s="494"/>
      <c r="D34" s="494"/>
      <c r="E34" s="494"/>
      <c r="F34" s="494"/>
      <c r="G34" s="139">
        <f>+G32-G33</f>
        <v>0</v>
      </c>
    </row>
    <row r="35" spans="1:7" x14ac:dyDescent="0.2">
      <c r="A35" s="18"/>
      <c r="B35" s="143"/>
      <c r="C35" s="143"/>
      <c r="D35" s="143"/>
      <c r="E35" s="143"/>
      <c r="F35" s="143"/>
      <c r="G35" s="143"/>
    </row>
    <row r="36" spans="1:7" x14ac:dyDescent="0.2">
      <c r="A36" s="18"/>
      <c r="B36" s="143"/>
      <c r="C36" s="143"/>
      <c r="D36" s="143"/>
      <c r="E36" s="143"/>
      <c r="F36" s="143"/>
      <c r="G36" s="143"/>
    </row>
    <row r="37" spans="1:7" x14ac:dyDescent="0.2">
      <c r="A37" s="17" t="s">
        <v>71</v>
      </c>
    </row>
    <row r="39" spans="1:7" ht="12" customHeight="1" x14ac:dyDescent="0.2">
      <c r="A39" s="13" t="s">
        <v>128</v>
      </c>
      <c r="B39" s="13"/>
      <c r="C39" s="13"/>
      <c r="D39" s="13"/>
      <c r="E39" s="13"/>
      <c r="F39" s="13"/>
      <c r="G39" s="250" t="s">
        <v>867</v>
      </c>
    </row>
    <row r="40" spans="1:7" ht="12.75" customHeight="1" x14ac:dyDescent="0.2">
      <c r="A40" s="493" t="s">
        <v>954</v>
      </c>
      <c r="B40" s="493"/>
      <c r="C40" s="493"/>
      <c r="D40" s="493"/>
      <c r="E40" s="493"/>
      <c r="F40" s="493"/>
      <c r="G40" s="137">
        <v>0</v>
      </c>
    </row>
    <row r="41" spans="1:7" ht="12" customHeight="1" x14ac:dyDescent="0.2">
      <c r="A41" s="493" t="s">
        <v>955</v>
      </c>
      <c r="B41" s="493"/>
      <c r="C41" s="493"/>
      <c r="D41" s="493"/>
      <c r="E41" s="493"/>
      <c r="F41" s="493"/>
      <c r="G41" s="137">
        <f>+G20</f>
        <v>0</v>
      </c>
    </row>
    <row r="42" spans="1:7" ht="12" customHeight="1" x14ac:dyDescent="0.2">
      <c r="A42" s="493" t="s">
        <v>956</v>
      </c>
      <c r="B42" s="493"/>
      <c r="C42" s="493"/>
      <c r="D42" s="493"/>
      <c r="E42" s="493"/>
      <c r="F42" s="493"/>
      <c r="G42" s="137">
        <f>+G33</f>
        <v>0</v>
      </c>
    </row>
    <row r="43" spans="1:7" ht="12" customHeight="1" x14ac:dyDescent="0.2">
      <c r="A43" s="566" t="s">
        <v>957</v>
      </c>
      <c r="B43" s="566"/>
      <c r="C43" s="566"/>
      <c r="D43" s="566"/>
      <c r="E43" s="566"/>
      <c r="F43" s="566"/>
      <c r="G43" s="142">
        <f>+G40-G41+G42</f>
        <v>0</v>
      </c>
    </row>
    <row r="44" spans="1:7" ht="12" customHeight="1" x14ac:dyDescent="0.2">
      <c r="A44" s="493" t="s">
        <v>958</v>
      </c>
      <c r="B44" s="493"/>
      <c r="C44" s="493"/>
      <c r="D44" s="493"/>
      <c r="E44" s="493"/>
      <c r="F44" s="493"/>
      <c r="G44" s="137">
        <v>0</v>
      </c>
    </row>
    <row r="45" spans="1:7" ht="12" customHeight="1" x14ac:dyDescent="0.2">
      <c r="A45" s="567" t="s">
        <v>959</v>
      </c>
      <c r="B45" s="567"/>
      <c r="C45" s="567"/>
      <c r="D45" s="567"/>
      <c r="E45" s="567"/>
      <c r="F45" s="567"/>
      <c r="G45" s="253">
        <f>IF($G$43&gt;$G$44,(($G$43-$G$44)/2),0)</f>
        <v>0</v>
      </c>
    </row>
    <row r="46" spans="1:7" ht="12" customHeight="1" x14ac:dyDescent="0.2">
      <c r="A46" s="567" t="s">
        <v>960</v>
      </c>
      <c r="B46" s="567"/>
      <c r="C46" s="567"/>
      <c r="D46" s="567"/>
      <c r="E46" s="567"/>
      <c r="F46" s="567"/>
      <c r="G46" s="253">
        <f>IF($G$43&gt;$G$44,(($G$43-$G$44)/2),0)</f>
        <v>0</v>
      </c>
    </row>
    <row r="47" spans="1:7" ht="12" customHeight="1" x14ac:dyDescent="0.2">
      <c r="A47" s="568" t="s">
        <v>961</v>
      </c>
      <c r="B47" s="568"/>
      <c r="C47" s="568"/>
      <c r="D47" s="568"/>
      <c r="E47" s="568"/>
      <c r="F47" s="568"/>
      <c r="G47" s="254">
        <f>G43-G45-G46</f>
        <v>0</v>
      </c>
    </row>
    <row r="48" spans="1:7" s="18" customFormat="1" ht="12" x14ac:dyDescent="0.2">
      <c r="A48" s="255"/>
      <c r="B48" s="255"/>
      <c r="C48" s="255"/>
      <c r="D48" s="255"/>
      <c r="E48" s="255"/>
      <c r="F48" s="255"/>
      <c r="G48" s="256"/>
    </row>
    <row r="49" spans="1:8" s="18" customFormat="1" ht="12" x14ac:dyDescent="0.2">
      <c r="A49" s="46"/>
      <c r="B49" s="46"/>
      <c r="C49" s="46"/>
      <c r="D49" s="46"/>
      <c r="E49" s="46"/>
      <c r="F49" s="46"/>
      <c r="G49" s="257"/>
    </row>
    <row r="50" spans="1:8" s="18" customFormat="1" ht="12" x14ac:dyDescent="0.2">
      <c r="A50" s="17" t="s">
        <v>72</v>
      </c>
      <c r="B50" s="14"/>
      <c r="C50" s="14"/>
      <c r="D50" s="14"/>
      <c r="E50" s="14"/>
      <c r="F50" s="14"/>
      <c r="G50" s="14"/>
      <c r="H50" s="14"/>
    </row>
    <row r="51" spans="1:8" s="18" customFormat="1" ht="12" x14ac:dyDescent="0.2">
      <c r="A51" s="14"/>
      <c r="B51" s="14"/>
      <c r="C51" s="14"/>
      <c r="D51" s="14"/>
      <c r="E51" s="14"/>
      <c r="F51" s="14"/>
      <c r="G51" s="14"/>
      <c r="H51" s="14"/>
    </row>
    <row r="52" spans="1:8" s="18" customFormat="1" ht="36" customHeight="1" x14ac:dyDescent="0.2">
      <c r="A52" s="258" t="s">
        <v>128</v>
      </c>
      <c r="B52" s="23" t="s">
        <v>962</v>
      </c>
      <c r="C52" s="23" t="s">
        <v>963</v>
      </c>
      <c r="D52" s="258" t="s">
        <v>964</v>
      </c>
      <c r="E52" s="23" t="s">
        <v>965</v>
      </c>
      <c r="F52" s="23" t="s">
        <v>966</v>
      </c>
      <c r="G52" s="13" t="s">
        <v>174</v>
      </c>
      <c r="H52" s="13"/>
    </row>
    <row r="53" spans="1:8" s="18" customFormat="1" ht="12" customHeight="1" x14ac:dyDescent="0.2">
      <c r="A53" s="259" t="s">
        <v>959</v>
      </c>
      <c r="B53" s="260">
        <f>+G45</f>
        <v>0</v>
      </c>
      <c r="C53" s="260">
        <v>0</v>
      </c>
      <c r="D53" s="261">
        <f>+B53-C53</f>
        <v>0</v>
      </c>
      <c r="E53" s="262" t="s">
        <v>967</v>
      </c>
      <c r="F53" s="262"/>
      <c r="G53" s="569"/>
      <c r="H53" s="569"/>
    </row>
    <row r="54" spans="1:8" s="18" customFormat="1" ht="12" customHeight="1" x14ac:dyDescent="0.2">
      <c r="A54" s="259" t="s">
        <v>960</v>
      </c>
      <c r="B54" s="260">
        <f>+G46</f>
        <v>0</v>
      </c>
      <c r="C54" s="260">
        <v>0</v>
      </c>
      <c r="D54" s="261">
        <f>+B54-C54</f>
        <v>0</v>
      </c>
      <c r="E54" s="262" t="s">
        <v>967</v>
      </c>
      <c r="F54" s="262"/>
      <c r="G54" s="569"/>
      <c r="H54" s="569"/>
    </row>
    <row r="55" spans="1:8" s="18" customFormat="1" ht="12" x14ac:dyDescent="0.2">
      <c r="A55" s="263" t="s">
        <v>647</v>
      </c>
      <c r="B55" s="264">
        <f>SUM(B53:B54)</f>
        <v>0</v>
      </c>
      <c r="C55" s="264">
        <f>SUM(C53:C54)</f>
        <v>0</v>
      </c>
      <c r="D55" s="265">
        <f>SUM(D53:D54)</f>
        <v>0</v>
      </c>
      <c r="E55" s="266"/>
      <c r="F55" s="267"/>
    </row>
    <row r="56" spans="1:8" s="18" customFormat="1" ht="12" x14ac:dyDescent="0.2">
      <c r="A56" s="14"/>
      <c r="B56" s="14"/>
      <c r="C56" s="14"/>
      <c r="D56" s="14"/>
      <c r="E56" s="14"/>
      <c r="F56" s="14"/>
      <c r="G56" s="14"/>
      <c r="H56" s="14"/>
    </row>
    <row r="57" spans="1:8" s="18" customFormat="1" ht="12" x14ac:dyDescent="0.2">
      <c r="A57" s="46"/>
      <c r="B57" s="46"/>
      <c r="C57" s="46"/>
      <c r="D57" s="46"/>
      <c r="E57" s="46"/>
      <c r="F57" s="46"/>
      <c r="G57" s="257"/>
    </row>
    <row r="58" spans="1:8" s="18" customFormat="1" ht="12" x14ac:dyDescent="0.2">
      <c r="A58" s="247" t="s">
        <v>73</v>
      </c>
      <c r="B58" s="17"/>
      <c r="C58" s="17"/>
      <c r="D58" s="130"/>
      <c r="E58" s="130"/>
      <c r="F58" s="130"/>
      <c r="G58" s="130"/>
    </row>
    <row r="59" spans="1:8" s="18" customFormat="1" ht="24" x14ac:dyDescent="0.2">
      <c r="A59" s="17" t="s">
        <v>69</v>
      </c>
      <c r="B59" s="130"/>
      <c r="C59" s="130"/>
      <c r="D59" s="130"/>
      <c r="E59" s="130"/>
      <c r="F59" s="130"/>
      <c r="G59" s="248" t="s">
        <v>943</v>
      </c>
    </row>
    <row r="60" spans="1:8" s="18" customFormat="1" ht="12" x14ac:dyDescent="0.2">
      <c r="A60" s="130"/>
      <c r="B60" s="130"/>
      <c r="C60" s="130"/>
      <c r="D60" s="130"/>
      <c r="E60" s="130"/>
      <c r="F60" s="130"/>
      <c r="G60" s="248" t="s">
        <v>944</v>
      </c>
    </row>
    <row r="61" spans="1:8" s="18" customFormat="1" ht="36" customHeight="1" x14ac:dyDescent="0.2">
      <c r="A61" s="249" t="s">
        <v>945</v>
      </c>
      <c r="B61" s="249" t="s">
        <v>946</v>
      </c>
      <c r="C61" s="249" t="s">
        <v>947</v>
      </c>
      <c r="D61" s="13" t="s">
        <v>948</v>
      </c>
      <c r="E61" s="13"/>
      <c r="F61" s="13"/>
      <c r="G61" s="250" t="s">
        <v>867</v>
      </c>
    </row>
    <row r="62" spans="1:8" s="18" customFormat="1" ht="24" customHeight="1" x14ac:dyDescent="0.2">
      <c r="A62" s="54"/>
      <c r="B62" s="45"/>
      <c r="C62" s="251"/>
      <c r="D62" s="493"/>
      <c r="E62" s="493"/>
      <c r="F62" s="493"/>
      <c r="G62" s="137">
        <v>0</v>
      </c>
    </row>
    <row r="63" spans="1:8" s="18" customFormat="1" ht="12.75" customHeight="1" x14ac:dyDescent="0.2">
      <c r="A63" s="136"/>
      <c r="B63" s="45"/>
      <c r="C63" s="251"/>
      <c r="D63" s="493"/>
      <c r="E63" s="493"/>
      <c r="F63" s="493"/>
      <c r="G63" s="137">
        <v>0</v>
      </c>
    </row>
    <row r="64" spans="1:8" s="18" customFormat="1" ht="12.75" customHeight="1" x14ac:dyDescent="0.2">
      <c r="A64" s="136"/>
      <c r="B64" s="45"/>
      <c r="C64" s="251"/>
      <c r="D64" s="493"/>
      <c r="E64" s="493"/>
      <c r="F64" s="493"/>
      <c r="G64" s="137">
        <v>0</v>
      </c>
    </row>
    <row r="65" spans="1:7" s="18" customFormat="1" ht="12.75" customHeight="1" x14ac:dyDescent="0.2">
      <c r="A65" s="136"/>
      <c r="B65" s="45"/>
      <c r="C65" s="251"/>
      <c r="D65" s="493"/>
      <c r="E65" s="493"/>
      <c r="F65" s="493"/>
      <c r="G65" s="137">
        <v>0</v>
      </c>
    </row>
    <row r="66" spans="1:7" s="18" customFormat="1" ht="12.75" customHeight="1" x14ac:dyDescent="0.2">
      <c r="A66" s="136"/>
      <c r="B66" s="45"/>
      <c r="C66" s="251"/>
      <c r="D66" s="493"/>
      <c r="E66" s="493"/>
      <c r="F66" s="493"/>
      <c r="G66" s="137">
        <v>0</v>
      </c>
    </row>
    <row r="67" spans="1:7" s="18" customFormat="1" ht="12" customHeight="1" x14ac:dyDescent="0.2">
      <c r="A67" s="494" t="s">
        <v>647</v>
      </c>
      <c r="B67" s="494"/>
      <c r="C67" s="494"/>
      <c r="D67" s="494"/>
      <c r="E67" s="494"/>
      <c r="F67" s="494"/>
      <c r="G67" s="139">
        <f>SUM(G62:G66)</f>
        <v>0</v>
      </c>
    </row>
    <row r="68" spans="1:7" s="18" customFormat="1" ht="12" customHeight="1" x14ac:dyDescent="0.2">
      <c r="A68" s="564" t="s">
        <v>968</v>
      </c>
      <c r="B68" s="564"/>
      <c r="C68" s="564"/>
      <c r="D68" s="564"/>
      <c r="E68" s="564"/>
      <c r="F68" s="564"/>
      <c r="G68" s="252">
        <v>0</v>
      </c>
    </row>
    <row r="69" spans="1:7" s="18" customFormat="1" ht="12" customHeight="1" x14ac:dyDescent="0.2">
      <c r="A69" s="494" t="s">
        <v>950</v>
      </c>
      <c r="B69" s="494"/>
      <c r="C69" s="494"/>
      <c r="D69" s="494"/>
      <c r="E69" s="494"/>
      <c r="F69" s="494"/>
      <c r="G69" s="139">
        <f>+G67-G68</f>
        <v>0</v>
      </c>
    </row>
    <row r="70" spans="1:7" s="18" customFormat="1" ht="12" x14ac:dyDescent="0.2">
      <c r="A70" s="140"/>
      <c r="B70" s="140"/>
      <c r="C70" s="140"/>
      <c r="D70" s="140"/>
      <c r="E70" s="140"/>
      <c r="F70" s="140"/>
      <c r="G70" s="140"/>
    </row>
    <row r="71" spans="1:7" s="18" customFormat="1" ht="12" x14ac:dyDescent="0.2">
      <c r="A71" s="140"/>
      <c r="B71" s="140"/>
      <c r="C71" s="140"/>
      <c r="D71" s="140"/>
      <c r="E71" s="140"/>
      <c r="F71" s="140"/>
      <c r="G71" s="140"/>
    </row>
    <row r="72" spans="1:7" s="18" customFormat="1" ht="12" x14ac:dyDescent="0.2">
      <c r="A72" s="17" t="s">
        <v>70</v>
      </c>
      <c r="B72" s="130"/>
      <c r="C72" s="130"/>
      <c r="D72" s="130"/>
      <c r="E72" s="130"/>
      <c r="F72" s="130"/>
      <c r="G72" s="130"/>
    </row>
    <row r="73" spans="1:7" s="18" customFormat="1" ht="12" x14ac:dyDescent="0.2">
      <c r="A73" s="130"/>
      <c r="B73" s="130"/>
      <c r="C73" s="130"/>
      <c r="D73" s="130"/>
      <c r="E73" s="130"/>
      <c r="F73" s="130"/>
      <c r="G73" s="130"/>
    </row>
    <row r="74" spans="1:7" s="18" customFormat="1" ht="12" customHeight="1" x14ac:dyDescent="0.2">
      <c r="A74" s="13" t="s">
        <v>951</v>
      </c>
      <c r="B74" s="13"/>
      <c r="C74" s="13" t="s">
        <v>952</v>
      </c>
      <c r="D74" s="13"/>
      <c r="E74" s="13"/>
      <c r="F74" s="13"/>
      <c r="G74" s="250" t="s">
        <v>867</v>
      </c>
    </row>
    <row r="75" spans="1:7" s="18" customFormat="1" ht="12" customHeight="1" x14ac:dyDescent="0.2">
      <c r="A75" s="493"/>
      <c r="B75" s="493"/>
      <c r="C75" s="493"/>
      <c r="D75" s="493"/>
      <c r="E75" s="493"/>
      <c r="F75" s="493"/>
      <c r="G75" s="137">
        <v>0</v>
      </c>
    </row>
    <row r="76" spans="1:7" s="18" customFormat="1" ht="12" customHeight="1" x14ac:dyDescent="0.2">
      <c r="A76" s="493"/>
      <c r="B76" s="493"/>
      <c r="C76" s="565"/>
      <c r="D76" s="565"/>
      <c r="E76" s="565"/>
      <c r="F76" s="565"/>
      <c r="G76" s="137">
        <v>0</v>
      </c>
    </row>
    <row r="77" spans="1:7" s="18" customFormat="1" ht="12" customHeight="1" x14ac:dyDescent="0.2">
      <c r="A77" s="493"/>
      <c r="B77" s="493"/>
      <c r="C77" s="493"/>
      <c r="D77" s="493"/>
      <c r="E77" s="493"/>
      <c r="F77" s="493"/>
      <c r="G77" s="137">
        <v>0</v>
      </c>
    </row>
    <row r="78" spans="1:7" s="18" customFormat="1" ht="12" customHeight="1" x14ac:dyDescent="0.2">
      <c r="A78" s="493"/>
      <c r="B78" s="493"/>
      <c r="C78" s="493"/>
      <c r="D78" s="493"/>
      <c r="E78" s="493"/>
      <c r="F78" s="493"/>
      <c r="G78" s="137">
        <v>0</v>
      </c>
    </row>
    <row r="79" spans="1:7" s="18" customFormat="1" ht="12" customHeight="1" x14ac:dyDescent="0.2">
      <c r="A79" s="493"/>
      <c r="B79" s="493"/>
      <c r="C79" s="493"/>
      <c r="D79" s="493"/>
      <c r="E79" s="493"/>
      <c r="F79" s="493"/>
      <c r="G79" s="137">
        <v>0</v>
      </c>
    </row>
    <row r="80" spans="1:7" s="18" customFormat="1" ht="12" customHeight="1" x14ac:dyDescent="0.2">
      <c r="A80" s="494" t="s">
        <v>647</v>
      </c>
      <c r="B80" s="494"/>
      <c r="C80" s="494"/>
      <c r="D80" s="494"/>
      <c r="E80" s="494"/>
      <c r="F80" s="494"/>
      <c r="G80" s="139">
        <f>SUM(G75:G79)</f>
        <v>0</v>
      </c>
    </row>
    <row r="81" spans="1:7" s="18" customFormat="1" ht="12" customHeight="1" x14ac:dyDescent="0.2">
      <c r="A81" s="564" t="s">
        <v>969</v>
      </c>
      <c r="B81" s="564"/>
      <c r="C81" s="564"/>
      <c r="D81" s="564"/>
      <c r="E81" s="564"/>
      <c r="F81" s="564"/>
      <c r="G81" s="137">
        <v>0</v>
      </c>
    </row>
    <row r="82" spans="1:7" s="18" customFormat="1" ht="12" customHeight="1" x14ac:dyDescent="0.2">
      <c r="A82" s="494" t="s">
        <v>950</v>
      </c>
      <c r="B82" s="494"/>
      <c r="C82" s="494"/>
      <c r="D82" s="494"/>
      <c r="E82" s="494"/>
      <c r="F82" s="494"/>
      <c r="G82" s="139">
        <f>+G80-G81</f>
        <v>0</v>
      </c>
    </row>
    <row r="83" spans="1:7" s="18" customFormat="1" ht="12" x14ac:dyDescent="0.2">
      <c r="A83" s="46"/>
      <c r="B83" s="46"/>
      <c r="C83" s="46"/>
      <c r="D83" s="46"/>
      <c r="E83" s="46"/>
      <c r="F83" s="46"/>
      <c r="G83" s="257"/>
    </row>
    <row r="84" spans="1:7" s="18" customFormat="1" ht="12" x14ac:dyDescent="0.2">
      <c r="A84" s="46"/>
      <c r="B84" s="46"/>
      <c r="C84" s="46"/>
      <c r="D84" s="46"/>
      <c r="E84" s="46"/>
      <c r="F84" s="46"/>
      <c r="G84" s="257"/>
    </row>
    <row r="85" spans="1:7" s="18" customFormat="1" ht="12" x14ac:dyDescent="0.2">
      <c r="A85" s="17" t="s">
        <v>71</v>
      </c>
      <c r="B85" s="130"/>
      <c r="C85" s="130"/>
      <c r="D85" s="130"/>
      <c r="E85" s="130"/>
      <c r="F85" s="130"/>
      <c r="G85" s="130"/>
    </row>
    <row r="86" spans="1:7" s="18" customFormat="1" ht="12" x14ac:dyDescent="0.2">
      <c r="A86" s="130"/>
      <c r="B86" s="130"/>
      <c r="C86" s="130"/>
      <c r="D86" s="130"/>
      <c r="E86" s="130"/>
      <c r="F86" s="130"/>
      <c r="G86" s="130"/>
    </row>
    <row r="87" spans="1:7" s="18" customFormat="1" ht="12" customHeight="1" x14ac:dyDescent="0.2">
      <c r="A87" s="13" t="s">
        <v>128</v>
      </c>
      <c r="B87" s="13"/>
      <c r="C87" s="13"/>
      <c r="D87" s="13"/>
      <c r="E87" s="13"/>
      <c r="F87" s="13"/>
      <c r="G87" s="250" t="s">
        <v>867</v>
      </c>
    </row>
    <row r="88" spans="1:7" s="18" customFormat="1" ht="12" customHeight="1" x14ac:dyDescent="0.2">
      <c r="A88" s="493" t="s">
        <v>970</v>
      </c>
      <c r="B88" s="493"/>
      <c r="C88" s="493"/>
      <c r="D88" s="493"/>
      <c r="E88" s="493"/>
      <c r="F88" s="493"/>
      <c r="G88" s="268">
        <v>109768.82</v>
      </c>
    </row>
    <row r="89" spans="1:7" s="18" customFormat="1" ht="12" customHeight="1" x14ac:dyDescent="0.2">
      <c r="A89" s="493" t="s">
        <v>971</v>
      </c>
      <c r="B89" s="493"/>
      <c r="C89" s="493"/>
      <c r="D89" s="493"/>
      <c r="E89" s="493"/>
      <c r="F89" s="493"/>
      <c r="G89" s="137">
        <f>+G68</f>
        <v>0</v>
      </c>
    </row>
    <row r="90" spans="1:7" s="18" customFormat="1" ht="12" customHeight="1" x14ac:dyDescent="0.2">
      <c r="A90" s="493" t="s">
        <v>972</v>
      </c>
      <c r="B90" s="493"/>
      <c r="C90" s="493"/>
      <c r="D90" s="493"/>
      <c r="E90" s="493"/>
      <c r="F90" s="493"/>
      <c r="G90" s="137">
        <f>+G81</f>
        <v>0</v>
      </c>
    </row>
    <row r="91" spans="1:7" s="18" customFormat="1" ht="12" customHeight="1" x14ac:dyDescent="0.2">
      <c r="A91" s="566" t="s">
        <v>957</v>
      </c>
      <c r="B91" s="566"/>
      <c r="C91" s="566"/>
      <c r="D91" s="566"/>
      <c r="E91" s="566"/>
      <c r="F91" s="566"/>
      <c r="G91" s="142">
        <f>+G88-G89+G90</f>
        <v>109768.82</v>
      </c>
    </row>
    <row r="92" spans="1:7" s="18" customFormat="1" ht="12" customHeight="1" x14ac:dyDescent="0.2">
      <c r="A92" s="493" t="s">
        <v>958</v>
      </c>
      <c r="B92" s="493"/>
      <c r="C92" s="493"/>
      <c r="D92" s="493"/>
      <c r="E92" s="493"/>
      <c r="F92" s="493"/>
      <c r="G92" s="137">
        <v>0</v>
      </c>
    </row>
    <row r="93" spans="1:7" s="18" customFormat="1" ht="12" customHeight="1" x14ac:dyDescent="0.2">
      <c r="A93" s="567" t="s">
        <v>959</v>
      </c>
      <c r="B93" s="567"/>
      <c r="C93" s="567"/>
      <c r="D93" s="567"/>
      <c r="E93" s="567"/>
      <c r="F93" s="567"/>
      <c r="G93" s="253">
        <f>IF($G$91&gt;$G$92,(($G$91-$G$92)/2),0)</f>
        <v>54884.41</v>
      </c>
    </row>
    <row r="94" spans="1:7" s="18" customFormat="1" ht="12" customHeight="1" x14ac:dyDescent="0.2">
      <c r="A94" s="567" t="s">
        <v>960</v>
      </c>
      <c r="B94" s="567"/>
      <c r="C94" s="567"/>
      <c r="D94" s="567"/>
      <c r="E94" s="567"/>
      <c r="F94" s="567"/>
      <c r="G94" s="253">
        <f>IF($G$91&gt;$G$92,(($G$91-$G$92)/2),0)</f>
        <v>54884.41</v>
      </c>
    </row>
    <row r="95" spans="1:7" s="18" customFormat="1" ht="12" x14ac:dyDescent="0.2">
      <c r="A95" s="46"/>
      <c r="B95" s="46"/>
      <c r="C95" s="46"/>
      <c r="D95" s="46"/>
      <c r="E95" s="46"/>
      <c r="F95" s="46"/>
      <c r="G95" s="257"/>
    </row>
    <row r="96" spans="1:7" s="18" customFormat="1" ht="12" x14ac:dyDescent="0.2">
      <c r="A96" s="46"/>
      <c r="B96" s="46"/>
      <c r="C96" s="46"/>
      <c r="D96" s="46"/>
      <c r="E96" s="46"/>
      <c r="F96" s="46"/>
      <c r="G96" s="257"/>
    </row>
    <row r="97" spans="1:7" ht="12" customHeight="1" x14ac:dyDescent="0.2">
      <c r="A97" s="494" t="s">
        <v>168</v>
      </c>
      <c r="B97" s="494"/>
      <c r="C97" s="494"/>
      <c r="D97" s="494"/>
      <c r="E97" s="494"/>
      <c r="F97" s="494"/>
      <c r="G97" s="494"/>
    </row>
    <row r="98" spans="1:7" ht="26.25" customHeight="1" x14ac:dyDescent="0.2">
      <c r="A98" s="496" t="s">
        <v>973</v>
      </c>
      <c r="B98" s="496"/>
      <c r="C98" s="496"/>
      <c r="D98" s="496"/>
      <c r="E98" s="496"/>
      <c r="F98" s="496"/>
      <c r="G98" s="496"/>
    </row>
    <row r="99" spans="1:7" x14ac:dyDescent="0.2">
      <c r="A99" s="140"/>
      <c r="B99" s="140"/>
      <c r="C99" s="140"/>
      <c r="D99" s="140"/>
      <c r="E99" s="140"/>
      <c r="F99" s="140"/>
      <c r="G99" s="140"/>
    </row>
    <row r="100" spans="1:7" x14ac:dyDescent="0.2">
      <c r="A100" s="140"/>
      <c r="B100" s="140"/>
      <c r="C100" s="140"/>
      <c r="D100" s="140"/>
      <c r="E100" s="140"/>
      <c r="F100" s="140"/>
      <c r="G100" s="140"/>
    </row>
    <row r="101" spans="1:7" x14ac:dyDescent="0.2">
      <c r="A101" s="140"/>
      <c r="B101" s="140"/>
      <c r="C101" s="140"/>
      <c r="D101" s="140"/>
      <c r="E101" s="140"/>
      <c r="F101" s="140"/>
      <c r="G101" s="140"/>
    </row>
    <row r="102" spans="1:7" x14ac:dyDescent="0.2">
      <c r="A102" s="140"/>
      <c r="B102" s="140"/>
      <c r="C102" s="140"/>
      <c r="D102" s="140"/>
      <c r="E102" s="140"/>
      <c r="F102" s="140"/>
      <c r="G102" s="140"/>
    </row>
    <row r="103" spans="1:7" x14ac:dyDescent="0.2">
      <c r="A103" s="140"/>
      <c r="B103" s="140"/>
      <c r="C103" s="140"/>
      <c r="D103" s="140"/>
      <c r="E103" s="140"/>
      <c r="F103" s="140"/>
      <c r="G103" s="140"/>
    </row>
    <row r="104" spans="1:7" x14ac:dyDescent="0.2">
      <c r="A104" s="17" t="str">
        <f>+Índice_Anexos_ICT!A125</f>
        <v>SR. TOMISLAV TOPIC GRANADOS</v>
      </c>
      <c r="B104" s="17"/>
      <c r="C104" s="22"/>
      <c r="D104" s="17" t="str">
        <f>+Índice_Anexos_ICT!G125</f>
        <v>Sr. FELIX BYRON VALAREZO ALVARADO</v>
      </c>
      <c r="E104" s="17"/>
      <c r="F104" s="17"/>
    </row>
    <row r="105" spans="1:7" x14ac:dyDescent="0.2">
      <c r="A105" s="17" t="str">
        <f>+Índice_Anexos_ICT!A126</f>
        <v>C.C: 0905396180</v>
      </c>
      <c r="B105" s="17"/>
      <c r="C105" s="22"/>
      <c r="D105" s="17" t="str">
        <f>+Índice_Anexos_ICT!G126</f>
        <v>RUC No. 0912592029001</v>
      </c>
      <c r="E105" s="22"/>
      <c r="F105" s="22"/>
    </row>
    <row r="106" spans="1:7" x14ac:dyDescent="0.2">
      <c r="A106" s="17" t="str">
        <f>+Índice_Anexos_ICT!A127</f>
        <v>REPRESENTANTE LEGAL  TELSOTERRA S.A.</v>
      </c>
      <c r="B106" s="22"/>
      <c r="C106" s="22"/>
      <c r="D106" s="17" t="str">
        <f>+Índice_Anexos_ICT!G127</f>
        <v>Contador TELSOTERRA S.A.</v>
      </c>
      <c r="E106" s="22"/>
      <c r="F106" s="22"/>
    </row>
  </sheetData>
  <mergeCells count="70">
    <mergeCell ref="A97:G97"/>
    <mergeCell ref="A98:G98"/>
    <mergeCell ref="A90:F90"/>
    <mergeCell ref="A91:F91"/>
    <mergeCell ref="A92:F92"/>
    <mergeCell ref="A93:F93"/>
    <mergeCell ref="A94:F94"/>
    <mergeCell ref="A81:F81"/>
    <mergeCell ref="A82:F82"/>
    <mergeCell ref="A87:F87"/>
    <mergeCell ref="A88:F88"/>
    <mergeCell ref="A89:F89"/>
    <mergeCell ref="A78:B78"/>
    <mergeCell ref="C78:F78"/>
    <mergeCell ref="A79:B79"/>
    <mergeCell ref="C79:F79"/>
    <mergeCell ref="A80:F80"/>
    <mergeCell ref="A75:B75"/>
    <mergeCell ref="C75:F75"/>
    <mergeCell ref="A76:B76"/>
    <mergeCell ref="C76:F76"/>
    <mergeCell ref="A77:B77"/>
    <mergeCell ref="C77:F77"/>
    <mergeCell ref="A67:F67"/>
    <mergeCell ref="A68:F68"/>
    <mergeCell ref="A69:F69"/>
    <mergeCell ref="A74:B74"/>
    <mergeCell ref="C74:F74"/>
    <mergeCell ref="D62:F62"/>
    <mergeCell ref="D63:F63"/>
    <mergeCell ref="D64:F64"/>
    <mergeCell ref="D65:F65"/>
    <mergeCell ref="D66:F66"/>
    <mergeCell ref="A47:F47"/>
    <mergeCell ref="G52:H52"/>
    <mergeCell ref="G53:H53"/>
    <mergeCell ref="G54:H54"/>
    <mergeCell ref="D61:F61"/>
    <mergeCell ref="A42:F42"/>
    <mergeCell ref="A43:F43"/>
    <mergeCell ref="A44:F44"/>
    <mergeCell ref="A45:F45"/>
    <mergeCell ref="A46:F46"/>
    <mergeCell ref="A33:F33"/>
    <mergeCell ref="A34:F34"/>
    <mergeCell ref="A39:F39"/>
    <mergeCell ref="A40:F40"/>
    <mergeCell ref="A41:F41"/>
    <mergeCell ref="A30:B30"/>
    <mergeCell ref="C30:F30"/>
    <mergeCell ref="A31:B31"/>
    <mergeCell ref="C31:F31"/>
    <mergeCell ref="A32:F32"/>
    <mergeCell ref="A27:B27"/>
    <mergeCell ref="C27:F27"/>
    <mergeCell ref="A28:B28"/>
    <mergeCell ref="C28:F28"/>
    <mergeCell ref="A29:B29"/>
    <mergeCell ref="C29:F29"/>
    <mergeCell ref="D18:F18"/>
    <mergeCell ref="A19:F19"/>
    <mergeCell ref="A20:F20"/>
    <mergeCell ref="A21:F21"/>
    <mergeCell ref="A26:B26"/>
    <mergeCell ref="C26:F26"/>
    <mergeCell ref="D13:F13"/>
    <mergeCell ref="D14:F14"/>
    <mergeCell ref="D15:F15"/>
    <mergeCell ref="D16:F16"/>
    <mergeCell ref="D17:F17"/>
  </mergeCells>
  <dataValidations count="1">
    <dataValidation type="list" allowBlank="1" showErrorMessage="1" sqref="B14:B18 B62:B66">
      <formula1>$G$11:$G$21</formula1>
      <formula2>0</formula2>
    </dataValidation>
  </dataValidations>
  <hyperlinks>
    <hyperlink ref="G1" location="Índice_Anexos_ICT!A1" display="Índice"/>
  </hyperlinks>
  <pageMargins left="0.39374999999999999" right="0.39374999999999999" top="0.39374999999999999" bottom="0.39374999999999999" header="0.51180555555555496" footer="0.51180555555555496"/>
  <pageSetup paperSize="9" firstPageNumber="0" orientation="portrait" horizontalDpi="300" verticalDpi="30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49"/>
  <sheetViews>
    <sheetView topLeftCell="B22" zoomScale="80" zoomScaleNormal="80" workbookViewId="0">
      <selection activeCell="F48" sqref="F48"/>
    </sheetView>
  </sheetViews>
  <sheetFormatPr baseColWidth="10" defaultColWidth="11.5703125" defaultRowHeight="12.75" x14ac:dyDescent="0.2"/>
  <cols>
    <col min="1" max="1" width="11.5703125" style="14"/>
    <col min="2" max="2" width="10.140625" style="14" customWidth="1"/>
    <col min="3" max="3" width="25.5703125" style="14" customWidth="1"/>
    <col min="4" max="4" width="10" style="14" customWidth="1"/>
    <col min="5" max="5" width="28.140625" style="14" customWidth="1"/>
    <col min="6" max="6" width="12.5703125" style="14" customWidth="1"/>
    <col min="7" max="1024" width="11.5703125" style="14"/>
  </cols>
  <sheetData>
    <row r="1" spans="1:6" ht="11.25" customHeight="1" x14ac:dyDescent="0.2">
      <c r="A1" s="17" t="s">
        <v>125</v>
      </c>
      <c r="B1" s="17"/>
      <c r="C1" s="17"/>
      <c r="D1" s="17"/>
      <c r="F1" s="41" t="s">
        <v>126</v>
      </c>
    </row>
    <row r="2" spans="1:6" ht="11.25" customHeight="1" x14ac:dyDescent="0.2">
      <c r="A2" s="18"/>
      <c r="B2" s="19"/>
      <c r="C2" s="19"/>
      <c r="D2" s="19"/>
    </row>
    <row r="3" spans="1:6" ht="11.25" customHeight="1" x14ac:dyDescent="0.2">
      <c r="A3" s="17" t="s">
        <v>1</v>
      </c>
      <c r="C3" s="20" t="str">
        <f>+Índice_Anexos_ICT!C3</f>
        <v>TELSOTERRA S.A.</v>
      </c>
      <c r="D3" s="20"/>
    </row>
    <row r="4" spans="1:6" ht="11.25" customHeight="1" x14ac:dyDescent="0.2">
      <c r="A4" s="17" t="s">
        <v>3</v>
      </c>
      <c r="C4" s="20" t="str">
        <f>+Índice_Anexos_ICT!C4</f>
        <v>0992941626001</v>
      </c>
      <c r="D4" s="20"/>
    </row>
    <row r="5" spans="1:6" ht="11.25" customHeight="1" x14ac:dyDescent="0.2">
      <c r="A5" s="17" t="s">
        <v>5</v>
      </c>
      <c r="C5" s="20">
        <f>+Índice_Anexos_ICT!C5</f>
        <v>2019</v>
      </c>
      <c r="D5" s="20"/>
    </row>
    <row r="6" spans="1:6" ht="11.25" customHeight="1" x14ac:dyDescent="0.2">
      <c r="A6" s="18"/>
      <c r="B6" s="19"/>
      <c r="C6" s="19"/>
      <c r="D6" s="19"/>
    </row>
    <row r="7" spans="1:6" ht="11.25" customHeight="1" x14ac:dyDescent="0.2">
      <c r="A7" s="17" t="s">
        <v>974</v>
      </c>
      <c r="B7" s="19"/>
      <c r="C7" s="19"/>
      <c r="D7" s="19"/>
    </row>
    <row r="8" spans="1:6" ht="11.25" customHeight="1" x14ac:dyDescent="0.2">
      <c r="A8" s="269" t="s">
        <v>74</v>
      </c>
      <c r="B8" s="269"/>
      <c r="C8" s="269"/>
      <c r="D8" s="269"/>
    </row>
    <row r="9" spans="1:6" ht="11.25" customHeight="1" x14ac:dyDescent="0.2">
      <c r="A9" s="17"/>
      <c r="B9" s="17"/>
      <c r="C9" s="17"/>
      <c r="D9" s="17"/>
    </row>
    <row r="10" spans="1:6" ht="11.25" customHeight="1" x14ac:dyDescent="0.2">
      <c r="A10" s="17"/>
      <c r="B10" s="17"/>
      <c r="C10" s="17"/>
      <c r="D10" s="17"/>
    </row>
    <row r="11" spans="1:6" ht="24.95" customHeight="1" x14ac:dyDescent="0.2">
      <c r="A11" s="570" t="s">
        <v>975</v>
      </c>
      <c r="B11" s="570"/>
      <c r="C11" s="570"/>
      <c r="D11" s="570"/>
      <c r="E11" s="570"/>
      <c r="F11" s="570"/>
    </row>
    <row r="12" spans="1:6" ht="11.25" customHeight="1" x14ac:dyDescent="0.2">
      <c r="A12" s="17"/>
      <c r="B12" s="17"/>
      <c r="C12" s="17"/>
      <c r="D12" s="17"/>
    </row>
    <row r="13" spans="1:6" ht="11.25" customHeight="1" x14ac:dyDescent="0.2">
      <c r="A13" s="571" t="s">
        <v>128</v>
      </c>
      <c r="B13" s="571"/>
      <c r="C13" s="571" t="s">
        <v>976</v>
      </c>
      <c r="D13" s="571"/>
      <c r="E13" s="571"/>
      <c r="F13" s="571"/>
    </row>
    <row r="14" spans="1:6" s="35" customFormat="1" ht="14.1" customHeight="1" x14ac:dyDescent="0.2">
      <c r="A14" s="5" t="s">
        <v>977</v>
      </c>
      <c r="B14" s="5"/>
      <c r="C14" s="572" t="s">
        <v>978</v>
      </c>
      <c r="D14" s="572"/>
      <c r="E14" s="572"/>
      <c r="F14" s="572"/>
    </row>
    <row r="15" spans="1:6" s="35" customFormat="1" ht="14.1" customHeight="1" x14ac:dyDescent="0.2">
      <c r="A15" s="5" t="s">
        <v>979</v>
      </c>
      <c r="B15" s="5"/>
      <c r="C15" s="573">
        <v>44120</v>
      </c>
      <c r="D15" s="573"/>
      <c r="E15" s="573"/>
      <c r="F15" s="573"/>
    </row>
    <row r="16" spans="1:6" ht="11.25" customHeight="1" x14ac:dyDescent="0.2">
      <c r="A16" s="270"/>
      <c r="B16" s="270"/>
      <c r="C16" s="270"/>
      <c r="D16" s="270"/>
      <c r="E16" s="271"/>
      <c r="F16" s="271"/>
    </row>
    <row r="17" spans="1:6" ht="11.25" customHeight="1" x14ac:dyDescent="0.2">
      <c r="A17" s="17"/>
      <c r="B17" s="17"/>
      <c r="C17" s="17"/>
      <c r="D17" s="17"/>
      <c r="E17" s="18"/>
      <c r="F17" s="18"/>
    </row>
    <row r="18" spans="1:6" ht="27" customHeight="1" x14ac:dyDescent="0.2">
      <c r="A18" s="570" t="s">
        <v>78</v>
      </c>
      <c r="B18" s="570"/>
      <c r="C18" s="570"/>
      <c r="D18" s="570"/>
      <c r="E18" s="570"/>
      <c r="F18" s="570"/>
    </row>
    <row r="20" spans="1:6" ht="15.95" customHeight="1" x14ac:dyDescent="0.2">
      <c r="A20" s="574" t="s">
        <v>980</v>
      </c>
      <c r="B20" s="574"/>
      <c r="C20" s="574"/>
      <c r="D20" s="574"/>
      <c r="E20" s="574"/>
      <c r="F20" s="574"/>
    </row>
    <row r="21" spans="1:6" ht="51.95" customHeight="1" x14ac:dyDescent="0.2">
      <c r="A21" s="13" t="s">
        <v>981</v>
      </c>
      <c r="B21" s="13" t="s">
        <v>982</v>
      </c>
      <c r="C21" s="13" t="s">
        <v>983</v>
      </c>
      <c r="D21" s="13" t="s">
        <v>984</v>
      </c>
      <c r="E21" s="13" t="s">
        <v>985</v>
      </c>
      <c r="F21" s="272" t="s">
        <v>986</v>
      </c>
    </row>
    <row r="22" spans="1:6" ht="21" customHeight="1" x14ac:dyDescent="0.2">
      <c r="A22" s="13"/>
      <c r="B22" s="13"/>
      <c r="C22" s="13"/>
      <c r="D22" s="13"/>
      <c r="E22" s="13"/>
      <c r="F22" s="273" t="s">
        <v>314</v>
      </c>
    </row>
    <row r="23" spans="1:6" ht="11.25" customHeight="1" x14ac:dyDescent="0.2">
      <c r="A23" s="141"/>
      <c r="B23" s="141"/>
      <c r="C23" s="141"/>
      <c r="D23" s="274"/>
      <c r="E23" s="275"/>
      <c r="F23" s="252"/>
    </row>
    <row r="24" spans="1:6" ht="11.25" customHeight="1" x14ac:dyDescent="0.2">
      <c r="A24" s="141"/>
      <c r="B24" s="141"/>
      <c r="C24" s="141"/>
      <c r="D24" s="274"/>
      <c r="E24" s="275"/>
      <c r="F24" s="252"/>
    </row>
    <row r="25" spans="1:6" ht="11.25" customHeight="1" x14ac:dyDescent="0.2">
      <c r="A25" s="141"/>
      <c r="B25" s="141"/>
      <c r="C25" s="141"/>
      <c r="D25" s="274"/>
      <c r="E25" s="275"/>
      <c r="F25" s="252"/>
    </row>
    <row r="26" spans="1:6" ht="11.25" customHeight="1" x14ac:dyDescent="0.2">
      <c r="A26" s="275"/>
      <c r="B26" s="275"/>
      <c r="C26" s="141"/>
      <c r="D26" s="274"/>
      <c r="E26" s="275"/>
      <c r="F26" s="252"/>
    </row>
    <row r="27" spans="1:6" x14ac:dyDescent="0.2">
      <c r="A27" s="275"/>
      <c r="B27" s="275"/>
      <c r="C27" s="275"/>
      <c r="D27" s="274"/>
      <c r="E27" s="275"/>
      <c r="F27" s="252"/>
    </row>
    <row r="28" spans="1:6" x14ac:dyDescent="0.2">
      <c r="A28" s="275"/>
      <c r="B28" s="275"/>
      <c r="C28" s="275"/>
      <c r="D28" s="274"/>
      <c r="E28" s="275"/>
      <c r="F28" s="252"/>
    </row>
    <row r="29" spans="1:6" x14ac:dyDescent="0.2">
      <c r="A29" s="275"/>
      <c r="B29" s="275"/>
      <c r="C29" s="275"/>
      <c r="D29" s="274"/>
      <c r="E29" s="275"/>
      <c r="F29" s="252"/>
    </row>
    <row r="30" spans="1:6" x14ac:dyDescent="0.2">
      <c r="A30" s="275"/>
      <c r="B30" s="275"/>
      <c r="C30" s="275"/>
      <c r="D30" s="274"/>
      <c r="E30" s="275"/>
      <c r="F30" s="252"/>
    </row>
    <row r="31" spans="1:6" x14ac:dyDescent="0.2">
      <c r="A31" s="275"/>
      <c r="B31" s="275"/>
      <c r="C31" s="275"/>
      <c r="D31" s="274"/>
      <c r="E31" s="275"/>
      <c r="F31" s="252"/>
    </row>
    <row r="32" spans="1:6" x14ac:dyDescent="0.2">
      <c r="A32" s="275"/>
      <c r="B32" s="275"/>
      <c r="C32" s="275"/>
      <c r="D32" s="274"/>
      <c r="E32" s="275"/>
      <c r="F32" s="252"/>
    </row>
    <row r="33" spans="1:6" ht="12" customHeight="1" x14ac:dyDescent="0.2">
      <c r="A33" s="575" t="s">
        <v>987</v>
      </c>
      <c r="B33" s="575"/>
      <c r="C33" s="575"/>
      <c r="D33" s="575"/>
      <c r="E33" s="575"/>
      <c r="F33" s="254">
        <f>SUM(F23:F32)</f>
        <v>0</v>
      </c>
    </row>
    <row r="36" spans="1:6" ht="12" customHeight="1" x14ac:dyDescent="0.2">
      <c r="A36" s="494" t="s">
        <v>168</v>
      </c>
      <c r="B36" s="494"/>
      <c r="C36" s="494"/>
      <c r="D36" s="494"/>
      <c r="E36" s="494"/>
      <c r="F36" s="494"/>
    </row>
    <row r="37" spans="1:6" ht="39" customHeight="1" x14ac:dyDescent="0.2">
      <c r="A37" s="495" t="s">
        <v>988</v>
      </c>
      <c r="B37" s="495"/>
      <c r="C37" s="495"/>
      <c r="D37" s="495"/>
      <c r="E37" s="495"/>
      <c r="F37" s="495"/>
    </row>
    <row r="38" spans="1:6" ht="27" customHeight="1" x14ac:dyDescent="0.2">
      <c r="A38" s="539" t="s">
        <v>989</v>
      </c>
      <c r="B38" s="539"/>
      <c r="C38" s="539"/>
      <c r="D38" s="539"/>
      <c r="E38" s="539"/>
      <c r="F38" s="539"/>
    </row>
    <row r="39" spans="1:6" ht="27" customHeight="1" x14ac:dyDescent="0.2">
      <c r="A39" s="539" t="s">
        <v>655</v>
      </c>
      <c r="B39" s="539"/>
      <c r="C39" s="539"/>
      <c r="D39" s="539"/>
      <c r="E39" s="539"/>
      <c r="F39" s="539"/>
    </row>
    <row r="40" spans="1:6" ht="26.1" customHeight="1" x14ac:dyDescent="0.2">
      <c r="A40" s="496" t="s">
        <v>990</v>
      </c>
      <c r="B40" s="496"/>
      <c r="C40" s="496"/>
      <c r="D40" s="496"/>
      <c r="E40" s="496"/>
      <c r="F40" s="496"/>
    </row>
    <row r="41" spans="1:6" x14ac:dyDescent="0.2">
      <c r="A41" s="276"/>
    </row>
    <row r="42" spans="1:6" x14ac:dyDescent="0.2">
      <c r="A42" s="276"/>
    </row>
    <row r="43" spans="1:6" x14ac:dyDescent="0.2">
      <c r="A43" s="276"/>
    </row>
    <row r="46" spans="1:6" x14ac:dyDescent="0.2">
      <c r="A46" s="18"/>
      <c r="B46" s="18"/>
      <c r="C46" s="18"/>
      <c r="D46" s="18"/>
      <c r="E46" s="18"/>
      <c r="F46" s="18"/>
    </row>
    <row r="47" spans="1:6" x14ac:dyDescent="0.2">
      <c r="A47" s="17" t="str">
        <f>+Índice_Anexos_ICT!A125</f>
        <v>SR. TOMISLAV TOPIC GRANADOS</v>
      </c>
      <c r="B47" s="17"/>
      <c r="C47" s="22"/>
      <c r="E47" s="17" t="str">
        <f>+Índice_Anexos_ICT!G125</f>
        <v>Sr. FELIX BYRON VALAREZO ALVARADO</v>
      </c>
    </row>
    <row r="48" spans="1:6" x14ac:dyDescent="0.2">
      <c r="A48" s="17" t="str">
        <f>+Índice_Anexos_ICT!A126</f>
        <v>C.C: 0905396180</v>
      </c>
      <c r="B48" s="17"/>
      <c r="C48" s="22"/>
      <c r="E48" s="17" t="str">
        <f>+Índice_Anexos_ICT!G126</f>
        <v>RUC No. 0912592029001</v>
      </c>
    </row>
    <row r="49" spans="1:5" x14ac:dyDescent="0.2">
      <c r="A49" s="17" t="str">
        <f>+Índice_Anexos_ICT!A127</f>
        <v>REPRESENTANTE LEGAL  TELSOTERRA S.A.</v>
      </c>
      <c r="B49" s="22"/>
      <c r="C49" s="22"/>
      <c r="E49" s="17" t="str">
        <f>+Índice_Anexos_ICT!G127</f>
        <v>Contador TELSOTERRA S.A.</v>
      </c>
    </row>
  </sheetData>
  <mergeCells count="20">
    <mergeCell ref="A40:F40"/>
    <mergeCell ref="A33:E33"/>
    <mergeCell ref="A36:F36"/>
    <mergeCell ref="A37:F37"/>
    <mergeCell ref="A38:F38"/>
    <mergeCell ref="A39:F39"/>
    <mergeCell ref="A15:B15"/>
    <mergeCell ref="C15:F15"/>
    <mergeCell ref="A18:F18"/>
    <mergeCell ref="A20:F20"/>
    <mergeCell ref="A21:A22"/>
    <mergeCell ref="B21:B22"/>
    <mergeCell ref="C21:C22"/>
    <mergeCell ref="D21:D22"/>
    <mergeCell ref="E21:E22"/>
    <mergeCell ref="A11:F11"/>
    <mergeCell ref="A13:B13"/>
    <mergeCell ref="C13:F13"/>
    <mergeCell ref="A14:B14"/>
    <mergeCell ref="C14:F14"/>
  </mergeCells>
  <hyperlinks>
    <hyperlink ref="F1" location="Índice_Anexos_ICT!A1" display="Índice"/>
    <hyperlink ref="C14" r:id="rId1"/>
  </hyperlinks>
  <pageMargins left="0.27569444444444402" right="0.196527777777778" top="0.23611111111111099" bottom="0.27569444444444402" header="0.51180555555555496" footer="0.51180555555555496"/>
  <pageSetup paperSize="9" firstPageNumber="0" orientation="portrait" horizontalDpi="300" verticalDpi="30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07"/>
  <sheetViews>
    <sheetView topLeftCell="A208" zoomScale="80" zoomScaleNormal="80" workbookViewId="0">
      <selection activeCell="B179" sqref="B179"/>
    </sheetView>
  </sheetViews>
  <sheetFormatPr baseColWidth="10" defaultColWidth="8.85546875" defaultRowHeight="12.75" x14ac:dyDescent="0.2"/>
  <cols>
    <col min="1" max="1" width="14.5703125" style="83" customWidth="1"/>
    <col min="2" max="2" width="12.28515625" style="83" customWidth="1"/>
    <col min="3" max="3" width="11" style="83" customWidth="1"/>
    <col min="4" max="4" width="14.5703125" style="83" customWidth="1"/>
    <col min="5" max="5" width="12.85546875" style="83" customWidth="1"/>
    <col min="6" max="6" width="12" style="83" customWidth="1"/>
    <col min="7" max="7" width="10.28515625" style="83" customWidth="1"/>
    <col min="8" max="8" width="11.140625" style="83" customWidth="1"/>
    <col min="9" max="9" width="11.28515625" style="83" customWidth="1"/>
    <col min="10" max="10" width="13.85546875" style="83" customWidth="1"/>
    <col min="11" max="11" width="12.5703125" style="83" customWidth="1"/>
    <col min="12" max="12" width="13.5703125" style="83" customWidth="1"/>
    <col min="13" max="1024" width="8.85546875" style="16"/>
  </cols>
  <sheetData>
    <row r="1" spans="1:12" x14ac:dyDescent="0.2">
      <c r="A1" s="85" t="s">
        <v>125</v>
      </c>
      <c r="B1" s="85"/>
      <c r="C1" s="85"/>
      <c r="D1" s="85"/>
      <c r="G1" s="146" t="s">
        <v>126</v>
      </c>
    </row>
    <row r="2" spans="1:12" x14ac:dyDescent="0.2">
      <c r="A2" s="84"/>
      <c r="B2" s="87"/>
      <c r="C2" s="87"/>
      <c r="D2" s="87"/>
    </row>
    <row r="3" spans="1:12" x14ac:dyDescent="0.2">
      <c r="A3" s="85" t="s">
        <v>1</v>
      </c>
      <c r="C3" s="148" t="str">
        <f>+Índice_Anexos_ICT!C3</f>
        <v>TELSOTERRA S.A.</v>
      </c>
      <c r="D3" s="148"/>
    </row>
    <row r="4" spans="1:12" x14ac:dyDescent="0.2">
      <c r="A4" s="85" t="s">
        <v>3</v>
      </c>
      <c r="C4" s="148" t="str">
        <f>+Índice_Anexos_ICT!C4</f>
        <v>0992941626001</v>
      </c>
      <c r="D4" s="148"/>
    </row>
    <row r="5" spans="1:12" x14ac:dyDescent="0.2">
      <c r="A5" s="85" t="s">
        <v>5</v>
      </c>
      <c r="C5" s="148">
        <f>+Índice_Anexos_ICT!C5</f>
        <v>2019</v>
      </c>
      <c r="D5" s="148"/>
    </row>
    <row r="6" spans="1:12" x14ac:dyDescent="0.2">
      <c r="A6" s="84"/>
      <c r="B6" s="87"/>
      <c r="C6" s="87"/>
      <c r="D6" s="87"/>
    </row>
    <row r="7" spans="1:12" x14ac:dyDescent="0.2">
      <c r="A7" s="85" t="s">
        <v>991</v>
      </c>
      <c r="B7" s="85"/>
      <c r="C7" s="85"/>
      <c r="D7" s="85"/>
    </row>
    <row r="8" spans="1:12" x14ac:dyDescent="0.2">
      <c r="A8" s="277" t="s">
        <v>79</v>
      </c>
      <c r="B8" s="277"/>
      <c r="C8" s="277"/>
      <c r="D8" s="277"/>
      <c r="E8" s="277"/>
      <c r="F8" s="277"/>
      <c r="G8" s="277"/>
    </row>
    <row r="9" spans="1:12" x14ac:dyDescent="0.2">
      <c r="A9" s="85"/>
      <c r="B9" s="85"/>
      <c r="C9" s="85"/>
      <c r="D9" s="85"/>
    </row>
    <row r="10" spans="1:12" x14ac:dyDescent="0.2">
      <c r="A10" s="85" t="s">
        <v>992</v>
      </c>
    </row>
    <row r="11" spans="1:12" x14ac:dyDescent="0.2">
      <c r="A11" s="85"/>
    </row>
    <row r="12" spans="1:12" ht="45" customHeight="1" x14ac:dyDescent="0.2">
      <c r="A12" s="541" t="s">
        <v>993</v>
      </c>
      <c r="B12" s="541" t="s">
        <v>994</v>
      </c>
      <c r="C12" s="278" t="s">
        <v>647</v>
      </c>
      <c r="D12" s="278" t="s">
        <v>995</v>
      </c>
      <c r="E12" s="278" t="s">
        <v>996</v>
      </c>
      <c r="F12" s="278" t="s">
        <v>997</v>
      </c>
      <c r="G12" s="278" t="s">
        <v>998</v>
      </c>
      <c r="H12" s="278" t="s">
        <v>999</v>
      </c>
      <c r="I12" s="278" t="s">
        <v>1000</v>
      </c>
      <c r="J12" s="278" t="s">
        <v>1001</v>
      </c>
      <c r="K12" s="278" t="s">
        <v>1002</v>
      </c>
      <c r="L12" s="278" t="s">
        <v>1003</v>
      </c>
    </row>
    <row r="13" spans="1:12" x14ac:dyDescent="0.2">
      <c r="A13" s="541"/>
      <c r="B13" s="541"/>
      <c r="C13" s="279" t="s">
        <v>314</v>
      </c>
      <c r="D13" s="279" t="s">
        <v>316</v>
      </c>
      <c r="E13" s="280" t="s">
        <v>1004</v>
      </c>
      <c r="F13" s="279" t="s">
        <v>765</v>
      </c>
      <c r="G13" s="280" t="s">
        <v>1005</v>
      </c>
      <c r="H13" s="279" t="s">
        <v>790</v>
      </c>
      <c r="I13" s="279" t="s">
        <v>708</v>
      </c>
      <c r="J13" s="280" t="s">
        <v>1006</v>
      </c>
      <c r="K13" s="279" t="s">
        <v>711</v>
      </c>
      <c r="L13" s="280" t="s">
        <v>1007</v>
      </c>
    </row>
    <row r="14" spans="1:12" x14ac:dyDescent="0.2">
      <c r="A14" s="281" t="s">
        <v>1008</v>
      </c>
      <c r="B14" s="282"/>
      <c r="C14" s="282"/>
      <c r="D14" s="282"/>
      <c r="E14" s="282"/>
      <c r="F14" s="282"/>
      <c r="G14" s="282"/>
      <c r="H14" s="282"/>
      <c r="I14" s="282"/>
      <c r="J14" s="282"/>
      <c r="K14" s="282"/>
      <c r="L14" s="283"/>
    </row>
    <row r="15" spans="1:12" x14ac:dyDescent="0.2">
      <c r="A15" s="576" t="s">
        <v>1009</v>
      </c>
      <c r="B15" s="171" t="s">
        <v>1010</v>
      </c>
      <c r="C15" s="155">
        <v>0</v>
      </c>
      <c r="D15" s="155">
        <v>0</v>
      </c>
      <c r="E15" s="155">
        <f t="shared" ref="E15:E23" si="0">+C15-D15</f>
        <v>0</v>
      </c>
      <c r="F15" s="284"/>
      <c r="G15" s="284" t="e">
        <f t="shared" ref="G15:G23" si="1">+I15/E15</f>
        <v>#DIV/0!</v>
      </c>
      <c r="H15" s="155">
        <v>0</v>
      </c>
      <c r="I15" s="155">
        <v>0</v>
      </c>
      <c r="J15" s="155">
        <f t="shared" ref="J15:J23" si="2">+I15-H15</f>
        <v>0</v>
      </c>
      <c r="K15" s="246">
        <v>0</v>
      </c>
      <c r="L15" s="246">
        <f t="shared" ref="L15:L20" si="3">+K15-J15</f>
        <v>0</v>
      </c>
    </row>
    <row r="16" spans="1:12" x14ac:dyDescent="0.2">
      <c r="A16" s="576"/>
      <c r="B16" s="171" t="s">
        <v>1011</v>
      </c>
      <c r="C16" s="155">
        <v>0</v>
      </c>
      <c r="D16" s="155">
        <v>0</v>
      </c>
      <c r="E16" s="155">
        <f t="shared" si="0"/>
        <v>0</v>
      </c>
      <c r="F16" s="284"/>
      <c r="G16" s="284" t="e">
        <f t="shared" si="1"/>
        <v>#DIV/0!</v>
      </c>
      <c r="H16" s="155">
        <v>0</v>
      </c>
      <c r="I16" s="155">
        <v>0</v>
      </c>
      <c r="J16" s="155">
        <f t="shared" si="2"/>
        <v>0</v>
      </c>
      <c r="K16" s="246">
        <v>0</v>
      </c>
      <c r="L16" s="246">
        <f t="shared" si="3"/>
        <v>0</v>
      </c>
    </row>
    <row r="17" spans="1:12" x14ac:dyDescent="0.2">
      <c r="A17" s="576"/>
      <c r="B17" s="171" t="s">
        <v>1012</v>
      </c>
      <c r="C17" s="155">
        <v>0</v>
      </c>
      <c r="D17" s="155">
        <v>0</v>
      </c>
      <c r="E17" s="155">
        <f t="shared" si="0"/>
        <v>0</v>
      </c>
      <c r="F17" s="284"/>
      <c r="G17" s="284" t="e">
        <f t="shared" si="1"/>
        <v>#DIV/0!</v>
      </c>
      <c r="H17" s="155">
        <v>0</v>
      </c>
      <c r="I17" s="155">
        <v>0</v>
      </c>
      <c r="J17" s="155">
        <f t="shared" si="2"/>
        <v>0</v>
      </c>
      <c r="K17" s="246">
        <v>0</v>
      </c>
      <c r="L17" s="246">
        <f t="shared" si="3"/>
        <v>0</v>
      </c>
    </row>
    <row r="18" spans="1:12" x14ac:dyDescent="0.2">
      <c r="A18" s="576" t="s">
        <v>1013</v>
      </c>
      <c r="B18" s="171" t="s">
        <v>1014</v>
      </c>
      <c r="C18" s="155">
        <v>0</v>
      </c>
      <c r="D18" s="155">
        <v>0</v>
      </c>
      <c r="E18" s="155">
        <f t="shared" si="0"/>
        <v>0</v>
      </c>
      <c r="F18" s="284"/>
      <c r="G18" s="284" t="e">
        <f t="shared" si="1"/>
        <v>#DIV/0!</v>
      </c>
      <c r="H18" s="155">
        <v>0</v>
      </c>
      <c r="I18" s="155">
        <v>0</v>
      </c>
      <c r="J18" s="155">
        <f t="shared" si="2"/>
        <v>0</v>
      </c>
      <c r="K18" s="246">
        <v>0</v>
      </c>
      <c r="L18" s="246">
        <f t="shared" si="3"/>
        <v>0</v>
      </c>
    </row>
    <row r="19" spans="1:12" x14ac:dyDescent="0.2">
      <c r="A19" s="576"/>
      <c r="B19" s="171" t="s">
        <v>1015</v>
      </c>
      <c r="C19" s="155">
        <v>0</v>
      </c>
      <c r="D19" s="155">
        <v>0</v>
      </c>
      <c r="E19" s="155">
        <f t="shared" si="0"/>
        <v>0</v>
      </c>
      <c r="F19" s="284"/>
      <c r="G19" s="284" t="e">
        <f t="shared" si="1"/>
        <v>#DIV/0!</v>
      </c>
      <c r="H19" s="155">
        <v>0</v>
      </c>
      <c r="I19" s="155">
        <v>0</v>
      </c>
      <c r="J19" s="155">
        <f t="shared" si="2"/>
        <v>0</v>
      </c>
      <c r="K19" s="246">
        <v>0</v>
      </c>
      <c r="L19" s="246">
        <f t="shared" si="3"/>
        <v>0</v>
      </c>
    </row>
    <row r="20" spans="1:12" x14ac:dyDescent="0.2">
      <c r="A20" s="576" t="s">
        <v>1016</v>
      </c>
      <c r="B20" s="171" t="s">
        <v>1017</v>
      </c>
      <c r="C20" s="155">
        <v>0</v>
      </c>
      <c r="D20" s="155">
        <v>0</v>
      </c>
      <c r="E20" s="155">
        <f t="shared" si="0"/>
        <v>0</v>
      </c>
      <c r="F20" s="284"/>
      <c r="G20" s="284" t="e">
        <f t="shared" si="1"/>
        <v>#DIV/0!</v>
      </c>
      <c r="H20" s="155">
        <v>0</v>
      </c>
      <c r="I20" s="155">
        <v>0</v>
      </c>
      <c r="J20" s="155">
        <f t="shared" si="2"/>
        <v>0</v>
      </c>
      <c r="K20" s="246">
        <v>0</v>
      </c>
      <c r="L20" s="246">
        <f t="shared" si="3"/>
        <v>0</v>
      </c>
    </row>
    <row r="21" spans="1:12" x14ac:dyDescent="0.2">
      <c r="A21" s="576"/>
      <c r="B21" s="171" t="s">
        <v>1018</v>
      </c>
      <c r="C21" s="155">
        <v>0</v>
      </c>
      <c r="D21" s="155">
        <v>0</v>
      </c>
      <c r="E21" s="155">
        <f t="shared" si="0"/>
        <v>0</v>
      </c>
      <c r="F21" s="284"/>
      <c r="G21" s="284" t="e">
        <f t="shared" si="1"/>
        <v>#DIV/0!</v>
      </c>
      <c r="H21" s="155">
        <v>0</v>
      </c>
      <c r="I21" s="155">
        <v>0</v>
      </c>
      <c r="J21" s="155">
        <f t="shared" si="2"/>
        <v>0</v>
      </c>
      <c r="K21" s="285"/>
      <c r="L21" s="285"/>
    </row>
    <row r="22" spans="1:12" ht="22.5" x14ac:dyDescent="0.2">
      <c r="A22" s="215" t="s">
        <v>1019</v>
      </c>
      <c r="B22" s="171" t="s">
        <v>1020</v>
      </c>
      <c r="C22" s="155">
        <v>0</v>
      </c>
      <c r="D22" s="155">
        <v>0</v>
      </c>
      <c r="E22" s="155">
        <f t="shared" si="0"/>
        <v>0</v>
      </c>
      <c r="F22" s="284"/>
      <c r="G22" s="284" t="e">
        <f t="shared" si="1"/>
        <v>#DIV/0!</v>
      </c>
      <c r="H22" s="155">
        <v>0</v>
      </c>
      <c r="I22" s="155">
        <v>0</v>
      </c>
      <c r="J22" s="155">
        <f t="shared" si="2"/>
        <v>0</v>
      </c>
      <c r="K22" s="286"/>
      <c r="L22" s="286"/>
    </row>
    <row r="23" spans="1:12" x14ac:dyDescent="0.2">
      <c r="A23" s="215" t="s">
        <v>1021</v>
      </c>
      <c r="B23" s="171" t="s">
        <v>1022</v>
      </c>
      <c r="C23" s="155">
        <v>0</v>
      </c>
      <c r="D23" s="155">
        <v>0</v>
      </c>
      <c r="E23" s="155">
        <f t="shared" si="0"/>
        <v>0</v>
      </c>
      <c r="F23" s="284"/>
      <c r="G23" s="284" t="e">
        <f t="shared" si="1"/>
        <v>#DIV/0!</v>
      </c>
      <c r="H23" s="155">
        <v>0</v>
      </c>
      <c r="I23" s="155">
        <v>0</v>
      </c>
      <c r="J23" s="155">
        <f t="shared" si="2"/>
        <v>0</v>
      </c>
      <c r="K23" s="287"/>
      <c r="L23" s="287"/>
    </row>
    <row r="24" spans="1:12" ht="12.75" customHeight="1" x14ac:dyDescent="0.2">
      <c r="A24" s="577" t="s">
        <v>987</v>
      </c>
      <c r="B24" s="577"/>
      <c r="C24" s="165">
        <f>SUM(C15:C23)</f>
        <v>0</v>
      </c>
      <c r="D24" s="165">
        <f>SUM(D15:D23)</f>
        <v>0</v>
      </c>
      <c r="E24" s="165">
        <f>SUM(E15:E23)</f>
        <v>0</v>
      </c>
      <c r="F24" s="288"/>
      <c r="G24" s="289"/>
      <c r="H24" s="290">
        <f>SUM(H15:H23)</f>
        <v>0</v>
      </c>
      <c r="I24" s="165">
        <f>SUM(I15:I23)</f>
        <v>0</v>
      </c>
      <c r="J24" s="165">
        <f>SUM(J15:J23)</f>
        <v>0</v>
      </c>
      <c r="K24" s="291">
        <f>SUM(K15:K20)</f>
        <v>0</v>
      </c>
      <c r="L24" s="291">
        <f>SUM(L15:L20)</f>
        <v>0</v>
      </c>
    </row>
    <row r="25" spans="1:12" s="84" customFormat="1" ht="11.25" x14ac:dyDescent="0.2">
      <c r="A25" s="292"/>
      <c r="B25" s="292"/>
      <c r="C25" s="293"/>
      <c r="D25" s="293"/>
      <c r="E25" s="293"/>
      <c r="F25" s="294"/>
      <c r="G25" s="294"/>
      <c r="H25" s="293"/>
      <c r="I25" s="293"/>
      <c r="J25" s="293"/>
      <c r="K25" s="295"/>
      <c r="L25" s="295"/>
    </row>
    <row r="26" spans="1:12" s="84" customFormat="1" ht="45" customHeight="1" x14ac:dyDescent="0.2">
      <c r="A26" s="541" t="s">
        <v>993</v>
      </c>
      <c r="B26" s="541" t="s">
        <v>994</v>
      </c>
      <c r="C26" s="278" t="s">
        <v>647</v>
      </c>
      <c r="D26" s="278" t="s">
        <v>995</v>
      </c>
      <c r="E26" s="278" t="s">
        <v>996</v>
      </c>
      <c r="F26" s="278" t="s">
        <v>997</v>
      </c>
      <c r="G26" s="278" t="s">
        <v>998</v>
      </c>
      <c r="H26" s="278" t="s">
        <v>999</v>
      </c>
      <c r="I26" s="278" t="s">
        <v>1000</v>
      </c>
      <c r="J26" s="278" t="s">
        <v>1001</v>
      </c>
      <c r="K26" s="278" t="s">
        <v>1002</v>
      </c>
      <c r="L26" s="278" t="s">
        <v>1003</v>
      </c>
    </row>
    <row r="27" spans="1:12" s="84" customFormat="1" ht="11.25" x14ac:dyDescent="0.2">
      <c r="A27" s="541"/>
      <c r="B27" s="541"/>
      <c r="C27" s="279" t="s">
        <v>314</v>
      </c>
      <c r="D27" s="279" t="s">
        <v>316</v>
      </c>
      <c r="E27" s="280" t="s">
        <v>1004</v>
      </c>
      <c r="F27" s="279" t="s">
        <v>765</v>
      </c>
      <c r="G27" s="280" t="s">
        <v>1005</v>
      </c>
      <c r="H27" s="279" t="s">
        <v>790</v>
      </c>
      <c r="I27" s="279" t="s">
        <v>708</v>
      </c>
      <c r="J27" s="280" t="s">
        <v>1006</v>
      </c>
      <c r="K27" s="279" t="s">
        <v>711</v>
      </c>
      <c r="L27" s="280" t="s">
        <v>1007</v>
      </c>
    </row>
    <row r="28" spans="1:12" s="84" customFormat="1" ht="11.25" x14ac:dyDescent="0.2">
      <c r="A28" s="281" t="s">
        <v>1023</v>
      </c>
      <c r="B28" s="282"/>
      <c r="C28" s="282"/>
      <c r="D28" s="282"/>
      <c r="E28" s="282"/>
      <c r="F28" s="282"/>
      <c r="G28" s="282"/>
      <c r="H28" s="282"/>
      <c r="I28" s="282"/>
      <c r="J28" s="282"/>
      <c r="K28" s="282"/>
      <c r="L28" s="283"/>
    </row>
    <row r="29" spans="1:12" s="84" customFormat="1" ht="11.25" x14ac:dyDescent="0.2">
      <c r="A29" s="576" t="s">
        <v>1009</v>
      </c>
      <c r="B29" s="171" t="s">
        <v>1010</v>
      </c>
      <c r="C29" s="155">
        <v>0</v>
      </c>
      <c r="D29" s="155">
        <v>0</v>
      </c>
      <c r="E29" s="155">
        <f t="shared" ref="E29:E37" si="4">+C29-D29</f>
        <v>0</v>
      </c>
      <c r="F29" s="284"/>
      <c r="G29" s="284" t="e">
        <f t="shared" ref="G29:G37" si="5">+I29/E29</f>
        <v>#DIV/0!</v>
      </c>
      <c r="H29" s="155">
        <v>0</v>
      </c>
      <c r="I29" s="155">
        <v>0</v>
      </c>
      <c r="J29" s="155">
        <f t="shared" ref="J29:J37" si="6">+I29-H29</f>
        <v>0</v>
      </c>
      <c r="K29" s="246">
        <v>0</v>
      </c>
      <c r="L29" s="246">
        <f t="shared" ref="L29:L34" si="7">+K29-J29</f>
        <v>0</v>
      </c>
    </row>
    <row r="30" spans="1:12" s="84" customFormat="1" ht="11.25" x14ac:dyDescent="0.2">
      <c r="A30" s="576"/>
      <c r="B30" s="171" t="s">
        <v>1011</v>
      </c>
      <c r="C30" s="155">
        <v>0</v>
      </c>
      <c r="D30" s="155">
        <v>0</v>
      </c>
      <c r="E30" s="155">
        <f t="shared" si="4"/>
        <v>0</v>
      </c>
      <c r="F30" s="284"/>
      <c r="G30" s="284" t="e">
        <f t="shared" si="5"/>
        <v>#DIV/0!</v>
      </c>
      <c r="H30" s="155">
        <v>0</v>
      </c>
      <c r="I30" s="155">
        <v>0</v>
      </c>
      <c r="J30" s="155">
        <f t="shared" si="6"/>
        <v>0</v>
      </c>
      <c r="K30" s="246">
        <v>0</v>
      </c>
      <c r="L30" s="246">
        <f t="shared" si="7"/>
        <v>0</v>
      </c>
    </row>
    <row r="31" spans="1:12" s="84" customFormat="1" ht="11.25" x14ac:dyDescent="0.2">
      <c r="A31" s="576"/>
      <c r="B31" s="171" t="s">
        <v>1012</v>
      </c>
      <c r="C31" s="155">
        <v>0</v>
      </c>
      <c r="D31" s="155">
        <v>0</v>
      </c>
      <c r="E31" s="155">
        <f t="shared" si="4"/>
        <v>0</v>
      </c>
      <c r="F31" s="284"/>
      <c r="G31" s="284" t="e">
        <f t="shared" si="5"/>
        <v>#DIV/0!</v>
      </c>
      <c r="H31" s="155">
        <v>0</v>
      </c>
      <c r="I31" s="155">
        <v>0</v>
      </c>
      <c r="J31" s="155">
        <f t="shared" si="6"/>
        <v>0</v>
      </c>
      <c r="K31" s="246">
        <v>0</v>
      </c>
      <c r="L31" s="246">
        <f t="shared" si="7"/>
        <v>0</v>
      </c>
    </row>
    <row r="32" spans="1:12" s="84" customFormat="1" ht="11.25" x14ac:dyDescent="0.2">
      <c r="A32" s="576" t="s">
        <v>1013</v>
      </c>
      <c r="B32" s="171" t="s">
        <v>1014</v>
      </c>
      <c r="C32" s="155">
        <v>0</v>
      </c>
      <c r="D32" s="155">
        <v>0</v>
      </c>
      <c r="E32" s="155">
        <f t="shared" si="4"/>
        <v>0</v>
      </c>
      <c r="F32" s="284"/>
      <c r="G32" s="284" t="e">
        <f t="shared" si="5"/>
        <v>#DIV/0!</v>
      </c>
      <c r="H32" s="155">
        <v>0</v>
      </c>
      <c r="I32" s="155">
        <v>0</v>
      </c>
      <c r="J32" s="155">
        <f t="shared" si="6"/>
        <v>0</v>
      </c>
      <c r="K32" s="246">
        <v>0</v>
      </c>
      <c r="L32" s="246">
        <f t="shared" si="7"/>
        <v>0</v>
      </c>
    </row>
    <row r="33" spans="1:12" s="84" customFormat="1" ht="11.25" x14ac:dyDescent="0.2">
      <c r="A33" s="576"/>
      <c r="B33" s="171" t="s">
        <v>1015</v>
      </c>
      <c r="C33" s="155">
        <v>0</v>
      </c>
      <c r="D33" s="155">
        <v>0</v>
      </c>
      <c r="E33" s="155">
        <f t="shared" si="4"/>
        <v>0</v>
      </c>
      <c r="F33" s="284"/>
      <c r="G33" s="284" t="e">
        <f t="shared" si="5"/>
        <v>#DIV/0!</v>
      </c>
      <c r="H33" s="155">
        <v>0</v>
      </c>
      <c r="I33" s="155">
        <v>0</v>
      </c>
      <c r="J33" s="155">
        <f t="shared" si="6"/>
        <v>0</v>
      </c>
      <c r="K33" s="246">
        <v>0</v>
      </c>
      <c r="L33" s="246">
        <f t="shared" si="7"/>
        <v>0</v>
      </c>
    </row>
    <row r="34" spans="1:12" s="84" customFormat="1" ht="11.25" x14ac:dyDescent="0.2">
      <c r="A34" s="576" t="s">
        <v>1016</v>
      </c>
      <c r="B34" s="171" t="s">
        <v>1017</v>
      </c>
      <c r="C34" s="155">
        <v>0</v>
      </c>
      <c r="D34" s="155">
        <v>0</v>
      </c>
      <c r="E34" s="155">
        <f t="shared" si="4"/>
        <v>0</v>
      </c>
      <c r="F34" s="284"/>
      <c r="G34" s="284" t="e">
        <f t="shared" si="5"/>
        <v>#DIV/0!</v>
      </c>
      <c r="H34" s="155">
        <v>0</v>
      </c>
      <c r="I34" s="155">
        <v>0</v>
      </c>
      <c r="J34" s="155">
        <f t="shared" si="6"/>
        <v>0</v>
      </c>
      <c r="K34" s="246">
        <v>0</v>
      </c>
      <c r="L34" s="246">
        <f t="shared" si="7"/>
        <v>0</v>
      </c>
    </row>
    <row r="35" spans="1:12" s="84" customFormat="1" ht="11.25" x14ac:dyDescent="0.2">
      <c r="A35" s="576"/>
      <c r="B35" s="171" t="s">
        <v>1018</v>
      </c>
      <c r="C35" s="155">
        <v>0</v>
      </c>
      <c r="D35" s="155">
        <v>0</v>
      </c>
      <c r="E35" s="155">
        <f t="shared" si="4"/>
        <v>0</v>
      </c>
      <c r="F35" s="284"/>
      <c r="G35" s="284" t="e">
        <f t="shared" si="5"/>
        <v>#DIV/0!</v>
      </c>
      <c r="H35" s="155">
        <v>0</v>
      </c>
      <c r="I35" s="155">
        <v>0</v>
      </c>
      <c r="J35" s="155">
        <f t="shared" si="6"/>
        <v>0</v>
      </c>
      <c r="K35" s="285"/>
      <c r="L35" s="285"/>
    </row>
    <row r="36" spans="1:12" s="84" customFormat="1" ht="22.5" x14ac:dyDescent="0.2">
      <c r="A36" s="215" t="s">
        <v>1019</v>
      </c>
      <c r="B36" s="171" t="s">
        <v>1020</v>
      </c>
      <c r="C36" s="155">
        <v>0</v>
      </c>
      <c r="D36" s="155">
        <v>0</v>
      </c>
      <c r="E36" s="155">
        <f t="shared" si="4"/>
        <v>0</v>
      </c>
      <c r="F36" s="284"/>
      <c r="G36" s="284" t="e">
        <f t="shared" si="5"/>
        <v>#DIV/0!</v>
      </c>
      <c r="H36" s="155">
        <v>0</v>
      </c>
      <c r="I36" s="155">
        <v>0</v>
      </c>
      <c r="J36" s="155">
        <f t="shared" si="6"/>
        <v>0</v>
      </c>
      <c r="K36" s="286"/>
      <c r="L36" s="286"/>
    </row>
    <row r="37" spans="1:12" s="84" customFormat="1" ht="11.25" x14ac:dyDescent="0.2">
      <c r="A37" s="215" t="s">
        <v>1021</v>
      </c>
      <c r="B37" s="171" t="s">
        <v>1022</v>
      </c>
      <c r="C37" s="155">
        <v>0</v>
      </c>
      <c r="D37" s="155">
        <v>0</v>
      </c>
      <c r="E37" s="155">
        <f t="shared" si="4"/>
        <v>0</v>
      </c>
      <c r="F37" s="284"/>
      <c r="G37" s="284" t="e">
        <f t="shared" si="5"/>
        <v>#DIV/0!</v>
      </c>
      <c r="H37" s="155">
        <v>0</v>
      </c>
      <c r="I37" s="155">
        <v>0</v>
      </c>
      <c r="J37" s="155">
        <f t="shared" si="6"/>
        <v>0</v>
      </c>
      <c r="K37" s="287"/>
      <c r="L37" s="287"/>
    </row>
    <row r="38" spans="1:12" s="84" customFormat="1" ht="11.25" customHeight="1" x14ac:dyDescent="0.2">
      <c r="A38" s="577" t="s">
        <v>987</v>
      </c>
      <c r="B38" s="577"/>
      <c r="C38" s="165">
        <f>SUM(C29:C37)</f>
        <v>0</v>
      </c>
      <c r="D38" s="165">
        <f>SUM(D29:D37)</f>
        <v>0</v>
      </c>
      <c r="E38" s="165">
        <f>SUM(E29:E37)</f>
        <v>0</v>
      </c>
      <c r="F38" s="288"/>
      <c r="G38" s="289"/>
      <c r="H38" s="290">
        <f>SUM(H29:H37)</f>
        <v>0</v>
      </c>
      <c r="I38" s="165">
        <f>SUM(I29:I37)</f>
        <v>0</v>
      </c>
      <c r="J38" s="165">
        <f>SUM(J29:J37)</f>
        <v>0</v>
      </c>
      <c r="K38" s="291">
        <f>SUM(K29:K34)</f>
        <v>0</v>
      </c>
      <c r="L38" s="291">
        <f>SUM(L29:L34)</f>
        <v>0</v>
      </c>
    </row>
    <row r="39" spans="1:12" s="84" customFormat="1" ht="11.25" x14ac:dyDescent="0.2">
      <c r="A39" s="292"/>
      <c r="B39" s="292"/>
      <c r="C39" s="293"/>
      <c r="D39" s="293"/>
      <c r="E39" s="293"/>
      <c r="F39" s="294"/>
      <c r="G39" s="294"/>
      <c r="H39" s="293"/>
      <c r="I39" s="293"/>
      <c r="J39" s="293"/>
      <c r="K39" s="295"/>
      <c r="L39" s="295"/>
    </row>
    <row r="40" spans="1:12" s="84" customFormat="1" ht="45" customHeight="1" x14ac:dyDescent="0.2">
      <c r="A40" s="541" t="s">
        <v>993</v>
      </c>
      <c r="B40" s="541" t="s">
        <v>994</v>
      </c>
      <c r="C40" s="278" t="s">
        <v>647</v>
      </c>
      <c r="D40" s="278" t="s">
        <v>995</v>
      </c>
      <c r="E40" s="278" t="s">
        <v>996</v>
      </c>
      <c r="F40" s="278" t="s">
        <v>997</v>
      </c>
      <c r="G40" s="278" t="s">
        <v>998</v>
      </c>
      <c r="H40" s="278" t="s">
        <v>999</v>
      </c>
      <c r="I40" s="278" t="s">
        <v>1000</v>
      </c>
      <c r="J40" s="278" t="s">
        <v>1001</v>
      </c>
      <c r="K40" s="278" t="s">
        <v>1002</v>
      </c>
      <c r="L40" s="278" t="s">
        <v>1003</v>
      </c>
    </row>
    <row r="41" spans="1:12" s="84" customFormat="1" ht="11.25" x14ac:dyDescent="0.2">
      <c r="A41" s="541"/>
      <c r="B41" s="541"/>
      <c r="C41" s="279" t="s">
        <v>314</v>
      </c>
      <c r="D41" s="279" t="s">
        <v>316</v>
      </c>
      <c r="E41" s="280" t="s">
        <v>1004</v>
      </c>
      <c r="F41" s="279" t="s">
        <v>765</v>
      </c>
      <c r="G41" s="280" t="s">
        <v>1005</v>
      </c>
      <c r="H41" s="279" t="s">
        <v>790</v>
      </c>
      <c r="I41" s="279" t="s">
        <v>708</v>
      </c>
      <c r="J41" s="280" t="s">
        <v>1006</v>
      </c>
      <c r="K41" s="279" t="s">
        <v>711</v>
      </c>
      <c r="L41" s="280" t="s">
        <v>1007</v>
      </c>
    </row>
    <row r="42" spans="1:12" s="84" customFormat="1" ht="11.25" x14ac:dyDescent="0.2">
      <c r="A42" s="281" t="s">
        <v>1024</v>
      </c>
      <c r="B42" s="282"/>
      <c r="C42" s="282"/>
      <c r="D42" s="282"/>
      <c r="E42" s="282"/>
      <c r="F42" s="282"/>
      <c r="G42" s="282"/>
      <c r="H42" s="282"/>
      <c r="I42" s="282"/>
      <c r="J42" s="282"/>
      <c r="K42" s="282"/>
      <c r="L42" s="283"/>
    </row>
    <row r="43" spans="1:12" s="84" customFormat="1" ht="11.25" x14ac:dyDescent="0.2">
      <c r="A43" s="576" t="s">
        <v>1009</v>
      </c>
      <c r="B43" s="171" t="s">
        <v>1010</v>
      </c>
      <c r="C43" s="155">
        <v>0</v>
      </c>
      <c r="D43" s="155">
        <v>0</v>
      </c>
      <c r="E43" s="155">
        <f t="shared" ref="E43:E51" si="8">+C43-D43</f>
        <v>0</v>
      </c>
      <c r="F43" s="284"/>
      <c r="G43" s="284" t="e">
        <f t="shared" ref="G43:G51" si="9">+I43/E43</f>
        <v>#DIV/0!</v>
      </c>
      <c r="H43" s="155">
        <v>0</v>
      </c>
      <c r="I43" s="155">
        <v>0</v>
      </c>
      <c r="J43" s="155">
        <f t="shared" ref="J43:J51" si="10">+I43-H43</f>
        <v>0</v>
      </c>
      <c r="K43" s="246">
        <v>0</v>
      </c>
      <c r="L43" s="246">
        <f t="shared" ref="L43:L48" si="11">+K43-J43</f>
        <v>0</v>
      </c>
    </row>
    <row r="44" spans="1:12" s="84" customFormat="1" ht="11.25" x14ac:dyDescent="0.2">
      <c r="A44" s="576"/>
      <c r="B44" s="171" t="s">
        <v>1011</v>
      </c>
      <c r="C44" s="155">
        <v>0</v>
      </c>
      <c r="D44" s="155">
        <v>0</v>
      </c>
      <c r="E44" s="155">
        <f t="shared" si="8"/>
        <v>0</v>
      </c>
      <c r="F44" s="284"/>
      <c r="G44" s="284" t="e">
        <f t="shared" si="9"/>
        <v>#DIV/0!</v>
      </c>
      <c r="H44" s="155">
        <v>0</v>
      </c>
      <c r="I44" s="155">
        <v>0</v>
      </c>
      <c r="J44" s="155">
        <f t="shared" si="10"/>
        <v>0</v>
      </c>
      <c r="K44" s="246">
        <v>0</v>
      </c>
      <c r="L44" s="246">
        <f t="shared" si="11"/>
        <v>0</v>
      </c>
    </row>
    <row r="45" spans="1:12" s="84" customFormat="1" ht="11.25" x14ac:dyDescent="0.2">
      <c r="A45" s="576"/>
      <c r="B45" s="171" t="s">
        <v>1012</v>
      </c>
      <c r="C45" s="155">
        <v>0</v>
      </c>
      <c r="D45" s="155">
        <v>0</v>
      </c>
      <c r="E45" s="155">
        <f t="shared" si="8"/>
        <v>0</v>
      </c>
      <c r="F45" s="284"/>
      <c r="G45" s="284" t="e">
        <f t="shared" si="9"/>
        <v>#DIV/0!</v>
      </c>
      <c r="H45" s="155">
        <v>0</v>
      </c>
      <c r="I45" s="155">
        <v>0</v>
      </c>
      <c r="J45" s="155">
        <f t="shared" si="10"/>
        <v>0</v>
      </c>
      <c r="K45" s="246">
        <v>0</v>
      </c>
      <c r="L45" s="246">
        <f t="shared" si="11"/>
        <v>0</v>
      </c>
    </row>
    <row r="46" spans="1:12" s="84" customFormat="1" ht="11.25" x14ac:dyDescent="0.2">
      <c r="A46" s="576" t="s">
        <v>1013</v>
      </c>
      <c r="B46" s="171" t="s">
        <v>1014</v>
      </c>
      <c r="C46" s="155">
        <v>0</v>
      </c>
      <c r="D46" s="155">
        <v>0</v>
      </c>
      <c r="E46" s="155">
        <f t="shared" si="8"/>
        <v>0</v>
      </c>
      <c r="F46" s="284"/>
      <c r="G46" s="284" t="e">
        <f t="shared" si="9"/>
        <v>#DIV/0!</v>
      </c>
      <c r="H46" s="155">
        <v>0</v>
      </c>
      <c r="I46" s="155">
        <v>0</v>
      </c>
      <c r="J46" s="155">
        <f t="shared" si="10"/>
        <v>0</v>
      </c>
      <c r="K46" s="246">
        <v>0</v>
      </c>
      <c r="L46" s="246">
        <f t="shared" si="11"/>
        <v>0</v>
      </c>
    </row>
    <row r="47" spans="1:12" s="84" customFormat="1" ht="11.25" x14ac:dyDescent="0.2">
      <c r="A47" s="576"/>
      <c r="B47" s="171" t="s">
        <v>1015</v>
      </c>
      <c r="C47" s="155">
        <v>0</v>
      </c>
      <c r="D47" s="155">
        <v>0</v>
      </c>
      <c r="E47" s="155">
        <f t="shared" si="8"/>
        <v>0</v>
      </c>
      <c r="F47" s="284"/>
      <c r="G47" s="284" t="e">
        <f t="shared" si="9"/>
        <v>#DIV/0!</v>
      </c>
      <c r="H47" s="155">
        <v>0</v>
      </c>
      <c r="I47" s="155">
        <v>0</v>
      </c>
      <c r="J47" s="155">
        <f t="shared" si="10"/>
        <v>0</v>
      </c>
      <c r="K47" s="246">
        <v>0</v>
      </c>
      <c r="L47" s="246">
        <f t="shared" si="11"/>
        <v>0</v>
      </c>
    </row>
    <row r="48" spans="1:12" s="84" customFormat="1" ht="11.25" x14ac:dyDescent="0.2">
      <c r="A48" s="576" t="s">
        <v>1016</v>
      </c>
      <c r="B48" s="171" t="s">
        <v>1017</v>
      </c>
      <c r="C48" s="155">
        <v>0</v>
      </c>
      <c r="D48" s="155">
        <v>0</v>
      </c>
      <c r="E48" s="155">
        <f t="shared" si="8"/>
        <v>0</v>
      </c>
      <c r="F48" s="284"/>
      <c r="G48" s="284" t="e">
        <f t="shared" si="9"/>
        <v>#DIV/0!</v>
      </c>
      <c r="H48" s="155">
        <v>0</v>
      </c>
      <c r="I48" s="155">
        <v>0</v>
      </c>
      <c r="J48" s="155">
        <f t="shared" si="10"/>
        <v>0</v>
      </c>
      <c r="K48" s="246">
        <v>0</v>
      </c>
      <c r="L48" s="246">
        <f t="shared" si="11"/>
        <v>0</v>
      </c>
    </row>
    <row r="49" spans="1:12" s="84" customFormat="1" ht="11.25" x14ac:dyDescent="0.2">
      <c r="A49" s="576"/>
      <c r="B49" s="171" t="s">
        <v>1018</v>
      </c>
      <c r="C49" s="155">
        <v>0</v>
      </c>
      <c r="D49" s="155">
        <v>0</v>
      </c>
      <c r="E49" s="155">
        <f t="shared" si="8"/>
        <v>0</v>
      </c>
      <c r="F49" s="284"/>
      <c r="G49" s="284" t="e">
        <f t="shared" si="9"/>
        <v>#DIV/0!</v>
      </c>
      <c r="H49" s="155">
        <v>0</v>
      </c>
      <c r="I49" s="155">
        <v>0</v>
      </c>
      <c r="J49" s="155">
        <f t="shared" si="10"/>
        <v>0</v>
      </c>
      <c r="K49" s="285"/>
      <c r="L49" s="285"/>
    </row>
    <row r="50" spans="1:12" s="84" customFormat="1" ht="22.5" x14ac:dyDescent="0.2">
      <c r="A50" s="215" t="s">
        <v>1019</v>
      </c>
      <c r="B50" s="171" t="s">
        <v>1020</v>
      </c>
      <c r="C50" s="155">
        <v>0</v>
      </c>
      <c r="D50" s="155">
        <v>0</v>
      </c>
      <c r="E50" s="155">
        <f t="shared" si="8"/>
        <v>0</v>
      </c>
      <c r="F50" s="284"/>
      <c r="G50" s="284" t="e">
        <f t="shared" si="9"/>
        <v>#DIV/0!</v>
      </c>
      <c r="H50" s="155">
        <v>0</v>
      </c>
      <c r="I50" s="155">
        <v>0</v>
      </c>
      <c r="J50" s="155">
        <f t="shared" si="10"/>
        <v>0</v>
      </c>
      <c r="K50" s="286"/>
      <c r="L50" s="286"/>
    </row>
    <row r="51" spans="1:12" s="84" customFormat="1" ht="11.25" x14ac:dyDescent="0.2">
      <c r="A51" s="215" t="s">
        <v>1021</v>
      </c>
      <c r="B51" s="171" t="s">
        <v>1022</v>
      </c>
      <c r="C51" s="155">
        <v>0</v>
      </c>
      <c r="D51" s="155">
        <v>0</v>
      </c>
      <c r="E51" s="155">
        <f t="shared" si="8"/>
        <v>0</v>
      </c>
      <c r="F51" s="284"/>
      <c r="G51" s="284" t="e">
        <f t="shared" si="9"/>
        <v>#DIV/0!</v>
      </c>
      <c r="H51" s="155">
        <v>0</v>
      </c>
      <c r="I51" s="155">
        <v>0</v>
      </c>
      <c r="J51" s="155">
        <f t="shared" si="10"/>
        <v>0</v>
      </c>
      <c r="K51" s="287"/>
      <c r="L51" s="287"/>
    </row>
    <row r="52" spans="1:12" s="84" customFormat="1" ht="11.25" customHeight="1" x14ac:dyDescent="0.2">
      <c r="A52" s="577" t="s">
        <v>987</v>
      </c>
      <c r="B52" s="577"/>
      <c r="C52" s="165">
        <f>SUM(C43:C51)</f>
        <v>0</v>
      </c>
      <c r="D52" s="165">
        <f>SUM(D43:D51)</f>
        <v>0</v>
      </c>
      <c r="E52" s="165">
        <f>SUM(E43:E51)</f>
        <v>0</v>
      </c>
      <c r="F52" s="288"/>
      <c r="G52" s="289"/>
      <c r="H52" s="290">
        <f>SUM(H43:H51)</f>
        <v>0</v>
      </c>
      <c r="I52" s="165">
        <f>SUM(I43:I51)</f>
        <v>0</v>
      </c>
      <c r="J52" s="165">
        <f>SUM(J43:J51)</f>
        <v>0</v>
      </c>
      <c r="K52" s="291">
        <f>SUM(K43:K48)</f>
        <v>0</v>
      </c>
      <c r="L52" s="291">
        <f>SUM(L43:L48)</f>
        <v>0</v>
      </c>
    </row>
    <row r="53" spans="1:12" s="84" customFormat="1" ht="11.25" x14ac:dyDescent="0.2">
      <c r="A53" s="292"/>
      <c r="B53" s="292"/>
      <c r="C53" s="293"/>
      <c r="D53" s="293"/>
      <c r="E53" s="293"/>
      <c r="F53" s="294"/>
      <c r="G53" s="294"/>
      <c r="H53" s="293"/>
      <c r="I53" s="293"/>
      <c r="J53" s="293"/>
      <c r="K53" s="295"/>
      <c r="L53" s="295"/>
    </row>
    <row r="54" spans="1:12" ht="45" customHeight="1" x14ac:dyDescent="0.2">
      <c r="A54" s="541" t="s">
        <v>993</v>
      </c>
      <c r="B54" s="541" t="s">
        <v>994</v>
      </c>
      <c r="C54" s="278" t="s">
        <v>647</v>
      </c>
      <c r="D54" s="278" t="s">
        <v>995</v>
      </c>
      <c r="E54" s="278" t="s">
        <v>996</v>
      </c>
      <c r="F54" s="278" t="s">
        <v>997</v>
      </c>
      <c r="G54" s="278" t="s">
        <v>998</v>
      </c>
      <c r="H54" s="278" t="s">
        <v>999</v>
      </c>
      <c r="I54" s="278" t="s">
        <v>1000</v>
      </c>
      <c r="J54" s="278" t="s">
        <v>1025</v>
      </c>
    </row>
    <row r="55" spans="1:12" x14ac:dyDescent="0.2">
      <c r="A55" s="541"/>
      <c r="B55" s="541"/>
      <c r="C55" s="279" t="s">
        <v>314</v>
      </c>
      <c r="D55" s="279" t="s">
        <v>316</v>
      </c>
      <c r="E55" s="280" t="s">
        <v>1004</v>
      </c>
      <c r="F55" s="279" t="s">
        <v>765</v>
      </c>
      <c r="G55" s="280" t="s">
        <v>1005</v>
      </c>
      <c r="H55" s="279" t="s">
        <v>790</v>
      </c>
      <c r="I55" s="279" t="s">
        <v>708</v>
      </c>
      <c r="J55" s="280" t="s">
        <v>1006</v>
      </c>
    </row>
    <row r="56" spans="1:12" x14ac:dyDescent="0.2">
      <c r="A56" s="281" t="s">
        <v>1026</v>
      </c>
      <c r="B56" s="282"/>
      <c r="C56" s="282"/>
      <c r="D56" s="282"/>
      <c r="E56" s="282"/>
      <c r="F56" s="282"/>
      <c r="G56" s="282"/>
      <c r="H56" s="282"/>
      <c r="I56" s="282"/>
      <c r="J56" s="283"/>
    </row>
    <row r="57" spans="1:12" x14ac:dyDescent="0.2">
      <c r="A57" s="576" t="s">
        <v>1009</v>
      </c>
      <c r="B57" s="171" t="s">
        <v>1010</v>
      </c>
      <c r="C57" s="155">
        <v>0</v>
      </c>
      <c r="D57" s="155">
        <v>0</v>
      </c>
      <c r="E57" s="155">
        <f t="shared" ref="E57:E65" si="12">+C57-D57</f>
        <v>0</v>
      </c>
      <c r="F57" s="284"/>
      <c r="G57" s="284" t="e">
        <f t="shared" ref="G57:G65" si="13">+I57/E57</f>
        <v>#DIV/0!</v>
      </c>
      <c r="H57" s="155">
        <v>0</v>
      </c>
      <c r="I57" s="155">
        <v>0</v>
      </c>
      <c r="J57" s="155">
        <f t="shared" ref="J57:J65" si="14">+I57-H57</f>
        <v>0</v>
      </c>
    </row>
    <row r="58" spans="1:12" x14ac:dyDescent="0.2">
      <c r="A58" s="576"/>
      <c r="B58" s="171" t="s">
        <v>1011</v>
      </c>
      <c r="C58" s="155">
        <v>0</v>
      </c>
      <c r="D58" s="155">
        <v>0</v>
      </c>
      <c r="E58" s="155">
        <f t="shared" si="12"/>
        <v>0</v>
      </c>
      <c r="F58" s="284"/>
      <c r="G58" s="284" t="e">
        <f t="shared" si="13"/>
        <v>#DIV/0!</v>
      </c>
      <c r="H58" s="155">
        <v>0</v>
      </c>
      <c r="I58" s="155">
        <v>0</v>
      </c>
      <c r="J58" s="155">
        <f t="shared" si="14"/>
        <v>0</v>
      </c>
    </row>
    <row r="59" spans="1:12" x14ac:dyDescent="0.2">
      <c r="A59" s="576"/>
      <c r="B59" s="171" t="s">
        <v>1012</v>
      </c>
      <c r="C59" s="155">
        <v>0</v>
      </c>
      <c r="D59" s="155">
        <v>0</v>
      </c>
      <c r="E59" s="155">
        <f t="shared" si="12"/>
        <v>0</v>
      </c>
      <c r="F59" s="284"/>
      <c r="G59" s="284" t="e">
        <f t="shared" si="13"/>
        <v>#DIV/0!</v>
      </c>
      <c r="H59" s="155">
        <v>0</v>
      </c>
      <c r="I59" s="155">
        <v>0</v>
      </c>
      <c r="J59" s="155">
        <f t="shared" si="14"/>
        <v>0</v>
      </c>
    </row>
    <row r="60" spans="1:12" x14ac:dyDescent="0.2">
      <c r="A60" s="576" t="s">
        <v>1013</v>
      </c>
      <c r="B60" s="171" t="s">
        <v>1014</v>
      </c>
      <c r="C60" s="155">
        <v>0</v>
      </c>
      <c r="D60" s="155">
        <v>0</v>
      </c>
      <c r="E60" s="155">
        <f t="shared" si="12"/>
        <v>0</v>
      </c>
      <c r="F60" s="284"/>
      <c r="G60" s="284" t="e">
        <f t="shared" si="13"/>
        <v>#DIV/0!</v>
      </c>
      <c r="H60" s="155">
        <v>0</v>
      </c>
      <c r="I60" s="155">
        <v>0</v>
      </c>
      <c r="J60" s="155">
        <f t="shared" si="14"/>
        <v>0</v>
      </c>
    </row>
    <row r="61" spans="1:12" x14ac:dyDescent="0.2">
      <c r="A61" s="576"/>
      <c r="B61" s="171" t="s">
        <v>1015</v>
      </c>
      <c r="C61" s="155">
        <v>0</v>
      </c>
      <c r="D61" s="155">
        <v>0</v>
      </c>
      <c r="E61" s="155">
        <f t="shared" si="12"/>
        <v>0</v>
      </c>
      <c r="F61" s="284"/>
      <c r="G61" s="284" t="e">
        <f t="shared" si="13"/>
        <v>#DIV/0!</v>
      </c>
      <c r="H61" s="155">
        <v>0</v>
      </c>
      <c r="I61" s="155">
        <v>0</v>
      </c>
      <c r="J61" s="155">
        <f t="shared" si="14"/>
        <v>0</v>
      </c>
    </row>
    <row r="62" spans="1:12" x14ac:dyDescent="0.2">
      <c r="A62" s="576" t="s">
        <v>1016</v>
      </c>
      <c r="B62" s="171" t="s">
        <v>1017</v>
      </c>
      <c r="C62" s="155">
        <v>0</v>
      </c>
      <c r="D62" s="155">
        <v>0</v>
      </c>
      <c r="E62" s="155">
        <f t="shared" si="12"/>
        <v>0</v>
      </c>
      <c r="F62" s="284"/>
      <c r="G62" s="284" t="e">
        <f t="shared" si="13"/>
        <v>#DIV/0!</v>
      </c>
      <c r="H62" s="155">
        <v>0</v>
      </c>
      <c r="I62" s="155">
        <v>0</v>
      </c>
      <c r="J62" s="155">
        <f t="shared" si="14"/>
        <v>0</v>
      </c>
    </row>
    <row r="63" spans="1:12" x14ac:dyDescent="0.2">
      <c r="A63" s="576"/>
      <c r="B63" s="171" t="s">
        <v>1018</v>
      </c>
      <c r="C63" s="155">
        <v>0</v>
      </c>
      <c r="D63" s="155">
        <v>0</v>
      </c>
      <c r="E63" s="155">
        <f t="shared" si="12"/>
        <v>0</v>
      </c>
      <c r="F63" s="284"/>
      <c r="G63" s="284" t="e">
        <f t="shared" si="13"/>
        <v>#DIV/0!</v>
      </c>
      <c r="H63" s="155">
        <v>0</v>
      </c>
      <c r="I63" s="155">
        <v>0</v>
      </c>
      <c r="J63" s="155">
        <f t="shared" si="14"/>
        <v>0</v>
      </c>
    </row>
    <row r="64" spans="1:12" ht="22.5" x14ac:dyDescent="0.2">
      <c r="A64" s="215" t="s">
        <v>1019</v>
      </c>
      <c r="B64" s="171" t="s">
        <v>1020</v>
      </c>
      <c r="C64" s="155">
        <v>0</v>
      </c>
      <c r="D64" s="155">
        <v>0</v>
      </c>
      <c r="E64" s="155">
        <f t="shared" si="12"/>
        <v>0</v>
      </c>
      <c r="F64" s="284"/>
      <c r="G64" s="284" t="e">
        <f t="shared" si="13"/>
        <v>#DIV/0!</v>
      </c>
      <c r="H64" s="155">
        <v>0</v>
      </c>
      <c r="I64" s="155">
        <v>0</v>
      </c>
      <c r="J64" s="155">
        <f t="shared" si="14"/>
        <v>0</v>
      </c>
    </row>
    <row r="65" spans="1:10" x14ac:dyDescent="0.2">
      <c r="A65" s="215" t="s">
        <v>1021</v>
      </c>
      <c r="B65" s="171" t="s">
        <v>1022</v>
      </c>
      <c r="C65" s="155">
        <v>0</v>
      </c>
      <c r="D65" s="155">
        <v>0</v>
      </c>
      <c r="E65" s="155">
        <f t="shared" si="12"/>
        <v>0</v>
      </c>
      <c r="F65" s="284"/>
      <c r="G65" s="284" t="e">
        <f t="shared" si="13"/>
        <v>#DIV/0!</v>
      </c>
      <c r="H65" s="155">
        <v>0</v>
      </c>
      <c r="I65" s="155">
        <v>0</v>
      </c>
      <c r="J65" s="155">
        <f t="shared" si="14"/>
        <v>0</v>
      </c>
    </row>
    <row r="66" spans="1:10" ht="12.75" customHeight="1" x14ac:dyDescent="0.2">
      <c r="A66" s="578" t="s">
        <v>987</v>
      </c>
      <c r="B66" s="578"/>
      <c r="C66" s="165">
        <f>SUM(C57:C65)</f>
        <v>0</v>
      </c>
      <c r="D66" s="165">
        <f>SUM(D57:D65)</f>
        <v>0</v>
      </c>
      <c r="E66" s="165">
        <f>SUM(E57:E65)</f>
        <v>0</v>
      </c>
      <c r="F66" s="288"/>
      <c r="G66" s="289"/>
      <c r="H66" s="290">
        <f>SUM(H57:H65)</f>
        <v>0</v>
      </c>
      <c r="I66" s="165">
        <f>SUM(I57:I65)</f>
        <v>0</v>
      </c>
      <c r="J66" s="165">
        <f>SUM(J57:J65)</f>
        <v>0</v>
      </c>
    </row>
    <row r="67" spans="1:10" s="84" customFormat="1" ht="11.25" x14ac:dyDescent="0.2">
      <c r="A67" s="292"/>
      <c r="B67" s="292"/>
      <c r="C67" s="296"/>
      <c r="D67" s="296"/>
      <c r="E67" s="296"/>
      <c r="F67" s="297"/>
      <c r="G67" s="297"/>
      <c r="H67" s="296"/>
      <c r="I67" s="296"/>
      <c r="J67" s="296"/>
    </row>
    <row r="68" spans="1:10" ht="45" customHeight="1" x14ac:dyDescent="0.2">
      <c r="A68" s="541" t="s">
        <v>993</v>
      </c>
      <c r="B68" s="541" t="s">
        <v>994</v>
      </c>
      <c r="C68" s="278" t="s">
        <v>647</v>
      </c>
      <c r="D68" s="278" t="s">
        <v>995</v>
      </c>
      <c r="E68" s="278" t="s">
        <v>996</v>
      </c>
      <c r="F68" s="278" t="s">
        <v>997</v>
      </c>
      <c r="G68" s="278" t="s">
        <v>998</v>
      </c>
      <c r="H68" s="278" t="s">
        <v>999</v>
      </c>
      <c r="I68" s="278" t="s">
        <v>1000</v>
      </c>
      <c r="J68" s="278" t="s">
        <v>1025</v>
      </c>
    </row>
    <row r="69" spans="1:10" x14ac:dyDescent="0.2">
      <c r="A69" s="541"/>
      <c r="B69" s="541"/>
      <c r="C69" s="279" t="s">
        <v>314</v>
      </c>
      <c r="D69" s="279" t="s">
        <v>316</v>
      </c>
      <c r="E69" s="280" t="s">
        <v>1004</v>
      </c>
      <c r="F69" s="279" t="s">
        <v>765</v>
      </c>
      <c r="G69" s="280" t="s">
        <v>1005</v>
      </c>
      <c r="H69" s="279" t="s">
        <v>790</v>
      </c>
      <c r="I69" s="279" t="s">
        <v>708</v>
      </c>
      <c r="J69" s="280" t="s">
        <v>1006</v>
      </c>
    </row>
    <row r="70" spans="1:10" x14ac:dyDescent="0.2">
      <c r="A70" s="281" t="s">
        <v>1027</v>
      </c>
      <c r="B70" s="282"/>
      <c r="C70" s="282"/>
      <c r="D70" s="282"/>
      <c r="E70" s="282"/>
      <c r="F70" s="282"/>
      <c r="G70" s="282"/>
      <c r="H70" s="282"/>
      <c r="I70" s="282"/>
      <c r="J70" s="283"/>
    </row>
    <row r="71" spans="1:10" x14ac:dyDescent="0.2">
      <c r="A71" s="576" t="s">
        <v>1009</v>
      </c>
      <c r="B71" s="171" t="s">
        <v>1010</v>
      </c>
      <c r="C71" s="155">
        <v>0</v>
      </c>
      <c r="D71" s="155">
        <v>0</v>
      </c>
      <c r="E71" s="155">
        <f t="shared" ref="E71:E79" si="15">+C71-D71</f>
        <v>0</v>
      </c>
      <c r="F71" s="284"/>
      <c r="G71" s="284" t="e">
        <f t="shared" ref="G71:G79" si="16">+I71/E71</f>
        <v>#DIV/0!</v>
      </c>
      <c r="H71" s="155">
        <v>0</v>
      </c>
      <c r="I71" s="155">
        <v>0</v>
      </c>
      <c r="J71" s="155">
        <f t="shared" ref="J71:J79" si="17">+I71-H71</f>
        <v>0</v>
      </c>
    </row>
    <row r="72" spans="1:10" x14ac:dyDescent="0.2">
      <c r="A72" s="576"/>
      <c r="B72" s="171" t="s">
        <v>1011</v>
      </c>
      <c r="C72" s="155">
        <v>0</v>
      </c>
      <c r="D72" s="155">
        <v>0</v>
      </c>
      <c r="E72" s="155">
        <f t="shared" si="15"/>
        <v>0</v>
      </c>
      <c r="F72" s="284"/>
      <c r="G72" s="284" t="e">
        <f t="shared" si="16"/>
        <v>#DIV/0!</v>
      </c>
      <c r="H72" s="155">
        <v>0</v>
      </c>
      <c r="I72" s="155">
        <v>0</v>
      </c>
      <c r="J72" s="155">
        <f t="shared" si="17"/>
        <v>0</v>
      </c>
    </row>
    <row r="73" spans="1:10" x14ac:dyDescent="0.2">
      <c r="A73" s="576"/>
      <c r="B73" s="171" t="s">
        <v>1012</v>
      </c>
      <c r="C73" s="155">
        <v>0</v>
      </c>
      <c r="D73" s="155">
        <v>0</v>
      </c>
      <c r="E73" s="155">
        <f t="shared" si="15"/>
        <v>0</v>
      </c>
      <c r="F73" s="284"/>
      <c r="G73" s="284" t="e">
        <f t="shared" si="16"/>
        <v>#DIV/0!</v>
      </c>
      <c r="H73" s="155">
        <v>0</v>
      </c>
      <c r="I73" s="155">
        <v>0</v>
      </c>
      <c r="J73" s="155">
        <f t="shared" si="17"/>
        <v>0</v>
      </c>
    </row>
    <row r="74" spans="1:10" x14ac:dyDescent="0.2">
      <c r="A74" s="576" t="s">
        <v>1013</v>
      </c>
      <c r="B74" s="171" t="s">
        <v>1014</v>
      </c>
      <c r="C74" s="155">
        <v>0</v>
      </c>
      <c r="D74" s="155">
        <v>0</v>
      </c>
      <c r="E74" s="155">
        <f t="shared" si="15"/>
        <v>0</v>
      </c>
      <c r="F74" s="284"/>
      <c r="G74" s="284" t="e">
        <f t="shared" si="16"/>
        <v>#DIV/0!</v>
      </c>
      <c r="H74" s="155">
        <v>0</v>
      </c>
      <c r="I74" s="155">
        <v>0</v>
      </c>
      <c r="J74" s="155">
        <f t="shared" si="17"/>
        <v>0</v>
      </c>
    </row>
    <row r="75" spans="1:10" x14ac:dyDescent="0.2">
      <c r="A75" s="576"/>
      <c r="B75" s="171" t="s">
        <v>1015</v>
      </c>
      <c r="C75" s="155">
        <v>0</v>
      </c>
      <c r="D75" s="155">
        <v>0</v>
      </c>
      <c r="E75" s="155">
        <f t="shared" si="15"/>
        <v>0</v>
      </c>
      <c r="F75" s="284"/>
      <c r="G75" s="284" t="e">
        <f t="shared" si="16"/>
        <v>#DIV/0!</v>
      </c>
      <c r="H75" s="155">
        <v>0</v>
      </c>
      <c r="I75" s="155">
        <v>0</v>
      </c>
      <c r="J75" s="155">
        <f t="shared" si="17"/>
        <v>0</v>
      </c>
    </row>
    <row r="76" spans="1:10" x14ac:dyDescent="0.2">
      <c r="A76" s="576" t="s">
        <v>1016</v>
      </c>
      <c r="B76" s="171" t="s">
        <v>1017</v>
      </c>
      <c r="C76" s="155">
        <v>0</v>
      </c>
      <c r="D76" s="155">
        <v>0</v>
      </c>
      <c r="E76" s="155">
        <f t="shared" si="15"/>
        <v>0</v>
      </c>
      <c r="F76" s="284"/>
      <c r="G76" s="284" t="e">
        <f t="shared" si="16"/>
        <v>#DIV/0!</v>
      </c>
      <c r="H76" s="155">
        <v>0</v>
      </c>
      <c r="I76" s="155">
        <v>0</v>
      </c>
      <c r="J76" s="155">
        <f t="shared" si="17"/>
        <v>0</v>
      </c>
    </row>
    <row r="77" spans="1:10" x14ac:dyDescent="0.2">
      <c r="A77" s="576"/>
      <c r="B77" s="171" t="s">
        <v>1018</v>
      </c>
      <c r="C77" s="155">
        <v>0</v>
      </c>
      <c r="D77" s="155">
        <v>0</v>
      </c>
      <c r="E77" s="155">
        <f t="shared" si="15"/>
        <v>0</v>
      </c>
      <c r="F77" s="284"/>
      <c r="G77" s="284" t="e">
        <f t="shared" si="16"/>
        <v>#DIV/0!</v>
      </c>
      <c r="H77" s="155">
        <v>0</v>
      </c>
      <c r="I77" s="155">
        <v>0</v>
      </c>
      <c r="J77" s="155">
        <f t="shared" si="17"/>
        <v>0</v>
      </c>
    </row>
    <row r="78" spans="1:10" ht="22.5" x14ac:dyDescent="0.2">
      <c r="A78" s="215" t="s">
        <v>1019</v>
      </c>
      <c r="B78" s="171" t="s">
        <v>1020</v>
      </c>
      <c r="C78" s="155">
        <v>0</v>
      </c>
      <c r="D78" s="155">
        <v>0</v>
      </c>
      <c r="E78" s="155">
        <f t="shared" si="15"/>
        <v>0</v>
      </c>
      <c r="F78" s="284"/>
      <c r="G78" s="284" t="e">
        <f t="shared" si="16"/>
        <v>#DIV/0!</v>
      </c>
      <c r="H78" s="155">
        <v>0</v>
      </c>
      <c r="I78" s="155">
        <v>0</v>
      </c>
      <c r="J78" s="155">
        <f t="shared" si="17"/>
        <v>0</v>
      </c>
    </row>
    <row r="79" spans="1:10" x14ac:dyDescent="0.2">
      <c r="A79" s="215" t="s">
        <v>1021</v>
      </c>
      <c r="B79" s="171" t="s">
        <v>1022</v>
      </c>
      <c r="C79" s="155">
        <v>0</v>
      </c>
      <c r="D79" s="155">
        <v>0</v>
      </c>
      <c r="E79" s="155">
        <f t="shared" si="15"/>
        <v>0</v>
      </c>
      <c r="F79" s="284"/>
      <c r="G79" s="284" t="e">
        <f t="shared" si="16"/>
        <v>#DIV/0!</v>
      </c>
      <c r="H79" s="155">
        <v>0</v>
      </c>
      <c r="I79" s="155">
        <v>0</v>
      </c>
      <c r="J79" s="155">
        <f t="shared" si="17"/>
        <v>0</v>
      </c>
    </row>
    <row r="80" spans="1:10" ht="12.75" customHeight="1" x14ac:dyDescent="0.2">
      <c r="A80" s="578" t="s">
        <v>987</v>
      </c>
      <c r="B80" s="578"/>
      <c r="C80" s="165">
        <f>SUM(C71:C79)</f>
        <v>0</v>
      </c>
      <c r="D80" s="165">
        <f>SUM(D71:D79)</f>
        <v>0</v>
      </c>
      <c r="E80" s="165">
        <f>SUM(E71:E79)</f>
        <v>0</v>
      </c>
      <c r="F80" s="288"/>
      <c r="G80" s="289"/>
      <c r="H80" s="290">
        <f>SUM(H71:H79)</f>
        <v>0</v>
      </c>
      <c r="I80" s="165">
        <f>SUM(I71:I79)</f>
        <v>0</v>
      </c>
      <c r="J80" s="165">
        <f>SUM(J71:J79)</f>
        <v>0</v>
      </c>
    </row>
    <row r="81" spans="1:10" s="84" customFormat="1" ht="11.25" x14ac:dyDescent="0.2">
      <c r="A81" s="292"/>
      <c r="B81" s="292"/>
      <c r="C81" s="293"/>
      <c r="D81" s="293"/>
      <c r="E81" s="293"/>
      <c r="F81" s="294"/>
      <c r="G81" s="294"/>
      <c r="H81" s="293"/>
      <c r="I81" s="293"/>
      <c r="J81" s="293"/>
    </row>
    <row r="82" spans="1:10" ht="45" customHeight="1" x14ac:dyDescent="0.2">
      <c r="A82" s="541" t="s">
        <v>993</v>
      </c>
      <c r="B82" s="541" t="s">
        <v>994</v>
      </c>
      <c r="C82" s="278" t="s">
        <v>647</v>
      </c>
      <c r="D82" s="278" t="s">
        <v>995</v>
      </c>
      <c r="E82" s="278" t="s">
        <v>996</v>
      </c>
      <c r="F82" s="278" t="s">
        <v>997</v>
      </c>
      <c r="G82" s="278" t="s">
        <v>998</v>
      </c>
      <c r="H82" s="278" t="s">
        <v>999</v>
      </c>
      <c r="I82" s="278" t="s">
        <v>1000</v>
      </c>
      <c r="J82" s="278" t="s">
        <v>1025</v>
      </c>
    </row>
    <row r="83" spans="1:10" x14ac:dyDescent="0.2">
      <c r="A83" s="541"/>
      <c r="B83" s="541"/>
      <c r="C83" s="279" t="s">
        <v>314</v>
      </c>
      <c r="D83" s="279" t="s">
        <v>316</v>
      </c>
      <c r="E83" s="280" t="s">
        <v>1004</v>
      </c>
      <c r="F83" s="279" t="s">
        <v>765</v>
      </c>
      <c r="G83" s="280" t="s">
        <v>1005</v>
      </c>
      <c r="H83" s="279" t="s">
        <v>790</v>
      </c>
      <c r="I83" s="279" t="s">
        <v>708</v>
      </c>
      <c r="J83" s="280" t="s">
        <v>1006</v>
      </c>
    </row>
    <row r="84" spans="1:10" x14ac:dyDescent="0.2">
      <c r="A84" s="281" t="s">
        <v>1028</v>
      </c>
      <c r="B84" s="282"/>
      <c r="C84" s="282"/>
      <c r="D84" s="282"/>
      <c r="E84" s="282"/>
      <c r="F84" s="282"/>
      <c r="G84" s="282"/>
      <c r="H84" s="282"/>
      <c r="I84" s="282"/>
      <c r="J84" s="283"/>
    </row>
    <row r="85" spans="1:10" x14ac:dyDescent="0.2">
      <c r="A85" s="576" t="s">
        <v>1009</v>
      </c>
      <c r="B85" s="171" t="s">
        <v>1010</v>
      </c>
      <c r="C85" s="155">
        <v>0</v>
      </c>
      <c r="D85" s="155">
        <v>0</v>
      </c>
      <c r="E85" s="155">
        <f>+C85-D85</f>
        <v>0</v>
      </c>
      <c r="F85" s="284"/>
      <c r="G85" s="284" t="e">
        <f t="shared" ref="G85:G93" si="18">+I85/E85</f>
        <v>#DIV/0!</v>
      </c>
      <c r="H85" s="155">
        <v>0</v>
      </c>
      <c r="I85" s="155">
        <v>0</v>
      </c>
      <c r="J85" s="155">
        <f t="shared" ref="J85:J93" si="19">+I85-H85</f>
        <v>0</v>
      </c>
    </row>
    <row r="86" spans="1:10" x14ac:dyDescent="0.2">
      <c r="A86" s="576"/>
      <c r="B86" s="171" t="s">
        <v>1011</v>
      </c>
      <c r="C86" s="155">
        <v>0</v>
      </c>
      <c r="D86" s="155">
        <v>0</v>
      </c>
      <c r="E86" s="155">
        <v>1</v>
      </c>
      <c r="F86" s="284"/>
      <c r="G86" s="284">
        <f t="shared" si="18"/>
        <v>0</v>
      </c>
      <c r="H86" s="155">
        <v>0</v>
      </c>
      <c r="I86" s="155">
        <v>0</v>
      </c>
      <c r="J86" s="155">
        <f t="shared" si="19"/>
        <v>0</v>
      </c>
    </row>
    <row r="87" spans="1:10" x14ac:dyDescent="0.2">
      <c r="A87" s="576"/>
      <c r="B87" s="171" t="s">
        <v>1012</v>
      </c>
      <c r="C87" s="155">
        <v>0</v>
      </c>
      <c r="D87" s="155">
        <v>0</v>
      </c>
      <c r="E87" s="155">
        <f t="shared" ref="E87:E93" si="20">+C87-D87</f>
        <v>0</v>
      </c>
      <c r="F87" s="284"/>
      <c r="G87" s="284" t="e">
        <f t="shared" si="18"/>
        <v>#DIV/0!</v>
      </c>
      <c r="H87" s="155">
        <v>0</v>
      </c>
      <c r="I87" s="155">
        <v>0</v>
      </c>
      <c r="J87" s="155">
        <f t="shared" si="19"/>
        <v>0</v>
      </c>
    </row>
    <row r="88" spans="1:10" x14ac:dyDescent="0.2">
      <c r="A88" s="576" t="s">
        <v>1013</v>
      </c>
      <c r="B88" s="171" t="s">
        <v>1014</v>
      </c>
      <c r="C88" s="155">
        <v>0</v>
      </c>
      <c r="D88" s="155">
        <v>0</v>
      </c>
      <c r="E88" s="155">
        <f t="shared" si="20"/>
        <v>0</v>
      </c>
      <c r="F88" s="284"/>
      <c r="G88" s="284" t="e">
        <f t="shared" si="18"/>
        <v>#DIV/0!</v>
      </c>
      <c r="H88" s="155">
        <v>0</v>
      </c>
      <c r="I88" s="155">
        <v>0</v>
      </c>
      <c r="J88" s="155">
        <f t="shared" si="19"/>
        <v>0</v>
      </c>
    </row>
    <row r="89" spans="1:10" x14ac:dyDescent="0.2">
      <c r="A89" s="576"/>
      <c r="B89" s="171" t="s">
        <v>1015</v>
      </c>
      <c r="C89" s="155">
        <v>0</v>
      </c>
      <c r="D89" s="155">
        <v>0</v>
      </c>
      <c r="E89" s="155">
        <f t="shared" si="20"/>
        <v>0</v>
      </c>
      <c r="F89" s="284"/>
      <c r="G89" s="284" t="e">
        <f t="shared" si="18"/>
        <v>#DIV/0!</v>
      </c>
      <c r="H89" s="155">
        <v>0</v>
      </c>
      <c r="I89" s="155">
        <v>0</v>
      </c>
      <c r="J89" s="155">
        <f t="shared" si="19"/>
        <v>0</v>
      </c>
    </row>
    <row r="90" spans="1:10" x14ac:dyDescent="0.2">
      <c r="A90" s="576" t="s">
        <v>1016</v>
      </c>
      <c r="B90" s="171" t="s">
        <v>1017</v>
      </c>
      <c r="C90" s="155">
        <v>0</v>
      </c>
      <c r="D90" s="155">
        <v>0</v>
      </c>
      <c r="E90" s="155">
        <f t="shared" si="20"/>
        <v>0</v>
      </c>
      <c r="F90" s="284"/>
      <c r="G90" s="284" t="e">
        <f t="shared" si="18"/>
        <v>#DIV/0!</v>
      </c>
      <c r="H90" s="155">
        <v>0</v>
      </c>
      <c r="I90" s="155">
        <v>0</v>
      </c>
      <c r="J90" s="155">
        <f t="shared" si="19"/>
        <v>0</v>
      </c>
    </row>
    <row r="91" spans="1:10" x14ac:dyDescent="0.2">
      <c r="A91" s="576"/>
      <c r="B91" s="171" t="s">
        <v>1018</v>
      </c>
      <c r="C91" s="155">
        <v>0</v>
      </c>
      <c r="D91" s="155">
        <v>0</v>
      </c>
      <c r="E91" s="155">
        <f t="shared" si="20"/>
        <v>0</v>
      </c>
      <c r="F91" s="284"/>
      <c r="G91" s="284" t="e">
        <f t="shared" si="18"/>
        <v>#DIV/0!</v>
      </c>
      <c r="H91" s="155">
        <v>0</v>
      </c>
      <c r="I91" s="155">
        <v>0</v>
      </c>
      <c r="J91" s="155">
        <f t="shared" si="19"/>
        <v>0</v>
      </c>
    </row>
    <row r="92" spans="1:10" ht="22.5" x14ac:dyDescent="0.2">
      <c r="A92" s="215" t="s">
        <v>1019</v>
      </c>
      <c r="B92" s="171" t="s">
        <v>1020</v>
      </c>
      <c r="C92" s="155">
        <v>0</v>
      </c>
      <c r="D92" s="155">
        <v>0</v>
      </c>
      <c r="E92" s="155">
        <f t="shared" si="20"/>
        <v>0</v>
      </c>
      <c r="F92" s="284"/>
      <c r="G92" s="284" t="e">
        <f t="shared" si="18"/>
        <v>#DIV/0!</v>
      </c>
      <c r="H92" s="155">
        <v>0</v>
      </c>
      <c r="I92" s="155">
        <v>0</v>
      </c>
      <c r="J92" s="155">
        <f t="shared" si="19"/>
        <v>0</v>
      </c>
    </row>
    <row r="93" spans="1:10" x14ac:dyDescent="0.2">
      <c r="A93" s="215" t="s">
        <v>1021</v>
      </c>
      <c r="B93" s="171" t="s">
        <v>1022</v>
      </c>
      <c r="C93" s="155">
        <v>0</v>
      </c>
      <c r="D93" s="155">
        <v>0</v>
      </c>
      <c r="E93" s="155">
        <f t="shared" si="20"/>
        <v>0</v>
      </c>
      <c r="F93" s="284"/>
      <c r="G93" s="284" t="e">
        <f t="shared" si="18"/>
        <v>#DIV/0!</v>
      </c>
      <c r="H93" s="155">
        <v>0</v>
      </c>
      <c r="I93" s="155">
        <v>0</v>
      </c>
      <c r="J93" s="155">
        <f t="shared" si="19"/>
        <v>0</v>
      </c>
    </row>
    <row r="94" spans="1:10" ht="12.75" customHeight="1" x14ac:dyDescent="0.2">
      <c r="A94" s="578" t="s">
        <v>987</v>
      </c>
      <c r="B94" s="578"/>
      <c r="C94" s="165">
        <f>SUM(C85:C93)</f>
        <v>0</v>
      </c>
      <c r="D94" s="165">
        <f>SUM(D85:D93)</f>
        <v>0</v>
      </c>
      <c r="E94" s="165">
        <f>SUM(E85:E93)</f>
        <v>1</v>
      </c>
      <c r="F94" s="288"/>
      <c r="G94" s="289"/>
      <c r="H94" s="290">
        <f>SUM(H85:H93)</f>
        <v>0</v>
      </c>
      <c r="I94" s="165">
        <f>SUM(I85:I93)</f>
        <v>0</v>
      </c>
      <c r="J94" s="165">
        <f>SUM(J85:J93)</f>
        <v>0</v>
      </c>
    </row>
    <row r="95" spans="1:10" s="84" customFormat="1" ht="11.25" x14ac:dyDescent="0.2">
      <c r="A95" s="292"/>
      <c r="B95" s="292"/>
      <c r="C95" s="296"/>
      <c r="D95" s="296"/>
      <c r="E95" s="296"/>
      <c r="F95" s="297"/>
      <c r="G95" s="297"/>
      <c r="H95" s="296"/>
      <c r="I95" s="296"/>
      <c r="J95" s="296"/>
    </row>
    <row r="96" spans="1:10" ht="45" customHeight="1" x14ac:dyDescent="0.2">
      <c r="A96" s="541" t="s">
        <v>993</v>
      </c>
      <c r="B96" s="541" t="s">
        <v>994</v>
      </c>
      <c r="C96" s="278" t="s">
        <v>647</v>
      </c>
      <c r="D96" s="278" t="s">
        <v>995</v>
      </c>
      <c r="E96" s="278" t="s">
        <v>996</v>
      </c>
      <c r="F96" s="278" t="s">
        <v>997</v>
      </c>
      <c r="G96" s="278" t="s">
        <v>998</v>
      </c>
      <c r="H96" s="278" t="s">
        <v>999</v>
      </c>
      <c r="I96" s="278" t="s">
        <v>1000</v>
      </c>
      <c r="J96" s="278" t="s">
        <v>1025</v>
      </c>
    </row>
    <row r="97" spans="1:10" x14ac:dyDescent="0.2">
      <c r="A97" s="541"/>
      <c r="B97" s="541"/>
      <c r="C97" s="279" t="s">
        <v>314</v>
      </c>
      <c r="D97" s="279" t="s">
        <v>316</v>
      </c>
      <c r="E97" s="280" t="s">
        <v>1004</v>
      </c>
      <c r="F97" s="279" t="s">
        <v>765</v>
      </c>
      <c r="G97" s="280" t="s">
        <v>1005</v>
      </c>
      <c r="H97" s="279" t="s">
        <v>790</v>
      </c>
      <c r="I97" s="279" t="s">
        <v>708</v>
      </c>
      <c r="J97" s="280" t="s">
        <v>1006</v>
      </c>
    </row>
    <row r="98" spans="1:10" x14ac:dyDescent="0.2">
      <c r="A98" s="281" t="s">
        <v>1029</v>
      </c>
      <c r="B98" s="282"/>
      <c r="C98" s="282"/>
      <c r="D98" s="282"/>
      <c r="E98" s="282"/>
      <c r="F98" s="282"/>
      <c r="G98" s="282"/>
      <c r="H98" s="282"/>
      <c r="I98" s="282"/>
      <c r="J98" s="283"/>
    </row>
    <row r="99" spans="1:10" x14ac:dyDescent="0.2">
      <c r="A99" s="576" t="s">
        <v>1009</v>
      </c>
      <c r="B99" s="171" t="s">
        <v>1010</v>
      </c>
      <c r="C99" s="155">
        <v>0</v>
      </c>
      <c r="D99" s="155">
        <v>0</v>
      </c>
      <c r="E99" s="155">
        <f t="shared" ref="E99:E107" si="21">+C99-D99</f>
        <v>0</v>
      </c>
      <c r="F99" s="284"/>
      <c r="G99" s="284" t="e">
        <f t="shared" ref="G99:G107" si="22">+I99/E99</f>
        <v>#DIV/0!</v>
      </c>
      <c r="H99" s="155">
        <v>0</v>
      </c>
      <c r="I99" s="155">
        <v>0</v>
      </c>
      <c r="J99" s="155">
        <f t="shared" ref="J99:J107" si="23">+I99-H99</f>
        <v>0</v>
      </c>
    </row>
    <row r="100" spans="1:10" x14ac:dyDescent="0.2">
      <c r="A100" s="576"/>
      <c r="B100" s="171" t="s">
        <v>1011</v>
      </c>
      <c r="C100" s="155">
        <v>0</v>
      </c>
      <c r="D100" s="155">
        <v>0</v>
      </c>
      <c r="E100" s="155">
        <f t="shared" si="21"/>
        <v>0</v>
      </c>
      <c r="F100" s="284"/>
      <c r="G100" s="284" t="e">
        <f t="shared" si="22"/>
        <v>#DIV/0!</v>
      </c>
      <c r="H100" s="155">
        <v>0</v>
      </c>
      <c r="I100" s="155">
        <v>0</v>
      </c>
      <c r="J100" s="155">
        <f t="shared" si="23"/>
        <v>0</v>
      </c>
    </row>
    <row r="101" spans="1:10" x14ac:dyDescent="0.2">
      <c r="A101" s="576"/>
      <c r="B101" s="171" t="s">
        <v>1012</v>
      </c>
      <c r="C101" s="155">
        <v>0</v>
      </c>
      <c r="D101" s="155">
        <v>0</v>
      </c>
      <c r="E101" s="155">
        <f t="shared" si="21"/>
        <v>0</v>
      </c>
      <c r="F101" s="284"/>
      <c r="G101" s="284" t="e">
        <f t="shared" si="22"/>
        <v>#DIV/0!</v>
      </c>
      <c r="H101" s="155">
        <v>0</v>
      </c>
      <c r="I101" s="155">
        <v>0</v>
      </c>
      <c r="J101" s="155">
        <f t="shared" si="23"/>
        <v>0</v>
      </c>
    </row>
    <row r="102" spans="1:10" x14ac:dyDescent="0.2">
      <c r="A102" s="576" t="s">
        <v>1013</v>
      </c>
      <c r="B102" s="171" t="s">
        <v>1014</v>
      </c>
      <c r="C102" s="155">
        <v>0</v>
      </c>
      <c r="D102" s="155">
        <v>0</v>
      </c>
      <c r="E102" s="155">
        <f t="shared" si="21"/>
        <v>0</v>
      </c>
      <c r="F102" s="284"/>
      <c r="G102" s="284" t="e">
        <f t="shared" si="22"/>
        <v>#DIV/0!</v>
      </c>
      <c r="H102" s="155">
        <v>0</v>
      </c>
      <c r="I102" s="155">
        <v>0</v>
      </c>
      <c r="J102" s="155">
        <f t="shared" si="23"/>
        <v>0</v>
      </c>
    </row>
    <row r="103" spans="1:10" x14ac:dyDescent="0.2">
      <c r="A103" s="576"/>
      <c r="B103" s="171" t="s">
        <v>1015</v>
      </c>
      <c r="C103" s="155">
        <v>0</v>
      </c>
      <c r="D103" s="155">
        <v>0</v>
      </c>
      <c r="E103" s="155">
        <f t="shared" si="21"/>
        <v>0</v>
      </c>
      <c r="F103" s="284"/>
      <c r="G103" s="284" t="e">
        <f t="shared" si="22"/>
        <v>#DIV/0!</v>
      </c>
      <c r="H103" s="155">
        <v>0</v>
      </c>
      <c r="I103" s="155">
        <v>0</v>
      </c>
      <c r="J103" s="155">
        <f t="shared" si="23"/>
        <v>0</v>
      </c>
    </row>
    <row r="104" spans="1:10" x14ac:dyDescent="0.2">
      <c r="A104" s="576" t="s">
        <v>1016</v>
      </c>
      <c r="B104" s="171" t="s">
        <v>1017</v>
      </c>
      <c r="C104" s="155">
        <v>0</v>
      </c>
      <c r="D104" s="155">
        <v>0</v>
      </c>
      <c r="E104" s="155">
        <f t="shared" si="21"/>
        <v>0</v>
      </c>
      <c r="F104" s="284"/>
      <c r="G104" s="284" t="e">
        <f t="shared" si="22"/>
        <v>#DIV/0!</v>
      </c>
      <c r="H104" s="155">
        <v>0</v>
      </c>
      <c r="I104" s="155">
        <v>0</v>
      </c>
      <c r="J104" s="155">
        <f t="shared" si="23"/>
        <v>0</v>
      </c>
    </row>
    <row r="105" spans="1:10" x14ac:dyDescent="0.2">
      <c r="A105" s="576"/>
      <c r="B105" s="171" t="s">
        <v>1018</v>
      </c>
      <c r="C105" s="155">
        <v>0</v>
      </c>
      <c r="D105" s="155">
        <v>0</v>
      </c>
      <c r="E105" s="155">
        <f t="shared" si="21"/>
        <v>0</v>
      </c>
      <c r="F105" s="284"/>
      <c r="G105" s="284" t="e">
        <f t="shared" si="22"/>
        <v>#DIV/0!</v>
      </c>
      <c r="H105" s="155">
        <v>0</v>
      </c>
      <c r="I105" s="155">
        <v>0</v>
      </c>
      <c r="J105" s="155">
        <f t="shared" si="23"/>
        <v>0</v>
      </c>
    </row>
    <row r="106" spans="1:10" ht="22.5" x14ac:dyDescent="0.2">
      <c r="A106" s="215" t="s">
        <v>1019</v>
      </c>
      <c r="B106" s="171" t="s">
        <v>1020</v>
      </c>
      <c r="C106" s="155">
        <v>0</v>
      </c>
      <c r="D106" s="155">
        <v>0</v>
      </c>
      <c r="E106" s="155">
        <f t="shared" si="21"/>
        <v>0</v>
      </c>
      <c r="F106" s="284"/>
      <c r="G106" s="284" t="e">
        <f t="shared" si="22"/>
        <v>#DIV/0!</v>
      </c>
      <c r="H106" s="155">
        <v>0</v>
      </c>
      <c r="I106" s="155">
        <v>0</v>
      </c>
      <c r="J106" s="155">
        <f t="shared" si="23"/>
        <v>0</v>
      </c>
    </row>
    <row r="107" spans="1:10" x14ac:dyDescent="0.2">
      <c r="A107" s="215" t="s">
        <v>1021</v>
      </c>
      <c r="B107" s="171" t="s">
        <v>1022</v>
      </c>
      <c r="C107" s="155">
        <v>0</v>
      </c>
      <c r="D107" s="155">
        <v>0</v>
      </c>
      <c r="E107" s="155">
        <f t="shared" si="21"/>
        <v>0</v>
      </c>
      <c r="F107" s="284"/>
      <c r="G107" s="284" t="e">
        <f t="shared" si="22"/>
        <v>#DIV/0!</v>
      </c>
      <c r="H107" s="155">
        <v>0</v>
      </c>
      <c r="I107" s="155">
        <v>0</v>
      </c>
      <c r="J107" s="155">
        <f t="shared" si="23"/>
        <v>0</v>
      </c>
    </row>
    <row r="108" spans="1:10" ht="12.75" customHeight="1" x14ac:dyDescent="0.2">
      <c r="A108" s="578" t="s">
        <v>987</v>
      </c>
      <c r="B108" s="578"/>
      <c r="C108" s="165">
        <f>SUM(C99:C107)</f>
        <v>0</v>
      </c>
      <c r="D108" s="165">
        <f>SUM(D99:D107)</f>
        <v>0</v>
      </c>
      <c r="E108" s="165">
        <f>SUM(E99:E107)</f>
        <v>0</v>
      </c>
      <c r="F108" s="288"/>
      <c r="G108" s="289"/>
      <c r="H108" s="290">
        <f>SUM(H99:H107)</f>
        <v>0</v>
      </c>
      <c r="I108" s="165">
        <f>SUM(I99:I107)</f>
        <v>0</v>
      </c>
      <c r="J108" s="165">
        <f>SUM(J99:J107)</f>
        <v>0</v>
      </c>
    </row>
    <row r="109" spans="1:10" s="84" customFormat="1" ht="11.25" x14ac:dyDescent="0.2">
      <c r="A109" s="292"/>
      <c r="B109" s="292"/>
      <c r="C109" s="296"/>
      <c r="D109" s="296"/>
      <c r="E109" s="296"/>
      <c r="F109" s="297"/>
      <c r="G109" s="297"/>
      <c r="H109" s="296"/>
      <c r="I109" s="296"/>
      <c r="J109" s="296"/>
    </row>
    <row r="110" spans="1:10" ht="45" customHeight="1" x14ac:dyDescent="0.2">
      <c r="A110" s="541" t="s">
        <v>993</v>
      </c>
      <c r="B110" s="541" t="s">
        <v>994</v>
      </c>
      <c r="C110" s="278" t="s">
        <v>647</v>
      </c>
      <c r="D110" s="278" t="s">
        <v>995</v>
      </c>
      <c r="E110" s="278" t="s">
        <v>996</v>
      </c>
      <c r="F110" s="278" t="s">
        <v>997</v>
      </c>
      <c r="G110" s="278" t="s">
        <v>998</v>
      </c>
      <c r="H110" s="278" t="s">
        <v>999</v>
      </c>
      <c r="I110" s="278" t="s">
        <v>1000</v>
      </c>
      <c r="J110" s="278" t="s">
        <v>1025</v>
      </c>
    </row>
    <row r="111" spans="1:10" x14ac:dyDescent="0.2">
      <c r="A111" s="541"/>
      <c r="B111" s="541"/>
      <c r="C111" s="279" t="s">
        <v>314</v>
      </c>
      <c r="D111" s="279" t="s">
        <v>316</v>
      </c>
      <c r="E111" s="280" t="s">
        <v>1004</v>
      </c>
      <c r="F111" s="279" t="s">
        <v>765</v>
      </c>
      <c r="G111" s="280" t="s">
        <v>1005</v>
      </c>
      <c r="H111" s="279" t="s">
        <v>790</v>
      </c>
      <c r="I111" s="279" t="s">
        <v>708</v>
      </c>
      <c r="J111" s="280" t="s">
        <v>1006</v>
      </c>
    </row>
    <row r="112" spans="1:10" x14ac:dyDescent="0.2">
      <c r="A112" s="281" t="s">
        <v>1030</v>
      </c>
      <c r="B112" s="282"/>
      <c r="C112" s="282"/>
      <c r="D112" s="282"/>
      <c r="E112" s="282"/>
      <c r="F112" s="282"/>
      <c r="G112" s="282"/>
      <c r="H112" s="282"/>
      <c r="I112" s="282"/>
      <c r="J112" s="283"/>
    </row>
    <row r="113" spans="1:10" x14ac:dyDescent="0.2">
      <c r="A113" s="576" t="s">
        <v>1009</v>
      </c>
      <c r="B113" s="171" t="s">
        <v>1010</v>
      </c>
      <c r="C113" s="155">
        <v>0</v>
      </c>
      <c r="D113" s="155">
        <v>0</v>
      </c>
      <c r="E113" s="155">
        <f t="shared" ref="E113:E121" si="24">+C113-D113</f>
        <v>0</v>
      </c>
      <c r="F113" s="284"/>
      <c r="G113" s="284" t="e">
        <f t="shared" ref="G113:G121" si="25">+I113/E113</f>
        <v>#DIV/0!</v>
      </c>
      <c r="H113" s="155">
        <v>0</v>
      </c>
      <c r="I113" s="155">
        <v>0</v>
      </c>
      <c r="J113" s="155">
        <f t="shared" ref="J113:J121" si="26">+I113-H113</f>
        <v>0</v>
      </c>
    </row>
    <row r="114" spans="1:10" x14ac:dyDescent="0.2">
      <c r="A114" s="576"/>
      <c r="B114" s="171" t="s">
        <v>1011</v>
      </c>
      <c r="C114" s="155">
        <v>0</v>
      </c>
      <c r="D114" s="155">
        <v>0</v>
      </c>
      <c r="E114" s="155">
        <f t="shared" si="24"/>
        <v>0</v>
      </c>
      <c r="F114" s="284"/>
      <c r="G114" s="284" t="e">
        <f t="shared" si="25"/>
        <v>#DIV/0!</v>
      </c>
      <c r="H114" s="155">
        <v>0</v>
      </c>
      <c r="I114" s="155">
        <v>0</v>
      </c>
      <c r="J114" s="155">
        <f t="shared" si="26"/>
        <v>0</v>
      </c>
    </row>
    <row r="115" spans="1:10" x14ac:dyDescent="0.2">
      <c r="A115" s="576"/>
      <c r="B115" s="171" t="s">
        <v>1012</v>
      </c>
      <c r="C115" s="155">
        <v>0</v>
      </c>
      <c r="D115" s="155">
        <v>0</v>
      </c>
      <c r="E115" s="155">
        <f t="shared" si="24"/>
        <v>0</v>
      </c>
      <c r="F115" s="284"/>
      <c r="G115" s="284" t="e">
        <f t="shared" si="25"/>
        <v>#DIV/0!</v>
      </c>
      <c r="H115" s="155">
        <v>0</v>
      </c>
      <c r="I115" s="155">
        <v>0</v>
      </c>
      <c r="J115" s="155">
        <f t="shared" si="26"/>
        <v>0</v>
      </c>
    </row>
    <row r="116" spans="1:10" x14ac:dyDescent="0.2">
      <c r="A116" s="576" t="s">
        <v>1013</v>
      </c>
      <c r="B116" s="171" t="s">
        <v>1014</v>
      </c>
      <c r="C116" s="155">
        <v>0</v>
      </c>
      <c r="D116" s="155">
        <v>0</v>
      </c>
      <c r="E116" s="155">
        <f t="shared" si="24"/>
        <v>0</v>
      </c>
      <c r="F116" s="284"/>
      <c r="G116" s="284" t="e">
        <f t="shared" si="25"/>
        <v>#DIV/0!</v>
      </c>
      <c r="H116" s="155">
        <v>0</v>
      </c>
      <c r="I116" s="155">
        <v>0</v>
      </c>
      <c r="J116" s="155">
        <f t="shared" si="26"/>
        <v>0</v>
      </c>
    </row>
    <row r="117" spans="1:10" x14ac:dyDescent="0.2">
      <c r="A117" s="576"/>
      <c r="B117" s="171" t="s">
        <v>1015</v>
      </c>
      <c r="C117" s="155">
        <v>0</v>
      </c>
      <c r="D117" s="155">
        <v>0</v>
      </c>
      <c r="E117" s="155">
        <f t="shared" si="24"/>
        <v>0</v>
      </c>
      <c r="F117" s="284"/>
      <c r="G117" s="284" t="e">
        <f t="shared" si="25"/>
        <v>#DIV/0!</v>
      </c>
      <c r="H117" s="155">
        <v>0</v>
      </c>
      <c r="I117" s="155">
        <v>0</v>
      </c>
      <c r="J117" s="155">
        <f t="shared" si="26"/>
        <v>0</v>
      </c>
    </row>
    <row r="118" spans="1:10" x14ac:dyDescent="0.2">
      <c r="A118" s="576" t="s">
        <v>1016</v>
      </c>
      <c r="B118" s="171" t="s">
        <v>1017</v>
      </c>
      <c r="C118" s="155">
        <v>0</v>
      </c>
      <c r="D118" s="155">
        <v>0</v>
      </c>
      <c r="E118" s="155">
        <f t="shared" si="24"/>
        <v>0</v>
      </c>
      <c r="F118" s="284"/>
      <c r="G118" s="284" t="e">
        <f t="shared" si="25"/>
        <v>#DIV/0!</v>
      </c>
      <c r="H118" s="155">
        <v>0</v>
      </c>
      <c r="I118" s="155">
        <v>0</v>
      </c>
      <c r="J118" s="155">
        <f t="shared" si="26"/>
        <v>0</v>
      </c>
    </row>
    <row r="119" spans="1:10" x14ac:dyDescent="0.2">
      <c r="A119" s="576"/>
      <c r="B119" s="171" t="s">
        <v>1018</v>
      </c>
      <c r="C119" s="155">
        <v>0</v>
      </c>
      <c r="D119" s="155">
        <v>0</v>
      </c>
      <c r="E119" s="155">
        <f t="shared" si="24"/>
        <v>0</v>
      </c>
      <c r="F119" s="284"/>
      <c r="G119" s="284" t="e">
        <f t="shared" si="25"/>
        <v>#DIV/0!</v>
      </c>
      <c r="H119" s="155">
        <v>0</v>
      </c>
      <c r="I119" s="155">
        <v>0</v>
      </c>
      <c r="J119" s="155">
        <f t="shared" si="26"/>
        <v>0</v>
      </c>
    </row>
    <row r="120" spans="1:10" ht="22.5" x14ac:dyDescent="0.2">
      <c r="A120" s="215" t="s">
        <v>1019</v>
      </c>
      <c r="B120" s="171" t="s">
        <v>1020</v>
      </c>
      <c r="C120" s="155">
        <v>0</v>
      </c>
      <c r="D120" s="155">
        <v>0</v>
      </c>
      <c r="E120" s="155">
        <f t="shared" si="24"/>
        <v>0</v>
      </c>
      <c r="F120" s="284"/>
      <c r="G120" s="284" t="e">
        <f t="shared" si="25"/>
        <v>#DIV/0!</v>
      </c>
      <c r="H120" s="155">
        <v>0</v>
      </c>
      <c r="I120" s="155">
        <v>0</v>
      </c>
      <c r="J120" s="155">
        <f t="shared" si="26"/>
        <v>0</v>
      </c>
    </row>
    <row r="121" spans="1:10" x14ac:dyDescent="0.2">
      <c r="A121" s="215" t="s">
        <v>1021</v>
      </c>
      <c r="B121" s="171" t="s">
        <v>1022</v>
      </c>
      <c r="C121" s="155">
        <v>0</v>
      </c>
      <c r="D121" s="155">
        <v>0</v>
      </c>
      <c r="E121" s="155">
        <f t="shared" si="24"/>
        <v>0</v>
      </c>
      <c r="F121" s="284"/>
      <c r="G121" s="284" t="e">
        <f t="shared" si="25"/>
        <v>#DIV/0!</v>
      </c>
      <c r="H121" s="155">
        <v>0</v>
      </c>
      <c r="I121" s="155">
        <v>0</v>
      </c>
      <c r="J121" s="155">
        <f t="shared" si="26"/>
        <v>0</v>
      </c>
    </row>
    <row r="122" spans="1:10" x14ac:dyDescent="0.2">
      <c r="A122" s="578" t="s">
        <v>987</v>
      </c>
      <c r="B122" s="578"/>
      <c r="C122" s="165">
        <f>SUM(C113:C121)</f>
        <v>0</v>
      </c>
      <c r="D122" s="165">
        <f>SUM(D113:D121)</f>
        <v>0</v>
      </c>
      <c r="E122" s="165">
        <f>SUM(E113:E121)</f>
        <v>0</v>
      </c>
      <c r="F122" s="288"/>
      <c r="G122" s="289"/>
      <c r="H122" s="290">
        <f>SUM(H113:H121)</f>
        <v>0</v>
      </c>
      <c r="I122" s="165">
        <f>SUM(I113:I121)</f>
        <v>0</v>
      </c>
      <c r="J122" s="165">
        <f>SUM(J113:J121)</f>
        <v>0</v>
      </c>
    </row>
    <row r="123" spans="1:10" s="84" customFormat="1" ht="11.25" x14ac:dyDescent="0.2">
      <c r="A123" s="292"/>
      <c r="B123" s="292"/>
      <c r="C123" s="296"/>
      <c r="D123" s="296"/>
      <c r="E123" s="296"/>
      <c r="F123" s="297"/>
      <c r="G123" s="297"/>
      <c r="H123" s="296"/>
      <c r="I123" s="296"/>
      <c r="J123" s="296"/>
    </row>
    <row r="124" spans="1:10" ht="45" customHeight="1" x14ac:dyDescent="0.2">
      <c r="A124" s="541" t="s">
        <v>993</v>
      </c>
      <c r="B124" s="541" t="s">
        <v>994</v>
      </c>
      <c r="C124" s="278" t="s">
        <v>647</v>
      </c>
      <c r="D124" s="278" t="s">
        <v>995</v>
      </c>
      <c r="E124" s="278" t="s">
        <v>996</v>
      </c>
      <c r="F124" s="278" t="s">
        <v>997</v>
      </c>
      <c r="G124" s="278" t="s">
        <v>998</v>
      </c>
      <c r="H124" s="278" t="s">
        <v>999</v>
      </c>
      <c r="I124" s="278" t="s">
        <v>1000</v>
      </c>
      <c r="J124" s="278" t="s">
        <v>1025</v>
      </c>
    </row>
    <row r="125" spans="1:10" x14ac:dyDescent="0.2">
      <c r="A125" s="541"/>
      <c r="B125" s="541"/>
      <c r="C125" s="279" t="s">
        <v>314</v>
      </c>
      <c r="D125" s="279" t="s">
        <v>316</v>
      </c>
      <c r="E125" s="280" t="s">
        <v>1004</v>
      </c>
      <c r="F125" s="279" t="s">
        <v>765</v>
      </c>
      <c r="G125" s="280" t="s">
        <v>1005</v>
      </c>
      <c r="H125" s="279" t="s">
        <v>790</v>
      </c>
      <c r="I125" s="279" t="s">
        <v>708</v>
      </c>
      <c r="J125" s="280" t="s">
        <v>1006</v>
      </c>
    </row>
    <row r="126" spans="1:10" x14ac:dyDescent="0.2">
      <c r="A126" s="281" t="s">
        <v>1031</v>
      </c>
      <c r="B126" s="282"/>
      <c r="C126" s="282"/>
      <c r="D126" s="282"/>
      <c r="E126" s="282"/>
      <c r="F126" s="282"/>
      <c r="G126" s="282"/>
      <c r="H126" s="282"/>
      <c r="I126" s="282"/>
      <c r="J126" s="283"/>
    </row>
    <row r="127" spans="1:10" x14ac:dyDescent="0.2">
      <c r="A127" s="576" t="s">
        <v>1009</v>
      </c>
      <c r="B127" s="171" t="s">
        <v>1010</v>
      </c>
      <c r="C127" s="155">
        <v>0</v>
      </c>
      <c r="D127" s="155">
        <v>0</v>
      </c>
      <c r="E127" s="155">
        <f t="shared" ref="E127:E135" si="27">+C127-D127</f>
        <v>0</v>
      </c>
      <c r="F127" s="284"/>
      <c r="G127" s="284" t="e">
        <f t="shared" ref="G127:G135" si="28">+I127/E127</f>
        <v>#DIV/0!</v>
      </c>
      <c r="H127" s="155">
        <v>0</v>
      </c>
      <c r="I127" s="155">
        <v>0</v>
      </c>
      <c r="J127" s="155">
        <f t="shared" ref="J127:J135" si="29">+I127-H127</f>
        <v>0</v>
      </c>
    </row>
    <row r="128" spans="1:10" x14ac:dyDescent="0.2">
      <c r="A128" s="576"/>
      <c r="B128" s="171" t="s">
        <v>1011</v>
      </c>
      <c r="C128" s="155">
        <v>0</v>
      </c>
      <c r="D128" s="155">
        <v>0</v>
      </c>
      <c r="E128" s="155">
        <f t="shared" si="27"/>
        <v>0</v>
      </c>
      <c r="F128" s="284"/>
      <c r="G128" s="284" t="e">
        <f t="shared" si="28"/>
        <v>#DIV/0!</v>
      </c>
      <c r="H128" s="155">
        <v>0</v>
      </c>
      <c r="I128" s="155">
        <v>0</v>
      </c>
      <c r="J128" s="155">
        <f t="shared" si="29"/>
        <v>0</v>
      </c>
    </row>
    <row r="129" spans="1:10" x14ac:dyDescent="0.2">
      <c r="A129" s="576"/>
      <c r="B129" s="171" t="s">
        <v>1012</v>
      </c>
      <c r="C129" s="155">
        <v>0</v>
      </c>
      <c r="D129" s="155">
        <v>0</v>
      </c>
      <c r="E129" s="155">
        <f t="shared" si="27"/>
        <v>0</v>
      </c>
      <c r="F129" s="284"/>
      <c r="G129" s="284" t="e">
        <f t="shared" si="28"/>
        <v>#DIV/0!</v>
      </c>
      <c r="H129" s="155">
        <v>0</v>
      </c>
      <c r="I129" s="155">
        <v>0</v>
      </c>
      <c r="J129" s="155">
        <f t="shared" si="29"/>
        <v>0</v>
      </c>
    </row>
    <row r="130" spans="1:10" x14ac:dyDescent="0.2">
      <c r="A130" s="576" t="s">
        <v>1013</v>
      </c>
      <c r="B130" s="171" t="s">
        <v>1014</v>
      </c>
      <c r="C130" s="155">
        <v>0</v>
      </c>
      <c r="D130" s="155">
        <v>0</v>
      </c>
      <c r="E130" s="155">
        <f t="shared" si="27"/>
        <v>0</v>
      </c>
      <c r="F130" s="284"/>
      <c r="G130" s="284" t="e">
        <f t="shared" si="28"/>
        <v>#DIV/0!</v>
      </c>
      <c r="H130" s="155">
        <v>0</v>
      </c>
      <c r="I130" s="155">
        <v>0</v>
      </c>
      <c r="J130" s="155">
        <f t="shared" si="29"/>
        <v>0</v>
      </c>
    </row>
    <row r="131" spans="1:10" x14ac:dyDescent="0.2">
      <c r="A131" s="576"/>
      <c r="B131" s="171" t="s">
        <v>1015</v>
      </c>
      <c r="C131" s="155">
        <v>0</v>
      </c>
      <c r="D131" s="155">
        <v>0</v>
      </c>
      <c r="E131" s="155">
        <f t="shared" si="27"/>
        <v>0</v>
      </c>
      <c r="F131" s="284"/>
      <c r="G131" s="284" t="e">
        <f t="shared" si="28"/>
        <v>#DIV/0!</v>
      </c>
      <c r="H131" s="155">
        <v>0</v>
      </c>
      <c r="I131" s="155">
        <v>0</v>
      </c>
      <c r="J131" s="155">
        <f t="shared" si="29"/>
        <v>0</v>
      </c>
    </row>
    <row r="132" spans="1:10" x14ac:dyDescent="0.2">
      <c r="A132" s="576" t="s">
        <v>1016</v>
      </c>
      <c r="B132" s="171" t="s">
        <v>1017</v>
      </c>
      <c r="C132" s="155">
        <v>0</v>
      </c>
      <c r="D132" s="155">
        <v>0</v>
      </c>
      <c r="E132" s="155">
        <f t="shared" si="27"/>
        <v>0</v>
      </c>
      <c r="F132" s="284"/>
      <c r="G132" s="284" t="e">
        <f t="shared" si="28"/>
        <v>#DIV/0!</v>
      </c>
      <c r="H132" s="155">
        <v>0</v>
      </c>
      <c r="I132" s="155">
        <v>0</v>
      </c>
      <c r="J132" s="155">
        <f t="shared" si="29"/>
        <v>0</v>
      </c>
    </row>
    <row r="133" spans="1:10" x14ac:dyDescent="0.2">
      <c r="A133" s="576"/>
      <c r="B133" s="171" t="s">
        <v>1018</v>
      </c>
      <c r="C133" s="155">
        <v>0</v>
      </c>
      <c r="D133" s="155">
        <v>0</v>
      </c>
      <c r="E133" s="155">
        <f t="shared" si="27"/>
        <v>0</v>
      </c>
      <c r="F133" s="284"/>
      <c r="G133" s="284" t="e">
        <f t="shared" si="28"/>
        <v>#DIV/0!</v>
      </c>
      <c r="H133" s="155">
        <v>0</v>
      </c>
      <c r="I133" s="155">
        <v>0</v>
      </c>
      <c r="J133" s="155">
        <f t="shared" si="29"/>
        <v>0</v>
      </c>
    </row>
    <row r="134" spans="1:10" ht="22.5" x14ac:dyDescent="0.2">
      <c r="A134" s="215" t="s">
        <v>1019</v>
      </c>
      <c r="B134" s="171" t="s">
        <v>1020</v>
      </c>
      <c r="C134" s="155">
        <v>0</v>
      </c>
      <c r="D134" s="155">
        <v>0</v>
      </c>
      <c r="E134" s="155">
        <f t="shared" si="27"/>
        <v>0</v>
      </c>
      <c r="F134" s="284"/>
      <c r="G134" s="284" t="e">
        <f t="shared" si="28"/>
        <v>#DIV/0!</v>
      </c>
      <c r="H134" s="155">
        <v>0</v>
      </c>
      <c r="I134" s="155">
        <v>0</v>
      </c>
      <c r="J134" s="155">
        <f t="shared" si="29"/>
        <v>0</v>
      </c>
    </row>
    <row r="135" spans="1:10" x14ac:dyDescent="0.2">
      <c r="A135" s="215" t="s">
        <v>1021</v>
      </c>
      <c r="B135" s="171" t="s">
        <v>1022</v>
      </c>
      <c r="C135" s="155">
        <v>0</v>
      </c>
      <c r="D135" s="155">
        <v>0</v>
      </c>
      <c r="E135" s="155">
        <f t="shared" si="27"/>
        <v>0</v>
      </c>
      <c r="F135" s="284"/>
      <c r="G135" s="284" t="e">
        <f t="shared" si="28"/>
        <v>#DIV/0!</v>
      </c>
      <c r="H135" s="155">
        <v>0</v>
      </c>
      <c r="I135" s="155">
        <v>0</v>
      </c>
      <c r="J135" s="155">
        <f t="shared" si="29"/>
        <v>0</v>
      </c>
    </row>
    <row r="136" spans="1:10" x14ac:dyDescent="0.2">
      <c r="A136" s="578" t="s">
        <v>987</v>
      </c>
      <c r="B136" s="578"/>
      <c r="C136" s="165">
        <f>SUM(C127:C135)</f>
        <v>0</v>
      </c>
      <c r="D136" s="165">
        <f>SUM(D127:D135)</f>
        <v>0</v>
      </c>
      <c r="E136" s="165">
        <f>SUM(E127:E135)</f>
        <v>0</v>
      </c>
      <c r="F136" s="288"/>
      <c r="G136" s="289"/>
      <c r="H136" s="290">
        <f>SUM(H127:H135)</f>
        <v>0</v>
      </c>
      <c r="I136" s="165">
        <f>SUM(I127:I135)</f>
        <v>0</v>
      </c>
      <c r="J136" s="165">
        <f>SUM(J127:J135)</f>
        <v>0</v>
      </c>
    </row>
    <row r="137" spans="1:10" s="84" customFormat="1" ht="11.25" x14ac:dyDescent="0.2">
      <c r="A137" s="298"/>
      <c r="B137" s="299"/>
      <c r="C137" s="293"/>
      <c r="D137" s="293"/>
      <c r="E137" s="300"/>
      <c r="F137" s="300"/>
      <c r="G137" s="293"/>
    </row>
    <row r="138" spans="1:10" ht="45" customHeight="1" x14ac:dyDescent="0.2">
      <c r="A138" s="541" t="s">
        <v>993</v>
      </c>
      <c r="B138" s="541" t="s">
        <v>994</v>
      </c>
      <c r="C138" s="278" t="s">
        <v>647</v>
      </c>
      <c r="D138" s="278" t="s">
        <v>995</v>
      </c>
      <c r="E138" s="278" t="s">
        <v>996</v>
      </c>
      <c r="F138" s="278" t="s">
        <v>997</v>
      </c>
      <c r="G138" s="278" t="s">
        <v>998</v>
      </c>
      <c r="H138" s="278" t="s">
        <v>999</v>
      </c>
      <c r="I138" s="278" t="s">
        <v>1000</v>
      </c>
      <c r="J138" s="278" t="s">
        <v>1025</v>
      </c>
    </row>
    <row r="139" spans="1:10" x14ac:dyDescent="0.2">
      <c r="A139" s="541"/>
      <c r="B139" s="541"/>
      <c r="C139" s="279" t="s">
        <v>314</v>
      </c>
      <c r="D139" s="279" t="s">
        <v>316</v>
      </c>
      <c r="E139" s="280" t="s">
        <v>1004</v>
      </c>
      <c r="F139" s="279" t="s">
        <v>765</v>
      </c>
      <c r="G139" s="280" t="s">
        <v>1005</v>
      </c>
      <c r="H139" s="279" t="s">
        <v>790</v>
      </c>
      <c r="I139" s="279" t="s">
        <v>708</v>
      </c>
      <c r="J139" s="280" t="s">
        <v>1006</v>
      </c>
    </row>
    <row r="140" spans="1:10" x14ac:dyDescent="0.2">
      <c r="A140" s="281" t="s">
        <v>1032</v>
      </c>
      <c r="B140" s="282"/>
      <c r="C140" s="282"/>
      <c r="D140" s="282"/>
      <c r="E140" s="282"/>
      <c r="F140" s="282"/>
      <c r="G140" s="282"/>
      <c r="H140" s="282"/>
      <c r="I140" s="282"/>
      <c r="J140" s="283"/>
    </row>
    <row r="141" spans="1:10" x14ac:dyDescent="0.2">
      <c r="A141" s="576" t="s">
        <v>1009</v>
      </c>
      <c r="B141" s="171" t="s">
        <v>1010</v>
      </c>
      <c r="C141" s="155">
        <v>0</v>
      </c>
      <c r="D141" s="155">
        <v>0</v>
      </c>
      <c r="E141" s="155">
        <f t="shared" ref="E141:E149" si="30">+C141-D141</f>
        <v>0</v>
      </c>
      <c r="F141" s="284"/>
      <c r="G141" s="284" t="e">
        <f t="shared" ref="G141:G149" si="31">+I141/E141</f>
        <v>#DIV/0!</v>
      </c>
      <c r="H141" s="155">
        <v>0</v>
      </c>
      <c r="I141" s="155">
        <v>0</v>
      </c>
      <c r="J141" s="155">
        <f t="shared" ref="J141:J149" si="32">+I141-H141</f>
        <v>0</v>
      </c>
    </row>
    <row r="142" spans="1:10" x14ac:dyDescent="0.2">
      <c r="A142" s="576"/>
      <c r="B142" s="171" t="s">
        <v>1011</v>
      </c>
      <c r="C142" s="155">
        <v>0</v>
      </c>
      <c r="D142" s="155">
        <v>0</v>
      </c>
      <c r="E142" s="155">
        <f t="shared" si="30"/>
        <v>0</v>
      </c>
      <c r="F142" s="284"/>
      <c r="G142" s="284" t="e">
        <f t="shared" si="31"/>
        <v>#DIV/0!</v>
      </c>
      <c r="H142" s="155">
        <v>0</v>
      </c>
      <c r="I142" s="155">
        <v>0</v>
      </c>
      <c r="J142" s="155">
        <f t="shared" si="32"/>
        <v>0</v>
      </c>
    </row>
    <row r="143" spans="1:10" x14ac:dyDescent="0.2">
      <c r="A143" s="576"/>
      <c r="B143" s="171" t="s">
        <v>1012</v>
      </c>
      <c r="C143" s="155">
        <v>0</v>
      </c>
      <c r="D143" s="155">
        <v>0</v>
      </c>
      <c r="E143" s="155">
        <f t="shared" si="30"/>
        <v>0</v>
      </c>
      <c r="F143" s="284"/>
      <c r="G143" s="284" t="e">
        <f t="shared" si="31"/>
        <v>#DIV/0!</v>
      </c>
      <c r="H143" s="155">
        <v>0</v>
      </c>
      <c r="I143" s="155">
        <v>0</v>
      </c>
      <c r="J143" s="155">
        <f t="shared" si="32"/>
        <v>0</v>
      </c>
    </row>
    <row r="144" spans="1:10" x14ac:dyDescent="0.2">
      <c r="A144" s="576" t="s">
        <v>1013</v>
      </c>
      <c r="B144" s="171" t="s">
        <v>1014</v>
      </c>
      <c r="C144" s="155">
        <v>0</v>
      </c>
      <c r="D144" s="155">
        <v>0</v>
      </c>
      <c r="E144" s="155">
        <f t="shared" si="30"/>
        <v>0</v>
      </c>
      <c r="F144" s="284"/>
      <c r="G144" s="284" t="e">
        <f t="shared" si="31"/>
        <v>#DIV/0!</v>
      </c>
      <c r="H144" s="155">
        <v>0</v>
      </c>
      <c r="I144" s="155">
        <v>0</v>
      </c>
      <c r="J144" s="155">
        <f t="shared" si="32"/>
        <v>0</v>
      </c>
    </row>
    <row r="145" spans="1:12" x14ac:dyDescent="0.2">
      <c r="A145" s="576"/>
      <c r="B145" s="171" t="s">
        <v>1015</v>
      </c>
      <c r="C145" s="155">
        <v>0</v>
      </c>
      <c r="D145" s="155">
        <v>0</v>
      </c>
      <c r="E145" s="155">
        <f t="shared" si="30"/>
        <v>0</v>
      </c>
      <c r="F145" s="284"/>
      <c r="G145" s="284" t="e">
        <f t="shared" si="31"/>
        <v>#DIV/0!</v>
      </c>
      <c r="H145" s="155">
        <v>0</v>
      </c>
      <c r="I145" s="155">
        <v>0</v>
      </c>
      <c r="J145" s="155">
        <f t="shared" si="32"/>
        <v>0</v>
      </c>
    </row>
    <row r="146" spans="1:12" x14ac:dyDescent="0.2">
      <c r="A146" s="576" t="s">
        <v>1016</v>
      </c>
      <c r="B146" s="171" t="s">
        <v>1017</v>
      </c>
      <c r="C146" s="155">
        <v>0</v>
      </c>
      <c r="D146" s="155">
        <v>0</v>
      </c>
      <c r="E146" s="155">
        <f t="shared" si="30"/>
        <v>0</v>
      </c>
      <c r="F146" s="284"/>
      <c r="G146" s="284" t="e">
        <f t="shared" si="31"/>
        <v>#DIV/0!</v>
      </c>
      <c r="H146" s="155">
        <v>0</v>
      </c>
      <c r="I146" s="155">
        <v>0</v>
      </c>
      <c r="J146" s="155">
        <f t="shared" si="32"/>
        <v>0</v>
      </c>
    </row>
    <row r="147" spans="1:12" x14ac:dyDescent="0.2">
      <c r="A147" s="576"/>
      <c r="B147" s="171" t="s">
        <v>1018</v>
      </c>
      <c r="C147" s="155">
        <v>0</v>
      </c>
      <c r="D147" s="155">
        <v>0</v>
      </c>
      <c r="E147" s="155">
        <f t="shared" si="30"/>
        <v>0</v>
      </c>
      <c r="F147" s="284"/>
      <c r="G147" s="284" t="e">
        <f t="shared" si="31"/>
        <v>#DIV/0!</v>
      </c>
      <c r="H147" s="155">
        <v>0</v>
      </c>
      <c r="I147" s="155">
        <v>0</v>
      </c>
      <c r="J147" s="155">
        <f t="shared" si="32"/>
        <v>0</v>
      </c>
    </row>
    <row r="148" spans="1:12" ht="22.5" x14ac:dyDescent="0.2">
      <c r="A148" s="215" t="s">
        <v>1019</v>
      </c>
      <c r="B148" s="171" t="s">
        <v>1020</v>
      </c>
      <c r="C148" s="155">
        <v>0</v>
      </c>
      <c r="D148" s="155">
        <v>0</v>
      </c>
      <c r="E148" s="155">
        <f t="shared" si="30"/>
        <v>0</v>
      </c>
      <c r="F148" s="284"/>
      <c r="G148" s="284" t="e">
        <f t="shared" si="31"/>
        <v>#DIV/0!</v>
      </c>
      <c r="H148" s="155">
        <v>0</v>
      </c>
      <c r="I148" s="155">
        <v>0</v>
      </c>
      <c r="J148" s="155">
        <f t="shared" si="32"/>
        <v>0</v>
      </c>
    </row>
    <row r="149" spans="1:12" x14ac:dyDescent="0.2">
      <c r="A149" s="215" t="s">
        <v>1021</v>
      </c>
      <c r="B149" s="171" t="s">
        <v>1022</v>
      </c>
      <c r="C149" s="155">
        <v>0</v>
      </c>
      <c r="D149" s="155">
        <v>0</v>
      </c>
      <c r="E149" s="155">
        <f t="shared" si="30"/>
        <v>0</v>
      </c>
      <c r="F149" s="284"/>
      <c r="G149" s="284" t="e">
        <f t="shared" si="31"/>
        <v>#DIV/0!</v>
      </c>
      <c r="H149" s="155">
        <v>0</v>
      </c>
      <c r="I149" s="155">
        <v>0</v>
      </c>
      <c r="J149" s="155">
        <f t="shared" si="32"/>
        <v>0</v>
      </c>
    </row>
    <row r="150" spans="1:12" x14ac:dyDescent="0.2">
      <c r="A150" s="578" t="s">
        <v>987</v>
      </c>
      <c r="B150" s="578"/>
      <c r="C150" s="165">
        <f>SUM(C141:C149)</f>
        <v>0</v>
      </c>
      <c r="D150" s="165">
        <f>SUM(D141:D149)</f>
        <v>0</v>
      </c>
      <c r="E150" s="165">
        <f>SUM(E141:E149)</f>
        <v>0</v>
      </c>
      <c r="F150" s="288"/>
      <c r="G150" s="289"/>
      <c r="H150" s="290">
        <f>SUM(H141:H149)</f>
        <v>0</v>
      </c>
      <c r="I150" s="165">
        <f>SUM(I141:I149)</f>
        <v>0</v>
      </c>
      <c r="J150" s="165">
        <f>SUM(J141:J149)</f>
        <v>0</v>
      </c>
    </row>
    <row r="151" spans="1:12" x14ac:dyDescent="0.2">
      <c r="A151" s="128"/>
      <c r="B151" s="187"/>
      <c r="C151" s="301"/>
      <c r="D151" s="301"/>
      <c r="E151" s="302"/>
      <c r="F151" s="302"/>
      <c r="G151" s="301"/>
    </row>
    <row r="152" spans="1:12" x14ac:dyDescent="0.2">
      <c r="A152" s="85" t="s">
        <v>82</v>
      </c>
      <c r="B152" s="187"/>
      <c r="C152" s="303"/>
      <c r="D152" s="303"/>
      <c r="E152" s="303"/>
      <c r="F152" s="303"/>
      <c r="G152" s="84"/>
    </row>
    <row r="153" spans="1:12" x14ac:dyDescent="0.2">
      <c r="A153" s="87"/>
      <c r="B153" s="187"/>
      <c r="C153" s="303"/>
      <c r="D153" s="303"/>
      <c r="E153" s="303"/>
      <c r="F153" s="303"/>
      <c r="G153" s="84"/>
    </row>
    <row r="154" spans="1:12" ht="36" customHeight="1" x14ac:dyDescent="0.2">
      <c r="A154" s="541" t="s">
        <v>1033</v>
      </c>
      <c r="B154" s="541" t="s">
        <v>1034</v>
      </c>
      <c r="C154" s="541"/>
      <c r="D154" s="149" t="s">
        <v>1035</v>
      </c>
      <c r="E154" s="149" t="s">
        <v>1036</v>
      </c>
      <c r="F154" s="149" t="s">
        <v>1037</v>
      </c>
      <c r="G154" s="149" t="s">
        <v>1038</v>
      </c>
      <c r="H154" s="149" t="s">
        <v>1039</v>
      </c>
      <c r="I154" s="541" t="s">
        <v>1040</v>
      </c>
      <c r="J154" s="541"/>
    </row>
    <row r="155" spans="1:12" x14ac:dyDescent="0.2">
      <c r="A155" s="541"/>
      <c r="B155" s="541"/>
      <c r="C155" s="541"/>
      <c r="D155" s="279" t="s">
        <v>314</v>
      </c>
      <c r="E155" s="279" t="s">
        <v>316</v>
      </c>
      <c r="F155" s="280" t="s">
        <v>1041</v>
      </c>
      <c r="G155" s="188" t="s">
        <v>765</v>
      </c>
      <c r="H155" s="280" t="s">
        <v>1042</v>
      </c>
      <c r="I155" s="541"/>
      <c r="J155" s="541"/>
    </row>
    <row r="156" spans="1:12" x14ac:dyDescent="0.2">
      <c r="A156" s="304"/>
      <c r="B156" s="579"/>
      <c r="C156" s="579"/>
      <c r="D156" s="305">
        <v>0</v>
      </c>
      <c r="E156" s="306"/>
      <c r="F156" s="305">
        <f>+D156*E156</f>
        <v>0</v>
      </c>
      <c r="G156" s="305">
        <v>0</v>
      </c>
      <c r="H156" s="155">
        <f t="shared" ref="H156:H161" si="33">+F156-G156</f>
        <v>0</v>
      </c>
      <c r="I156" s="560"/>
      <c r="J156" s="560"/>
      <c r="K156" s="84"/>
      <c r="L156" s="84"/>
    </row>
    <row r="157" spans="1:12" x14ac:dyDescent="0.2">
      <c r="A157" s="304"/>
      <c r="B157" s="579"/>
      <c r="C157" s="579"/>
      <c r="D157" s="305">
        <v>0</v>
      </c>
      <c r="E157" s="306"/>
      <c r="F157" s="305">
        <f>+D157*E157</f>
        <v>0</v>
      </c>
      <c r="G157" s="305">
        <v>0</v>
      </c>
      <c r="H157" s="155">
        <f t="shared" si="33"/>
        <v>0</v>
      </c>
      <c r="I157" s="560"/>
      <c r="J157" s="560"/>
      <c r="K157" s="84"/>
      <c r="L157" s="84"/>
    </row>
    <row r="158" spans="1:12" x14ac:dyDescent="0.2">
      <c r="A158" s="304"/>
      <c r="B158" s="579"/>
      <c r="C158" s="579"/>
      <c r="D158" s="305">
        <v>0</v>
      </c>
      <c r="E158" s="306"/>
      <c r="F158" s="305">
        <f>+D158*E158</f>
        <v>0</v>
      </c>
      <c r="G158" s="305">
        <v>0</v>
      </c>
      <c r="H158" s="155">
        <f t="shared" si="33"/>
        <v>0</v>
      </c>
      <c r="I158" s="560"/>
      <c r="J158" s="560"/>
      <c r="K158" s="84"/>
      <c r="L158" s="84"/>
    </row>
    <row r="159" spans="1:12" x14ac:dyDescent="0.2">
      <c r="A159" s="304"/>
      <c r="B159" s="579"/>
      <c r="C159" s="579"/>
      <c r="D159" s="305">
        <v>0</v>
      </c>
      <c r="E159" s="306"/>
      <c r="F159" s="305">
        <f>+D159*E159</f>
        <v>0</v>
      </c>
      <c r="G159" s="305">
        <v>0</v>
      </c>
      <c r="H159" s="155">
        <f t="shared" si="33"/>
        <v>0</v>
      </c>
      <c r="I159" s="560"/>
      <c r="J159" s="560"/>
      <c r="K159" s="84"/>
      <c r="L159" s="84"/>
    </row>
    <row r="160" spans="1:12" x14ac:dyDescent="0.2">
      <c r="A160" s="304"/>
      <c r="B160" s="579"/>
      <c r="C160" s="579"/>
      <c r="D160" s="305">
        <v>0</v>
      </c>
      <c r="E160" s="306"/>
      <c r="F160" s="305">
        <f>+D160*E160</f>
        <v>0</v>
      </c>
      <c r="G160" s="305">
        <v>0</v>
      </c>
      <c r="H160" s="155">
        <f t="shared" si="33"/>
        <v>0</v>
      </c>
      <c r="I160" s="560"/>
      <c r="J160" s="560"/>
      <c r="K160" s="84"/>
      <c r="L160" s="84"/>
    </row>
    <row r="161" spans="1:10" x14ac:dyDescent="0.2">
      <c r="A161" s="578" t="s">
        <v>987</v>
      </c>
      <c r="B161" s="578"/>
      <c r="C161" s="578"/>
      <c r="D161" s="165">
        <f>SUM(D156:D160)</f>
        <v>0</v>
      </c>
      <c r="E161" s="307"/>
      <c r="F161" s="290">
        <f>SUM(F156:F160)</f>
        <v>0</v>
      </c>
      <c r="G161" s="165">
        <f>SUM(G156:G160)</f>
        <v>0</v>
      </c>
      <c r="H161" s="165">
        <f t="shared" si="33"/>
        <v>0</v>
      </c>
    </row>
    <row r="162" spans="1:10" x14ac:dyDescent="0.2">
      <c r="A162" s="187"/>
      <c r="B162" s="187"/>
      <c r="C162" s="301"/>
      <c r="D162" s="308"/>
      <c r="E162" s="301"/>
      <c r="F162" s="301"/>
      <c r="G162" s="301"/>
    </row>
    <row r="163" spans="1:10" x14ac:dyDescent="0.2">
      <c r="A163" s="85" t="s">
        <v>83</v>
      </c>
      <c r="B163" s="187"/>
      <c r="C163" s="303"/>
      <c r="D163" s="303"/>
      <c r="E163" s="303"/>
      <c r="F163" s="303"/>
      <c r="G163" s="84"/>
    </row>
    <row r="164" spans="1:10" x14ac:dyDescent="0.2">
      <c r="A164" s="187"/>
      <c r="B164" s="187"/>
      <c r="C164" s="301"/>
      <c r="D164" s="308"/>
      <c r="E164" s="301"/>
      <c r="F164" s="301"/>
      <c r="G164" s="301"/>
    </row>
    <row r="165" spans="1:10" ht="33.75" customHeight="1" x14ac:dyDescent="0.2">
      <c r="A165" s="541" t="s">
        <v>786</v>
      </c>
      <c r="B165" s="541"/>
      <c r="C165" s="278" t="s">
        <v>1043</v>
      </c>
      <c r="D165" s="278" t="s">
        <v>1044</v>
      </c>
      <c r="E165" s="278" t="s">
        <v>1045</v>
      </c>
      <c r="F165" s="278" t="s">
        <v>1046</v>
      </c>
      <c r="G165" s="278" t="s">
        <v>1047</v>
      </c>
      <c r="H165" s="278" t="s">
        <v>1048</v>
      </c>
      <c r="I165" s="278" t="s">
        <v>1049</v>
      </c>
      <c r="J165" s="278" t="s">
        <v>647</v>
      </c>
    </row>
    <row r="166" spans="1:10" ht="22.5" x14ac:dyDescent="0.2">
      <c r="A166" s="541"/>
      <c r="B166" s="541"/>
      <c r="C166" s="279" t="s">
        <v>314</v>
      </c>
      <c r="D166" s="279" t="s">
        <v>316</v>
      </c>
      <c r="E166" s="279" t="s">
        <v>699</v>
      </c>
      <c r="F166" s="279" t="s">
        <v>765</v>
      </c>
      <c r="G166" s="279" t="s">
        <v>705</v>
      </c>
      <c r="H166" s="279" t="s">
        <v>790</v>
      </c>
      <c r="I166" s="279" t="s">
        <v>708</v>
      </c>
      <c r="J166" s="188" t="s">
        <v>1050</v>
      </c>
    </row>
    <row r="167" spans="1:10" ht="11.25" customHeight="1" x14ac:dyDescent="0.2">
      <c r="A167" s="580" t="s">
        <v>1051</v>
      </c>
      <c r="B167" s="580"/>
      <c r="C167" s="246">
        <v>0</v>
      </c>
      <c r="D167" s="246">
        <v>0</v>
      </c>
      <c r="E167" s="246">
        <v>0</v>
      </c>
      <c r="F167" s="246">
        <v>0</v>
      </c>
      <c r="G167" s="246">
        <v>0</v>
      </c>
      <c r="H167" s="246">
        <v>0</v>
      </c>
      <c r="I167" s="246">
        <v>0</v>
      </c>
      <c r="J167" s="309">
        <f t="shared" ref="J167:J173" si="34">+C167+D167+E167+F167+G167+H167+I167</f>
        <v>0</v>
      </c>
    </row>
    <row r="168" spans="1:10" ht="11.25" customHeight="1" x14ac:dyDescent="0.2">
      <c r="A168" s="580" t="s">
        <v>1052</v>
      </c>
      <c r="B168" s="580"/>
      <c r="C168" s="246">
        <v>0</v>
      </c>
      <c r="D168" s="246">
        <v>0</v>
      </c>
      <c r="E168" s="246">
        <v>0</v>
      </c>
      <c r="F168" s="246">
        <v>0</v>
      </c>
      <c r="G168" s="246">
        <v>0</v>
      </c>
      <c r="H168" s="246">
        <v>0</v>
      </c>
      <c r="I168" s="246">
        <v>0</v>
      </c>
      <c r="J168" s="309">
        <f t="shared" si="34"/>
        <v>0</v>
      </c>
    </row>
    <row r="169" spans="1:10" ht="11.25" customHeight="1" x14ac:dyDescent="0.2">
      <c r="A169" s="580" t="s">
        <v>1053</v>
      </c>
      <c r="B169" s="580"/>
      <c r="C169" s="246">
        <v>0</v>
      </c>
      <c r="D169" s="246">
        <v>0</v>
      </c>
      <c r="E169" s="246">
        <v>0</v>
      </c>
      <c r="F169" s="246">
        <v>0</v>
      </c>
      <c r="G169" s="246">
        <v>0</v>
      </c>
      <c r="H169" s="246">
        <v>0</v>
      </c>
      <c r="I169" s="246">
        <v>0</v>
      </c>
      <c r="J169" s="309">
        <f t="shared" si="34"/>
        <v>0</v>
      </c>
    </row>
    <row r="170" spans="1:10" ht="11.25" customHeight="1" x14ac:dyDescent="0.2">
      <c r="A170" s="580" t="s">
        <v>1054</v>
      </c>
      <c r="B170" s="580"/>
      <c r="C170" s="246">
        <v>0</v>
      </c>
      <c r="D170" s="246">
        <v>0</v>
      </c>
      <c r="E170" s="246">
        <v>0</v>
      </c>
      <c r="F170" s="246">
        <v>0</v>
      </c>
      <c r="G170" s="246">
        <v>0</v>
      </c>
      <c r="H170" s="246">
        <v>0</v>
      </c>
      <c r="I170" s="246">
        <v>0</v>
      </c>
      <c r="J170" s="309">
        <f t="shared" si="34"/>
        <v>0</v>
      </c>
    </row>
    <row r="171" spans="1:10" ht="11.25" customHeight="1" x14ac:dyDescent="0.2">
      <c r="A171" s="580" t="s">
        <v>1055</v>
      </c>
      <c r="B171" s="580"/>
      <c r="C171" s="246">
        <v>0</v>
      </c>
      <c r="D171" s="246">
        <v>0</v>
      </c>
      <c r="E171" s="246">
        <v>0</v>
      </c>
      <c r="F171" s="246">
        <v>0</v>
      </c>
      <c r="G171" s="246">
        <v>0</v>
      </c>
      <c r="H171" s="246">
        <v>0</v>
      </c>
      <c r="I171" s="246">
        <v>0</v>
      </c>
      <c r="J171" s="309">
        <f t="shared" si="34"/>
        <v>0</v>
      </c>
    </row>
    <row r="172" spans="1:10" ht="11.25" customHeight="1" x14ac:dyDescent="0.2">
      <c r="A172" s="580" t="s">
        <v>1056</v>
      </c>
      <c r="B172" s="580"/>
      <c r="C172" s="246">
        <v>0</v>
      </c>
      <c r="D172" s="246">
        <v>0</v>
      </c>
      <c r="E172" s="246">
        <v>0</v>
      </c>
      <c r="F172" s="246">
        <v>0</v>
      </c>
      <c r="G172" s="246">
        <v>0</v>
      </c>
      <c r="H172" s="246">
        <v>0</v>
      </c>
      <c r="I172" s="246">
        <v>0</v>
      </c>
      <c r="J172" s="309">
        <f t="shared" si="34"/>
        <v>0</v>
      </c>
    </row>
    <row r="173" spans="1:10" ht="11.25" customHeight="1" x14ac:dyDescent="0.2">
      <c r="A173" s="581" t="s">
        <v>1057</v>
      </c>
      <c r="B173" s="581"/>
      <c r="C173" s="310">
        <f t="shared" ref="C173:I173" si="35">SUM(C167:C172)</f>
        <v>0</v>
      </c>
      <c r="D173" s="310">
        <f t="shared" si="35"/>
        <v>0</v>
      </c>
      <c r="E173" s="310">
        <f t="shared" si="35"/>
        <v>0</v>
      </c>
      <c r="F173" s="310">
        <f t="shared" si="35"/>
        <v>0</v>
      </c>
      <c r="G173" s="310">
        <f t="shared" si="35"/>
        <v>0</v>
      </c>
      <c r="H173" s="310">
        <f t="shared" si="35"/>
        <v>0</v>
      </c>
      <c r="I173" s="310">
        <f t="shared" si="35"/>
        <v>0</v>
      </c>
      <c r="J173" s="309">
        <f t="shared" si="34"/>
        <v>0</v>
      </c>
    </row>
    <row r="174" spans="1:10" x14ac:dyDescent="0.2">
      <c r="A174" s="187"/>
      <c r="B174" s="187"/>
      <c r="C174" s="301"/>
      <c r="D174" s="308"/>
      <c r="E174" s="301"/>
      <c r="F174" s="301"/>
      <c r="G174" s="301"/>
    </row>
    <row r="175" spans="1:10" x14ac:dyDescent="0.2">
      <c r="A175" s="187"/>
      <c r="B175" s="187"/>
      <c r="C175" s="301"/>
      <c r="D175" s="308"/>
      <c r="E175" s="301"/>
      <c r="F175" s="301"/>
      <c r="G175" s="301"/>
    </row>
    <row r="176" spans="1:10" x14ac:dyDescent="0.2">
      <c r="A176" s="85" t="s">
        <v>84</v>
      </c>
      <c r="B176" s="187"/>
      <c r="C176" s="301"/>
      <c r="D176" s="301"/>
      <c r="E176" s="301"/>
      <c r="F176" s="311"/>
      <c r="G176" s="311"/>
    </row>
    <row r="177" spans="1:10" x14ac:dyDescent="0.2">
      <c r="A177" s="85"/>
      <c r="B177" s="187"/>
      <c r="C177" s="301"/>
      <c r="D177" s="301"/>
      <c r="E177" s="301"/>
      <c r="F177" s="311"/>
      <c r="G177" s="311"/>
    </row>
    <row r="178" spans="1:10" s="95" customFormat="1" ht="48" customHeight="1" x14ac:dyDescent="0.2">
      <c r="A178" s="149" t="s">
        <v>1058</v>
      </c>
      <c r="B178" s="541" t="s">
        <v>128</v>
      </c>
      <c r="C178" s="541"/>
      <c r="D178" s="541"/>
      <c r="E178" s="541"/>
      <c r="F178" s="541"/>
      <c r="G178" s="541"/>
      <c r="H178" s="541"/>
      <c r="I178" s="149" t="s">
        <v>692</v>
      </c>
      <c r="J178" s="149" t="s">
        <v>867</v>
      </c>
    </row>
    <row r="179" spans="1:10" s="95" customFormat="1" ht="24" customHeight="1" x14ac:dyDescent="0.2">
      <c r="A179" s="152" t="s">
        <v>187</v>
      </c>
      <c r="B179" s="556" t="s">
        <v>1059</v>
      </c>
      <c r="C179" s="556"/>
      <c r="D179" s="556"/>
      <c r="E179" s="556"/>
      <c r="F179" s="556"/>
      <c r="G179" s="556"/>
      <c r="H179" s="556"/>
      <c r="I179" s="163" t="s">
        <v>314</v>
      </c>
      <c r="J179" s="312">
        <f>+H24+H38+H52+H66+H80+H94+H108+H122+H136+H150+F161</f>
        <v>0</v>
      </c>
    </row>
    <row r="180" spans="1:10" s="95" customFormat="1" ht="11.25" x14ac:dyDescent="0.2">
      <c r="A180" s="313"/>
      <c r="B180" s="582"/>
      <c r="C180" s="582"/>
      <c r="D180" s="582"/>
      <c r="E180" s="314"/>
      <c r="F180" s="314"/>
      <c r="G180" s="314"/>
      <c r="H180" s="314"/>
      <c r="I180" s="315"/>
      <c r="J180" s="316"/>
    </row>
    <row r="181" spans="1:10" s="95" customFormat="1" ht="11.25" customHeight="1" x14ac:dyDescent="0.2">
      <c r="A181" s="152" t="s">
        <v>187</v>
      </c>
      <c r="B181" s="556" t="s">
        <v>1060</v>
      </c>
      <c r="C181" s="556"/>
      <c r="D181" s="556"/>
      <c r="E181" s="556"/>
      <c r="F181" s="556"/>
      <c r="G181" s="556"/>
      <c r="H181" s="556"/>
      <c r="I181" s="163" t="s">
        <v>316</v>
      </c>
      <c r="J181" s="312">
        <f t="shared" ref="J181:J186" si="36">+E167</f>
        <v>0</v>
      </c>
    </row>
    <row r="182" spans="1:10" s="95" customFormat="1" ht="11.25" customHeight="1" x14ac:dyDescent="0.2">
      <c r="A182" s="167">
        <v>7113</v>
      </c>
      <c r="B182" s="510" t="s">
        <v>1061</v>
      </c>
      <c r="C182" s="510"/>
      <c r="D182" s="510"/>
      <c r="E182" s="510"/>
      <c r="F182" s="510"/>
      <c r="G182" s="510"/>
      <c r="H182" s="510"/>
      <c r="I182" s="159" t="s">
        <v>699</v>
      </c>
      <c r="J182" s="317">
        <f t="shared" si="36"/>
        <v>0</v>
      </c>
    </row>
    <row r="183" spans="1:10" s="95" customFormat="1" ht="11.25" customHeight="1" x14ac:dyDescent="0.2">
      <c r="A183" s="167" t="s">
        <v>187</v>
      </c>
      <c r="B183" s="510" t="s">
        <v>1062</v>
      </c>
      <c r="C183" s="510"/>
      <c r="D183" s="510"/>
      <c r="E183" s="510"/>
      <c r="F183" s="510"/>
      <c r="G183" s="510"/>
      <c r="H183" s="510"/>
      <c r="I183" s="159" t="s">
        <v>765</v>
      </c>
      <c r="J183" s="317">
        <f t="shared" si="36"/>
        <v>0</v>
      </c>
    </row>
    <row r="184" spans="1:10" s="95" customFormat="1" ht="11.25" customHeight="1" x14ac:dyDescent="0.2">
      <c r="A184" s="167" t="s">
        <v>187</v>
      </c>
      <c r="B184" s="510" t="s">
        <v>1063</v>
      </c>
      <c r="C184" s="510"/>
      <c r="D184" s="510"/>
      <c r="E184" s="510"/>
      <c r="F184" s="510"/>
      <c r="G184" s="510"/>
      <c r="H184" s="510"/>
      <c r="I184" s="159" t="s">
        <v>705</v>
      </c>
      <c r="J184" s="317">
        <f t="shared" si="36"/>
        <v>0</v>
      </c>
    </row>
    <row r="185" spans="1:10" s="95" customFormat="1" ht="11.25" customHeight="1" x14ac:dyDescent="0.2">
      <c r="A185" s="167" t="s">
        <v>187</v>
      </c>
      <c r="B185" s="510" t="s">
        <v>1064</v>
      </c>
      <c r="C185" s="510"/>
      <c r="D185" s="510"/>
      <c r="E185" s="510"/>
      <c r="F185" s="510"/>
      <c r="G185" s="510"/>
      <c r="H185" s="510"/>
      <c r="I185" s="159" t="s">
        <v>790</v>
      </c>
      <c r="J185" s="317">
        <f t="shared" si="36"/>
        <v>0</v>
      </c>
    </row>
    <row r="186" spans="1:10" s="95" customFormat="1" ht="11.25" customHeight="1" x14ac:dyDescent="0.2">
      <c r="A186" s="167" t="s">
        <v>187</v>
      </c>
      <c r="B186" s="510" t="s">
        <v>1065</v>
      </c>
      <c r="C186" s="510"/>
      <c r="D186" s="510"/>
      <c r="E186" s="510"/>
      <c r="F186" s="510"/>
      <c r="G186" s="510"/>
      <c r="H186" s="510"/>
      <c r="I186" s="159" t="s">
        <v>708</v>
      </c>
      <c r="J186" s="317">
        <f t="shared" si="36"/>
        <v>0</v>
      </c>
    </row>
    <row r="187" spans="1:10" s="95" customFormat="1" ht="22.9" customHeight="1" x14ac:dyDescent="0.2">
      <c r="A187" s="152" t="s">
        <v>187</v>
      </c>
      <c r="B187" s="556" t="s">
        <v>1066</v>
      </c>
      <c r="C187" s="556"/>
      <c r="D187" s="556"/>
      <c r="E187" s="556"/>
      <c r="F187" s="556"/>
      <c r="G187" s="556"/>
      <c r="H187" s="556"/>
      <c r="I187" s="163" t="s">
        <v>1067</v>
      </c>
      <c r="J187" s="312">
        <f>+J181+J182+J183+J184+J185+J186</f>
        <v>0</v>
      </c>
    </row>
    <row r="188" spans="1:10" s="95" customFormat="1" ht="11.25" x14ac:dyDescent="0.2">
      <c r="A188" s="313"/>
      <c r="B188" s="582"/>
      <c r="C188" s="582"/>
      <c r="D188" s="582"/>
      <c r="E188" s="314"/>
      <c r="F188" s="314"/>
      <c r="G188" s="314"/>
      <c r="H188" s="314"/>
      <c r="I188" s="315"/>
      <c r="J188" s="316"/>
    </row>
    <row r="189" spans="1:10" s="95" customFormat="1" ht="24" customHeight="1" x14ac:dyDescent="0.2">
      <c r="A189" s="167">
        <v>7114</v>
      </c>
      <c r="B189" s="510" t="s">
        <v>1068</v>
      </c>
      <c r="C189" s="510"/>
      <c r="D189" s="510"/>
      <c r="E189" s="510"/>
      <c r="F189" s="510"/>
      <c r="G189" s="510"/>
      <c r="H189" s="510"/>
      <c r="I189" s="159" t="s">
        <v>711</v>
      </c>
      <c r="J189" s="317">
        <v>0</v>
      </c>
    </row>
    <row r="190" spans="1:10" s="95" customFormat="1" ht="24" customHeight="1" x14ac:dyDescent="0.2">
      <c r="A190" s="149" t="s">
        <v>187</v>
      </c>
      <c r="B190" s="583" t="s">
        <v>1069</v>
      </c>
      <c r="C190" s="583"/>
      <c r="D190" s="583"/>
      <c r="E190" s="583"/>
      <c r="F190" s="583"/>
      <c r="G190" s="583"/>
      <c r="H190" s="583"/>
      <c r="I190" s="188" t="s">
        <v>1070</v>
      </c>
      <c r="J190" s="317">
        <f>+J187-J179-J189</f>
        <v>0</v>
      </c>
    </row>
    <row r="191" spans="1:10" x14ac:dyDescent="0.2">
      <c r="A191" s="128"/>
      <c r="B191" s="187"/>
      <c r="C191" s="303"/>
      <c r="D191" s="303"/>
      <c r="E191" s="303"/>
      <c r="F191" s="303"/>
      <c r="G191" s="84"/>
    </row>
    <row r="192" spans="1:10" x14ac:dyDescent="0.2">
      <c r="A192" s="128"/>
      <c r="B192" s="187"/>
      <c r="C192" s="303"/>
      <c r="D192" s="303"/>
      <c r="E192" s="303"/>
      <c r="F192" s="303"/>
      <c r="G192" s="84"/>
    </row>
    <row r="193" spans="1:11" ht="12" customHeight="1" x14ac:dyDescent="0.2">
      <c r="A193" s="554" t="s">
        <v>168</v>
      </c>
      <c r="B193" s="554"/>
      <c r="C193" s="554"/>
      <c r="D193" s="554"/>
      <c r="E193" s="554"/>
      <c r="F193" s="554"/>
      <c r="G193" s="554"/>
      <c r="H193" s="554"/>
      <c r="I193" s="554"/>
      <c r="J193" s="554"/>
      <c r="K193" s="318"/>
    </row>
    <row r="194" spans="1:11" ht="11.25" customHeight="1" x14ac:dyDescent="0.2">
      <c r="A194" s="532" t="s">
        <v>1071</v>
      </c>
      <c r="B194" s="532"/>
      <c r="C194" s="532"/>
      <c r="D194" s="532"/>
      <c r="E194" s="532"/>
      <c r="F194" s="532"/>
      <c r="G194" s="532"/>
      <c r="H194" s="532"/>
      <c r="I194" s="532"/>
      <c r="J194" s="532"/>
      <c r="K194" s="319"/>
    </row>
    <row r="195" spans="1:11" ht="12" customHeight="1" x14ac:dyDescent="0.2">
      <c r="A195" s="533" t="s">
        <v>1072</v>
      </c>
      <c r="B195" s="533"/>
      <c r="C195" s="533"/>
      <c r="D195" s="533"/>
      <c r="E195" s="533"/>
      <c r="F195" s="533"/>
      <c r="G195" s="533"/>
      <c r="H195" s="533"/>
      <c r="I195" s="533"/>
      <c r="J195" s="533"/>
      <c r="K195" s="319"/>
    </row>
    <row r="196" spans="1:11" ht="12" customHeight="1" x14ac:dyDescent="0.2">
      <c r="A196" s="533" t="s">
        <v>1073</v>
      </c>
      <c r="B196" s="533"/>
      <c r="C196" s="533"/>
      <c r="D196" s="533"/>
      <c r="E196" s="533"/>
      <c r="F196" s="533"/>
      <c r="G196" s="533"/>
      <c r="H196" s="533"/>
      <c r="I196" s="533"/>
      <c r="J196" s="533"/>
      <c r="K196" s="319"/>
    </row>
    <row r="197" spans="1:11" ht="12" customHeight="1" x14ac:dyDescent="0.2">
      <c r="A197" s="533" t="s">
        <v>1074</v>
      </c>
      <c r="B197" s="533"/>
      <c r="C197" s="533"/>
      <c r="D197" s="533"/>
      <c r="E197" s="533"/>
      <c r="F197" s="533"/>
      <c r="G197" s="533"/>
      <c r="H197" s="533"/>
      <c r="I197" s="533"/>
      <c r="J197" s="533"/>
      <c r="K197" s="319"/>
    </row>
    <row r="198" spans="1:11" ht="11.25" customHeight="1" x14ac:dyDescent="0.2">
      <c r="A198" s="533" t="s">
        <v>1075</v>
      </c>
      <c r="B198" s="533"/>
      <c r="C198" s="533"/>
      <c r="D198" s="533"/>
      <c r="E198" s="533"/>
      <c r="F198" s="533"/>
      <c r="G198" s="533"/>
      <c r="H198" s="533"/>
      <c r="I198" s="533"/>
      <c r="J198" s="533"/>
      <c r="K198" s="319"/>
    </row>
    <row r="199" spans="1:11" ht="11.25" customHeight="1" x14ac:dyDescent="0.2">
      <c r="A199" s="533" t="s">
        <v>1076</v>
      </c>
      <c r="B199" s="533"/>
      <c r="C199" s="533"/>
      <c r="D199" s="533"/>
      <c r="E199" s="533"/>
      <c r="F199" s="533"/>
      <c r="G199" s="533"/>
      <c r="H199" s="533"/>
      <c r="I199" s="533"/>
      <c r="J199" s="533"/>
      <c r="K199" s="319"/>
    </row>
    <row r="200" spans="1:11" ht="11.25" customHeight="1" x14ac:dyDescent="0.2">
      <c r="A200" s="534" t="s">
        <v>659</v>
      </c>
      <c r="B200" s="534"/>
      <c r="C200" s="534"/>
      <c r="D200" s="534"/>
      <c r="E200" s="534"/>
      <c r="F200" s="534"/>
      <c r="G200" s="534"/>
      <c r="H200" s="534"/>
      <c r="I200" s="534"/>
      <c r="J200" s="534"/>
      <c r="K200" s="319"/>
    </row>
    <row r="205" spans="1:11" x14ac:dyDescent="0.2">
      <c r="A205" s="85" t="str">
        <f>+Índice_Anexos_ICT!A125</f>
        <v>SR. TOMISLAV TOPIC GRANADOS</v>
      </c>
      <c r="B205" s="85"/>
      <c r="C205" s="129"/>
      <c r="F205" s="85" t="str">
        <f>+Índice_Anexos_ICT!G125</f>
        <v>Sr. FELIX BYRON VALAREZO ALVARADO</v>
      </c>
    </row>
    <row r="206" spans="1:11" x14ac:dyDescent="0.2">
      <c r="A206" s="85" t="str">
        <f>+Índice_Anexos_ICT!A126</f>
        <v>C.C: 0905396180</v>
      </c>
      <c r="B206" s="85"/>
      <c r="C206" s="129"/>
      <c r="F206" s="85" t="str">
        <f>+Índice_Anexos_ICT!G126</f>
        <v>RUC No. 0912592029001</v>
      </c>
    </row>
    <row r="207" spans="1:11" x14ac:dyDescent="0.2">
      <c r="A207" s="85" t="str">
        <f>+Índice_Anexos_ICT!A127</f>
        <v>REPRESENTANTE LEGAL  TELSOTERRA S.A.</v>
      </c>
      <c r="B207" s="129"/>
      <c r="C207" s="129"/>
      <c r="F207" s="85" t="str">
        <f>+Índice_Anexos_ICT!G127</f>
        <v>Contador TELSOTERRA S.A.</v>
      </c>
    </row>
  </sheetData>
  <mergeCells count="103">
    <mergeCell ref="A198:J198"/>
    <mergeCell ref="A199:J199"/>
    <mergeCell ref="A200:J200"/>
    <mergeCell ref="B187:H187"/>
    <mergeCell ref="B188:D188"/>
    <mergeCell ref="B189:H189"/>
    <mergeCell ref="B190:H190"/>
    <mergeCell ref="A193:J193"/>
    <mergeCell ref="A194:J194"/>
    <mergeCell ref="A195:J195"/>
    <mergeCell ref="A196:J196"/>
    <mergeCell ref="A197:J197"/>
    <mergeCell ref="B178:H178"/>
    <mergeCell ref="B179:H179"/>
    <mergeCell ref="B180:D180"/>
    <mergeCell ref="B181:H181"/>
    <mergeCell ref="B182:H182"/>
    <mergeCell ref="B183:H183"/>
    <mergeCell ref="B184:H184"/>
    <mergeCell ref="B185:H185"/>
    <mergeCell ref="B186:H186"/>
    <mergeCell ref="A161:C161"/>
    <mergeCell ref="A165:B166"/>
    <mergeCell ref="A167:B167"/>
    <mergeCell ref="A168:B168"/>
    <mergeCell ref="A169:B169"/>
    <mergeCell ref="A170:B170"/>
    <mergeCell ref="A171:B171"/>
    <mergeCell ref="A172:B172"/>
    <mergeCell ref="A173:B173"/>
    <mergeCell ref="B156:C156"/>
    <mergeCell ref="I156:J156"/>
    <mergeCell ref="B157:C157"/>
    <mergeCell ref="I157:J157"/>
    <mergeCell ref="B158:C158"/>
    <mergeCell ref="I158:J158"/>
    <mergeCell ref="B159:C159"/>
    <mergeCell ref="I159:J159"/>
    <mergeCell ref="B160:C160"/>
    <mergeCell ref="I160:J160"/>
    <mergeCell ref="A138:A139"/>
    <mergeCell ref="B138:B139"/>
    <mergeCell ref="A141:A143"/>
    <mergeCell ref="A144:A145"/>
    <mergeCell ref="A146:A147"/>
    <mergeCell ref="A150:B150"/>
    <mergeCell ref="A154:A155"/>
    <mergeCell ref="B154:C155"/>
    <mergeCell ref="I154:J155"/>
    <mergeCell ref="A116:A117"/>
    <mergeCell ref="A118:A119"/>
    <mergeCell ref="A122:B122"/>
    <mergeCell ref="A124:A125"/>
    <mergeCell ref="B124:B125"/>
    <mergeCell ref="A127:A129"/>
    <mergeCell ref="A130:A131"/>
    <mergeCell ref="A132:A133"/>
    <mergeCell ref="A136:B136"/>
    <mergeCell ref="A96:A97"/>
    <mergeCell ref="B96:B97"/>
    <mergeCell ref="A99:A101"/>
    <mergeCell ref="A102:A103"/>
    <mergeCell ref="A104:A105"/>
    <mergeCell ref="A108:B108"/>
    <mergeCell ref="A110:A111"/>
    <mergeCell ref="B110:B111"/>
    <mergeCell ref="A113:A115"/>
    <mergeCell ref="A74:A75"/>
    <mergeCell ref="A76:A77"/>
    <mergeCell ref="A80:B80"/>
    <mergeCell ref="A82:A83"/>
    <mergeCell ref="B82:B83"/>
    <mergeCell ref="A85:A87"/>
    <mergeCell ref="A88:A89"/>
    <mergeCell ref="A90:A91"/>
    <mergeCell ref="A94:B94"/>
    <mergeCell ref="A54:A55"/>
    <mergeCell ref="B54:B55"/>
    <mergeCell ref="A57:A59"/>
    <mergeCell ref="A60:A61"/>
    <mergeCell ref="A62:A63"/>
    <mergeCell ref="A66:B66"/>
    <mergeCell ref="A68:A69"/>
    <mergeCell ref="B68:B69"/>
    <mergeCell ref="A71:A73"/>
    <mergeCell ref="A32:A33"/>
    <mergeCell ref="A34:A35"/>
    <mergeCell ref="A38:B38"/>
    <mergeCell ref="A40:A41"/>
    <mergeCell ref="B40:B41"/>
    <mergeCell ref="A43:A45"/>
    <mergeCell ref="A46:A47"/>
    <mergeCell ref="A48:A49"/>
    <mergeCell ref="A52:B52"/>
    <mergeCell ref="A12:A13"/>
    <mergeCell ref="B12:B13"/>
    <mergeCell ref="A15:A17"/>
    <mergeCell ref="A18:A19"/>
    <mergeCell ref="A20:A21"/>
    <mergeCell ref="A24:B24"/>
    <mergeCell ref="A26:A27"/>
    <mergeCell ref="B26:B27"/>
    <mergeCell ref="A29:A31"/>
  </mergeCells>
  <hyperlinks>
    <hyperlink ref="G1" location="Índice_Anexos_ICT!A1" display="Índice"/>
  </hyperlinks>
  <pageMargins left="0.39374999999999999" right="0.27569444444444402" top="0.39374999999999999" bottom="0.35416666666666702" header="0.51180555555555496" footer="0.51180555555555496"/>
  <pageSetup paperSize="9" firstPageNumber="0" orientation="portrait" horizontalDpi="300" verticalDpi="30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47"/>
  <sheetViews>
    <sheetView zoomScale="80" zoomScaleNormal="80" workbookViewId="0">
      <selection activeCell="A16" sqref="A16"/>
    </sheetView>
  </sheetViews>
  <sheetFormatPr baseColWidth="10" defaultColWidth="11.5703125" defaultRowHeight="12.75" x14ac:dyDescent="0.2"/>
  <cols>
    <col min="1" max="1" width="14" style="14" customWidth="1"/>
    <col min="2" max="2" width="11" style="14" customWidth="1"/>
    <col min="3" max="3" width="13.5703125" style="14" customWidth="1"/>
    <col min="4" max="4" width="12" style="14" customWidth="1"/>
    <col min="5" max="5" width="11.140625" style="14" customWidth="1"/>
    <col min="6" max="6" width="11.85546875" style="14" customWidth="1"/>
    <col min="7" max="9" width="10.5703125" style="14" customWidth="1"/>
    <col min="10" max="10" width="12.5703125" style="14" customWidth="1"/>
    <col min="11" max="11" width="11.7109375" style="14" customWidth="1"/>
    <col min="12" max="12" width="12.5703125" style="14" customWidth="1"/>
    <col min="13" max="13" width="10.7109375" style="14" customWidth="1"/>
    <col min="14" max="14" width="12.140625" style="14" customWidth="1"/>
    <col min="15" max="15" width="11.5703125" style="14"/>
    <col min="16" max="16" width="12.140625" style="14" customWidth="1"/>
    <col min="17" max="17" width="14.85546875" style="14" customWidth="1"/>
    <col min="18" max="1024" width="11.5703125" style="14"/>
  </cols>
  <sheetData>
    <row r="1" spans="1:17" x14ac:dyDescent="0.2">
      <c r="A1" s="17" t="s">
        <v>125</v>
      </c>
      <c r="B1" s="17"/>
      <c r="C1" s="17"/>
      <c r="D1" s="17"/>
      <c r="G1" s="41" t="s">
        <v>126</v>
      </c>
    </row>
    <row r="2" spans="1:17" x14ac:dyDescent="0.2">
      <c r="A2" s="18"/>
      <c r="B2" s="19"/>
      <c r="C2" s="19"/>
      <c r="D2" s="19"/>
    </row>
    <row r="3" spans="1:17" x14ac:dyDescent="0.2">
      <c r="A3" s="17" t="s">
        <v>1</v>
      </c>
      <c r="C3" s="20" t="str">
        <f>+Índice_Anexos_ICT!C3</f>
        <v>TELSOTERRA S.A.</v>
      </c>
      <c r="D3" s="20"/>
    </row>
    <row r="4" spans="1:17" x14ac:dyDescent="0.2">
      <c r="A4" s="17" t="s">
        <v>3</v>
      </c>
      <c r="C4" s="20" t="str">
        <f>+Índice_Anexos_ICT!C4</f>
        <v>0992941626001</v>
      </c>
      <c r="D4" s="20"/>
    </row>
    <row r="5" spans="1:17" x14ac:dyDescent="0.2">
      <c r="A5" s="17" t="s">
        <v>5</v>
      </c>
      <c r="C5" s="20">
        <f>+Índice_Anexos_ICT!C5</f>
        <v>2019</v>
      </c>
      <c r="D5" s="20"/>
    </row>
    <row r="6" spans="1:17" x14ac:dyDescent="0.2">
      <c r="A6" s="18"/>
      <c r="B6" s="19"/>
      <c r="C6" s="19"/>
      <c r="D6" s="19"/>
    </row>
    <row r="7" spans="1:17" x14ac:dyDescent="0.2">
      <c r="A7" s="17" t="s">
        <v>1077</v>
      </c>
      <c r="B7" s="320"/>
      <c r="C7" s="320"/>
      <c r="D7" s="320"/>
      <c r="E7" s="320"/>
      <c r="F7" s="320"/>
      <c r="G7" s="320"/>
    </row>
    <row r="8" spans="1:17" x14ac:dyDescent="0.2">
      <c r="A8" s="269" t="s">
        <v>85</v>
      </c>
      <c r="B8" s="269"/>
      <c r="C8" s="269"/>
      <c r="D8" s="269"/>
      <c r="E8" s="269"/>
      <c r="F8" s="269"/>
      <c r="G8" s="269"/>
    </row>
    <row r="10" spans="1:17" x14ac:dyDescent="0.2">
      <c r="A10" s="22" t="s">
        <v>86</v>
      </c>
    </row>
    <row r="12" spans="1:17" ht="62.25" customHeight="1" x14ac:dyDescent="0.2">
      <c r="A12" s="13" t="s">
        <v>1078</v>
      </c>
      <c r="B12" s="13" t="s">
        <v>1079</v>
      </c>
      <c r="C12" s="13" t="s">
        <v>982</v>
      </c>
      <c r="D12" s="13" t="s">
        <v>983</v>
      </c>
      <c r="E12" s="13" t="s">
        <v>1080</v>
      </c>
      <c r="F12" s="13" t="s">
        <v>1081</v>
      </c>
      <c r="G12" s="23" t="s">
        <v>1082</v>
      </c>
      <c r="H12" s="23" t="s">
        <v>1083</v>
      </c>
      <c r="I12" s="23" t="s">
        <v>1084</v>
      </c>
      <c r="J12" s="23" t="s">
        <v>1085</v>
      </c>
      <c r="K12" s="133" t="s">
        <v>1086</v>
      </c>
      <c r="L12" s="13" t="s">
        <v>1087</v>
      </c>
      <c r="M12" s="13" t="s">
        <v>1088</v>
      </c>
      <c r="N12" s="133" t="s">
        <v>1089</v>
      </c>
      <c r="O12" s="133" t="s">
        <v>1090</v>
      </c>
      <c r="P12" s="133" t="s">
        <v>1091</v>
      </c>
      <c r="Q12" s="13" t="s">
        <v>174</v>
      </c>
    </row>
    <row r="13" spans="1:17" x14ac:dyDescent="0.2">
      <c r="A13" s="13"/>
      <c r="B13" s="13"/>
      <c r="C13" s="13"/>
      <c r="D13" s="13"/>
      <c r="E13" s="13"/>
      <c r="F13" s="13"/>
      <c r="G13" s="273" t="s">
        <v>314</v>
      </c>
      <c r="H13" s="273" t="s">
        <v>316</v>
      </c>
      <c r="I13" s="273" t="s">
        <v>699</v>
      </c>
      <c r="J13" s="273" t="s">
        <v>765</v>
      </c>
      <c r="K13" s="321" t="s">
        <v>1092</v>
      </c>
      <c r="L13" s="13"/>
      <c r="M13" s="13"/>
      <c r="N13" s="273" t="s">
        <v>790</v>
      </c>
      <c r="O13" s="273" t="s">
        <v>708</v>
      </c>
      <c r="P13" s="273" t="s">
        <v>709</v>
      </c>
      <c r="Q13" s="13"/>
    </row>
    <row r="14" spans="1:17" ht="48" x14ac:dyDescent="0.2">
      <c r="A14" s="322" t="s">
        <v>1093</v>
      </c>
      <c r="B14" s="323" t="s">
        <v>1094</v>
      </c>
      <c r="C14" s="324" t="s">
        <v>1095</v>
      </c>
      <c r="D14" s="324" t="s">
        <v>1096</v>
      </c>
      <c r="E14" s="325">
        <v>10</v>
      </c>
      <c r="F14" s="326">
        <f>1232945.59-293543.06</f>
        <v>939402.53</v>
      </c>
      <c r="G14" s="326">
        <v>1232945.5900000001</v>
      </c>
      <c r="H14" s="327"/>
      <c r="I14" s="328"/>
      <c r="J14" s="252">
        <v>293543.06</v>
      </c>
      <c r="K14" s="326">
        <f>+G14-H14+I14-J14</f>
        <v>939402.53</v>
      </c>
      <c r="L14" s="275"/>
      <c r="M14" s="275"/>
      <c r="N14" s="328">
        <f>113683.99-1398.75</f>
        <v>112285.24</v>
      </c>
      <c r="O14" s="327">
        <v>112285.24</v>
      </c>
      <c r="P14" s="326"/>
      <c r="Q14" s="323"/>
    </row>
    <row r="15" spans="1:17" ht="48" x14ac:dyDescent="0.2">
      <c r="A15" s="322" t="s">
        <v>1097</v>
      </c>
      <c r="B15" s="323" t="s">
        <v>1094</v>
      </c>
      <c r="C15" s="324" t="s">
        <v>1098</v>
      </c>
      <c r="D15" s="324" t="s">
        <v>1099</v>
      </c>
      <c r="E15" s="325">
        <v>10</v>
      </c>
      <c r="F15" s="326">
        <f>110093.23-24348.84</f>
        <v>85744.39</v>
      </c>
      <c r="G15" s="326">
        <v>110093.23</v>
      </c>
      <c r="H15" s="327"/>
      <c r="I15" s="328"/>
      <c r="J15" s="252">
        <v>24348.84</v>
      </c>
      <c r="K15" s="326">
        <f>+G15-H15+I15-J15</f>
        <v>85744.39</v>
      </c>
      <c r="L15" s="275"/>
      <c r="M15" s="275"/>
      <c r="N15" s="328">
        <v>22018.639999999999</v>
      </c>
      <c r="O15" s="327">
        <v>22018.639999999999</v>
      </c>
      <c r="P15" s="326"/>
      <c r="Q15" s="323"/>
    </row>
    <row r="16" spans="1:17" x14ac:dyDescent="0.2">
      <c r="A16" s="322"/>
      <c r="B16" s="323"/>
      <c r="C16" s="324"/>
      <c r="D16" s="324"/>
      <c r="E16" s="325"/>
      <c r="F16" s="326"/>
      <c r="G16" s="326"/>
      <c r="H16" s="327"/>
      <c r="I16" s="328"/>
      <c r="J16" s="252"/>
      <c r="K16" s="326">
        <f>+G16-H16+I16-J16</f>
        <v>0</v>
      </c>
      <c r="L16" s="275"/>
      <c r="M16" s="275"/>
      <c r="N16" s="328"/>
      <c r="O16" s="327"/>
      <c r="P16" s="326"/>
      <c r="Q16" s="323"/>
    </row>
    <row r="17" spans="1:17" x14ac:dyDescent="0.2">
      <c r="A17" s="322"/>
      <c r="B17" s="323"/>
      <c r="C17" s="324"/>
      <c r="D17" s="324"/>
      <c r="E17" s="325"/>
      <c r="F17" s="326"/>
      <c r="G17" s="326"/>
      <c r="H17" s="327"/>
      <c r="I17" s="328"/>
      <c r="J17" s="252"/>
      <c r="K17" s="326">
        <f>+G17-H17+I17-J17</f>
        <v>0</v>
      </c>
      <c r="L17" s="275"/>
      <c r="M17" s="275"/>
      <c r="N17" s="328"/>
      <c r="O17" s="327"/>
      <c r="P17" s="326"/>
      <c r="Q17" s="323"/>
    </row>
    <row r="18" spans="1:17" x14ac:dyDescent="0.2">
      <c r="A18" s="322"/>
      <c r="B18" s="323"/>
      <c r="C18" s="324"/>
      <c r="D18" s="324"/>
      <c r="E18" s="325"/>
      <c r="F18" s="326"/>
      <c r="G18" s="326"/>
      <c r="H18" s="327"/>
      <c r="I18" s="328"/>
      <c r="J18" s="252"/>
      <c r="K18" s="326">
        <f>+G18-H18+I18-J18</f>
        <v>0</v>
      </c>
      <c r="L18" s="275"/>
      <c r="M18" s="275"/>
      <c r="N18" s="328"/>
      <c r="O18" s="327"/>
      <c r="P18" s="326"/>
      <c r="Q18" s="323"/>
    </row>
    <row r="19" spans="1:17" ht="12" customHeight="1" x14ac:dyDescent="0.2">
      <c r="A19" s="584" t="s">
        <v>987</v>
      </c>
      <c r="B19" s="584"/>
      <c r="C19" s="584"/>
      <c r="D19" s="584"/>
      <c r="E19" s="584"/>
      <c r="F19" s="329">
        <f t="shared" ref="F19:K19" si="0">SUM(F14:F18)</f>
        <v>1025146.92</v>
      </c>
      <c r="G19" s="329">
        <f t="shared" si="0"/>
        <v>1343038.82</v>
      </c>
      <c r="H19" s="329">
        <f t="shared" si="0"/>
        <v>0</v>
      </c>
      <c r="I19" s="329">
        <f t="shared" si="0"/>
        <v>0</v>
      </c>
      <c r="J19" s="329">
        <f t="shared" si="0"/>
        <v>317891.90000000002</v>
      </c>
      <c r="K19" s="329">
        <f t="shared" si="0"/>
        <v>1025146.92</v>
      </c>
      <c r="L19" s="275"/>
      <c r="M19" s="275"/>
      <c r="N19" s="329">
        <f>SUM(N14:N18)</f>
        <v>134303.88</v>
      </c>
      <c r="O19" s="329">
        <f>SUM(O14:O18)</f>
        <v>134303.88</v>
      </c>
      <c r="P19" s="329">
        <f>SUM(P14:P18)</f>
        <v>0</v>
      </c>
    </row>
    <row r="20" spans="1:17" x14ac:dyDescent="0.2">
      <c r="A20" s="52"/>
      <c r="B20" s="330"/>
      <c r="C20" s="331"/>
      <c r="D20" s="331"/>
      <c r="E20" s="331"/>
      <c r="F20" s="331"/>
      <c r="G20" s="18"/>
    </row>
    <row r="21" spans="1:17" x14ac:dyDescent="0.2">
      <c r="A21" s="52"/>
      <c r="B21" s="330"/>
      <c r="C21" s="331"/>
      <c r="D21" s="331"/>
      <c r="E21" s="331"/>
      <c r="F21" s="331"/>
      <c r="G21" s="18"/>
      <c r="M21" s="332"/>
    </row>
    <row r="22" spans="1:17" ht="51.95" customHeight="1" x14ac:dyDescent="0.2">
      <c r="A22" s="23" t="s">
        <v>635</v>
      </c>
      <c r="B22" s="13" t="s">
        <v>128</v>
      </c>
      <c r="C22" s="13"/>
      <c r="D22" s="13"/>
      <c r="E22" s="13"/>
      <c r="F22" s="13"/>
      <c r="G22" s="13"/>
      <c r="H22" s="13"/>
      <c r="I22" s="13"/>
      <c r="J22" s="23" t="s">
        <v>692</v>
      </c>
      <c r="K22" s="23" t="s">
        <v>867</v>
      </c>
      <c r="M22" s="332"/>
    </row>
    <row r="23" spans="1:17" ht="26.1" customHeight="1" x14ac:dyDescent="0.2">
      <c r="A23" s="43" t="s">
        <v>1100</v>
      </c>
      <c r="B23" s="490" t="s">
        <v>1101</v>
      </c>
      <c r="C23" s="490"/>
      <c r="D23" s="490"/>
      <c r="E23" s="490"/>
      <c r="F23" s="490"/>
      <c r="G23" s="490"/>
      <c r="H23" s="490"/>
      <c r="I23" s="490"/>
      <c r="J23" s="333" t="s">
        <v>711</v>
      </c>
      <c r="K23" s="334">
        <v>134303.88</v>
      </c>
      <c r="M23" s="332"/>
    </row>
    <row r="24" spans="1:17" ht="12.95" customHeight="1" x14ac:dyDescent="0.2">
      <c r="A24" s="43" t="s">
        <v>1102</v>
      </c>
      <c r="B24" s="490" t="s">
        <v>1103</v>
      </c>
      <c r="C24" s="490"/>
      <c r="D24" s="490"/>
      <c r="E24" s="490"/>
      <c r="F24" s="490"/>
      <c r="G24" s="490"/>
      <c r="H24" s="490"/>
      <c r="I24" s="490"/>
      <c r="J24" s="333" t="s">
        <v>882</v>
      </c>
      <c r="K24" s="200">
        <v>0</v>
      </c>
    </row>
    <row r="25" spans="1:17" ht="12" customHeight="1" x14ac:dyDescent="0.2">
      <c r="A25" s="135" t="s">
        <v>1104</v>
      </c>
      <c r="B25" s="5" t="s">
        <v>1105</v>
      </c>
      <c r="C25" s="5"/>
      <c r="D25" s="5"/>
      <c r="E25" s="5"/>
      <c r="F25" s="5"/>
      <c r="G25" s="5"/>
      <c r="H25" s="5"/>
      <c r="I25" s="5"/>
      <c r="J25" s="335" t="s">
        <v>1106</v>
      </c>
      <c r="K25" s="204">
        <f>+K23+K24</f>
        <v>134303.88</v>
      </c>
    </row>
    <row r="26" spans="1:17" ht="12" customHeight="1" x14ac:dyDescent="0.2">
      <c r="A26" s="43" t="s">
        <v>187</v>
      </c>
      <c r="B26" s="490" t="s">
        <v>1107</v>
      </c>
      <c r="C26" s="490"/>
      <c r="D26" s="490"/>
      <c r="E26" s="490"/>
      <c r="F26" s="490"/>
      <c r="G26" s="490"/>
      <c r="H26" s="490"/>
      <c r="I26" s="490"/>
      <c r="J26" s="333" t="s">
        <v>1108</v>
      </c>
      <c r="K26" s="200">
        <f>+N19</f>
        <v>134303.88</v>
      </c>
    </row>
    <row r="27" spans="1:17" ht="12" customHeight="1" x14ac:dyDescent="0.2">
      <c r="A27" s="23" t="s">
        <v>187</v>
      </c>
      <c r="B27" s="585" t="s">
        <v>1109</v>
      </c>
      <c r="C27" s="585"/>
      <c r="D27" s="585"/>
      <c r="E27" s="585"/>
      <c r="F27" s="585"/>
      <c r="G27" s="585"/>
      <c r="H27" s="585"/>
      <c r="I27" s="585"/>
      <c r="J27" s="273" t="s">
        <v>1110</v>
      </c>
      <c r="K27" s="336">
        <f>+K25-K26</f>
        <v>0</v>
      </c>
    </row>
    <row r="28" spans="1:17" ht="12" customHeight="1" x14ac:dyDescent="0.2">
      <c r="A28" s="337"/>
      <c r="B28" s="490"/>
      <c r="C28" s="490"/>
      <c r="D28" s="490"/>
      <c r="E28" s="490"/>
      <c r="F28" s="490"/>
      <c r="G28" s="490"/>
      <c r="H28" s="490"/>
      <c r="I28" s="490"/>
      <c r="J28" s="338"/>
      <c r="K28" s="339"/>
    </row>
    <row r="29" spans="1:17" ht="12.95" customHeight="1" x14ac:dyDescent="0.2">
      <c r="A29" s="43" t="s">
        <v>1111</v>
      </c>
      <c r="B29" s="490" t="s">
        <v>1112</v>
      </c>
      <c r="C29" s="490"/>
      <c r="D29" s="490"/>
      <c r="E29" s="490"/>
      <c r="F29" s="490"/>
      <c r="G29" s="490"/>
      <c r="H29" s="490"/>
      <c r="I29" s="490"/>
      <c r="J29" s="333" t="s">
        <v>719</v>
      </c>
      <c r="K29" s="340">
        <v>0</v>
      </c>
    </row>
    <row r="30" spans="1:17" ht="12" customHeight="1" x14ac:dyDescent="0.2">
      <c r="A30" s="135" t="s">
        <v>1104</v>
      </c>
      <c r="B30" s="5" t="s">
        <v>1113</v>
      </c>
      <c r="C30" s="5"/>
      <c r="D30" s="5"/>
      <c r="E30" s="5"/>
      <c r="F30" s="5"/>
      <c r="G30" s="5"/>
      <c r="H30" s="5"/>
      <c r="I30" s="5"/>
      <c r="J30" s="335" t="s">
        <v>1114</v>
      </c>
      <c r="K30" s="341">
        <f>+K25-K29</f>
        <v>134303.88</v>
      </c>
    </row>
    <row r="31" spans="1:17" ht="12" customHeight="1" x14ac:dyDescent="0.2">
      <c r="A31" s="23" t="s">
        <v>187</v>
      </c>
      <c r="B31" s="585" t="s">
        <v>1115</v>
      </c>
      <c r="C31" s="585"/>
      <c r="D31" s="585"/>
      <c r="E31" s="585"/>
      <c r="F31" s="585"/>
      <c r="G31" s="585"/>
      <c r="H31" s="585"/>
      <c r="I31" s="585"/>
      <c r="J31" s="273" t="s">
        <v>1116</v>
      </c>
      <c r="K31" s="336">
        <f>+K30-O19</f>
        <v>0</v>
      </c>
    </row>
    <row r="32" spans="1:17" x14ac:dyDescent="0.2">
      <c r="A32" s="52"/>
      <c r="B32" s="330"/>
      <c r="C32" s="331"/>
      <c r="D32" s="331"/>
      <c r="E32" s="331"/>
      <c r="F32" s="331"/>
      <c r="G32" s="18"/>
    </row>
    <row r="33" spans="1:11" x14ac:dyDescent="0.2">
      <c r="A33" s="52"/>
      <c r="B33" s="330"/>
      <c r="C33" s="331"/>
      <c r="D33" s="331"/>
      <c r="E33" s="331"/>
      <c r="F33" s="331"/>
      <c r="G33" s="18"/>
    </row>
    <row r="34" spans="1:11" ht="12" customHeight="1" x14ac:dyDescent="0.2">
      <c r="A34" s="494" t="s">
        <v>168</v>
      </c>
      <c r="B34" s="494"/>
      <c r="C34" s="494"/>
      <c r="D34" s="494"/>
      <c r="E34" s="494"/>
      <c r="F34" s="494"/>
      <c r="G34" s="494"/>
      <c r="H34" s="494"/>
      <c r="I34" s="494"/>
      <c r="J34" s="494"/>
      <c r="K34" s="494"/>
    </row>
    <row r="35" spans="1:11" ht="12" customHeight="1" x14ac:dyDescent="0.2">
      <c r="A35" s="495" t="s">
        <v>1117</v>
      </c>
      <c r="B35" s="495"/>
      <c r="C35" s="495"/>
      <c r="D35" s="495"/>
      <c r="E35" s="495"/>
      <c r="F35" s="495"/>
      <c r="G35" s="495"/>
      <c r="H35" s="495"/>
      <c r="I35" s="495"/>
      <c r="J35" s="495"/>
      <c r="K35" s="495"/>
    </row>
    <row r="36" spans="1:11" ht="25.5" customHeight="1" x14ac:dyDescent="0.2">
      <c r="A36" s="539" t="s">
        <v>1118</v>
      </c>
      <c r="B36" s="539"/>
      <c r="C36" s="539"/>
      <c r="D36" s="539"/>
      <c r="E36" s="539"/>
      <c r="F36" s="539"/>
      <c r="G36" s="539"/>
      <c r="H36" s="539"/>
      <c r="I36" s="539"/>
      <c r="J36" s="539"/>
      <c r="K36" s="539"/>
    </row>
    <row r="37" spans="1:11" ht="12" customHeight="1" x14ac:dyDescent="0.2">
      <c r="A37" s="539" t="s">
        <v>1119</v>
      </c>
      <c r="B37" s="539"/>
      <c r="C37" s="539"/>
      <c r="D37" s="539"/>
      <c r="E37" s="539"/>
      <c r="F37" s="539"/>
      <c r="G37" s="539"/>
      <c r="H37" s="539"/>
      <c r="I37" s="539"/>
      <c r="J37" s="539"/>
      <c r="K37" s="539"/>
    </row>
    <row r="38" spans="1:11" ht="12" customHeight="1" x14ac:dyDescent="0.2">
      <c r="A38" s="539" t="s">
        <v>1120</v>
      </c>
      <c r="B38" s="539"/>
      <c r="C38" s="539"/>
      <c r="D38" s="539"/>
      <c r="E38" s="539"/>
      <c r="F38" s="539"/>
      <c r="G38" s="539"/>
      <c r="H38" s="539"/>
      <c r="I38" s="539"/>
      <c r="J38" s="539"/>
      <c r="K38" s="539"/>
    </row>
    <row r="39" spans="1:11" ht="25.5" customHeight="1" x14ac:dyDescent="0.2">
      <c r="A39" s="496" t="s">
        <v>1121</v>
      </c>
      <c r="B39" s="496"/>
      <c r="C39" s="496"/>
      <c r="D39" s="496"/>
      <c r="E39" s="496"/>
      <c r="F39" s="496"/>
      <c r="G39" s="496"/>
      <c r="H39" s="496"/>
      <c r="I39" s="496"/>
      <c r="J39" s="496"/>
      <c r="K39" s="496"/>
    </row>
    <row r="43" spans="1:11" x14ac:dyDescent="0.2">
      <c r="A43" s="17"/>
      <c r="B43" s="18"/>
      <c r="C43" s="18"/>
      <c r="D43" s="18"/>
      <c r="F43" s="17"/>
      <c r="G43" s="342"/>
    </row>
    <row r="44" spans="1:11" ht="12" customHeight="1" x14ac:dyDescent="0.2">
      <c r="A44" s="22"/>
      <c r="B44" s="18"/>
      <c r="C44" s="18"/>
      <c r="D44" s="18"/>
      <c r="F44" s="22"/>
      <c r="G44" s="342"/>
    </row>
    <row r="45" spans="1:11" x14ac:dyDescent="0.2">
      <c r="A45" s="17" t="str">
        <f>+Índice_Anexos_ICT!A125</f>
        <v>SR. TOMISLAV TOPIC GRANADOS</v>
      </c>
      <c r="B45" s="17"/>
      <c r="C45" s="22"/>
      <c r="J45" s="17" t="str">
        <f>+Índice_Anexos_ICT!G125</f>
        <v>Sr. FELIX BYRON VALAREZO ALVARADO</v>
      </c>
    </row>
    <row r="46" spans="1:11" x14ac:dyDescent="0.2">
      <c r="A46" s="17" t="str">
        <f>+Índice_Anexos_ICT!A126</f>
        <v>C.C: 0905396180</v>
      </c>
      <c r="B46" s="17"/>
      <c r="C46" s="22"/>
      <c r="J46" s="17" t="str">
        <f>+Índice_Anexos_ICT!G126</f>
        <v>RUC No. 0912592029001</v>
      </c>
    </row>
    <row r="47" spans="1:11" x14ac:dyDescent="0.2">
      <c r="A47" s="17" t="str">
        <f>+Índice_Anexos_ICT!A127</f>
        <v>REPRESENTANTE LEGAL  TELSOTERRA S.A.</v>
      </c>
      <c r="B47" s="22"/>
      <c r="C47" s="22"/>
      <c r="J47" s="17" t="str">
        <f>+Índice_Anexos_ICT!G127</f>
        <v>Contador TELSOTERRA S.A.</v>
      </c>
    </row>
  </sheetData>
  <mergeCells count="26">
    <mergeCell ref="A39:K39"/>
    <mergeCell ref="A34:K34"/>
    <mergeCell ref="A35:K35"/>
    <mergeCell ref="A36:K36"/>
    <mergeCell ref="A37:K37"/>
    <mergeCell ref="A38:K38"/>
    <mergeCell ref="B27:I27"/>
    <mergeCell ref="B28:I28"/>
    <mergeCell ref="B29:I29"/>
    <mergeCell ref="B30:I30"/>
    <mergeCell ref="B31:I31"/>
    <mergeCell ref="B22:I22"/>
    <mergeCell ref="B23:I23"/>
    <mergeCell ref="B24:I24"/>
    <mergeCell ref="B25:I25"/>
    <mergeCell ref="B26:I26"/>
    <mergeCell ref="F12:F13"/>
    <mergeCell ref="L12:L13"/>
    <mergeCell ref="M12:M13"/>
    <mergeCell ref="Q12:Q13"/>
    <mergeCell ref="A19:E19"/>
    <mergeCell ref="A12:A13"/>
    <mergeCell ref="B12:B13"/>
    <mergeCell ref="C12:C13"/>
    <mergeCell ref="D12:D13"/>
    <mergeCell ref="E12:E13"/>
  </mergeCells>
  <hyperlinks>
    <hyperlink ref="G1" location="Índice_Anexos_ICT!A1" display="Índice"/>
  </hyperlinks>
  <pageMargins left="0.31527777777777799" right="0.27569444444444402" top="0.27569444444444402" bottom="0.27569444444444402" header="0.51180555555555496" footer="0.51180555555555496"/>
  <pageSetup paperSize="9" firstPageNumber="0" orientation="landscape"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50"/>
  <sheetViews>
    <sheetView topLeftCell="A14" zoomScale="80" zoomScaleNormal="80" workbookViewId="0">
      <selection activeCell="D55" sqref="D55"/>
    </sheetView>
  </sheetViews>
  <sheetFormatPr baseColWidth="10" defaultColWidth="8.85546875" defaultRowHeight="12.75" x14ac:dyDescent="0.2"/>
  <cols>
    <col min="1" max="1" width="8.85546875" style="16"/>
    <col min="2" max="2" width="26.7109375" style="343" customWidth="1"/>
    <col min="3" max="5" width="15.7109375" style="343" customWidth="1"/>
    <col min="6" max="6" width="19" style="343" customWidth="1"/>
    <col min="7" max="7" width="14.5703125" style="343" customWidth="1"/>
    <col min="8" max="8" width="11.85546875" style="343" customWidth="1"/>
    <col min="9" max="9" width="15.5703125" style="343" customWidth="1"/>
    <col min="10" max="11" width="16.42578125" style="343" customWidth="1"/>
    <col min="12" max="12" width="13.140625" style="343" customWidth="1"/>
    <col min="13" max="13" width="23.5703125" style="343" customWidth="1"/>
    <col min="14" max="14" width="19.85546875" style="343" customWidth="1"/>
    <col min="15" max="15" width="23.5703125" style="343" customWidth="1"/>
    <col min="16" max="16" width="17.28515625" style="343" customWidth="1"/>
    <col min="17" max="17" width="11.5703125" style="343" customWidth="1"/>
    <col min="18" max="18" width="13" style="343" customWidth="1"/>
    <col min="19" max="1024" width="8.85546875" style="16"/>
  </cols>
  <sheetData>
    <row r="1" spans="2:16" s="83" customFormat="1" ht="11.25" x14ac:dyDescent="0.2">
      <c r="B1" s="85" t="s">
        <v>125</v>
      </c>
      <c r="C1" s="129"/>
      <c r="D1" s="129"/>
      <c r="E1" s="129"/>
      <c r="M1" s="344" t="s">
        <v>126</v>
      </c>
    </row>
    <row r="2" spans="2:16" s="83" customFormat="1" ht="11.25" x14ac:dyDescent="0.2">
      <c r="B2" s="84"/>
    </row>
    <row r="3" spans="2:16" s="83" customFormat="1" ht="11.25" x14ac:dyDescent="0.2">
      <c r="B3" s="85" t="s">
        <v>1</v>
      </c>
      <c r="C3" s="129"/>
      <c r="D3" s="129"/>
      <c r="E3" s="129"/>
      <c r="G3" s="148" t="str">
        <f>+Índice_Anexos_ICT!C3</f>
        <v>TELSOTERRA S.A.</v>
      </c>
    </row>
    <row r="4" spans="2:16" s="83" customFormat="1" ht="11.25" x14ac:dyDescent="0.2">
      <c r="B4" s="85" t="s">
        <v>3</v>
      </c>
      <c r="C4" s="129"/>
      <c r="D4" s="129"/>
      <c r="E4" s="129"/>
      <c r="G4" s="148" t="str">
        <f>+Índice_Anexos_ICT!C4</f>
        <v>0992941626001</v>
      </c>
    </row>
    <row r="5" spans="2:16" s="83" customFormat="1" ht="11.25" x14ac:dyDescent="0.2">
      <c r="B5" s="85" t="s">
        <v>5</v>
      </c>
      <c r="C5" s="129"/>
      <c r="D5" s="129"/>
      <c r="E5" s="129"/>
      <c r="G5" s="148">
        <f>+Índice_Anexos_ICT!C5</f>
        <v>2019</v>
      </c>
    </row>
    <row r="6" spans="2:16" s="83" customFormat="1" ht="11.25" x14ac:dyDescent="0.2">
      <c r="B6" s="84"/>
    </row>
    <row r="7" spans="2:16" s="83" customFormat="1" ht="11.25" x14ac:dyDescent="0.2">
      <c r="B7" s="85" t="s">
        <v>1122</v>
      </c>
      <c r="C7" s="129"/>
      <c r="D7" s="129"/>
      <c r="E7" s="129"/>
    </row>
    <row r="8" spans="2:16" s="83" customFormat="1" ht="11.25" x14ac:dyDescent="0.2">
      <c r="B8" s="87" t="s">
        <v>89</v>
      </c>
      <c r="C8" s="87"/>
      <c r="D8" s="87"/>
      <c r="E8" s="87"/>
    </row>
    <row r="9" spans="2:16" s="83" customFormat="1" ht="11.25" x14ac:dyDescent="0.2">
      <c r="B9" s="84"/>
    </row>
    <row r="10" spans="2:16" s="83" customFormat="1" ht="11.25" x14ac:dyDescent="0.2">
      <c r="B10" s="85" t="s">
        <v>90</v>
      </c>
      <c r="C10" s="85"/>
      <c r="D10" s="85"/>
      <c r="E10" s="85"/>
      <c r="F10" s="84"/>
      <c r="G10" s="84"/>
      <c r="H10" s="84"/>
      <c r="I10" s="84"/>
      <c r="J10" s="84"/>
      <c r="K10" s="84"/>
      <c r="L10" s="84"/>
      <c r="M10" s="84"/>
      <c r="N10" s="84"/>
      <c r="O10" s="84"/>
      <c r="P10" s="84"/>
    </row>
    <row r="11" spans="2:16" s="83" customFormat="1" ht="11.25" x14ac:dyDescent="0.2">
      <c r="B11" s="85"/>
      <c r="C11" s="85"/>
      <c r="D11" s="85"/>
      <c r="E11" s="85"/>
      <c r="F11" s="84"/>
      <c r="G11" s="84"/>
      <c r="H11" s="84"/>
      <c r="I11" s="84"/>
      <c r="J11" s="84"/>
      <c r="K11" s="84"/>
      <c r="L11" s="84"/>
      <c r="M11" s="84"/>
      <c r="N11" s="84"/>
      <c r="O11" s="84"/>
      <c r="P11" s="84"/>
    </row>
    <row r="12" spans="2:16" s="83" customFormat="1" ht="11.25" x14ac:dyDescent="0.2">
      <c r="B12" s="85"/>
      <c r="C12" s="85"/>
      <c r="D12" s="85"/>
      <c r="E12" s="85"/>
      <c r="F12" s="84"/>
      <c r="G12" s="84"/>
      <c r="H12" s="84"/>
      <c r="I12" s="84"/>
      <c r="J12" s="84"/>
      <c r="K12" s="84"/>
      <c r="L12" s="84"/>
      <c r="M12" s="84"/>
      <c r="N12" s="84"/>
      <c r="O12" s="84"/>
      <c r="P12" s="84"/>
    </row>
    <row r="13" spans="2:16" s="83" customFormat="1" ht="11.25" customHeight="1" x14ac:dyDescent="0.2">
      <c r="B13" s="586" t="s">
        <v>1123</v>
      </c>
      <c r="C13" s="586"/>
      <c r="D13" s="586"/>
      <c r="E13" s="586"/>
      <c r="F13" s="586"/>
      <c r="G13" s="586"/>
      <c r="H13" s="586"/>
      <c r="I13" s="586"/>
      <c r="J13" s="587" t="s">
        <v>1124</v>
      </c>
      <c r="K13" s="587"/>
      <c r="L13" s="587"/>
      <c r="M13" s="587"/>
      <c r="N13" s="588" t="s">
        <v>1125</v>
      </c>
      <c r="O13" s="588"/>
      <c r="P13" s="588"/>
    </row>
    <row r="14" spans="2:16" s="16" customFormat="1" ht="47.25" customHeight="1" x14ac:dyDescent="0.2">
      <c r="B14" s="345" t="s">
        <v>1126</v>
      </c>
      <c r="C14" s="345" t="s">
        <v>1127</v>
      </c>
      <c r="D14" s="345" t="s">
        <v>1128</v>
      </c>
      <c r="E14" s="345" t="s">
        <v>1129</v>
      </c>
      <c r="F14" s="345" t="s">
        <v>1130</v>
      </c>
      <c r="G14" s="345" t="s">
        <v>1131</v>
      </c>
      <c r="H14" s="345" t="s">
        <v>1132</v>
      </c>
      <c r="I14" s="589" t="s">
        <v>1133</v>
      </c>
      <c r="J14" s="346" t="s">
        <v>1134</v>
      </c>
      <c r="K14" s="346" t="s">
        <v>1135</v>
      </c>
      <c r="L14" s="346" t="s">
        <v>1136</v>
      </c>
      <c r="M14" s="346" t="s">
        <v>1137</v>
      </c>
      <c r="N14" s="347" t="s">
        <v>1138</v>
      </c>
      <c r="O14" s="347" t="s">
        <v>1139</v>
      </c>
      <c r="P14" s="347" t="s">
        <v>1140</v>
      </c>
    </row>
    <row r="15" spans="2:16" s="16" customFormat="1" ht="14.25" customHeight="1" x14ac:dyDescent="0.2">
      <c r="B15" s="345"/>
      <c r="C15" s="345"/>
      <c r="D15" s="345"/>
      <c r="E15" s="345"/>
      <c r="F15" s="198"/>
      <c r="G15" s="198"/>
      <c r="H15" s="198"/>
      <c r="I15" s="589"/>
      <c r="J15" s="348"/>
      <c r="K15" s="348"/>
      <c r="L15" s="348"/>
      <c r="M15" s="348"/>
      <c r="N15" s="349" t="s">
        <v>314</v>
      </c>
      <c r="O15" s="349" t="s">
        <v>316</v>
      </c>
      <c r="P15" s="349" t="s">
        <v>1141</v>
      </c>
    </row>
    <row r="16" spans="2:16" s="16" customFormat="1" x14ac:dyDescent="0.2">
      <c r="B16" s="350"/>
      <c r="C16" s="350"/>
      <c r="D16" s="351"/>
      <c r="E16" s="352"/>
      <c r="F16" s="353"/>
      <c r="G16" s="351"/>
      <c r="H16" s="351"/>
      <c r="I16" s="351"/>
      <c r="J16" s="352"/>
      <c r="K16" s="352"/>
      <c r="L16" s="350"/>
      <c r="M16" s="354"/>
      <c r="N16" s="305"/>
      <c r="O16" s="305"/>
      <c r="P16" s="305"/>
    </row>
    <row r="17" spans="2:18" s="16" customFormat="1" x14ac:dyDescent="0.2">
      <c r="B17" s="351"/>
      <c r="C17" s="351"/>
      <c r="D17" s="351"/>
      <c r="E17" s="351"/>
      <c r="F17" s="355"/>
      <c r="G17" s="356"/>
      <c r="H17" s="171"/>
      <c r="I17" s="209"/>
      <c r="J17" s="357"/>
      <c r="K17" s="124"/>
      <c r="L17" s="350"/>
      <c r="M17" s="350"/>
      <c r="N17" s="305">
        <f>F17*"5%"</f>
        <v>0</v>
      </c>
      <c r="O17" s="305">
        <v>0</v>
      </c>
      <c r="P17" s="305">
        <f>+N17-O17</f>
        <v>0</v>
      </c>
    </row>
    <row r="18" spans="2:18" s="16" customFormat="1" x14ac:dyDescent="0.2">
      <c r="B18" s="351"/>
      <c r="C18" s="351"/>
      <c r="D18" s="351"/>
      <c r="E18" s="351"/>
      <c r="F18" s="355"/>
      <c r="G18" s="356"/>
      <c r="H18" s="171"/>
      <c r="I18" s="209"/>
      <c r="J18" s="357"/>
      <c r="K18" s="124"/>
      <c r="L18" s="350"/>
      <c r="M18" s="350"/>
      <c r="N18" s="305">
        <f>F18*"5%"</f>
        <v>0</v>
      </c>
      <c r="O18" s="305">
        <v>0</v>
      </c>
      <c r="P18" s="305">
        <f>+N18-O18</f>
        <v>0</v>
      </c>
    </row>
    <row r="19" spans="2:18" s="16" customFormat="1" x14ac:dyDescent="0.2">
      <c r="B19" s="351"/>
      <c r="C19" s="351"/>
      <c r="D19" s="351"/>
      <c r="E19" s="351"/>
      <c r="F19" s="355"/>
      <c r="G19" s="356"/>
      <c r="H19" s="171"/>
      <c r="I19" s="209"/>
      <c r="J19" s="357"/>
      <c r="K19" s="124"/>
      <c r="L19" s="350"/>
      <c r="M19" s="350"/>
      <c r="N19" s="305">
        <f>F19*"5%"</f>
        <v>0</v>
      </c>
      <c r="O19" s="305">
        <v>0</v>
      </c>
      <c r="P19" s="305">
        <f>+N19-O19</f>
        <v>0</v>
      </c>
    </row>
    <row r="20" spans="2:18" s="16" customFormat="1" x14ac:dyDescent="0.2">
      <c r="B20" s="351"/>
      <c r="C20" s="351"/>
      <c r="D20" s="351"/>
      <c r="E20" s="351"/>
      <c r="F20" s="355"/>
      <c r="G20" s="356"/>
      <c r="H20" s="357"/>
      <c r="I20" s="124"/>
      <c r="J20" s="357"/>
      <c r="K20" s="124"/>
      <c r="L20" s="358"/>
      <c r="M20" s="358"/>
      <c r="N20" s="305">
        <f>F20*"5%"</f>
        <v>0</v>
      </c>
      <c r="O20" s="359">
        <v>0</v>
      </c>
      <c r="P20" s="305">
        <f>+N20-O20</f>
        <v>0</v>
      </c>
    </row>
    <row r="21" spans="2:18" ht="12.75" customHeight="1" x14ac:dyDescent="0.2">
      <c r="B21" s="590" t="s">
        <v>987</v>
      </c>
      <c r="C21" s="590"/>
      <c r="D21" s="590"/>
      <c r="E21" s="590"/>
      <c r="F21" s="360">
        <f>SUM(F16:F20)</f>
        <v>0</v>
      </c>
      <c r="M21" s="361" t="s">
        <v>987</v>
      </c>
      <c r="N21" s="360">
        <f>SUM(N16:N20)</f>
        <v>0</v>
      </c>
      <c r="O21" s="360">
        <f>SUM(O16:O20)</f>
        <v>0</v>
      </c>
      <c r="P21" s="360">
        <f>SUM(P16:P20)</f>
        <v>0</v>
      </c>
      <c r="Q21" s="16"/>
      <c r="R21" s="16"/>
    </row>
    <row r="22" spans="2:18" x14ac:dyDescent="0.2">
      <c r="O22" s="362"/>
      <c r="R22" s="16"/>
    </row>
    <row r="23" spans="2:18" s="83" customFormat="1" ht="11.25" x14ac:dyDescent="0.2">
      <c r="B23" s="85" t="s">
        <v>92</v>
      </c>
      <c r="O23" s="84"/>
      <c r="P23" s="84"/>
    </row>
    <row r="24" spans="2:18" s="83" customFormat="1" ht="11.25" x14ac:dyDescent="0.2">
      <c r="B24" s="85"/>
      <c r="O24" s="84"/>
      <c r="P24" s="84"/>
    </row>
    <row r="25" spans="2:18" ht="45" customHeight="1" x14ac:dyDescent="0.2">
      <c r="B25" s="541" t="s">
        <v>1142</v>
      </c>
      <c r="C25" s="541" t="s">
        <v>1143</v>
      </c>
      <c r="D25" s="149" t="s">
        <v>1144</v>
      </c>
      <c r="E25" s="149" t="s">
        <v>1145</v>
      </c>
      <c r="F25" s="149" t="s">
        <v>1146</v>
      </c>
      <c r="G25" s="149" t="s">
        <v>1147</v>
      </c>
      <c r="H25" s="149" t="s">
        <v>1148</v>
      </c>
      <c r="I25" s="149" t="s">
        <v>1149</v>
      </c>
      <c r="J25" s="541" t="s">
        <v>1150</v>
      </c>
    </row>
    <row r="26" spans="2:18" x14ac:dyDescent="0.2">
      <c r="B26" s="541"/>
      <c r="C26" s="541"/>
      <c r="D26" s="363" t="s">
        <v>314</v>
      </c>
      <c r="E26" s="363" t="s">
        <v>316</v>
      </c>
      <c r="F26" s="363" t="s">
        <v>1141</v>
      </c>
      <c r="G26" s="363" t="s">
        <v>765</v>
      </c>
      <c r="H26" s="363" t="s">
        <v>1151</v>
      </c>
      <c r="I26" s="363" t="s">
        <v>1152</v>
      </c>
      <c r="J26" s="541"/>
    </row>
    <row r="27" spans="2:18" x14ac:dyDescent="0.2">
      <c r="B27" s="364"/>
      <c r="C27" s="365"/>
      <c r="D27" s="366"/>
      <c r="E27" s="366"/>
      <c r="F27" s="366"/>
      <c r="G27" s="366"/>
      <c r="H27" s="366"/>
      <c r="I27" s="366"/>
      <c r="J27" s="350"/>
      <c r="K27" s="367"/>
    </row>
    <row r="28" spans="2:18" x14ac:dyDescent="0.2">
      <c r="B28" s="364"/>
      <c r="C28" s="350"/>
      <c r="D28" s="368"/>
      <c r="E28" s="368"/>
      <c r="F28" s="368"/>
      <c r="G28" s="368"/>
      <c r="H28" s="368"/>
      <c r="I28" s="368"/>
      <c r="J28" s="350"/>
      <c r="K28" s="367"/>
    </row>
    <row r="29" spans="2:18" x14ac:dyDescent="0.2">
      <c r="B29" s="364"/>
      <c r="C29" s="350"/>
      <c r="D29" s="368"/>
      <c r="E29" s="368"/>
      <c r="F29" s="368"/>
      <c r="G29" s="368"/>
      <c r="H29" s="368"/>
      <c r="I29" s="368"/>
      <c r="J29" s="350"/>
      <c r="K29" s="367"/>
    </row>
    <row r="30" spans="2:18" x14ac:dyDescent="0.2">
      <c r="B30" s="364"/>
      <c r="C30" s="350"/>
      <c r="D30" s="368"/>
      <c r="E30" s="368"/>
      <c r="F30" s="368"/>
      <c r="G30" s="368"/>
      <c r="H30" s="368"/>
      <c r="I30" s="368"/>
      <c r="J30" s="350"/>
      <c r="K30" s="367"/>
    </row>
    <row r="31" spans="2:18" x14ac:dyDescent="0.2">
      <c r="B31" s="364"/>
      <c r="C31" s="358"/>
      <c r="D31" s="358"/>
      <c r="E31" s="358"/>
      <c r="F31" s="368"/>
      <c r="G31" s="368"/>
      <c r="H31" s="368"/>
      <c r="I31" s="368"/>
      <c r="J31" s="358"/>
      <c r="K31" s="369"/>
    </row>
    <row r="32" spans="2:18" ht="12.75" customHeight="1" x14ac:dyDescent="0.2">
      <c r="B32" s="591" t="s">
        <v>987</v>
      </c>
      <c r="C32" s="591"/>
      <c r="D32" s="370"/>
      <c r="E32" s="370"/>
      <c r="F32" s="211">
        <f>SUM(F27:F31)</f>
        <v>0</v>
      </c>
      <c r="G32" s="211">
        <f>SUM(G27:G31)</f>
        <v>0</v>
      </c>
      <c r="H32" s="211">
        <f>SUM(H27:H31)</f>
        <v>0</v>
      </c>
      <c r="I32" s="211">
        <f>SUM(I27:I31)</f>
        <v>0</v>
      </c>
      <c r="J32" s="163" t="s">
        <v>705</v>
      </c>
      <c r="K32" s="371"/>
    </row>
    <row r="33" spans="2:16" ht="12.75" customHeight="1" x14ac:dyDescent="0.2">
      <c r="B33" s="592" t="s">
        <v>1153</v>
      </c>
      <c r="C33" s="592"/>
      <c r="D33" s="592"/>
      <c r="E33" s="592"/>
      <c r="F33" s="592"/>
      <c r="G33" s="592"/>
      <c r="H33" s="592"/>
      <c r="I33" s="190">
        <v>0</v>
      </c>
      <c r="J33" s="163" t="s">
        <v>790</v>
      </c>
      <c r="K33" s="371"/>
    </row>
    <row r="34" spans="2:16" ht="12.75" customHeight="1" x14ac:dyDescent="0.2">
      <c r="B34" s="591" t="s">
        <v>1154</v>
      </c>
      <c r="C34" s="591"/>
      <c r="D34" s="591"/>
      <c r="E34" s="591"/>
      <c r="F34" s="591"/>
      <c r="G34" s="591"/>
      <c r="H34" s="591"/>
      <c r="I34" s="211">
        <f>+I32-I33</f>
        <v>0</v>
      </c>
      <c r="J34" s="163" t="s">
        <v>1155</v>
      </c>
      <c r="K34" s="371"/>
    </row>
    <row r="35" spans="2:16" s="372" customFormat="1" ht="12.75" customHeight="1" x14ac:dyDescent="0.2">
      <c r="B35" s="593" t="s">
        <v>1156</v>
      </c>
      <c r="C35" s="593"/>
      <c r="D35" s="593"/>
      <c r="E35" s="593"/>
      <c r="F35" s="593"/>
      <c r="G35" s="593"/>
      <c r="H35" s="593"/>
      <c r="I35" s="161">
        <v>0</v>
      </c>
      <c r="J35" s="163" t="s">
        <v>709</v>
      </c>
      <c r="K35" s="371"/>
    </row>
    <row r="36" spans="2:16" ht="12.75" customHeight="1" x14ac:dyDescent="0.2">
      <c r="B36" s="591" t="s">
        <v>1157</v>
      </c>
      <c r="C36" s="591"/>
      <c r="D36" s="591"/>
      <c r="E36" s="591"/>
      <c r="F36" s="591"/>
      <c r="G36" s="591"/>
      <c r="H36" s="591"/>
      <c r="I36" s="211">
        <f>+I34-I35</f>
        <v>0</v>
      </c>
      <c r="J36" s="163" t="s">
        <v>1158</v>
      </c>
      <c r="K36" s="371"/>
    </row>
    <row r="39" spans="2:16" s="83" customFormat="1" ht="12" customHeight="1" x14ac:dyDescent="0.2">
      <c r="B39" s="554" t="s">
        <v>168</v>
      </c>
      <c r="C39" s="554"/>
      <c r="D39" s="554"/>
      <c r="E39" s="554"/>
      <c r="F39" s="554"/>
      <c r="G39" s="554"/>
      <c r="H39" s="554"/>
      <c r="I39" s="554"/>
      <c r="J39" s="554"/>
      <c r="K39" s="554"/>
      <c r="L39" s="554"/>
      <c r="M39" s="554"/>
      <c r="N39" s="554"/>
      <c r="O39" s="554"/>
    </row>
    <row r="40" spans="2:16" s="83" customFormat="1" ht="12" customHeight="1" x14ac:dyDescent="0.2">
      <c r="B40" s="532" t="s">
        <v>1159</v>
      </c>
      <c r="C40" s="532"/>
      <c r="D40" s="532"/>
      <c r="E40" s="532"/>
      <c r="F40" s="532"/>
      <c r="G40" s="532"/>
      <c r="H40" s="532"/>
      <c r="I40" s="532"/>
      <c r="J40" s="532"/>
      <c r="K40" s="532"/>
      <c r="L40" s="532"/>
      <c r="M40" s="532"/>
      <c r="N40" s="532"/>
      <c r="O40" s="532"/>
    </row>
    <row r="41" spans="2:16" s="83" customFormat="1" ht="12" customHeight="1" x14ac:dyDescent="0.2">
      <c r="B41" s="533" t="s">
        <v>1160</v>
      </c>
      <c r="C41" s="533"/>
      <c r="D41" s="533"/>
      <c r="E41" s="533"/>
      <c r="F41" s="533"/>
      <c r="G41" s="533"/>
      <c r="H41" s="533"/>
      <c r="I41" s="533"/>
      <c r="J41" s="533"/>
      <c r="K41" s="533"/>
      <c r="L41" s="533"/>
      <c r="M41" s="533"/>
      <c r="N41" s="533"/>
      <c r="O41" s="533"/>
    </row>
    <row r="42" spans="2:16" s="83" customFormat="1" ht="19.350000000000001" customHeight="1" x14ac:dyDescent="0.2">
      <c r="B42" s="533" t="s">
        <v>1161</v>
      </c>
      <c r="C42" s="533"/>
      <c r="D42" s="533"/>
      <c r="E42" s="533"/>
      <c r="F42" s="533"/>
      <c r="G42" s="533"/>
      <c r="H42" s="533"/>
      <c r="I42" s="533"/>
      <c r="J42" s="533"/>
      <c r="K42" s="533"/>
      <c r="L42" s="533"/>
      <c r="M42" s="533"/>
      <c r="N42" s="533"/>
      <c r="O42" s="533"/>
    </row>
    <row r="43" spans="2:16" s="83" customFormat="1" ht="11.25" customHeight="1" x14ac:dyDescent="0.2">
      <c r="B43" s="534" t="s">
        <v>1162</v>
      </c>
      <c r="C43" s="534"/>
      <c r="D43" s="534"/>
      <c r="E43" s="534"/>
      <c r="F43" s="534"/>
      <c r="G43" s="534"/>
      <c r="H43" s="534"/>
      <c r="I43" s="534"/>
      <c r="J43" s="534"/>
      <c r="K43" s="534"/>
      <c r="L43" s="534"/>
      <c r="M43" s="534"/>
      <c r="N43" s="534"/>
      <c r="O43" s="534"/>
    </row>
    <row r="44" spans="2:16" s="83" customFormat="1" ht="11.25" x14ac:dyDescent="0.2">
      <c r="C44" s="227"/>
      <c r="D44" s="227"/>
      <c r="E44" s="227"/>
      <c r="F44" s="227"/>
      <c r="G44" s="227"/>
      <c r="H44" s="227"/>
      <c r="I44" s="227"/>
      <c r="J44" s="227"/>
      <c r="K44" s="227"/>
    </row>
    <row r="45" spans="2:16" s="83" customFormat="1" ht="11.25" x14ac:dyDescent="0.2">
      <c r="C45" s="227"/>
      <c r="D45" s="227"/>
      <c r="E45" s="227"/>
      <c r="F45" s="227"/>
      <c r="G45" s="227"/>
      <c r="H45" s="227"/>
      <c r="I45" s="227"/>
      <c r="J45" s="227"/>
      <c r="K45" s="227"/>
    </row>
    <row r="46" spans="2:16" s="83" customFormat="1" ht="11.25" x14ac:dyDescent="0.2">
      <c r="C46" s="227"/>
      <c r="D46" s="227"/>
      <c r="E46" s="227"/>
      <c r="F46" s="227"/>
      <c r="G46" s="227"/>
      <c r="H46" s="227"/>
      <c r="I46" s="227"/>
      <c r="J46" s="227"/>
      <c r="K46" s="227"/>
    </row>
    <row r="47" spans="2:16" s="83" customFormat="1" ht="11.25" x14ac:dyDescent="0.2">
      <c r="C47" s="227"/>
      <c r="D47" s="227"/>
      <c r="E47" s="227"/>
      <c r="F47" s="227"/>
      <c r="G47" s="227"/>
      <c r="H47" s="227"/>
      <c r="I47" s="227"/>
      <c r="J47" s="227"/>
      <c r="K47" s="227"/>
    </row>
    <row r="48" spans="2:16" s="83" customFormat="1" ht="11.25" x14ac:dyDescent="0.2">
      <c r="B48" s="85" t="str">
        <f>+Índice_Anexos_ICT!A125</f>
        <v>SR. TOMISLAV TOPIC GRANADOS</v>
      </c>
      <c r="C48" s="85"/>
      <c r="D48" s="85"/>
      <c r="E48" s="85"/>
      <c r="F48" s="129"/>
      <c r="I48" s="85" t="str">
        <f>+Índice_Anexos_ICT!G125</f>
        <v>Sr. FELIX BYRON VALAREZO ALVARADO</v>
      </c>
      <c r="M48" s="85" t="s">
        <v>302</v>
      </c>
      <c r="O48" s="85"/>
      <c r="P48" s="227"/>
    </row>
    <row r="49" spans="2:16" s="83" customFormat="1" ht="11.25" x14ac:dyDescent="0.2">
      <c r="B49" s="85" t="str">
        <f>+Índice_Anexos_ICT!A126</f>
        <v>C.C: 0905396180</v>
      </c>
      <c r="C49" s="85"/>
      <c r="D49" s="85"/>
      <c r="E49" s="85"/>
      <c r="F49" s="129"/>
      <c r="I49" s="85" t="str">
        <f>+Índice_Anexos_ICT!G126</f>
        <v>RUC No. 0912592029001</v>
      </c>
      <c r="M49" s="129" t="s">
        <v>1163</v>
      </c>
      <c r="O49" s="129"/>
      <c r="P49" s="227"/>
    </row>
    <row r="50" spans="2:16" s="83" customFormat="1" ht="11.25" x14ac:dyDescent="0.2">
      <c r="B50" s="85" t="str">
        <f>+Índice_Anexos_ICT!A127</f>
        <v>REPRESENTANTE LEGAL  TELSOTERRA S.A.</v>
      </c>
      <c r="C50" s="129"/>
      <c r="D50" s="129"/>
      <c r="E50" s="129"/>
      <c r="F50" s="129"/>
      <c r="I50" s="85" t="str">
        <f>+Índice_Anexos_ICT!G127</f>
        <v>Contador TELSOTERRA S.A.</v>
      </c>
      <c r="M50" s="129" t="s">
        <v>1164</v>
      </c>
      <c r="O50" s="129"/>
    </row>
  </sheetData>
  <mergeCells count="18">
    <mergeCell ref="B41:O41"/>
    <mergeCell ref="B42:O42"/>
    <mergeCell ref="B43:O43"/>
    <mergeCell ref="B34:H34"/>
    <mergeCell ref="B35:H35"/>
    <mergeCell ref="B36:H36"/>
    <mergeCell ref="B39:O39"/>
    <mergeCell ref="B40:O40"/>
    <mergeCell ref="B25:B26"/>
    <mergeCell ref="C25:C26"/>
    <mergeCell ref="J25:J26"/>
    <mergeCell ref="B32:C32"/>
    <mergeCell ref="B33:H33"/>
    <mergeCell ref="B13:I13"/>
    <mergeCell ref="J13:M13"/>
    <mergeCell ref="N13:P13"/>
    <mergeCell ref="I14:I15"/>
    <mergeCell ref="B21:E21"/>
  </mergeCells>
  <hyperlinks>
    <hyperlink ref="M1" location="Índice_Anexos_ICT!A1" display="Índice"/>
  </hyperlinks>
  <pageMargins left="0.35416666666666702" right="0.31527777777777799" top="0.27569444444444402" bottom="0.27569444444444402" header="0.51180555555555496" footer="0.51180555555555496"/>
  <pageSetup paperSize="9" firstPageNumber="0" orientation="landscape" horizontalDpi="300" verticalDpi="300"/>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20"/>
  <sheetViews>
    <sheetView zoomScale="80" zoomScaleNormal="80" workbookViewId="0">
      <selection activeCell="C116" sqref="C116"/>
    </sheetView>
  </sheetViews>
  <sheetFormatPr baseColWidth="10" defaultColWidth="8.85546875" defaultRowHeight="12.75" x14ac:dyDescent="0.2"/>
  <cols>
    <col min="1" max="1" width="11.5703125" style="83" customWidth="1"/>
    <col min="2" max="2" width="9.5703125" style="83" customWidth="1"/>
    <col min="3" max="3" width="11.5703125" style="83" customWidth="1"/>
    <col min="4" max="4" width="17.140625" style="83" customWidth="1"/>
    <col min="5" max="5" width="10.28515625" style="83" customWidth="1"/>
    <col min="6" max="6" width="11" style="83" customWidth="1"/>
    <col min="7" max="7" width="15.85546875" style="83" customWidth="1"/>
    <col min="8" max="9" width="13.28515625" style="83" customWidth="1"/>
    <col min="10" max="10" width="10.7109375" style="83" customWidth="1"/>
    <col min="11" max="11" width="12" style="83" customWidth="1"/>
    <col min="12" max="12" width="13.5703125" style="83" customWidth="1"/>
    <col min="13" max="13" width="11.140625" style="83" customWidth="1"/>
    <col min="14" max="14" width="11.28515625" style="83" customWidth="1"/>
    <col min="15" max="15" width="11.5703125" style="83" customWidth="1"/>
    <col min="16" max="16" width="14.42578125" style="83" customWidth="1"/>
    <col min="17" max="17" width="14.85546875" style="83" customWidth="1"/>
    <col min="18" max="18" width="13.85546875" style="83" customWidth="1"/>
    <col min="19" max="19" width="13.5703125" style="83" customWidth="1"/>
    <col min="20" max="20" width="12.7109375" style="83" customWidth="1"/>
    <col min="21" max="21" width="13" style="83" customWidth="1"/>
    <col min="22" max="22" width="12.5703125" style="83" customWidth="1"/>
    <col min="23" max="23" width="12.28515625" style="83" customWidth="1"/>
    <col min="24" max="24" width="12" style="83" customWidth="1"/>
    <col min="25" max="25" width="8.85546875" style="83"/>
    <col min="26" max="27" width="9.7109375" style="83" customWidth="1"/>
    <col min="28" max="28" width="9.5703125" style="83" customWidth="1"/>
    <col min="29" max="29" width="9.85546875" style="83" customWidth="1"/>
    <col min="30" max="30" width="10.5703125" style="83" customWidth="1"/>
    <col min="31" max="32" width="9" style="83" customWidth="1"/>
    <col min="33" max="1024" width="8.85546875" style="16"/>
  </cols>
  <sheetData>
    <row r="1" spans="1:32" x14ac:dyDescent="0.2">
      <c r="A1" s="85" t="s">
        <v>125</v>
      </c>
      <c r="B1" s="85"/>
      <c r="C1" s="85"/>
      <c r="D1" s="84"/>
      <c r="E1" s="84"/>
      <c r="F1" s="84"/>
      <c r="G1" s="84"/>
      <c r="H1" s="84"/>
      <c r="I1" s="146" t="s">
        <v>126</v>
      </c>
      <c r="J1" s="84"/>
      <c r="K1" s="86"/>
    </row>
    <row r="2" spans="1:32" x14ac:dyDescent="0.2">
      <c r="A2" s="84"/>
      <c r="B2" s="87"/>
      <c r="C2" s="87"/>
      <c r="D2" s="84"/>
      <c r="E2" s="84"/>
      <c r="F2" s="84"/>
      <c r="G2" s="84"/>
      <c r="H2" s="84"/>
      <c r="I2" s="84"/>
      <c r="J2" s="84"/>
      <c r="K2" s="84"/>
    </row>
    <row r="3" spans="1:32" x14ac:dyDescent="0.2">
      <c r="A3" s="85" t="s">
        <v>1</v>
      </c>
      <c r="B3" s="85"/>
      <c r="C3" s="148" t="str">
        <f>+Índice_Anexos_ICT!C3</f>
        <v>TELSOTERRA S.A.</v>
      </c>
      <c r="D3" s="84"/>
      <c r="E3" s="84"/>
      <c r="F3" s="84"/>
      <c r="G3" s="84"/>
      <c r="H3" s="84"/>
      <c r="I3" s="84"/>
      <c r="J3" s="84"/>
      <c r="K3" s="86"/>
    </row>
    <row r="4" spans="1:32" x14ac:dyDescent="0.2">
      <c r="A4" s="85" t="s">
        <v>3</v>
      </c>
      <c r="B4" s="85"/>
      <c r="C4" s="148" t="str">
        <f>+Índice_Anexos_ICT!C4</f>
        <v>0992941626001</v>
      </c>
      <c r="D4" s="84"/>
      <c r="E4" s="84"/>
      <c r="F4" s="84"/>
      <c r="G4" s="84"/>
      <c r="H4" s="84"/>
      <c r="I4" s="84"/>
      <c r="J4" s="84"/>
      <c r="K4" s="86"/>
    </row>
    <row r="5" spans="1:32" x14ac:dyDescent="0.2">
      <c r="A5" s="85" t="s">
        <v>5</v>
      </c>
      <c r="B5" s="85"/>
      <c r="C5" s="148">
        <f>+Índice_Anexos_ICT!C5</f>
        <v>2019</v>
      </c>
      <c r="D5" s="84"/>
      <c r="E5" s="84"/>
      <c r="F5" s="84"/>
      <c r="G5" s="84"/>
      <c r="H5" s="84"/>
      <c r="I5" s="84"/>
      <c r="J5" s="84"/>
      <c r="K5" s="86"/>
    </row>
    <row r="6" spans="1:32" x14ac:dyDescent="0.2">
      <c r="A6" s="84"/>
      <c r="B6" s="87"/>
      <c r="C6" s="87"/>
      <c r="D6" s="84"/>
      <c r="E6" s="84"/>
      <c r="F6" s="84"/>
      <c r="G6" s="84"/>
      <c r="H6" s="84"/>
      <c r="I6" s="84"/>
      <c r="J6" s="84"/>
      <c r="K6" s="84"/>
    </row>
    <row r="7" spans="1:32" x14ac:dyDescent="0.2">
      <c r="A7" s="85" t="s">
        <v>1165</v>
      </c>
      <c r="B7" s="87"/>
      <c r="C7" s="87"/>
      <c r="D7" s="84"/>
      <c r="E7" s="84"/>
      <c r="F7" s="84"/>
      <c r="G7" s="84"/>
      <c r="H7" s="84"/>
      <c r="I7" s="84"/>
      <c r="J7" s="84"/>
      <c r="K7" s="84"/>
    </row>
    <row r="8" spans="1:32" x14ac:dyDescent="0.2">
      <c r="A8" s="87" t="s">
        <v>93</v>
      </c>
      <c r="B8" s="85"/>
      <c r="C8" s="85"/>
      <c r="D8" s="84"/>
      <c r="E8" s="84"/>
      <c r="F8" s="84"/>
      <c r="G8" s="84"/>
      <c r="H8" s="84"/>
      <c r="I8" s="84"/>
      <c r="J8" s="84"/>
      <c r="K8" s="86"/>
    </row>
    <row r="9" spans="1:32" x14ac:dyDescent="0.2">
      <c r="A9" s="84"/>
      <c r="B9" s="85"/>
      <c r="C9" s="85"/>
      <c r="D9" s="84"/>
      <c r="E9" s="84"/>
      <c r="F9" s="84"/>
      <c r="G9" s="84"/>
      <c r="H9" s="84"/>
      <c r="I9" s="84"/>
      <c r="J9" s="84"/>
      <c r="K9" s="86"/>
    </row>
    <row r="10" spans="1:32" x14ac:dyDescent="0.2">
      <c r="A10" s="219" t="s">
        <v>94</v>
      </c>
      <c r="B10" s="85"/>
      <c r="C10" s="85"/>
      <c r="D10" s="84"/>
      <c r="E10" s="84"/>
      <c r="F10" s="84"/>
      <c r="G10" s="84"/>
      <c r="H10" s="84"/>
      <c r="I10" s="84"/>
      <c r="J10" s="84"/>
      <c r="K10" s="86"/>
    </row>
    <row r="11" spans="1:32" x14ac:dyDescent="0.2">
      <c r="A11" s="84"/>
      <c r="B11" s="85"/>
      <c r="C11" s="85"/>
      <c r="D11" s="84"/>
      <c r="E11" s="84"/>
      <c r="F11" s="84"/>
      <c r="G11" s="84"/>
      <c r="H11" s="84"/>
      <c r="I11" s="84"/>
      <c r="J11" s="84"/>
      <c r="K11" s="86"/>
    </row>
    <row r="12" spans="1:32" x14ac:dyDescent="0.2">
      <c r="A12" s="85" t="s">
        <v>96</v>
      </c>
      <c r="B12" s="84"/>
      <c r="C12" s="84"/>
      <c r="D12" s="84"/>
      <c r="E12" s="84"/>
      <c r="F12" s="84"/>
      <c r="G12" s="84"/>
      <c r="H12" s="84"/>
      <c r="I12" s="84"/>
      <c r="J12" s="84"/>
      <c r="K12" s="84"/>
    </row>
    <row r="13" spans="1:32" x14ac:dyDescent="0.2">
      <c r="A13" s="373"/>
      <c r="B13" s="194"/>
      <c r="C13" s="194"/>
      <c r="D13" s="194"/>
      <c r="E13" s="194"/>
      <c r="F13" s="194"/>
      <c r="G13" s="194"/>
      <c r="H13" s="194"/>
      <c r="I13" s="194"/>
      <c r="J13" s="194"/>
      <c r="K13" s="194"/>
    </row>
    <row r="14" spans="1:32" ht="12" customHeight="1" x14ac:dyDescent="0.2">
      <c r="A14" s="541" t="s">
        <v>1166</v>
      </c>
      <c r="B14" s="541" t="s">
        <v>311</v>
      </c>
      <c r="C14" s="541" t="s">
        <v>1167</v>
      </c>
      <c r="D14" s="541"/>
      <c r="E14" s="541"/>
      <c r="F14" s="541"/>
      <c r="G14" s="541"/>
      <c r="H14" s="594" t="s">
        <v>1168</v>
      </c>
      <c r="I14" s="594"/>
      <c r="J14" s="595" t="s">
        <v>1169</v>
      </c>
      <c r="K14" s="595" t="s">
        <v>1170</v>
      </c>
      <c r="L14" s="595" t="s">
        <v>1171</v>
      </c>
      <c r="M14" s="595" t="s">
        <v>1172</v>
      </c>
      <c r="N14" s="595" t="s">
        <v>1173</v>
      </c>
      <c r="O14" s="595" t="s">
        <v>1174</v>
      </c>
      <c r="P14" s="595" t="s">
        <v>1175</v>
      </c>
      <c r="Q14" s="595" t="s">
        <v>1176</v>
      </c>
      <c r="R14" s="595" t="s">
        <v>1177</v>
      </c>
      <c r="S14" s="595" t="s">
        <v>1178</v>
      </c>
      <c r="T14" s="595" t="s">
        <v>1179</v>
      </c>
      <c r="U14" s="595" t="s">
        <v>1180</v>
      </c>
      <c r="V14" s="595" t="s">
        <v>1181</v>
      </c>
      <c r="W14" s="595" t="s">
        <v>762</v>
      </c>
      <c r="X14" s="595"/>
      <c r="Y14" s="95"/>
      <c r="Z14" s="95"/>
      <c r="AA14" s="95"/>
      <c r="AB14" s="95"/>
      <c r="AC14" s="95"/>
      <c r="AD14" s="95"/>
      <c r="AE14" s="95"/>
      <c r="AF14" s="95"/>
    </row>
    <row r="15" spans="1:32" ht="45" x14ac:dyDescent="0.2">
      <c r="A15" s="541"/>
      <c r="B15" s="541"/>
      <c r="C15" s="149" t="s">
        <v>1182</v>
      </c>
      <c r="D15" s="149" t="s">
        <v>1183</v>
      </c>
      <c r="E15" s="374" t="s">
        <v>1184</v>
      </c>
      <c r="F15" s="375" t="s">
        <v>1185</v>
      </c>
      <c r="G15" s="375" t="s">
        <v>1186</v>
      </c>
      <c r="H15" s="594"/>
      <c r="I15" s="594"/>
      <c r="J15" s="595"/>
      <c r="K15" s="595"/>
      <c r="L15" s="595"/>
      <c r="M15" s="595"/>
      <c r="N15" s="595"/>
      <c r="O15" s="595"/>
      <c r="P15" s="595"/>
      <c r="Q15" s="595"/>
      <c r="R15" s="595"/>
      <c r="S15" s="595"/>
      <c r="T15" s="595"/>
      <c r="U15" s="595"/>
      <c r="V15" s="595"/>
      <c r="W15" s="595"/>
      <c r="X15" s="595"/>
      <c r="Y15" s="95"/>
      <c r="Z15" s="95"/>
      <c r="AA15" s="95"/>
      <c r="AB15" s="95"/>
      <c r="AC15" s="95"/>
      <c r="AD15" s="95"/>
      <c r="AE15" s="95"/>
      <c r="AF15" s="95"/>
    </row>
    <row r="16" spans="1:32" ht="12.75" customHeight="1" x14ac:dyDescent="0.2">
      <c r="A16" s="376" t="s">
        <v>640</v>
      </c>
      <c r="B16" s="376" t="s">
        <v>315</v>
      </c>
      <c r="C16" s="596" t="s">
        <v>641</v>
      </c>
      <c r="D16" s="596"/>
      <c r="E16" s="596"/>
      <c r="F16" s="596"/>
      <c r="G16" s="596"/>
      <c r="H16" s="594"/>
      <c r="I16" s="594"/>
      <c r="J16" s="595"/>
      <c r="K16" s="595"/>
      <c r="L16" s="595"/>
      <c r="M16" s="595"/>
      <c r="N16" s="595"/>
      <c r="O16" s="595"/>
      <c r="P16" s="595"/>
      <c r="Q16" s="595"/>
      <c r="R16" s="377" t="s">
        <v>642</v>
      </c>
      <c r="S16" s="595"/>
      <c r="T16" s="595"/>
      <c r="U16" s="595"/>
      <c r="V16" s="595"/>
      <c r="W16" s="595"/>
      <c r="X16" s="595"/>
      <c r="Y16" s="95"/>
      <c r="Z16" s="95"/>
      <c r="AA16" s="95"/>
      <c r="AB16" s="95"/>
      <c r="AC16" s="95"/>
      <c r="AD16" s="95"/>
      <c r="AE16" s="95"/>
      <c r="AF16" s="95"/>
    </row>
    <row r="17" spans="1:24" ht="12.75" customHeight="1" x14ac:dyDescent="0.2">
      <c r="A17" s="225"/>
      <c r="B17" s="225"/>
      <c r="C17" s="225"/>
      <c r="D17" s="225"/>
      <c r="E17" s="225"/>
      <c r="F17" s="378"/>
      <c r="G17" s="378"/>
      <c r="H17" s="597"/>
      <c r="I17" s="597"/>
      <c r="J17" s="379"/>
      <c r="K17" s="380"/>
      <c r="L17" s="162"/>
      <c r="M17" s="233"/>
      <c r="N17" s="233"/>
      <c r="O17" s="233"/>
      <c r="P17" s="233"/>
      <c r="Q17" s="233"/>
      <c r="R17" s="225"/>
      <c r="S17" s="381"/>
      <c r="T17" s="381"/>
      <c r="U17" s="225"/>
      <c r="V17" s="162"/>
      <c r="W17" s="598"/>
      <c r="X17" s="598"/>
    </row>
    <row r="18" spans="1:24" ht="12.75" customHeight="1" x14ac:dyDescent="0.2">
      <c r="A18" s="225"/>
      <c r="B18" s="225"/>
      <c r="C18" s="225"/>
      <c r="D18" s="225"/>
      <c r="E18" s="225"/>
      <c r="F18" s="378"/>
      <c r="G18" s="378"/>
      <c r="H18" s="597"/>
      <c r="I18" s="597"/>
      <c r="J18" s="379"/>
      <c r="K18" s="380"/>
      <c r="L18" s="162"/>
      <c r="M18" s="233"/>
      <c r="N18" s="233"/>
      <c r="O18" s="233"/>
      <c r="P18" s="233"/>
      <c r="Q18" s="233"/>
      <c r="R18" s="225"/>
      <c r="S18" s="381"/>
      <c r="T18" s="381"/>
      <c r="U18" s="225"/>
      <c r="V18" s="162"/>
      <c r="W18" s="598"/>
      <c r="X18" s="598"/>
    </row>
    <row r="19" spans="1:24" ht="12.75" customHeight="1" x14ac:dyDescent="0.2">
      <c r="A19" s="225"/>
      <c r="B19" s="225"/>
      <c r="C19" s="225"/>
      <c r="D19" s="225"/>
      <c r="E19" s="225"/>
      <c r="F19" s="378"/>
      <c r="G19" s="378"/>
      <c r="H19" s="597"/>
      <c r="I19" s="597"/>
      <c r="J19" s="379"/>
      <c r="K19" s="380"/>
      <c r="L19" s="162"/>
      <c r="M19" s="233"/>
      <c r="N19" s="233"/>
      <c r="O19" s="233"/>
      <c r="P19" s="233"/>
      <c r="Q19" s="233"/>
      <c r="R19" s="225"/>
      <c r="S19" s="381"/>
      <c r="T19" s="381"/>
      <c r="U19" s="225"/>
      <c r="V19" s="162"/>
      <c r="W19" s="598"/>
      <c r="X19" s="598"/>
    </row>
    <row r="20" spans="1:24" ht="12.75" customHeight="1" x14ac:dyDescent="0.2">
      <c r="A20" s="225"/>
      <c r="B20" s="225"/>
      <c r="C20" s="225"/>
      <c r="D20" s="225"/>
      <c r="E20" s="225"/>
      <c r="F20" s="378"/>
      <c r="G20" s="378"/>
      <c r="H20" s="597"/>
      <c r="I20" s="597"/>
      <c r="J20" s="379"/>
      <c r="K20" s="380"/>
      <c r="L20" s="162"/>
      <c r="M20" s="233"/>
      <c r="N20" s="233"/>
      <c r="O20" s="233"/>
      <c r="P20" s="233"/>
      <c r="Q20" s="233"/>
      <c r="R20" s="225"/>
      <c r="S20" s="381"/>
      <c r="T20" s="381"/>
      <c r="U20" s="225"/>
      <c r="V20" s="162"/>
      <c r="W20" s="598"/>
      <c r="X20" s="598"/>
    </row>
    <row r="21" spans="1:24" ht="12.75" customHeight="1" x14ac:dyDescent="0.2">
      <c r="A21" s="225"/>
      <c r="B21" s="225"/>
      <c r="C21" s="225"/>
      <c r="D21" s="225"/>
      <c r="E21" s="225"/>
      <c r="F21" s="378"/>
      <c r="G21" s="378"/>
      <c r="H21" s="597"/>
      <c r="I21" s="597"/>
      <c r="J21" s="379"/>
      <c r="K21" s="380"/>
      <c r="L21" s="162"/>
      <c r="M21" s="233"/>
      <c r="N21" s="233"/>
      <c r="O21" s="233"/>
      <c r="P21" s="233"/>
      <c r="Q21" s="233"/>
      <c r="R21" s="225"/>
      <c r="S21" s="381"/>
      <c r="T21" s="381"/>
      <c r="U21" s="225"/>
      <c r="V21" s="162"/>
      <c r="W21" s="598"/>
      <c r="X21" s="598"/>
    </row>
    <row r="22" spans="1:24" ht="12.75" customHeight="1" x14ac:dyDescent="0.2">
      <c r="A22" s="599" t="s">
        <v>987</v>
      </c>
      <c r="B22" s="599"/>
      <c r="C22" s="599"/>
      <c r="D22" s="599"/>
      <c r="E22" s="599"/>
      <c r="F22" s="599"/>
      <c r="G22" s="599"/>
      <c r="H22" s="599"/>
      <c r="I22" s="599"/>
      <c r="J22" s="599"/>
      <c r="K22" s="382">
        <f>SUM(K17:K21)</f>
        <v>0</v>
      </c>
      <c r="L22" s="172">
        <f>SUM(L17:L21)</f>
        <v>0</v>
      </c>
      <c r="M22" s="383"/>
      <c r="N22" s="383"/>
      <c r="O22" s="383"/>
      <c r="P22" s="384"/>
      <c r="Q22" s="384"/>
      <c r="R22" s="384"/>
      <c r="S22" s="384"/>
      <c r="T22" s="384"/>
      <c r="U22" s="385"/>
      <c r="V22" s="172">
        <f>SUM(V17:V21)</f>
        <v>0</v>
      </c>
    </row>
    <row r="23" spans="1:24" x14ac:dyDescent="0.2">
      <c r="A23" s="192"/>
      <c r="B23" s="191"/>
      <c r="C23" s="191"/>
      <c r="D23" s="386"/>
      <c r="E23" s="386"/>
      <c r="F23" s="386"/>
      <c r="G23" s="386"/>
      <c r="H23" s="386"/>
      <c r="I23" s="84"/>
      <c r="J23" s="84"/>
      <c r="K23" s="84"/>
    </row>
    <row r="24" spans="1:24" x14ac:dyDescent="0.2">
      <c r="A24" s="85" t="s">
        <v>97</v>
      </c>
      <c r="B24" s="191"/>
      <c r="C24" s="191"/>
      <c r="D24" s="386"/>
      <c r="E24" s="386"/>
      <c r="F24" s="386"/>
      <c r="G24" s="386"/>
      <c r="H24" s="386"/>
      <c r="I24" s="84"/>
      <c r="J24" s="84"/>
      <c r="K24" s="84"/>
    </row>
    <row r="25" spans="1:24" x14ac:dyDescent="0.2">
      <c r="A25" s="84"/>
      <c r="B25" s="191"/>
      <c r="C25" s="191"/>
      <c r="D25" s="386"/>
      <c r="E25" s="386"/>
      <c r="F25" s="386"/>
      <c r="G25" s="386"/>
      <c r="H25" s="386"/>
      <c r="I25" s="84"/>
      <c r="J25" s="84"/>
      <c r="K25" s="84"/>
    </row>
    <row r="26" spans="1:24" ht="24.75" customHeight="1" x14ac:dyDescent="0.2">
      <c r="A26" s="541" t="s">
        <v>1167</v>
      </c>
      <c r="B26" s="541"/>
      <c r="C26" s="541"/>
      <c r="D26" s="541" t="s">
        <v>1187</v>
      </c>
      <c r="E26" s="541" t="s">
        <v>1188</v>
      </c>
      <c r="F26" s="541" t="s">
        <v>1189</v>
      </c>
      <c r="G26" s="541" t="s">
        <v>1190</v>
      </c>
      <c r="H26" s="541" t="s">
        <v>1191</v>
      </c>
      <c r="I26" s="559" t="s">
        <v>762</v>
      </c>
      <c r="J26" s="559"/>
      <c r="K26" s="84"/>
      <c r="L26" s="84"/>
    </row>
    <row r="27" spans="1:24" ht="18.600000000000001" customHeight="1" x14ac:dyDescent="0.2">
      <c r="A27" s="541" t="s">
        <v>1182</v>
      </c>
      <c r="B27" s="541" t="s">
        <v>1183</v>
      </c>
      <c r="C27" s="541" t="s">
        <v>1184</v>
      </c>
      <c r="D27" s="541"/>
      <c r="E27" s="541"/>
      <c r="F27" s="541"/>
      <c r="G27" s="541"/>
      <c r="H27" s="541"/>
      <c r="I27" s="559"/>
      <c r="J27" s="559"/>
      <c r="K27" s="84"/>
      <c r="L27" s="84"/>
    </row>
    <row r="28" spans="1:24" x14ac:dyDescent="0.2">
      <c r="A28" s="541"/>
      <c r="B28" s="541"/>
      <c r="C28" s="541"/>
      <c r="D28" s="273" t="s">
        <v>314</v>
      </c>
      <c r="E28" s="273" t="s">
        <v>316</v>
      </c>
      <c r="F28" s="273" t="s">
        <v>1141</v>
      </c>
      <c r="G28" s="273" t="s">
        <v>765</v>
      </c>
      <c r="H28" s="273" t="s">
        <v>1192</v>
      </c>
      <c r="I28" s="559"/>
      <c r="J28" s="559"/>
      <c r="K28" s="84"/>
      <c r="L28" s="84"/>
    </row>
    <row r="29" spans="1:24" ht="12.75" customHeight="1" x14ac:dyDescent="0.2">
      <c r="A29" s="387"/>
      <c r="B29" s="171"/>
      <c r="C29" s="171"/>
      <c r="D29" s="388"/>
      <c r="E29" s="388"/>
      <c r="F29" s="388">
        <f>+D29-E29</f>
        <v>0</v>
      </c>
      <c r="G29" s="389"/>
      <c r="H29" s="388">
        <f>+F29*G29</f>
        <v>0</v>
      </c>
      <c r="I29" s="600"/>
      <c r="J29" s="600"/>
      <c r="K29" s="84"/>
      <c r="L29" s="84"/>
    </row>
    <row r="30" spans="1:24" ht="12.75" customHeight="1" x14ac:dyDescent="0.2">
      <c r="A30" s="209"/>
      <c r="B30" s="171"/>
      <c r="C30" s="171"/>
      <c r="D30" s="388"/>
      <c r="E30" s="388"/>
      <c r="F30" s="388">
        <f>+D30-E30</f>
        <v>0</v>
      </c>
      <c r="G30" s="389"/>
      <c r="H30" s="388">
        <f>+F30*G30</f>
        <v>0</v>
      </c>
      <c r="I30" s="600"/>
      <c r="J30" s="600"/>
      <c r="K30" s="84"/>
      <c r="L30" s="84"/>
    </row>
    <row r="31" spans="1:24" ht="12.75" customHeight="1" x14ac:dyDescent="0.2">
      <c r="A31" s="209"/>
      <c r="B31" s="171"/>
      <c r="C31" s="171"/>
      <c r="D31" s="388"/>
      <c r="E31" s="388"/>
      <c r="F31" s="388">
        <f>+D31-E31</f>
        <v>0</v>
      </c>
      <c r="G31" s="389"/>
      <c r="H31" s="388">
        <f>+F31*G31</f>
        <v>0</v>
      </c>
      <c r="I31" s="600"/>
      <c r="J31" s="600"/>
      <c r="K31" s="84"/>
      <c r="L31" s="84"/>
    </row>
    <row r="32" spans="1:24" ht="12.75" customHeight="1" x14ac:dyDescent="0.2">
      <c r="A32" s="209"/>
      <c r="B32" s="171"/>
      <c r="C32" s="171"/>
      <c r="D32" s="388"/>
      <c r="E32" s="388"/>
      <c r="F32" s="388">
        <f>+D32-E32</f>
        <v>0</v>
      </c>
      <c r="G32" s="389"/>
      <c r="H32" s="388">
        <f>+F32*G32</f>
        <v>0</v>
      </c>
      <c r="I32" s="600"/>
      <c r="J32" s="600"/>
      <c r="K32" s="84"/>
      <c r="L32" s="84"/>
    </row>
    <row r="33" spans="1:32" ht="12.75" customHeight="1" x14ac:dyDescent="0.2">
      <c r="A33" s="209"/>
      <c r="B33" s="171"/>
      <c r="C33" s="171"/>
      <c r="D33" s="388"/>
      <c r="E33" s="388"/>
      <c r="F33" s="388">
        <f>+D33-E33</f>
        <v>0</v>
      </c>
      <c r="G33" s="389"/>
      <c r="H33" s="388">
        <f>+F33*G33</f>
        <v>0</v>
      </c>
      <c r="I33" s="600"/>
      <c r="J33" s="600"/>
      <c r="K33" s="84"/>
      <c r="L33" s="84"/>
    </row>
    <row r="34" spans="1:32" ht="12.75" customHeight="1" x14ac:dyDescent="0.2">
      <c r="A34" s="578" t="s">
        <v>987</v>
      </c>
      <c r="B34" s="578"/>
      <c r="C34" s="578"/>
      <c r="D34" s="390">
        <f>SUM(D29:D33)</f>
        <v>0</v>
      </c>
      <c r="E34" s="390">
        <f>SUM(E29:E33)</f>
        <v>0</v>
      </c>
      <c r="F34" s="390">
        <f>SUM(F29:F33)</f>
        <v>0</v>
      </c>
      <c r="G34" s="391"/>
      <c r="H34" s="390">
        <f>SUM(H29:H33)</f>
        <v>0</v>
      </c>
      <c r="I34" s="386"/>
      <c r="J34" s="84"/>
      <c r="K34" s="84"/>
      <c r="L34" s="84"/>
    </row>
    <row r="35" spans="1:32" x14ac:dyDescent="0.2">
      <c r="A35" s="84"/>
      <c r="B35" s="191"/>
      <c r="C35" s="191"/>
      <c r="D35" s="386"/>
      <c r="E35" s="386"/>
      <c r="F35" s="386"/>
      <c r="G35" s="386"/>
      <c r="H35" s="386"/>
      <c r="I35" s="84"/>
      <c r="J35" s="84"/>
      <c r="K35" s="84"/>
    </row>
    <row r="36" spans="1:32" x14ac:dyDescent="0.2">
      <c r="A36" s="219" t="s">
        <v>98</v>
      </c>
      <c r="B36" s="191"/>
      <c r="C36" s="191"/>
      <c r="D36" s="386"/>
      <c r="E36" s="386"/>
      <c r="F36" s="386"/>
      <c r="G36" s="386"/>
      <c r="H36" s="386"/>
      <c r="I36" s="84"/>
      <c r="J36" s="84"/>
      <c r="K36" s="84"/>
    </row>
    <row r="37" spans="1:32" x14ac:dyDescent="0.2">
      <c r="A37" s="84"/>
      <c r="B37" s="191"/>
      <c r="C37" s="191"/>
      <c r="D37" s="386"/>
      <c r="E37" s="386"/>
      <c r="F37" s="386"/>
      <c r="G37" s="386"/>
      <c r="H37" s="386"/>
      <c r="I37" s="84"/>
      <c r="J37" s="84"/>
      <c r="K37" s="84"/>
    </row>
    <row r="38" spans="1:32" x14ac:dyDescent="0.2">
      <c r="A38" s="85" t="s">
        <v>99</v>
      </c>
      <c r="B38" s="84"/>
      <c r="C38" s="84"/>
      <c r="D38" s="84"/>
      <c r="E38" s="84"/>
      <c r="F38" s="84"/>
      <c r="G38" s="84"/>
      <c r="H38" s="386"/>
      <c r="I38" s="84"/>
      <c r="J38" s="84"/>
      <c r="K38" s="84"/>
    </row>
    <row r="39" spans="1:32" x14ac:dyDescent="0.2">
      <c r="A39" s="194"/>
      <c r="B39" s="84"/>
      <c r="C39" s="84"/>
      <c r="D39" s="84"/>
      <c r="E39" s="84"/>
      <c r="F39" s="84"/>
      <c r="G39" s="84"/>
      <c r="H39" s="386"/>
      <c r="I39" s="84"/>
      <c r="J39" s="84"/>
      <c r="K39" s="84"/>
    </row>
    <row r="40" spans="1:32" ht="12" customHeight="1" x14ac:dyDescent="0.2">
      <c r="A40" s="541" t="s">
        <v>1166</v>
      </c>
      <c r="B40" s="541" t="s">
        <v>311</v>
      </c>
      <c r="C40" s="541" t="s">
        <v>1193</v>
      </c>
      <c r="D40" s="541"/>
      <c r="E40" s="541"/>
      <c r="F40" s="541"/>
      <c r="G40" s="541"/>
      <c r="H40" s="595" t="s">
        <v>1194</v>
      </c>
      <c r="I40" s="595"/>
      <c r="J40" s="541" t="s">
        <v>1195</v>
      </c>
      <c r="K40" s="541" t="s">
        <v>1169</v>
      </c>
      <c r="L40" s="541" t="s">
        <v>1196</v>
      </c>
      <c r="M40" s="541" t="s">
        <v>1197</v>
      </c>
      <c r="N40" s="541" t="s">
        <v>1179</v>
      </c>
      <c r="O40" s="541" t="s">
        <v>1198</v>
      </c>
      <c r="P40" s="541" t="s">
        <v>1199</v>
      </c>
      <c r="Q40" s="541" t="s">
        <v>1181</v>
      </c>
      <c r="R40" s="595" t="s">
        <v>1200</v>
      </c>
      <c r="S40" s="595" t="s">
        <v>1201</v>
      </c>
      <c r="T40" s="595" t="s">
        <v>1202</v>
      </c>
      <c r="U40" s="595" t="s">
        <v>1203</v>
      </c>
      <c r="V40" s="541" t="s">
        <v>762</v>
      </c>
      <c r="W40" s="541"/>
      <c r="X40" s="95"/>
      <c r="Y40" s="95"/>
      <c r="Z40" s="95"/>
      <c r="AA40" s="95"/>
      <c r="AB40" s="95"/>
      <c r="AC40" s="95"/>
      <c r="AD40" s="95"/>
      <c r="AE40" s="95"/>
      <c r="AF40" s="95"/>
    </row>
    <row r="41" spans="1:32" ht="45" x14ac:dyDescent="0.2">
      <c r="A41" s="541"/>
      <c r="B41" s="541"/>
      <c r="C41" s="149" t="s">
        <v>1182</v>
      </c>
      <c r="D41" s="149" t="s">
        <v>1183</v>
      </c>
      <c r="E41" s="374" t="s">
        <v>1184</v>
      </c>
      <c r="F41" s="374" t="s">
        <v>1185</v>
      </c>
      <c r="G41" s="375" t="s">
        <v>1186</v>
      </c>
      <c r="H41" s="595"/>
      <c r="I41" s="595"/>
      <c r="J41" s="541"/>
      <c r="K41" s="541"/>
      <c r="L41" s="541"/>
      <c r="M41" s="541"/>
      <c r="N41" s="541"/>
      <c r="O41" s="541"/>
      <c r="P41" s="541"/>
      <c r="Q41" s="541"/>
      <c r="R41" s="595"/>
      <c r="S41" s="595"/>
      <c r="T41" s="595"/>
      <c r="U41" s="595"/>
      <c r="V41" s="541"/>
      <c r="W41" s="541"/>
      <c r="X41" s="95"/>
      <c r="Y41" s="95"/>
      <c r="Z41" s="95"/>
      <c r="AA41" s="95"/>
      <c r="AB41" s="95"/>
      <c r="AC41" s="95"/>
      <c r="AD41" s="95"/>
      <c r="AE41" s="95"/>
      <c r="AF41" s="95"/>
    </row>
    <row r="42" spans="1:32" ht="11.25" customHeight="1" x14ac:dyDescent="0.2">
      <c r="A42" s="376" t="s">
        <v>640</v>
      </c>
      <c r="B42" s="376" t="s">
        <v>315</v>
      </c>
      <c r="C42" s="596" t="s">
        <v>641</v>
      </c>
      <c r="D42" s="596"/>
      <c r="E42" s="596"/>
      <c r="F42" s="596"/>
      <c r="G42" s="596"/>
      <c r="H42" s="595"/>
      <c r="I42" s="595"/>
      <c r="J42" s="541"/>
      <c r="K42" s="541"/>
      <c r="L42" s="541"/>
      <c r="M42" s="541"/>
      <c r="N42" s="541"/>
      <c r="O42" s="541"/>
      <c r="P42" s="541"/>
      <c r="Q42" s="541"/>
      <c r="R42" s="595"/>
      <c r="S42" s="595"/>
      <c r="T42" s="595"/>
      <c r="U42" s="595"/>
      <c r="V42" s="541"/>
      <c r="W42" s="541"/>
    </row>
    <row r="43" spans="1:32" ht="12.75" customHeight="1" x14ac:dyDescent="0.2">
      <c r="A43" s="209"/>
      <c r="B43" s="209"/>
      <c r="C43" s="209"/>
      <c r="D43" s="124"/>
      <c r="E43" s="124"/>
      <c r="F43" s="392"/>
      <c r="G43" s="392"/>
      <c r="H43" s="597"/>
      <c r="I43" s="597"/>
      <c r="J43" s="379"/>
      <c r="K43" s="379"/>
      <c r="L43" s="124"/>
      <c r="M43" s="124"/>
      <c r="N43" s="124"/>
      <c r="O43" s="124"/>
      <c r="P43" s="124"/>
      <c r="Q43" s="124"/>
      <c r="R43" s="162"/>
      <c r="S43" s="162"/>
      <c r="T43" s="162"/>
      <c r="U43" s="162"/>
      <c r="V43" s="531"/>
      <c r="W43" s="531"/>
    </row>
    <row r="44" spans="1:32" ht="12.75" customHeight="1" x14ac:dyDescent="0.2">
      <c r="A44" s="209"/>
      <c r="B44" s="209"/>
      <c r="C44" s="209"/>
      <c r="D44" s="124"/>
      <c r="E44" s="124"/>
      <c r="F44" s="392"/>
      <c r="G44" s="392"/>
      <c r="H44" s="597"/>
      <c r="I44" s="597"/>
      <c r="J44" s="379"/>
      <c r="K44" s="379"/>
      <c r="L44" s="124"/>
      <c r="M44" s="124"/>
      <c r="N44" s="124"/>
      <c r="O44" s="124"/>
      <c r="P44" s="124"/>
      <c r="Q44" s="124"/>
      <c r="R44" s="162"/>
      <c r="S44" s="162"/>
      <c r="T44" s="162"/>
      <c r="U44" s="162"/>
      <c r="V44" s="531"/>
      <c r="W44" s="531"/>
    </row>
    <row r="45" spans="1:32" ht="12.75" customHeight="1" x14ac:dyDescent="0.2">
      <c r="A45" s="209"/>
      <c r="B45" s="209"/>
      <c r="C45" s="209"/>
      <c r="D45" s="124"/>
      <c r="E45" s="124"/>
      <c r="F45" s="392"/>
      <c r="G45" s="392"/>
      <c r="H45" s="597"/>
      <c r="I45" s="597"/>
      <c r="J45" s="379"/>
      <c r="K45" s="379"/>
      <c r="L45" s="124"/>
      <c r="M45" s="124"/>
      <c r="N45" s="124"/>
      <c r="O45" s="124"/>
      <c r="P45" s="124"/>
      <c r="Q45" s="124"/>
      <c r="R45" s="162"/>
      <c r="S45" s="162"/>
      <c r="T45" s="162"/>
      <c r="U45" s="162"/>
      <c r="V45" s="531"/>
      <c r="W45" s="531"/>
    </row>
    <row r="46" spans="1:32" ht="12.75" customHeight="1" x14ac:dyDescent="0.2">
      <c r="A46" s="209"/>
      <c r="B46" s="209"/>
      <c r="C46" s="209"/>
      <c r="D46" s="124"/>
      <c r="E46" s="124"/>
      <c r="F46" s="392"/>
      <c r="G46" s="392"/>
      <c r="H46" s="597"/>
      <c r="I46" s="597"/>
      <c r="J46" s="379"/>
      <c r="K46" s="379"/>
      <c r="L46" s="124"/>
      <c r="M46" s="124"/>
      <c r="N46" s="124"/>
      <c r="O46" s="124"/>
      <c r="P46" s="124"/>
      <c r="Q46" s="124"/>
      <c r="R46" s="162"/>
      <c r="S46" s="162"/>
      <c r="T46" s="162"/>
      <c r="U46" s="162"/>
      <c r="V46" s="531"/>
      <c r="W46" s="531"/>
    </row>
    <row r="47" spans="1:32" ht="12.75" customHeight="1" x14ac:dyDescent="0.2">
      <c r="A47" s="209"/>
      <c r="B47" s="209"/>
      <c r="C47" s="209"/>
      <c r="D47" s="124"/>
      <c r="E47" s="124"/>
      <c r="F47" s="392"/>
      <c r="G47" s="392"/>
      <c r="H47" s="597"/>
      <c r="I47" s="597"/>
      <c r="J47" s="379"/>
      <c r="K47" s="379"/>
      <c r="L47" s="124"/>
      <c r="M47" s="124"/>
      <c r="N47" s="124"/>
      <c r="O47" s="124"/>
      <c r="P47" s="124"/>
      <c r="Q47" s="124"/>
      <c r="R47" s="162"/>
      <c r="S47" s="162"/>
      <c r="T47" s="162"/>
      <c r="U47" s="162"/>
      <c r="V47" s="531"/>
      <c r="W47" s="531"/>
    </row>
    <row r="48" spans="1:32" ht="12.75" customHeight="1" x14ac:dyDescent="0.2">
      <c r="A48" s="599" t="s">
        <v>987</v>
      </c>
      <c r="B48" s="599"/>
      <c r="C48" s="599"/>
      <c r="D48" s="599"/>
      <c r="E48" s="599"/>
      <c r="F48" s="599"/>
      <c r="G48" s="599"/>
      <c r="H48" s="599"/>
      <c r="I48" s="599"/>
      <c r="J48" s="599"/>
      <c r="K48" s="218"/>
      <c r="L48" s="156">
        <f>SUM(L43:L47)</f>
        <v>0</v>
      </c>
      <c r="M48" s="156">
        <f>SUM(M43:M47)</f>
        <v>0</v>
      </c>
      <c r="N48" s="386"/>
      <c r="O48" s="386"/>
      <c r="P48" s="84"/>
      <c r="Q48" s="156">
        <f>SUM(Q43:Q47)</f>
        <v>0</v>
      </c>
      <c r="R48" s="84"/>
    </row>
    <row r="49" spans="1:32" x14ac:dyDescent="0.2">
      <c r="A49" s="192"/>
      <c r="B49" s="84"/>
      <c r="C49" s="84"/>
      <c r="D49" s="84"/>
      <c r="E49" s="84"/>
      <c r="F49" s="84"/>
      <c r="G49" s="84"/>
      <c r="H49" s="386"/>
      <c r="I49" s="84"/>
      <c r="J49" s="84"/>
      <c r="K49" s="84"/>
    </row>
    <row r="50" spans="1:32" x14ac:dyDescent="0.2">
      <c r="A50" s="85" t="s">
        <v>100</v>
      </c>
      <c r="B50" s="84"/>
      <c r="C50" s="84"/>
      <c r="D50" s="84"/>
      <c r="E50" s="84"/>
      <c r="F50" s="84"/>
      <c r="G50" s="84"/>
      <c r="H50" s="84"/>
      <c r="I50" s="84"/>
      <c r="J50" s="84"/>
      <c r="K50" s="84"/>
      <c r="L50" s="84"/>
      <c r="M50" s="84"/>
    </row>
    <row r="51" spans="1:32" x14ac:dyDescent="0.2">
      <c r="A51" s="84"/>
      <c r="B51" s="84"/>
      <c r="C51" s="84"/>
      <c r="D51" s="84"/>
      <c r="E51" s="84"/>
      <c r="F51" s="84"/>
      <c r="G51" s="84"/>
      <c r="H51" s="84"/>
      <c r="I51" s="84"/>
      <c r="J51" s="84"/>
      <c r="K51" s="84"/>
      <c r="L51" s="84"/>
      <c r="M51" s="84"/>
    </row>
    <row r="52" spans="1:32" ht="12" customHeight="1" x14ac:dyDescent="0.2">
      <c r="A52" s="541" t="s">
        <v>1166</v>
      </c>
      <c r="B52" s="541" t="s">
        <v>311</v>
      </c>
      <c r="C52" s="541" t="s">
        <v>1204</v>
      </c>
      <c r="D52" s="541"/>
      <c r="E52" s="541"/>
      <c r="F52" s="541"/>
      <c r="G52" s="541"/>
      <c r="H52" s="541" t="s">
        <v>1205</v>
      </c>
      <c r="I52" s="541"/>
      <c r="J52" s="541"/>
      <c r="K52" s="541"/>
      <c r="L52" s="541"/>
      <c r="M52" s="541" t="s">
        <v>1206</v>
      </c>
      <c r="N52" s="541"/>
      <c r="O52" s="541" t="s">
        <v>1207</v>
      </c>
      <c r="P52" s="541" t="s">
        <v>1169</v>
      </c>
      <c r="Q52" s="541" t="s">
        <v>1208</v>
      </c>
      <c r="R52" s="541" t="s">
        <v>1209</v>
      </c>
      <c r="S52" s="541" t="s">
        <v>1199</v>
      </c>
      <c r="T52" s="541" t="s">
        <v>1181</v>
      </c>
      <c r="U52" s="595" t="s">
        <v>1200</v>
      </c>
      <c r="V52" s="595" t="s">
        <v>1201</v>
      </c>
      <c r="W52" s="595" t="s">
        <v>1202</v>
      </c>
      <c r="X52" s="595" t="s">
        <v>1203</v>
      </c>
      <c r="Y52" s="541" t="s">
        <v>762</v>
      </c>
      <c r="Z52" s="541"/>
      <c r="AA52" s="95"/>
      <c r="AB52" s="95"/>
      <c r="AC52" s="95"/>
      <c r="AD52" s="95"/>
      <c r="AE52" s="95"/>
      <c r="AF52" s="95"/>
    </row>
    <row r="53" spans="1:32" ht="45" customHeight="1" x14ac:dyDescent="0.2">
      <c r="A53" s="541"/>
      <c r="B53" s="541"/>
      <c r="C53" s="278" t="s">
        <v>1182</v>
      </c>
      <c r="D53" s="278" t="s">
        <v>1183</v>
      </c>
      <c r="E53" s="278" t="s">
        <v>1184</v>
      </c>
      <c r="F53" s="278" t="s">
        <v>1185</v>
      </c>
      <c r="G53" s="375" t="s">
        <v>1186</v>
      </c>
      <c r="H53" s="149" t="s">
        <v>1182</v>
      </c>
      <c r="I53" s="149" t="s">
        <v>1183</v>
      </c>
      <c r="J53" s="149" t="s">
        <v>1184</v>
      </c>
      <c r="K53" s="149" t="s">
        <v>1185</v>
      </c>
      <c r="L53" s="375" t="s">
        <v>1186</v>
      </c>
      <c r="M53" s="541"/>
      <c r="N53" s="541"/>
      <c r="O53" s="541"/>
      <c r="P53" s="541"/>
      <c r="Q53" s="541"/>
      <c r="R53" s="541"/>
      <c r="S53" s="541"/>
      <c r="T53" s="541"/>
      <c r="U53" s="595"/>
      <c r="V53" s="595"/>
      <c r="W53" s="595"/>
      <c r="X53" s="595"/>
      <c r="Y53" s="541"/>
      <c r="Z53" s="541"/>
      <c r="AA53" s="95"/>
      <c r="AB53" s="95"/>
      <c r="AC53" s="95"/>
      <c r="AD53" s="95"/>
      <c r="AE53" s="95"/>
      <c r="AF53" s="95"/>
    </row>
    <row r="54" spans="1:32" ht="11.25" customHeight="1" x14ac:dyDescent="0.2">
      <c r="A54" s="376" t="s">
        <v>640</v>
      </c>
      <c r="B54" s="376" t="s">
        <v>315</v>
      </c>
      <c r="C54" s="596" t="s">
        <v>641</v>
      </c>
      <c r="D54" s="596"/>
      <c r="E54" s="596"/>
      <c r="F54" s="596"/>
      <c r="G54" s="596"/>
      <c r="H54" s="596" t="s">
        <v>641</v>
      </c>
      <c r="I54" s="596"/>
      <c r="J54" s="596"/>
      <c r="K54" s="596"/>
      <c r="L54" s="596"/>
      <c r="M54" s="541"/>
      <c r="N54" s="541"/>
      <c r="O54" s="541"/>
      <c r="P54" s="541"/>
      <c r="Q54" s="541"/>
      <c r="R54" s="541"/>
      <c r="S54" s="541"/>
      <c r="T54" s="541"/>
      <c r="U54" s="595"/>
      <c r="V54" s="595"/>
      <c r="W54" s="595"/>
      <c r="X54" s="595"/>
      <c r="Y54" s="541"/>
      <c r="Z54" s="541"/>
      <c r="AA54" s="95"/>
      <c r="AB54" s="95"/>
      <c r="AC54" s="95"/>
      <c r="AD54" s="95"/>
      <c r="AE54" s="95"/>
      <c r="AF54" s="95"/>
    </row>
    <row r="55" spans="1:32" ht="12.75" customHeight="1" x14ac:dyDescent="0.2">
      <c r="A55" s="209"/>
      <c r="B55" s="209"/>
      <c r="C55" s="209"/>
      <c r="D55" s="393"/>
      <c r="E55" s="393"/>
      <c r="F55" s="394"/>
      <c r="G55" s="394"/>
      <c r="H55" s="394"/>
      <c r="I55" s="394"/>
      <c r="J55" s="393"/>
      <c r="K55" s="352"/>
      <c r="L55" s="352"/>
      <c r="M55" s="597"/>
      <c r="N55" s="597"/>
      <c r="O55" s="395"/>
      <c r="P55" s="395"/>
      <c r="Q55" s="388"/>
      <c r="R55" s="388"/>
      <c r="S55" s="396"/>
      <c r="T55" s="388"/>
      <c r="U55" s="162"/>
      <c r="V55" s="162"/>
      <c r="W55" s="162"/>
      <c r="X55" s="162"/>
      <c r="Y55" s="531"/>
      <c r="Z55" s="531"/>
    </row>
    <row r="56" spans="1:32" ht="12.75" customHeight="1" x14ac:dyDescent="0.2">
      <c r="A56" s="209"/>
      <c r="B56" s="209"/>
      <c r="C56" s="209"/>
      <c r="D56" s="393"/>
      <c r="E56" s="393"/>
      <c r="F56" s="394"/>
      <c r="G56" s="394"/>
      <c r="H56" s="394"/>
      <c r="I56" s="394"/>
      <c r="J56" s="393"/>
      <c r="K56" s="352"/>
      <c r="L56" s="352"/>
      <c r="M56" s="597"/>
      <c r="N56" s="597"/>
      <c r="O56" s="395"/>
      <c r="P56" s="395"/>
      <c r="Q56" s="388"/>
      <c r="R56" s="388"/>
      <c r="S56" s="396"/>
      <c r="T56" s="388"/>
      <c r="U56" s="162"/>
      <c r="V56" s="162"/>
      <c r="W56" s="162"/>
      <c r="X56" s="162"/>
      <c r="Y56" s="531"/>
      <c r="Z56" s="531"/>
    </row>
    <row r="57" spans="1:32" ht="12.75" customHeight="1" x14ac:dyDescent="0.2">
      <c r="A57" s="209"/>
      <c r="B57" s="209"/>
      <c r="C57" s="209"/>
      <c r="D57" s="393"/>
      <c r="E57" s="393"/>
      <c r="F57" s="394"/>
      <c r="G57" s="394"/>
      <c r="H57" s="394"/>
      <c r="I57" s="394"/>
      <c r="J57" s="393"/>
      <c r="K57" s="352"/>
      <c r="L57" s="352"/>
      <c r="M57" s="597"/>
      <c r="N57" s="597"/>
      <c r="O57" s="395"/>
      <c r="P57" s="395"/>
      <c r="Q57" s="388"/>
      <c r="R57" s="388"/>
      <c r="S57" s="396"/>
      <c r="T57" s="388"/>
      <c r="U57" s="162"/>
      <c r="V57" s="162"/>
      <c r="W57" s="162"/>
      <c r="X57" s="162"/>
      <c r="Y57" s="531"/>
      <c r="Z57" s="531"/>
    </row>
    <row r="58" spans="1:32" ht="12.75" customHeight="1" x14ac:dyDescent="0.2">
      <c r="A58" s="209"/>
      <c r="B58" s="209"/>
      <c r="C58" s="209"/>
      <c r="D58" s="393"/>
      <c r="E58" s="393"/>
      <c r="F58" s="394"/>
      <c r="G58" s="394"/>
      <c r="H58" s="394"/>
      <c r="I58" s="394"/>
      <c r="J58" s="393"/>
      <c r="K58" s="352"/>
      <c r="L58" s="352"/>
      <c r="M58" s="597"/>
      <c r="N58" s="597"/>
      <c r="O58" s="395"/>
      <c r="P58" s="395"/>
      <c r="Q58" s="388"/>
      <c r="R58" s="388"/>
      <c r="S58" s="396"/>
      <c r="T58" s="388"/>
      <c r="U58" s="162"/>
      <c r="V58" s="162"/>
      <c r="W58" s="162"/>
      <c r="X58" s="162"/>
      <c r="Y58" s="531"/>
      <c r="Z58" s="531"/>
    </row>
    <row r="59" spans="1:32" ht="12.75" customHeight="1" x14ac:dyDescent="0.2">
      <c r="A59" s="209"/>
      <c r="B59" s="209"/>
      <c r="C59" s="209"/>
      <c r="D59" s="393"/>
      <c r="E59" s="393"/>
      <c r="F59" s="394"/>
      <c r="G59" s="394"/>
      <c r="H59" s="394"/>
      <c r="I59" s="394"/>
      <c r="J59" s="393"/>
      <c r="K59" s="352"/>
      <c r="L59" s="352"/>
      <c r="M59" s="597"/>
      <c r="N59" s="597"/>
      <c r="O59" s="395"/>
      <c r="P59" s="395"/>
      <c r="Q59" s="388"/>
      <c r="R59" s="388"/>
      <c r="S59" s="396"/>
      <c r="T59" s="388"/>
      <c r="U59" s="162"/>
      <c r="V59" s="162"/>
      <c r="W59" s="162"/>
      <c r="X59" s="162"/>
      <c r="Y59" s="531"/>
      <c r="Z59" s="531"/>
    </row>
    <row r="60" spans="1:32" ht="12.75" customHeight="1" x14ac:dyDescent="0.2">
      <c r="A60" s="599" t="s">
        <v>987</v>
      </c>
      <c r="B60" s="599"/>
      <c r="C60" s="599"/>
      <c r="D60" s="599"/>
      <c r="E60" s="599"/>
      <c r="F60" s="599"/>
      <c r="G60" s="599"/>
      <c r="H60" s="599"/>
      <c r="I60" s="599"/>
      <c r="J60" s="599"/>
      <c r="K60" s="599"/>
      <c r="L60" s="599"/>
      <c r="M60" s="599"/>
      <c r="N60" s="599"/>
      <c r="O60" s="599"/>
      <c r="P60" s="218"/>
      <c r="Q60" s="390">
        <f>SUM(Q55:Q59)</f>
        <v>0</v>
      </c>
      <c r="R60" s="390">
        <f>SUM(R55:R59)</f>
        <v>0</v>
      </c>
      <c r="S60" s="397"/>
      <c r="T60" s="390">
        <f>SUM(T55:T59)</f>
        <v>0</v>
      </c>
    </row>
    <row r="61" spans="1:32" x14ac:dyDescent="0.2">
      <c r="A61" s="192"/>
      <c r="B61" s="191"/>
      <c r="C61" s="191"/>
      <c r="D61" s="386"/>
      <c r="E61" s="386"/>
      <c r="F61" s="386"/>
      <c r="G61" s="386"/>
      <c r="H61" s="386"/>
      <c r="I61" s="84"/>
      <c r="J61" s="84"/>
      <c r="K61" s="84"/>
    </row>
    <row r="62" spans="1:32" x14ac:dyDescent="0.2">
      <c r="A62" s="85" t="s">
        <v>101</v>
      </c>
      <c r="B62" s="84"/>
      <c r="C62" s="84"/>
      <c r="D62" s="84"/>
      <c r="E62" s="84"/>
      <c r="F62" s="84"/>
      <c r="G62" s="84"/>
      <c r="H62" s="84"/>
      <c r="I62" s="84"/>
      <c r="J62" s="84"/>
      <c r="K62" s="84"/>
      <c r="L62" s="84"/>
      <c r="M62" s="84"/>
      <c r="N62" s="84"/>
      <c r="O62" s="84"/>
      <c r="P62" s="84"/>
      <c r="Q62" s="84"/>
      <c r="R62" s="84"/>
      <c r="S62" s="84"/>
      <c r="T62" s="84"/>
      <c r="U62" s="84"/>
      <c r="V62" s="84"/>
      <c r="W62" s="84"/>
    </row>
    <row r="63" spans="1:32" x14ac:dyDescent="0.2">
      <c r="A63" s="85"/>
      <c r="B63" s="84"/>
      <c r="C63" s="84"/>
      <c r="D63" s="84"/>
      <c r="E63" s="84"/>
      <c r="F63" s="84"/>
      <c r="G63" s="84"/>
      <c r="H63" s="84"/>
      <c r="I63" s="84"/>
      <c r="J63" s="84"/>
      <c r="K63" s="84"/>
      <c r="L63" s="84"/>
      <c r="M63" s="84"/>
      <c r="N63" s="84"/>
      <c r="O63" s="84"/>
      <c r="P63" s="84"/>
      <c r="Q63" s="84"/>
      <c r="R63" s="84"/>
      <c r="S63" s="84"/>
      <c r="T63" s="84"/>
      <c r="U63" s="84"/>
      <c r="V63" s="84"/>
      <c r="W63" s="84"/>
    </row>
    <row r="64" spans="1:32" ht="12" customHeight="1" x14ac:dyDescent="0.2">
      <c r="A64" s="541" t="s">
        <v>1166</v>
      </c>
      <c r="B64" s="541" t="s">
        <v>311</v>
      </c>
      <c r="C64" s="586" t="s">
        <v>1210</v>
      </c>
      <c r="D64" s="586"/>
      <c r="E64" s="586"/>
      <c r="F64" s="586"/>
      <c r="G64" s="586"/>
      <c r="H64" s="586"/>
      <c r="I64" s="586"/>
      <c r="J64" s="586"/>
      <c r="K64" s="586"/>
      <c r="L64" s="586"/>
      <c r="M64" s="586"/>
      <c r="N64" s="586"/>
      <c r="O64" s="586"/>
      <c r="P64" s="586"/>
      <c r="Q64" s="586"/>
      <c r="R64" s="586"/>
      <c r="S64" s="586"/>
      <c r="T64" s="586"/>
      <c r="U64" s="586"/>
      <c r="V64" s="541" t="s">
        <v>1211</v>
      </c>
      <c r="W64" s="541" t="s">
        <v>1212</v>
      </c>
      <c r="X64" s="541" t="s">
        <v>1213</v>
      </c>
      <c r="Y64" s="541" t="s">
        <v>1214</v>
      </c>
      <c r="Z64" s="541" t="s">
        <v>1215</v>
      </c>
      <c r="AA64" s="541" t="s">
        <v>1216</v>
      </c>
      <c r="AB64" s="541" t="s">
        <v>1217</v>
      </c>
      <c r="AC64" s="541" t="s">
        <v>1218</v>
      </c>
      <c r="AD64" s="541" t="s">
        <v>1219</v>
      </c>
      <c r="AE64" s="541" t="s">
        <v>762</v>
      </c>
      <c r="AF64" s="541"/>
    </row>
    <row r="65" spans="1:32" ht="12" customHeight="1" x14ac:dyDescent="0.2">
      <c r="A65" s="541"/>
      <c r="B65" s="541"/>
      <c r="C65" s="541" t="s">
        <v>1220</v>
      </c>
      <c r="D65" s="541"/>
      <c r="E65" s="541"/>
      <c r="F65" s="541"/>
      <c r="G65" s="541"/>
      <c r="H65" s="541"/>
      <c r="I65" s="541"/>
      <c r="J65" s="589" t="s">
        <v>1221</v>
      </c>
      <c r="K65" s="589"/>
      <c r="L65" s="589" t="s">
        <v>1222</v>
      </c>
      <c r="M65" s="589"/>
      <c r="N65" s="589"/>
      <c r="O65" s="589" t="s">
        <v>1223</v>
      </c>
      <c r="P65" s="589" t="s">
        <v>1224</v>
      </c>
      <c r="Q65" s="589" t="s">
        <v>1225</v>
      </c>
      <c r="R65" s="589" t="s">
        <v>1226</v>
      </c>
      <c r="S65" s="589" t="s">
        <v>1169</v>
      </c>
      <c r="T65" s="589" t="s">
        <v>1227</v>
      </c>
      <c r="U65" s="589" t="s">
        <v>1228</v>
      </c>
      <c r="V65" s="541"/>
      <c r="W65" s="541"/>
      <c r="X65" s="541"/>
      <c r="Y65" s="541"/>
      <c r="Z65" s="541"/>
      <c r="AA65" s="541"/>
      <c r="AB65" s="541"/>
      <c r="AC65" s="541"/>
      <c r="AD65" s="541"/>
      <c r="AE65" s="541"/>
      <c r="AF65" s="541"/>
    </row>
    <row r="66" spans="1:32" ht="54" customHeight="1" x14ac:dyDescent="0.2">
      <c r="A66" s="541"/>
      <c r="B66" s="541"/>
      <c r="C66" s="278" t="s">
        <v>1182</v>
      </c>
      <c r="D66" s="278" t="s">
        <v>1183</v>
      </c>
      <c r="E66" s="278" t="s">
        <v>1184</v>
      </c>
      <c r="F66" s="278" t="s">
        <v>1185</v>
      </c>
      <c r="G66" s="375" t="s">
        <v>1186</v>
      </c>
      <c r="H66" s="375" t="s">
        <v>1229</v>
      </c>
      <c r="I66" s="375" t="s">
        <v>1230</v>
      </c>
      <c r="J66" s="541" t="s">
        <v>1231</v>
      </c>
      <c r="K66" s="541" t="s">
        <v>1232</v>
      </c>
      <c r="L66" s="541" t="s">
        <v>1233</v>
      </c>
      <c r="M66" s="541" t="s">
        <v>1234</v>
      </c>
      <c r="N66" s="541" t="s">
        <v>1235</v>
      </c>
      <c r="O66" s="589"/>
      <c r="P66" s="589"/>
      <c r="Q66" s="589"/>
      <c r="R66" s="589"/>
      <c r="S66" s="589"/>
      <c r="T66" s="589"/>
      <c r="U66" s="589"/>
      <c r="V66" s="589"/>
      <c r="W66" s="589"/>
      <c r="X66" s="589"/>
      <c r="Y66" s="589"/>
      <c r="Z66" s="589"/>
      <c r="AA66" s="541"/>
      <c r="AB66" s="541"/>
      <c r="AC66" s="541"/>
      <c r="AD66" s="541"/>
      <c r="AE66" s="541"/>
      <c r="AF66" s="541"/>
    </row>
    <row r="67" spans="1:32" ht="11.25" customHeight="1" x14ac:dyDescent="0.2">
      <c r="A67" s="376" t="s">
        <v>640</v>
      </c>
      <c r="B67" s="376" t="s">
        <v>315</v>
      </c>
      <c r="C67" s="596" t="s">
        <v>641</v>
      </c>
      <c r="D67" s="596"/>
      <c r="E67" s="596"/>
      <c r="F67" s="596"/>
      <c r="G67" s="596"/>
      <c r="H67" s="596"/>
      <c r="I67" s="596"/>
      <c r="J67" s="541"/>
      <c r="K67" s="541"/>
      <c r="L67" s="541"/>
      <c r="M67" s="541"/>
      <c r="N67" s="541"/>
      <c r="O67" s="589"/>
      <c r="P67" s="589"/>
      <c r="Q67" s="589"/>
      <c r="R67" s="398" t="s">
        <v>644</v>
      </c>
      <c r="S67" s="589"/>
      <c r="T67" s="589"/>
      <c r="U67" s="589"/>
      <c r="V67" s="589"/>
      <c r="W67" s="589"/>
      <c r="X67" s="589"/>
      <c r="Y67" s="589"/>
      <c r="Z67" s="589"/>
      <c r="AA67" s="399" t="s">
        <v>667</v>
      </c>
      <c r="AB67" s="541"/>
      <c r="AC67" s="399" t="s">
        <v>667</v>
      </c>
      <c r="AD67" s="541"/>
      <c r="AE67" s="541"/>
      <c r="AF67" s="541"/>
    </row>
    <row r="68" spans="1:32" ht="12.75" customHeight="1" x14ac:dyDescent="0.2">
      <c r="A68" s="209"/>
      <c r="B68" s="209"/>
      <c r="C68" s="209"/>
      <c r="D68" s="209"/>
      <c r="E68" s="209"/>
      <c r="F68" s="209"/>
      <c r="G68" s="225"/>
      <c r="H68" s="225"/>
      <c r="I68" s="225"/>
      <c r="J68" s="225"/>
      <c r="K68" s="225"/>
      <c r="L68" s="225"/>
      <c r="M68" s="225"/>
      <c r="N68" s="225"/>
      <c r="O68" s="225"/>
      <c r="P68" s="400"/>
      <c r="Q68" s="225"/>
      <c r="R68" s="225"/>
      <c r="S68" s="225"/>
      <c r="T68" s="162"/>
      <c r="U68" s="162"/>
      <c r="V68" s="233"/>
      <c r="W68" s="233"/>
      <c r="X68" s="233"/>
      <c r="Y68" s="162"/>
      <c r="Z68" s="162"/>
      <c r="AA68" s="162"/>
      <c r="AB68" s="305"/>
      <c r="AC68" s="305"/>
      <c r="AD68" s="305"/>
      <c r="AE68" s="531"/>
      <c r="AF68" s="531"/>
    </row>
    <row r="69" spans="1:32" ht="12.75" customHeight="1" x14ac:dyDescent="0.2">
      <c r="A69" s="209"/>
      <c r="B69" s="209"/>
      <c r="C69" s="209"/>
      <c r="D69" s="209"/>
      <c r="E69" s="209"/>
      <c r="F69" s="209"/>
      <c r="G69" s="225"/>
      <c r="H69" s="225"/>
      <c r="I69" s="225"/>
      <c r="J69" s="225"/>
      <c r="K69" s="225"/>
      <c r="L69" s="225"/>
      <c r="M69" s="225"/>
      <c r="N69" s="225"/>
      <c r="O69" s="225"/>
      <c r="P69" s="400"/>
      <c r="Q69" s="225"/>
      <c r="R69" s="225"/>
      <c r="S69" s="225"/>
      <c r="T69" s="162"/>
      <c r="U69" s="162"/>
      <c r="V69" s="233"/>
      <c r="W69" s="233"/>
      <c r="X69" s="233"/>
      <c r="Y69" s="162"/>
      <c r="Z69" s="162"/>
      <c r="AA69" s="162"/>
      <c r="AB69" s="305"/>
      <c r="AC69" s="305"/>
      <c r="AD69" s="305"/>
      <c r="AE69" s="531"/>
      <c r="AF69" s="531"/>
    </row>
    <row r="70" spans="1:32" ht="12.75" customHeight="1" x14ac:dyDescent="0.2">
      <c r="A70" s="209"/>
      <c r="B70" s="209"/>
      <c r="C70" s="209"/>
      <c r="D70" s="209"/>
      <c r="E70" s="209"/>
      <c r="F70" s="209"/>
      <c r="G70" s="225"/>
      <c r="H70" s="225"/>
      <c r="I70" s="225"/>
      <c r="J70" s="225"/>
      <c r="K70" s="225"/>
      <c r="L70" s="225"/>
      <c r="M70" s="225"/>
      <c r="N70" s="225"/>
      <c r="O70" s="225"/>
      <c r="P70" s="400"/>
      <c r="Q70" s="225"/>
      <c r="R70" s="225"/>
      <c r="S70" s="225"/>
      <c r="T70" s="162"/>
      <c r="U70" s="162"/>
      <c r="V70" s="233"/>
      <c r="W70" s="233"/>
      <c r="X70" s="233"/>
      <c r="Y70" s="162"/>
      <c r="Z70" s="162"/>
      <c r="AA70" s="162"/>
      <c r="AB70" s="305"/>
      <c r="AC70" s="305"/>
      <c r="AD70" s="305"/>
      <c r="AE70" s="531"/>
      <c r="AF70" s="531"/>
    </row>
    <row r="71" spans="1:32" ht="12.75" customHeight="1" x14ac:dyDescent="0.2">
      <c r="A71" s="209"/>
      <c r="B71" s="209"/>
      <c r="C71" s="209"/>
      <c r="D71" s="209"/>
      <c r="E71" s="209"/>
      <c r="F71" s="209"/>
      <c r="G71" s="225"/>
      <c r="H71" s="225"/>
      <c r="I71" s="225"/>
      <c r="J71" s="225"/>
      <c r="K71" s="225"/>
      <c r="L71" s="225"/>
      <c r="M71" s="225"/>
      <c r="N71" s="225"/>
      <c r="O71" s="225"/>
      <c r="P71" s="400"/>
      <c r="Q71" s="225"/>
      <c r="R71" s="225"/>
      <c r="S71" s="225"/>
      <c r="T71" s="162"/>
      <c r="U71" s="162"/>
      <c r="V71" s="233"/>
      <c r="W71" s="233"/>
      <c r="X71" s="233"/>
      <c r="Y71" s="162"/>
      <c r="Z71" s="162"/>
      <c r="AA71" s="162"/>
      <c r="AB71" s="305"/>
      <c r="AC71" s="305"/>
      <c r="AD71" s="305"/>
      <c r="AE71" s="531"/>
      <c r="AF71" s="531"/>
    </row>
    <row r="72" spans="1:32" ht="12.75" customHeight="1" x14ac:dyDescent="0.2">
      <c r="A72" s="209"/>
      <c r="B72" s="209"/>
      <c r="C72" s="209"/>
      <c r="D72" s="209"/>
      <c r="E72" s="209"/>
      <c r="F72" s="209"/>
      <c r="G72" s="225"/>
      <c r="H72" s="225"/>
      <c r="I72" s="225"/>
      <c r="J72" s="225"/>
      <c r="K72" s="225"/>
      <c r="L72" s="225"/>
      <c r="M72" s="225"/>
      <c r="N72" s="225"/>
      <c r="O72" s="225"/>
      <c r="P72" s="400"/>
      <c r="Q72" s="225"/>
      <c r="R72" s="225"/>
      <c r="S72" s="225"/>
      <c r="T72" s="162"/>
      <c r="U72" s="162"/>
      <c r="V72" s="233"/>
      <c r="W72" s="233"/>
      <c r="X72" s="233"/>
      <c r="Y72" s="162"/>
      <c r="Z72" s="162"/>
      <c r="AA72" s="162"/>
      <c r="AB72" s="305"/>
      <c r="AC72" s="305"/>
      <c r="AD72" s="305"/>
      <c r="AE72" s="531"/>
      <c r="AF72" s="531"/>
    </row>
    <row r="73" spans="1:32" ht="12.75" customHeight="1" x14ac:dyDescent="0.2">
      <c r="A73" s="599" t="s">
        <v>987</v>
      </c>
      <c r="B73" s="599"/>
      <c r="C73" s="599"/>
      <c r="D73" s="599"/>
      <c r="E73" s="599"/>
      <c r="F73" s="599"/>
      <c r="G73" s="599"/>
      <c r="H73" s="599"/>
      <c r="I73" s="599"/>
      <c r="J73" s="599"/>
      <c r="K73" s="599"/>
      <c r="L73" s="599"/>
      <c r="M73" s="599"/>
      <c r="N73" s="599"/>
      <c r="O73" s="599"/>
      <c r="P73" s="599"/>
      <c r="Q73" s="599"/>
      <c r="R73" s="599"/>
      <c r="S73" s="599"/>
      <c r="T73" s="162">
        <f>SUM(T68:T72)</f>
        <v>0</v>
      </c>
      <c r="U73" s="162">
        <f>SUM(U68:U72)</f>
        <v>0</v>
      </c>
      <c r="V73" s="401"/>
      <c r="W73" s="402"/>
      <c r="X73" s="402"/>
      <c r="Y73" s="403"/>
      <c r="Z73" s="404"/>
      <c r="AA73" s="162">
        <f>SUM(AA68:AA72)</f>
        <v>0</v>
      </c>
      <c r="AB73" s="162">
        <f>SUM(AB68:AB72)</f>
        <v>0</v>
      </c>
      <c r="AC73" s="162">
        <f>SUM(AC68:AC72)</f>
        <v>0</v>
      </c>
      <c r="AD73" s="162">
        <f>SUM(AD68:AD72)</f>
        <v>0</v>
      </c>
    </row>
    <row r="74" spans="1:32" x14ac:dyDescent="0.2">
      <c r="A74" s="85"/>
      <c r="B74" s="84"/>
      <c r="C74" s="84"/>
      <c r="D74" s="84"/>
      <c r="E74" s="84"/>
      <c r="F74" s="84"/>
      <c r="G74" s="84"/>
      <c r="H74" s="84"/>
      <c r="I74" s="84"/>
      <c r="J74" s="84"/>
      <c r="K74" s="84"/>
      <c r="L74" s="84"/>
      <c r="M74" s="84"/>
      <c r="N74" s="84"/>
      <c r="O74" s="84"/>
      <c r="P74" s="84"/>
      <c r="Q74" s="84"/>
      <c r="R74" s="84"/>
      <c r="S74" s="84"/>
      <c r="T74" s="84"/>
      <c r="U74" s="84"/>
      <c r="V74" s="84"/>
      <c r="W74" s="84"/>
    </row>
    <row r="75" spans="1:32" x14ac:dyDescent="0.2">
      <c r="A75" s="85" t="s">
        <v>102</v>
      </c>
      <c r="B75" s="191"/>
      <c r="C75" s="191"/>
      <c r="D75" s="386"/>
      <c r="E75" s="386"/>
      <c r="F75" s="386"/>
      <c r="G75" s="386"/>
      <c r="H75" s="84"/>
      <c r="I75" s="84"/>
      <c r="J75" s="84"/>
      <c r="K75" s="84"/>
      <c r="L75" s="84"/>
      <c r="M75" s="84"/>
      <c r="N75" s="84"/>
      <c r="O75" s="84"/>
      <c r="P75" s="84"/>
      <c r="Q75" s="84"/>
      <c r="R75" s="84"/>
      <c r="S75" s="84"/>
      <c r="T75" s="84"/>
      <c r="U75" s="84"/>
      <c r="V75" s="84"/>
      <c r="W75" s="84"/>
    </row>
    <row r="76" spans="1:32" x14ac:dyDescent="0.2">
      <c r="A76" s="194"/>
      <c r="B76" s="405"/>
      <c r="C76" s="405"/>
      <c r="D76" s="405"/>
      <c r="E76" s="405"/>
      <c r="F76" s="405"/>
      <c r="G76" s="84"/>
      <c r="H76" s="84"/>
      <c r="I76" s="84"/>
      <c r="J76" s="84"/>
      <c r="K76" s="84"/>
      <c r="L76" s="84"/>
      <c r="M76" s="84"/>
      <c r="N76" s="84"/>
      <c r="O76" s="84"/>
      <c r="P76" s="84"/>
      <c r="Q76" s="84"/>
      <c r="R76" s="84"/>
      <c r="S76" s="84"/>
      <c r="T76" s="84"/>
      <c r="U76" s="84"/>
      <c r="V76" s="84"/>
    </row>
    <row r="77" spans="1:32" ht="12" customHeight="1" x14ac:dyDescent="0.2">
      <c r="A77" s="541" t="s">
        <v>1166</v>
      </c>
      <c r="B77" s="541" t="s">
        <v>311</v>
      </c>
      <c r="C77" s="541" t="s">
        <v>1236</v>
      </c>
      <c r="D77" s="541"/>
      <c r="E77" s="541"/>
      <c r="F77" s="541"/>
      <c r="G77" s="541"/>
      <c r="H77" s="541" t="s">
        <v>1237</v>
      </c>
      <c r="I77" s="541"/>
      <c r="J77" s="541" t="s">
        <v>1238</v>
      </c>
      <c r="K77" s="541" t="s">
        <v>1239</v>
      </c>
      <c r="L77" s="541" t="s">
        <v>1240</v>
      </c>
      <c r="M77" s="541" t="s">
        <v>1241</v>
      </c>
      <c r="N77" s="541" t="s">
        <v>1242</v>
      </c>
      <c r="O77" s="541" t="s">
        <v>1243</v>
      </c>
      <c r="P77" s="541" t="s">
        <v>1244</v>
      </c>
      <c r="Q77" s="595" t="s">
        <v>762</v>
      </c>
      <c r="R77" s="595"/>
      <c r="U77" s="84"/>
      <c r="V77" s="84"/>
      <c r="W77" s="84"/>
      <c r="X77" s="84"/>
      <c r="Y77" s="84"/>
      <c r="Z77" s="84"/>
      <c r="AA77" s="84"/>
    </row>
    <row r="78" spans="1:32" ht="45" x14ac:dyDescent="0.2">
      <c r="A78" s="541"/>
      <c r="B78" s="541"/>
      <c r="C78" s="278" t="s">
        <v>1182</v>
      </c>
      <c r="D78" s="278" t="s">
        <v>1183</v>
      </c>
      <c r="E78" s="278" t="s">
        <v>1184</v>
      </c>
      <c r="F78" s="278" t="s">
        <v>1185</v>
      </c>
      <c r="G78" s="375" t="s">
        <v>1186</v>
      </c>
      <c r="H78" s="541"/>
      <c r="I78" s="541"/>
      <c r="J78" s="541"/>
      <c r="K78" s="541"/>
      <c r="L78" s="541"/>
      <c r="M78" s="541"/>
      <c r="N78" s="541"/>
      <c r="O78" s="541"/>
      <c r="P78" s="541"/>
      <c r="Q78" s="595"/>
      <c r="R78" s="595"/>
      <c r="U78" s="84"/>
      <c r="V78" s="84"/>
      <c r="W78" s="84"/>
      <c r="X78" s="84"/>
      <c r="Y78" s="84"/>
      <c r="Z78" s="84"/>
      <c r="AA78" s="84"/>
    </row>
    <row r="79" spans="1:32" ht="11.25" customHeight="1" x14ac:dyDescent="0.2">
      <c r="A79" s="376" t="s">
        <v>640</v>
      </c>
      <c r="B79" s="376" t="s">
        <v>315</v>
      </c>
      <c r="C79" s="596" t="s">
        <v>641</v>
      </c>
      <c r="D79" s="596"/>
      <c r="E79" s="596"/>
      <c r="F79" s="596"/>
      <c r="G79" s="596"/>
      <c r="H79" s="541"/>
      <c r="I79" s="541"/>
      <c r="J79" s="541"/>
      <c r="K79" s="541"/>
      <c r="L79" s="541"/>
      <c r="M79" s="541"/>
      <c r="N79" s="541"/>
      <c r="O79" s="541"/>
      <c r="P79" s="541"/>
      <c r="Q79" s="595"/>
      <c r="R79" s="595"/>
      <c r="U79" s="84"/>
      <c r="V79" s="84"/>
      <c r="W79" s="84"/>
      <c r="X79" s="84"/>
      <c r="Y79" s="84"/>
      <c r="Z79" s="84"/>
      <c r="AA79" s="84"/>
    </row>
    <row r="80" spans="1:32" ht="12.75" customHeight="1" x14ac:dyDescent="0.2">
      <c r="A80" s="209"/>
      <c r="B80" s="209"/>
      <c r="C80" s="395"/>
      <c r="D80" s="395"/>
      <c r="E80" s="395"/>
      <c r="F80" s="209"/>
      <c r="G80" s="209"/>
      <c r="H80" s="597"/>
      <c r="I80" s="597"/>
      <c r="J80" s="221"/>
      <c r="K80" s="221"/>
      <c r="L80" s="221"/>
      <c r="M80" s="221"/>
      <c r="N80" s="161"/>
      <c r="O80" s="388"/>
      <c r="P80" s="388"/>
      <c r="Q80" s="560"/>
      <c r="R80" s="560"/>
      <c r="U80" s="84"/>
      <c r="V80" s="84"/>
      <c r="W80" s="84"/>
      <c r="X80" s="84"/>
      <c r="Y80" s="84"/>
      <c r="Z80" s="84"/>
      <c r="AA80" s="84"/>
    </row>
    <row r="81" spans="1:27" ht="12.75" customHeight="1" x14ac:dyDescent="0.2">
      <c r="A81" s="209"/>
      <c r="B81" s="209"/>
      <c r="C81" s="395"/>
      <c r="D81" s="395"/>
      <c r="E81" s="395"/>
      <c r="F81" s="209"/>
      <c r="G81" s="209"/>
      <c r="H81" s="597"/>
      <c r="I81" s="597"/>
      <c r="J81" s="221"/>
      <c r="K81" s="221"/>
      <c r="L81" s="221"/>
      <c r="M81" s="221"/>
      <c r="N81" s="161"/>
      <c r="O81" s="388"/>
      <c r="P81" s="388"/>
      <c r="Q81" s="560"/>
      <c r="R81" s="560"/>
      <c r="U81" s="84"/>
      <c r="V81" s="84"/>
      <c r="W81" s="84"/>
      <c r="X81" s="84"/>
      <c r="Y81" s="84"/>
      <c r="Z81" s="84"/>
      <c r="AA81" s="84"/>
    </row>
    <row r="82" spans="1:27" ht="12.75" customHeight="1" x14ac:dyDescent="0.2">
      <c r="A82" s="209"/>
      <c r="B82" s="209"/>
      <c r="C82" s="395"/>
      <c r="D82" s="395"/>
      <c r="E82" s="395"/>
      <c r="F82" s="209"/>
      <c r="G82" s="209"/>
      <c r="H82" s="597"/>
      <c r="I82" s="597"/>
      <c r="J82" s="221"/>
      <c r="K82" s="221"/>
      <c r="L82" s="221"/>
      <c r="M82" s="221"/>
      <c r="N82" s="161"/>
      <c r="O82" s="388"/>
      <c r="P82" s="388"/>
      <c r="Q82" s="560"/>
      <c r="R82" s="560"/>
      <c r="U82" s="84"/>
      <c r="V82" s="84"/>
      <c r="W82" s="84"/>
      <c r="X82" s="84"/>
      <c r="Y82" s="84"/>
      <c r="Z82" s="84"/>
      <c r="AA82" s="84"/>
    </row>
    <row r="83" spans="1:27" ht="12.75" customHeight="1" x14ac:dyDescent="0.2">
      <c r="A83" s="209"/>
      <c r="B83" s="209"/>
      <c r="C83" s="395"/>
      <c r="D83" s="395"/>
      <c r="E83" s="395"/>
      <c r="F83" s="209"/>
      <c r="G83" s="209"/>
      <c r="H83" s="597"/>
      <c r="I83" s="597"/>
      <c r="J83" s="221"/>
      <c r="K83" s="221"/>
      <c r="L83" s="221"/>
      <c r="M83" s="221"/>
      <c r="N83" s="161"/>
      <c r="O83" s="388"/>
      <c r="P83" s="388"/>
      <c r="Q83" s="560"/>
      <c r="R83" s="560"/>
      <c r="U83" s="84"/>
      <c r="V83" s="84"/>
      <c r="W83" s="84"/>
      <c r="X83" s="84"/>
      <c r="Y83" s="84"/>
      <c r="Z83" s="84"/>
      <c r="AA83" s="84"/>
    </row>
    <row r="84" spans="1:27" ht="12.75" customHeight="1" x14ac:dyDescent="0.2">
      <c r="A84" s="209"/>
      <c r="B84" s="209"/>
      <c r="C84" s="395"/>
      <c r="D84" s="395"/>
      <c r="E84" s="209"/>
      <c r="F84" s="209"/>
      <c r="G84" s="209"/>
      <c r="H84" s="597"/>
      <c r="I84" s="597"/>
      <c r="J84" s="221"/>
      <c r="K84" s="221"/>
      <c r="L84" s="221"/>
      <c r="M84" s="221"/>
      <c r="N84" s="161"/>
      <c r="O84" s="388"/>
      <c r="P84" s="388"/>
      <c r="Q84" s="560"/>
      <c r="R84" s="560"/>
      <c r="U84" s="84"/>
      <c r="V84" s="84"/>
      <c r="W84" s="84"/>
      <c r="X84" s="84"/>
      <c r="Y84" s="84"/>
      <c r="Z84" s="84"/>
    </row>
    <row r="85" spans="1:27" ht="12.75" customHeight="1" x14ac:dyDescent="0.2">
      <c r="A85" s="601" t="s">
        <v>987</v>
      </c>
      <c r="B85" s="601"/>
      <c r="C85" s="601"/>
      <c r="D85" s="601"/>
      <c r="E85" s="601"/>
      <c r="F85" s="601"/>
      <c r="G85" s="601"/>
      <c r="H85" s="601"/>
      <c r="I85" s="601"/>
      <c r="J85" s="601"/>
      <c r="K85" s="601"/>
      <c r="L85" s="601"/>
      <c r="M85" s="601"/>
      <c r="N85" s="310">
        <f>SUM(N79:N84)</f>
        <v>0</v>
      </c>
      <c r="O85" s="310">
        <f>SUM(O79:O84)</f>
        <v>0</v>
      </c>
      <c r="P85" s="310">
        <f>SUM(P79:P84)</f>
        <v>0</v>
      </c>
      <c r="Q85" s="406"/>
      <c r="R85" s="191"/>
      <c r="S85" s="84"/>
    </row>
    <row r="87" spans="1:27" x14ac:dyDescent="0.2">
      <c r="A87" s="219" t="s">
        <v>103</v>
      </c>
      <c r="B87" s="84"/>
      <c r="C87" s="84"/>
      <c r="D87" s="84"/>
      <c r="E87" s="84"/>
      <c r="F87" s="84"/>
      <c r="G87" s="84"/>
      <c r="H87" s="386"/>
      <c r="I87" s="84"/>
      <c r="J87" s="84"/>
      <c r="K87" s="84"/>
    </row>
    <row r="88" spans="1:27" x14ac:dyDescent="0.2">
      <c r="A88" s="84"/>
      <c r="B88" s="84"/>
      <c r="C88" s="84"/>
      <c r="D88" s="84"/>
      <c r="E88" s="84"/>
      <c r="F88" s="84"/>
      <c r="G88" s="84"/>
      <c r="H88" s="386"/>
      <c r="I88" s="84"/>
      <c r="J88" s="84"/>
      <c r="K88" s="84"/>
    </row>
    <row r="89" spans="1:27" x14ac:dyDescent="0.2">
      <c r="A89" s="186" t="s">
        <v>1245</v>
      </c>
      <c r="B89" s="84"/>
      <c r="C89" s="84"/>
      <c r="D89" s="84"/>
      <c r="E89" s="84"/>
      <c r="F89" s="84"/>
      <c r="G89" s="386"/>
      <c r="H89" s="386"/>
      <c r="I89" s="84"/>
      <c r="J89" s="84"/>
      <c r="K89" s="84"/>
    </row>
    <row r="90" spans="1:27" x14ac:dyDescent="0.2">
      <c r="A90" s="186"/>
      <c r="B90" s="84"/>
      <c r="C90" s="84"/>
      <c r="D90" s="84"/>
      <c r="E90" s="84"/>
      <c r="F90" s="84"/>
      <c r="G90" s="386"/>
      <c r="H90" s="386"/>
      <c r="I90" s="84"/>
      <c r="J90" s="84"/>
      <c r="K90" s="84"/>
    </row>
    <row r="91" spans="1:27" ht="12" customHeight="1" x14ac:dyDescent="0.2">
      <c r="A91" s="541" t="s">
        <v>1166</v>
      </c>
      <c r="B91" s="541" t="s">
        <v>311</v>
      </c>
      <c r="C91" s="541" t="s">
        <v>1246</v>
      </c>
      <c r="D91" s="541"/>
      <c r="E91" s="541"/>
      <c r="F91" s="541"/>
      <c r="G91" s="541"/>
      <c r="H91" s="541" t="s">
        <v>1247</v>
      </c>
      <c r="I91" s="558" t="s">
        <v>1248</v>
      </c>
      <c r="J91" s="558"/>
      <c r="K91" s="541" t="s">
        <v>1169</v>
      </c>
      <c r="L91" s="541" t="s">
        <v>1249</v>
      </c>
      <c r="M91" s="541" t="s">
        <v>1250</v>
      </c>
      <c r="N91" s="541" t="s">
        <v>1199</v>
      </c>
      <c r="O91" s="541" t="s">
        <v>1181</v>
      </c>
      <c r="P91" s="541" t="s">
        <v>762</v>
      </c>
      <c r="Q91" s="541"/>
    </row>
    <row r="92" spans="1:27" ht="45" x14ac:dyDescent="0.2">
      <c r="A92" s="541"/>
      <c r="B92" s="541"/>
      <c r="C92" s="278" t="s">
        <v>1182</v>
      </c>
      <c r="D92" s="278" t="s">
        <v>1183</v>
      </c>
      <c r="E92" s="278" t="s">
        <v>1184</v>
      </c>
      <c r="F92" s="278" t="s">
        <v>1185</v>
      </c>
      <c r="G92" s="375" t="s">
        <v>1186</v>
      </c>
      <c r="H92" s="541"/>
      <c r="I92" s="558"/>
      <c r="J92" s="558"/>
      <c r="K92" s="541"/>
      <c r="L92" s="541"/>
      <c r="M92" s="541"/>
      <c r="N92" s="541"/>
      <c r="O92" s="541"/>
      <c r="P92" s="541"/>
      <c r="Q92" s="541"/>
    </row>
    <row r="93" spans="1:27" ht="11.25" customHeight="1" x14ac:dyDescent="0.2">
      <c r="A93" s="376" t="s">
        <v>640</v>
      </c>
      <c r="B93" s="376" t="s">
        <v>315</v>
      </c>
      <c r="C93" s="596" t="s">
        <v>641</v>
      </c>
      <c r="D93" s="596"/>
      <c r="E93" s="596"/>
      <c r="F93" s="596"/>
      <c r="G93" s="596"/>
      <c r="H93" s="541"/>
      <c r="I93" s="558"/>
      <c r="J93" s="558"/>
      <c r="K93" s="541"/>
      <c r="L93" s="541"/>
      <c r="M93" s="541"/>
      <c r="N93" s="541"/>
      <c r="O93" s="541"/>
      <c r="P93" s="541"/>
      <c r="Q93" s="541"/>
    </row>
    <row r="94" spans="1:27" ht="12.75" customHeight="1" x14ac:dyDescent="0.2">
      <c r="A94" s="209"/>
      <c r="B94" s="209"/>
      <c r="C94" s="209"/>
      <c r="D94" s="209"/>
      <c r="E94" s="209"/>
      <c r="F94" s="209"/>
      <c r="G94" s="209"/>
      <c r="H94" s="124"/>
      <c r="I94" s="597"/>
      <c r="J94" s="597"/>
      <c r="K94" s="395"/>
      <c r="L94" s="388"/>
      <c r="M94" s="388"/>
      <c r="N94" s="396"/>
      <c r="O94" s="388"/>
      <c r="P94" s="531"/>
      <c r="Q94" s="531"/>
    </row>
    <row r="95" spans="1:27" ht="12.75" customHeight="1" x14ac:dyDescent="0.2">
      <c r="A95" s="209"/>
      <c r="B95" s="209"/>
      <c r="C95" s="209"/>
      <c r="D95" s="209"/>
      <c r="E95" s="209"/>
      <c r="F95" s="209"/>
      <c r="G95" s="209"/>
      <c r="H95" s="124"/>
      <c r="I95" s="597"/>
      <c r="J95" s="597"/>
      <c r="K95" s="395"/>
      <c r="L95" s="388"/>
      <c r="M95" s="388"/>
      <c r="N95" s="396"/>
      <c r="O95" s="388"/>
      <c r="P95" s="531"/>
      <c r="Q95" s="531"/>
    </row>
    <row r="96" spans="1:27" ht="12.75" customHeight="1" x14ac:dyDescent="0.2">
      <c r="A96" s="209"/>
      <c r="B96" s="209"/>
      <c r="C96" s="209"/>
      <c r="D96" s="209"/>
      <c r="E96" s="209"/>
      <c r="F96" s="209"/>
      <c r="G96" s="209"/>
      <c r="H96" s="124"/>
      <c r="I96" s="597"/>
      <c r="J96" s="597"/>
      <c r="K96" s="395"/>
      <c r="L96" s="388"/>
      <c r="M96" s="388"/>
      <c r="N96" s="396"/>
      <c r="O96" s="388"/>
      <c r="P96" s="531"/>
      <c r="Q96" s="531"/>
    </row>
    <row r="97" spans="1:17" ht="12.75" customHeight="1" x14ac:dyDescent="0.2">
      <c r="A97" s="209"/>
      <c r="B97" s="209"/>
      <c r="C97" s="209"/>
      <c r="D97" s="209"/>
      <c r="E97" s="209"/>
      <c r="F97" s="209"/>
      <c r="G97" s="209"/>
      <c r="H97" s="124"/>
      <c r="I97" s="597"/>
      <c r="J97" s="597"/>
      <c r="K97" s="395"/>
      <c r="L97" s="388"/>
      <c r="M97" s="388"/>
      <c r="N97" s="396"/>
      <c r="O97" s="388"/>
      <c r="P97" s="531"/>
      <c r="Q97" s="531"/>
    </row>
    <row r="98" spans="1:17" ht="12.75" customHeight="1" x14ac:dyDescent="0.2">
      <c r="A98" s="209"/>
      <c r="B98" s="209"/>
      <c r="C98" s="209"/>
      <c r="D98" s="209"/>
      <c r="E98" s="209"/>
      <c r="F98" s="209"/>
      <c r="G98" s="209"/>
      <c r="H98" s="124"/>
      <c r="I98" s="597"/>
      <c r="J98" s="597"/>
      <c r="K98" s="395"/>
      <c r="L98" s="388"/>
      <c r="M98" s="388"/>
      <c r="N98" s="396"/>
      <c r="O98" s="388"/>
      <c r="P98" s="531"/>
      <c r="Q98" s="531"/>
    </row>
    <row r="99" spans="1:17" ht="12.75" customHeight="1" x14ac:dyDescent="0.2">
      <c r="A99" s="599" t="s">
        <v>987</v>
      </c>
      <c r="B99" s="599"/>
      <c r="C99" s="599"/>
      <c r="D99" s="599"/>
      <c r="E99" s="599"/>
      <c r="F99" s="599"/>
      <c r="G99" s="599"/>
      <c r="H99" s="599"/>
      <c r="I99" s="599"/>
      <c r="J99" s="599"/>
      <c r="K99" s="599"/>
      <c r="L99" s="390">
        <f>SUM(L94:L98)</f>
        <v>0</v>
      </c>
      <c r="M99" s="390">
        <f>SUM(M94:M98)</f>
        <v>0</v>
      </c>
      <c r="O99" s="390">
        <f>SUM(O94:O98)</f>
        <v>0</v>
      </c>
    </row>
    <row r="100" spans="1:17" x14ac:dyDescent="0.2">
      <c r="A100" s="407"/>
      <c r="B100" s="84"/>
      <c r="C100" s="84"/>
      <c r="D100" s="84"/>
      <c r="E100" s="84"/>
      <c r="F100" s="84"/>
      <c r="G100" s="386"/>
      <c r="H100" s="386"/>
      <c r="I100" s="84"/>
      <c r="J100" s="84"/>
      <c r="K100" s="84"/>
    </row>
    <row r="101" spans="1:17" x14ac:dyDescent="0.2">
      <c r="A101" s="407"/>
      <c r="B101" s="84"/>
      <c r="C101" s="84"/>
      <c r="D101" s="84"/>
      <c r="E101" s="84"/>
      <c r="F101" s="84"/>
      <c r="G101" s="386"/>
      <c r="H101" s="386"/>
      <c r="I101" s="84"/>
      <c r="J101" s="84"/>
      <c r="K101" s="84"/>
    </row>
    <row r="102" spans="1:17" ht="12" customHeight="1" x14ac:dyDescent="0.2">
      <c r="A102" s="554" t="s">
        <v>168</v>
      </c>
      <c r="B102" s="554"/>
      <c r="C102" s="554"/>
      <c r="D102" s="554"/>
      <c r="E102" s="554"/>
      <c r="F102" s="554"/>
      <c r="G102" s="554"/>
      <c r="H102" s="554"/>
      <c r="I102" s="554"/>
      <c r="J102" s="554"/>
      <c r="K102" s="554"/>
      <c r="L102" s="554"/>
      <c r="M102" s="554"/>
      <c r="N102" s="554"/>
    </row>
    <row r="103" spans="1:17" ht="12.75" customHeight="1" x14ac:dyDescent="0.2">
      <c r="A103" s="532" t="s">
        <v>1251</v>
      </c>
      <c r="B103" s="532"/>
      <c r="C103" s="532"/>
      <c r="D103" s="532"/>
      <c r="E103" s="532"/>
      <c r="F103" s="532"/>
      <c r="G103" s="532"/>
      <c r="H103" s="532"/>
      <c r="I103" s="532"/>
      <c r="J103" s="532"/>
      <c r="K103" s="532"/>
      <c r="L103" s="532"/>
      <c r="M103" s="532"/>
      <c r="N103" s="532"/>
    </row>
    <row r="104" spans="1:17" ht="11.25" customHeight="1" x14ac:dyDescent="0.2">
      <c r="A104" s="533" t="s">
        <v>629</v>
      </c>
      <c r="B104" s="533"/>
      <c r="C104" s="533"/>
      <c r="D104" s="533"/>
      <c r="E104" s="533"/>
      <c r="F104" s="533"/>
      <c r="G104" s="533"/>
      <c r="H104" s="533"/>
      <c r="I104" s="533"/>
      <c r="J104" s="533"/>
      <c r="K104" s="533"/>
      <c r="L104" s="533"/>
      <c r="M104" s="533"/>
      <c r="N104" s="533"/>
    </row>
    <row r="105" spans="1:17" ht="11.25" customHeight="1" x14ac:dyDescent="0.2">
      <c r="A105" s="533" t="s">
        <v>1252</v>
      </c>
      <c r="B105" s="533"/>
      <c r="C105" s="533"/>
      <c r="D105" s="533"/>
      <c r="E105" s="533"/>
      <c r="F105" s="533"/>
      <c r="G105" s="533"/>
      <c r="H105" s="533"/>
      <c r="I105" s="533"/>
      <c r="J105" s="533"/>
      <c r="K105" s="533"/>
      <c r="L105" s="533"/>
      <c r="M105" s="533"/>
      <c r="N105" s="533"/>
    </row>
    <row r="106" spans="1:17" ht="11.25" customHeight="1" x14ac:dyDescent="0.2">
      <c r="A106" s="533" t="s">
        <v>1253</v>
      </c>
      <c r="B106" s="533"/>
      <c r="C106" s="533"/>
      <c r="D106" s="533"/>
      <c r="E106" s="533"/>
      <c r="F106" s="533"/>
      <c r="G106" s="533"/>
      <c r="H106" s="533"/>
      <c r="I106" s="533"/>
      <c r="J106" s="533"/>
      <c r="K106" s="533"/>
      <c r="L106" s="533"/>
      <c r="M106" s="533"/>
      <c r="N106" s="533"/>
    </row>
    <row r="107" spans="1:17" ht="11.25" customHeight="1" x14ac:dyDescent="0.2">
      <c r="A107" s="533" t="s">
        <v>1254</v>
      </c>
      <c r="B107" s="533"/>
      <c r="C107" s="533"/>
      <c r="D107" s="533"/>
      <c r="E107" s="533"/>
      <c r="F107" s="533"/>
      <c r="G107" s="533"/>
      <c r="H107" s="533"/>
      <c r="I107" s="533"/>
      <c r="J107" s="533"/>
      <c r="K107" s="533"/>
      <c r="L107" s="533"/>
      <c r="M107" s="533"/>
      <c r="N107" s="533"/>
    </row>
    <row r="108" spans="1:17" ht="11.25" customHeight="1" x14ac:dyDescent="0.2">
      <c r="A108" s="533" t="s">
        <v>1255</v>
      </c>
      <c r="B108" s="533"/>
      <c r="C108" s="533"/>
      <c r="D108" s="533"/>
      <c r="E108" s="533"/>
      <c r="F108" s="533"/>
      <c r="G108" s="533"/>
      <c r="H108" s="533"/>
      <c r="I108" s="533"/>
      <c r="J108" s="533"/>
      <c r="K108" s="533"/>
      <c r="L108" s="533"/>
      <c r="M108" s="533"/>
      <c r="N108" s="533"/>
    </row>
    <row r="109" spans="1:17" ht="11.25" customHeight="1" x14ac:dyDescent="0.2">
      <c r="A109" s="533" t="s">
        <v>1256</v>
      </c>
      <c r="B109" s="533"/>
      <c r="C109" s="533"/>
      <c r="D109" s="533"/>
      <c r="E109" s="533"/>
      <c r="F109" s="533"/>
      <c r="G109" s="533"/>
      <c r="H109" s="533"/>
      <c r="I109" s="533"/>
      <c r="J109" s="533"/>
      <c r="K109" s="533"/>
      <c r="L109" s="533"/>
      <c r="M109" s="533"/>
      <c r="N109" s="533"/>
    </row>
    <row r="110" spans="1:17" ht="11.25" customHeight="1" x14ac:dyDescent="0.2">
      <c r="A110" s="533" t="s">
        <v>1257</v>
      </c>
      <c r="B110" s="533"/>
      <c r="C110" s="533"/>
      <c r="D110" s="533"/>
      <c r="E110" s="533"/>
      <c r="F110" s="533"/>
      <c r="G110" s="533"/>
      <c r="H110" s="533"/>
      <c r="I110" s="533"/>
      <c r="J110" s="533"/>
      <c r="K110" s="533"/>
      <c r="L110" s="533"/>
      <c r="M110" s="533"/>
      <c r="N110" s="533"/>
    </row>
    <row r="111" spans="1:17" ht="11.25" customHeight="1" x14ac:dyDescent="0.2">
      <c r="A111" s="533" t="s">
        <v>1258</v>
      </c>
      <c r="B111" s="533"/>
      <c r="C111" s="533"/>
      <c r="D111" s="533"/>
      <c r="E111" s="533"/>
      <c r="F111" s="533"/>
      <c r="G111" s="533"/>
      <c r="H111" s="533"/>
      <c r="I111" s="533"/>
      <c r="J111" s="533"/>
      <c r="K111" s="533"/>
      <c r="L111" s="533"/>
      <c r="M111" s="533"/>
      <c r="N111" s="533"/>
    </row>
    <row r="112" spans="1:17" ht="24.75" customHeight="1" x14ac:dyDescent="0.2">
      <c r="A112" s="534" t="s">
        <v>1259</v>
      </c>
      <c r="B112" s="534"/>
      <c r="C112" s="534"/>
      <c r="D112" s="534"/>
      <c r="E112" s="534"/>
      <c r="F112" s="534"/>
      <c r="G112" s="534"/>
      <c r="H112" s="534"/>
      <c r="I112" s="534"/>
      <c r="J112" s="534"/>
      <c r="K112" s="534"/>
      <c r="L112" s="534"/>
      <c r="M112" s="534"/>
      <c r="N112" s="534"/>
    </row>
    <row r="113" spans="1:10" x14ac:dyDescent="0.2">
      <c r="A113" s="84"/>
      <c r="B113" s="84"/>
      <c r="C113" s="84"/>
      <c r="D113" s="84"/>
      <c r="E113" s="84"/>
      <c r="F113" s="84"/>
      <c r="G113" s="84"/>
      <c r="H113" s="84"/>
      <c r="I113" s="84"/>
    </row>
    <row r="114" spans="1:10" x14ac:dyDescent="0.2">
      <c r="A114" s="84"/>
      <c r="B114" s="84"/>
      <c r="C114" s="84"/>
      <c r="D114" s="84"/>
      <c r="E114" s="84"/>
      <c r="F114" s="84"/>
      <c r="G114" s="84"/>
      <c r="H114" s="84"/>
      <c r="I114" s="84"/>
    </row>
    <row r="115" spans="1:10" x14ac:dyDescent="0.2">
      <c r="A115" s="84"/>
      <c r="B115" s="84"/>
      <c r="C115" s="84"/>
      <c r="D115" s="84"/>
      <c r="E115" s="84"/>
      <c r="F115" s="84"/>
      <c r="G115" s="84"/>
      <c r="H115" s="84"/>
      <c r="I115" s="84"/>
    </row>
    <row r="116" spans="1:10" x14ac:dyDescent="0.2">
      <c r="A116" s="84"/>
      <c r="B116" s="84"/>
      <c r="C116" s="84"/>
      <c r="D116" s="84"/>
      <c r="E116" s="84"/>
      <c r="F116" s="84"/>
      <c r="G116" s="84"/>
      <c r="H116" s="84"/>
      <c r="I116" s="84"/>
    </row>
    <row r="117" spans="1:10" x14ac:dyDescent="0.2">
      <c r="A117" s="84"/>
      <c r="B117" s="84"/>
      <c r="C117" s="84"/>
      <c r="D117" s="84"/>
      <c r="E117" s="84"/>
      <c r="F117" s="84"/>
      <c r="G117" s="84"/>
      <c r="H117" s="84"/>
      <c r="I117" s="84"/>
    </row>
    <row r="118" spans="1:10" x14ac:dyDescent="0.2">
      <c r="A118" s="85" t="str">
        <f>+Índice_Anexos_ICT!A125</f>
        <v>SR. TOMISLAV TOPIC GRANADOS</v>
      </c>
      <c r="B118" s="85"/>
      <c r="C118" s="129"/>
      <c r="J118" s="85" t="str">
        <f>+Índice_Anexos_ICT!G125</f>
        <v>Sr. FELIX BYRON VALAREZO ALVARADO</v>
      </c>
    </row>
    <row r="119" spans="1:10" x14ac:dyDescent="0.2">
      <c r="A119" s="85" t="str">
        <f>+Índice_Anexos_ICT!A126</f>
        <v>C.C: 0905396180</v>
      </c>
      <c r="B119" s="85"/>
      <c r="C119" s="129"/>
      <c r="J119" s="85" t="str">
        <f>+Índice_Anexos_ICT!G126</f>
        <v>RUC No. 0912592029001</v>
      </c>
    </row>
    <row r="120" spans="1:10" x14ac:dyDescent="0.2">
      <c r="A120" s="85" t="str">
        <f>+Índice_Anexos_ICT!A127</f>
        <v>REPRESENTANTE LEGAL  TELSOTERRA S.A.</v>
      </c>
      <c r="B120" s="129"/>
      <c r="C120" s="129"/>
      <c r="J120" s="85" t="str">
        <f>+Índice_Anexos_ICT!G127</f>
        <v>Contador TELSOTERRA S.A.</v>
      </c>
    </row>
  </sheetData>
  <mergeCells count="197">
    <mergeCell ref="A106:N106"/>
    <mergeCell ref="A107:N107"/>
    <mergeCell ref="A108:N108"/>
    <mergeCell ref="A109:N109"/>
    <mergeCell ref="A110:N110"/>
    <mergeCell ref="A111:N111"/>
    <mergeCell ref="A112:N112"/>
    <mergeCell ref="I97:J97"/>
    <mergeCell ref="P97:Q97"/>
    <mergeCell ref="I98:J98"/>
    <mergeCell ref="P98:Q98"/>
    <mergeCell ref="A99:K99"/>
    <mergeCell ref="A102:N102"/>
    <mergeCell ref="A103:N103"/>
    <mergeCell ref="A104:N104"/>
    <mergeCell ref="A105:N105"/>
    <mergeCell ref="N91:N93"/>
    <mergeCell ref="O91:O93"/>
    <mergeCell ref="P91:Q93"/>
    <mergeCell ref="C93:G93"/>
    <mergeCell ref="I94:J94"/>
    <mergeCell ref="P94:Q94"/>
    <mergeCell ref="I95:J95"/>
    <mergeCell ref="P95:Q95"/>
    <mergeCell ref="I96:J96"/>
    <mergeCell ref="P96:Q96"/>
    <mergeCell ref="A85:M85"/>
    <mergeCell ref="A91:A92"/>
    <mergeCell ref="B91:B92"/>
    <mergeCell ref="C91:G91"/>
    <mergeCell ref="H91:H93"/>
    <mergeCell ref="I91:J93"/>
    <mergeCell ref="K91:K93"/>
    <mergeCell ref="L91:L93"/>
    <mergeCell ref="M91:M93"/>
    <mergeCell ref="H80:I80"/>
    <mergeCell ref="Q80:R80"/>
    <mergeCell ref="H81:I81"/>
    <mergeCell ref="Q81:R81"/>
    <mergeCell ref="H82:I82"/>
    <mergeCell ref="Q82:R82"/>
    <mergeCell ref="H83:I83"/>
    <mergeCell ref="Q83:R83"/>
    <mergeCell ref="H84:I84"/>
    <mergeCell ref="Q84:R84"/>
    <mergeCell ref="AE68:AF68"/>
    <mergeCell ref="AE69:AF69"/>
    <mergeCell ref="AE70:AF70"/>
    <mergeCell ref="AE71:AF71"/>
    <mergeCell ref="AE72:AF72"/>
    <mergeCell ref="A73:S73"/>
    <mergeCell ref="A77:A78"/>
    <mergeCell ref="B77:B78"/>
    <mergeCell ref="C77:G77"/>
    <mergeCell ref="H77:I79"/>
    <mergeCell ref="J77:J79"/>
    <mergeCell ref="K77:K79"/>
    <mergeCell ref="L77:L79"/>
    <mergeCell ref="M77:M79"/>
    <mergeCell ref="N77:N79"/>
    <mergeCell ref="O77:O79"/>
    <mergeCell ref="P77:P79"/>
    <mergeCell ref="Q77:R79"/>
    <mergeCell ref="C79:G79"/>
    <mergeCell ref="AA64:AA66"/>
    <mergeCell ref="AB64:AB67"/>
    <mergeCell ref="AC64:AC66"/>
    <mergeCell ref="AD64:AD67"/>
    <mergeCell ref="AE64:AF67"/>
    <mergeCell ref="C65:I65"/>
    <mergeCell ref="J65:K65"/>
    <mergeCell ref="L65:N65"/>
    <mergeCell ref="O65:O67"/>
    <mergeCell ref="P65:P67"/>
    <mergeCell ref="Q65:Q67"/>
    <mergeCell ref="R65:R66"/>
    <mergeCell ref="S65:S67"/>
    <mergeCell ref="T65:T67"/>
    <mergeCell ref="U65:U67"/>
    <mergeCell ref="J66:J67"/>
    <mergeCell ref="K66:K67"/>
    <mergeCell ref="L66:L67"/>
    <mergeCell ref="M66:M67"/>
    <mergeCell ref="N66:N67"/>
    <mergeCell ref="C67:I67"/>
    <mergeCell ref="M58:N58"/>
    <mergeCell ref="Y58:Z58"/>
    <mergeCell ref="M59:N59"/>
    <mergeCell ref="Y59:Z59"/>
    <mergeCell ref="A60:O60"/>
    <mergeCell ref="A64:A66"/>
    <mergeCell ref="B64:B66"/>
    <mergeCell ref="C64:U64"/>
    <mergeCell ref="V64:V67"/>
    <mergeCell ref="W64:W67"/>
    <mergeCell ref="X64:X67"/>
    <mergeCell ref="Y64:Y67"/>
    <mergeCell ref="Z64:Z67"/>
    <mergeCell ref="X52:X54"/>
    <mergeCell ref="Y52:Z54"/>
    <mergeCell ref="C54:G54"/>
    <mergeCell ref="H54:L54"/>
    <mergeCell ref="M55:N55"/>
    <mergeCell ref="Y55:Z55"/>
    <mergeCell ref="M56:N56"/>
    <mergeCell ref="Y56:Z56"/>
    <mergeCell ref="M57:N57"/>
    <mergeCell ref="Y57:Z57"/>
    <mergeCell ref="H46:I46"/>
    <mergeCell ref="V46:W46"/>
    <mergeCell ref="H47:I47"/>
    <mergeCell ref="V47:W47"/>
    <mergeCell ref="A48:J48"/>
    <mergeCell ref="A52:A53"/>
    <mergeCell ref="B52:B53"/>
    <mergeCell ref="C52:G52"/>
    <mergeCell ref="H52:L52"/>
    <mergeCell ref="M52:N54"/>
    <mergeCell ref="O52:O54"/>
    <mergeCell ref="P52:P54"/>
    <mergeCell ref="Q52:Q54"/>
    <mergeCell ref="R52:R54"/>
    <mergeCell ref="S52:S54"/>
    <mergeCell ref="T52:T54"/>
    <mergeCell ref="U52:U54"/>
    <mergeCell ref="V52:V54"/>
    <mergeCell ref="W52:W54"/>
    <mergeCell ref="T40:T42"/>
    <mergeCell ref="U40:U42"/>
    <mergeCell ref="V40:W42"/>
    <mergeCell ref="C42:G42"/>
    <mergeCell ref="H43:I43"/>
    <mergeCell ref="V43:W43"/>
    <mergeCell ref="H44:I44"/>
    <mergeCell ref="V44:W44"/>
    <mergeCell ref="H45:I45"/>
    <mergeCell ref="V45:W45"/>
    <mergeCell ref="K40:K42"/>
    <mergeCell ref="L40:L42"/>
    <mergeCell ref="M40:M42"/>
    <mergeCell ref="N40:N42"/>
    <mergeCell ref="O40:O42"/>
    <mergeCell ref="P40:P42"/>
    <mergeCell ref="Q40:Q42"/>
    <mergeCell ref="R40:R42"/>
    <mergeCell ref="S40:S42"/>
    <mergeCell ref="I29:J29"/>
    <mergeCell ref="I30:J30"/>
    <mergeCell ref="I31:J31"/>
    <mergeCell ref="I32:J32"/>
    <mergeCell ref="I33:J33"/>
    <mergeCell ref="A34:C34"/>
    <mergeCell ref="A40:A41"/>
    <mergeCell ref="B40:B41"/>
    <mergeCell ref="C40:G40"/>
    <mergeCell ref="H40:I42"/>
    <mergeCell ref="J40:J42"/>
    <mergeCell ref="A22:J22"/>
    <mergeCell ref="A26:C26"/>
    <mergeCell ref="D26:D27"/>
    <mergeCell ref="E26:E27"/>
    <mergeCell ref="F26:F27"/>
    <mergeCell ref="G26:G27"/>
    <mergeCell ref="H26:H27"/>
    <mergeCell ref="I26:J28"/>
    <mergeCell ref="A27:A28"/>
    <mergeCell ref="B27:B28"/>
    <mergeCell ref="C27:C28"/>
    <mergeCell ref="H17:I17"/>
    <mergeCell ref="W17:X17"/>
    <mergeCell ref="H18:I18"/>
    <mergeCell ref="W18:X18"/>
    <mergeCell ref="H19:I19"/>
    <mergeCell ref="W19:X19"/>
    <mergeCell ref="H20:I20"/>
    <mergeCell ref="W20:X20"/>
    <mergeCell ref="H21:I21"/>
    <mergeCell ref="W21:X21"/>
    <mergeCell ref="O14:O16"/>
    <mergeCell ref="P14:P16"/>
    <mergeCell ref="Q14:Q16"/>
    <mergeCell ref="R14:R15"/>
    <mergeCell ref="S14:S16"/>
    <mergeCell ref="T14:T16"/>
    <mergeCell ref="U14:U16"/>
    <mergeCell ref="V14:V16"/>
    <mergeCell ref="W14:X16"/>
    <mergeCell ref="A14:A15"/>
    <mergeCell ref="B14:B15"/>
    <mergeCell ref="C14:G14"/>
    <mergeCell ref="H14:I16"/>
    <mergeCell ref="J14:J16"/>
    <mergeCell ref="K14:K16"/>
    <mergeCell ref="L14:L16"/>
    <mergeCell ref="M14:M16"/>
    <mergeCell ref="N14:N16"/>
    <mergeCell ref="C16:G16"/>
  </mergeCells>
  <hyperlinks>
    <hyperlink ref="I1" location="Índice_Anexos_ICT!A1" display="Índice"/>
  </hyperlinks>
  <pageMargins left="0.31527777777777799" right="0.31527777777777799" top="0.27569444444444402" bottom="0.23611111111111099" header="0.51180555555555496" footer="0.51180555555555496"/>
  <pageSetup paperSize="9" firstPageNumber="0" orientation="landscape" horizontalDpi="300" verticalDpi="300"/>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71"/>
  <sheetViews>
    <sheetView zoomScale="80" zoomScaleNormal="80" workbookViewId="0">
      <selection activeCell="G45" sqref="G45"/>
    </sheetView>
  </sheetViews>
  <sheetFormatPr baseColWidth="10" defaultColWidth="8.85546875" defaultRowHeight="12.75" x14ac:dyDescent="0.2"/>
  <cols>
    <col min="1" max="1" width="10.85546875" style="14" customWidth="1"/>
    <col min="2" max="2" width="10.28515625" style="14" customWidth="1"/>
    <col min="3" max="3" width="10.5703125" style="14" customWidth="1"/>
    <col min="4" max="4" width="12.5703125" style="14" customWidth="1"/>
    <col min="5" max="5" width="10.85546875" style="14" customWidth="1"/>
    <col min="6" max="6" width="11.5703125" style="14" customWidth="1"/>
    <col min="7" max="7" width="11.7109375" style="14" customWidth="1"/>
    <col min="8" max="8" width="10.5703125" style="14" customWidth="1"/>
    <col min="9" max="9" width="9.7109375" style="14" customWidth="1"/>
    <col min="10" max="10" width="10" style="14" customWidth="1"/>
    <col min="11" max="11" width="11.28515625" style="14" customWidth="1"/>
    <col min="12" max="12" width="12.140625" style="14" customWidth="1"/>
    <col min="13" max="13" width="10.5703125" style="14" customWidth="1"/>
    <col min="14" max="14" width="11.5703125" style="14" customWidth="1"/>
    <col min="15" max="15" width="12.85546875" style="14" customWidth="1"/>
    <col min="16" max="16" width="11.5703125" style="14" customWidth="1"/>
    <col min="17" max="1024" width="8.85546875" style="16"/>
  </cols>
  <sheetData>
    <row r="1" spans="1:16" x14ac:dyDescent="0.2">
      <c r="A1" s="17" t="s">
        <v>125</v>
      </c>
      <c r="B1" s="17"/>
      <c r="C1" s="17"/>
      <c r="K1" s="55" t="s">
        <v>126</v>
      </c>
    </row>
    <row r="2" spans="1:16" x14ac:dyDescent="0.2">
      <c r="A2" s="18"/>
      <c r="B2" s="19"/>
      <c r="C2" s="19"/>
    </row>
    <row r="3" spans="1:16" x14ac:dyDescent="0.2">
      <c r="A3" s="17" t="s">
        <v>1</v>
      </c>
      <c r="C3" s="20" t="str">
        <f>+Índice_Anexos_ICT!C3</f>
        <v>TELSOTERRA S.A.</v>
      </c>
    </row>
    <row r="4" spans="1:16" x14ac:dyDescent="0.2">
      <c r="A4" s="17" t="s">
        <v>3</v>
      </c>
      <c r="C4" s="20" t="str">
        <f>+Índice_Anexos_ICT!C4</f>
        <v>0992941626001</v>
      </c>
    </row>
    <row r="5" spans="1:16" x14ac:dyDescent="0.2">
      <c r="A5" s="17" t="s">
        <v>5</v>
      </c>
      <c r="C5" s="20">
        <f>+Índice_Anexos_ICT!C5</f>
        <v>2019</v>
      </c>
    </row>
    <row r="6" spans="1:16" x14ac:dyDescent="0.2">
      <c r="A6" s="18"/>
      <c r="B6" s="19"/>
      <c r="C6" s="19"/>
    </row>
    <row r="7" spans="1:16" x14ac:dyDescent="0.2">
      <c r="A7" s="17" t="s">
        <v>1260</v>
      </c>
      <c r="B7" s="19"/>
      <c r="C7" s="19"/>
    </row>
    <row r="8" spans="1:16" x14ac:dyDescent="0.2">
      <c r="A8" s="19" t="s">
        <v>105</v>
      </c>
      <c r="B8" s="17"/>
      <c r="C8" s="17"/>
    </row>
    <row r="9" spans="1:16" x14ac:dyDescent="0.2">
      <c r="A9" s="17"/>
      <c r="B9" s="17"/>
      <c r="C9" s="17"/>
    </row>
    <row r="10" spans="1:16" x14ac:dyDescent="0.2">
      <c r="A10" s="247" t="s">
        <v>106</v>
      </c>
    </row>
    <row r="12" spans="1:16" x14ac:dyDescent="0.2">
      <c r="A12" s="17" t="s">
        <v>108</v>
      </c>
      <c r="B12" s="17"/>
      <c r="C12" s="17"/>
      <c r="D12" s="18"/>
      <c r="E12" s="18"/>
      <c r="F12" s="18"/>
      <c r="G12" s="18"/>
      <c r="H12" s="18"/>
      <c r="I12" s="18"/>
      <c r="J12" s="18"/>
      <c r="K12" s="18"/>
      <c r="L12" s="18"/>
      <c r="M12" s="18"/>
      <c r="N12" s="18"/>
      <c r="O12" s="18"/>
      <c r="P12" s="18"/>
    </row>
    <row r="13" spans="1:16" x14ac:dyDescent="0.2">
      <c r="A13" s="408"/>
      <c r="B13" s="408"/>
      <c r="C13" s="408"/>
      <c r="D13" s="408"/>
      <c r="E13" s="408"/>
      <c r="F13" s="408"/>
      <c r="G13" s="408"/>
      <c r="H13" s="408"/>
      <c r="I13" s="408"/>
      <c r="J13" s="408"/>
      <c r="K13" s="408"/>
      <c r="L13" s="408"/>
      <c r="M13" s="409"/>
      <c r="N13" s="409"/>
      <c r="O13" s="409"/>
      <c r="P13" s="409"/>
    </row>
    <row r="14" spans="1:16" ht="12" customHeight="1" x14ac:dyDescent="0.2">
      <c r="A14" s="13" t="s">
        <v>1261</v>
      </c>
      <c r="B14" s="13"/>
      <c r="C14" s="13"/>
      <c r="D14" s="13"/>
      <c r="E14" s="13"/>
      <c r="F14" s="13"/>
      <c r="G14" s="13"/>
      <c r="H14" s="13"/>
      <c r="I14" s="13"/>
      <c r="J14" s="13"/>
      <c r="K14" s="13"/>
      <c r="L14" s="13"/>
      <c r="M14" s="13" t="s">
        <v>1262</v>
      </c>
      <c r="N14" s="13"/>
      <c r="O14" s="13"/>
      <c r="P14" s="13" t="s">
        <v>1263</v>
      </c>
    </row>
    <row r="15" spans="1:16" ht="60" customHeight="1" x14ac:dyDescent="0.2">
      <c r="A15" s="13" t="s">
        <v>887</v>
      </c>
      <c r="B15" s="13" t="s">
        <v>1264</v>
      </c>
      <c r="C15" s="13" t="s">
        <v>1265</v>
      </c>
      <c r="D15" s="23" t="s">
        <v>1266</v>
      </c>
      <c r="E15" s="23" t="s">
        <v>1267</v>
      </c>
      <c r="F15" s="23" t="s">
        <v>1268</v>
      </c>
      <c r="G15" s="23" t="s">
        <v>1269</v>
      </c>
      <c r="H15" s="23" t="s">
        <v>1270</v>
      </c>
      <c r="I15" s="23" t="s">
        <v>1271</v>
      </c>
      <c r="J15" s="23" t="s">
        <v>1272</v>
      </c>
      <c r="K15" s="23" t="s">
        <v>1273</v>
      </c>
      <c r="L15" s="13" t="s">
        <v>1274</v>
      </c>
      <c r="M15" s="23" t="s">
        <v>1275</v>
      </c>
      <c r="N15" s="23" t="s">
        <v>1276</v>
      </c>
      <c r="O15" s="23" t="s">
        <v>1277</v>
      </c>
      <c r="P15" s="13"/>
    </row>
    <row r="16" spans="1:16" s="410" customFormat="1" ht="22.5" x14ac:dyDescent="0.2">
      <c r="A16" s="13"/>
      <c r="B16" s="13"/>
      <c r="C16" s="13"/>
      <c r="D16" s="188" t="s">
        <v>314</v>
      </c>
      <c r="E16" s="188" t="s">
        <v>316</v>
      </c>
      <c r="F16" s="188" t="s">
        <v>1278</v>
      </c>
      <c r="G16" s="188" t="s">
        <v>1279</v>
      </c>
      <c r="H16" s="188" t="s">
        <v>1280</v>
      </c>
      <c r="I16" s="188" t="s">
        <v>790</v>
      </c>
      <c r="J16" s="188" t="s">
        <v>708</v>
      </c>
      <c r="K16" s="188" t="s">
        <v>1281</v>
      </c>
      <c r="L16" s="13"/>
      <c r="M16" s="188" t="s">
        <v>711</v>
      </c>
      <c r="N16" s="188" t="s">
        <v>882</v>
      </c>
      <c r="O16" s="188" t="s">
        <v>1282</v>
      </c>
      <c r="P16" s="188" t="s">
        <v>1283</v>
      </c>
    </row>
    <row r="17" spans="1:16" x14ac:dyDescent="0.2">
      <c r="A17" s="49"/>
      <c r="B17" s="49"/>
      <c r="C17" s="411"/>
      <c r="D17" s="200"/>
      <c r="E17" s="200"/>
      <c r="F17" s="200">
        <f t="shared" ref="F17:F28" si="0">+D17*E17</f>
        <v>0</v>
      </c>
      <c r="G17" s="200"/>
      <c r="H17" s="200">
        <f t="shared" ref="H17:H28" si="1">+F17+G17</f>
        <v>0</v>
      </c>
      <c r="I17" s="200"/>
      <c r="J17" s="200"/>
      <c r="K17" s="200">
        <f t="shared" ref="K17:K28" si="2">+H17-I17-J17</f>
        <v>0</v>
      </c>
      <c r="L17" s="275"/>
      <c r="M17" s="200"/>
      <c r="N17" s="200"/>
      <c r="O17" s="200">
        <f t="shared" ref="O17:O28" si="3">+M17*N17</f>
        <v>0</v>
      </c>
      <c r="P17" s="200">
        <f t="shared" ref="P17:P28" si="4">+K17-O17</f>
        <v>0</v>
      </c>
    </row>
    <row r="18" spans="1:16" x14ac:dyDescent="0.2">
      <c r="A18" s="49"/>
      <c r="B18" s="49"/>
      <c r="C18" s="411"/>
      <c r="D18" s="200"/>
      <c r="E18" s="200"/>
      <c r="F18" s="200">
        <f t="shared" si="0"/>
        <v>0</v>
      </c>
      <c r="G18" s="200"/>
      <c r="H18" s="200">
        <f t="shared" si="1"/>
        <v>0</v>
      </c>
      <c r="I18" s="200"/>
      <c r="J18" s="200"/>
      <c r="K18" s="200">
        <f t="shared" si="2"/>
        <v>0</v>
      </c>
      <c r="L18" s="252"/>
      <c r="M18" s="200"/>
      <c r="N18" s="200"/>
      <c r="O18" s="200">
        <f t="shared" si="3"/>
        <v>0</v>
      </c>
      <c r="P18" s="200">
        <f t="shared" si="4"/>
        <v>0</v>
      </c>
    </row>
    <row r="19" spans="1:16" x14ac:dyDescent="0.2">
      <c r="A19" s="49"/>
      <c r="B19" s="49"/>
      <c r="C19" s="411"/>
      <c r="D19" s="200"/>
      <c r="E19" s="200"/>
      <c r="F19" s="200">
        <f t="shared" si="0"/>
        <v>0</v>
      </c>
      <c r="G19" s="200"/>
      <c r="H19" s="200">
        <f t="shared" si="1"/>
        <v>0</v>
      </c>
      <c r="I19" s="412"/>
      <c r="J19" s="412"/>
      <c r="K19" s="200">
        <f t="shared" si="2"/>
        <v>0</v>
      </c>
      <c r="L19" s="275"/>
      <c r="M19" s="200"/>
      <c r="N19" s="200"/>
      <c r="O19" s="200">
        <f t="shared" si="3"/>
        <v>0</v>
      </c>
      <c r="P19" s="200">
        <f t="shared" si="4"/>
        <v>0</v>
      </c>
    </row>
    <row r="20" spans="1:16" x14ac:dyDescent="0.2">
      <c r="A20" s="49"/>
      <c r="B20" s="49"/>
      <c r="C20" s="411"/>
      <c r="D20" s="200"/>
      <c r="E20" s="200"/>
      <c r="F20" s="200">
        <f t="shared" si="0"/>
        <v>0</v>
      </c>
      <c r="G20" s="200"/>
      <c r="H20" s="200">
        <f t="shared" si="1"/>
        <v>0</v>
      </c>
      <c r="I20" s="200"/>
      <c r="J20" s="200"/>
      <c r="K20" s="200">
        <f t="shared" si="2"/>
        <v>0</v>
      </c>
      <c r="L20" s="275"/>
      <c r="M20" s="200"/>
      <c r="N20" s="200"/>
      <c r="O20" s="200">
        <f t="shared" si="3"/>
        <v>0</v>
      </c>
      <c r="P20" s="200">
        <f t="shared" si="4"/>
        <v>0</v>
      </c>
    </row>
    <row r="21" spans="1:16" x14ac:dyDescent="0.2">
      <c r="A21" s="49"/>
      <c r="B21" s="49"/>
      <c r="C21" s="411"/>
      <c r="D21" s="200"/>
      <c r="E21" s="200"/>
      <c r="F21" s="200">
        <f t="shared" si="0"/>
        <v>0</v>
      </c>
      <c r="G21" s="200"/>
      <c r="H21" s="200">
        <f t="shared" si="1"/>
        <v>0</v>
      </c>
      <c r="I21" s="200"/>
      <c r="J21" s="200"/>
      <c r="K21" s="200">
        <f t="shared" si="2"/>
        <v>0</v>
      </c>
      <c r="L21" s="275"/>
      <c r="M21" s="200"/>
      <c r="N21" s="200"/>
      <c r="O21" s="200">
        <f t="shared" si="3"/>
        <v>0</v>
      </c>
      <c r="P21" s="200">
        <f t="shared" si="4"/>
        <v>0</v>
      </c>
    </row>
    <row r="22" spans="1:16" x14ac:dyDescent="0.2">
      <c r="A22" s="49"/>
      <c r="B22" s="49"/>
      <c r="C22" s="411"/>
      <c r="D22" s="200"/>
      <c r="E22" s="200"/>
      <c r="F22" s="200">
        <f t="shared" si="0"/>
        <v>0</v>
      </c>
      <c r="G22" s="200"/>
      <c r="H22" s="200">
        <f t="shared" si="1"/>
        <v>0</v>
      </c>
      <c r="I22" s="200"/>
      <c r="J22" s="200"/>
      <c r="K22" s="200">
        <f t="shared" si="2"/>
        <v>0</v>
      </c>
      <c r="L22" s="275"/>
      <c r="M22" s="200"/>
      <c r="N22" s="200"/>
      <c r="O22" s="200">
        <f t="shared" si="3"/>
        <v>0</v>
      </c>
      <c r="P22" s="200">
        <f t="shared" si="4"/>
        <v>0</v>
      </c>
    </row>
    <row r="23" spans="1:16" x14ac:dyDescent="0.2">
      <c r="A23" s="411"/>
      <c r="B23" s="411"/>
      <c r="C23" s="411"/>
      <c r="D23" s="200"/>
      <c r="E23" s="200"/>
      <c r="F23" s="200">
        <f t="shared" si="0"/>
        <v>0</v>
      </c>
      <c r="G23" s="200"/>
      <c r="H23" s="200">
        <f t="shared" si="1"/>
        <v>0</v>
      </c>
      <c r="I23" s="200"/>
      <c r="J23" s="200"/>
      <c r="K23" s="200">
        <f t="shared" si="2"/>
        <v>0</v>
      </c>
      <c r="L23" s="275"/>
      <c r="M23" s="200"/>
      <c r="N23" s="200"/>
      <c r="O23" s="200">
        <f t="shared" si="3"/>
        <v>0</v>
      </c>
      <c r="P23" s="200">
        <f t="shared" si="4"/>
        <v>0</v>
      </c>
    </row>
    <row r="24" spans="1:16" x14ac:dyDescent="0.2">
      <c r="A24" s="411"/>
      <c r="B24" s="411"/>
      <c r="C24" s="411"/>
      <c r="D24" s="200"/>
      <c r="E24" s="200"/>
      <c r="F24" s="200">
        <f t="shared" si="0"/>
        <v>0</v>
      </c>
      <c r="G24" s="200"/>
      <c r="H24" s="200">
        <f t="shared" si="1"/>
        <v>0</v>
      </c>
      <c r="I24" s="200"/>
      <c r="J24" s="200"/>
      <c r="K24" s="200">
        <f t="shared" si="2"/>
        <v>0</v>
      </c>
      <c r="L24" s="275"/>
      <c r="M24" s="200"/>
      <c r="N24" s="200"/>
      <c r="O24" s="200">
        <f t="shared" si="3"/>
        <v>0</v>
      </c>
      <c r="P24" s="200">
        <f t="shared" si="4"/>
        <v>0</v>
      </c>
    </row>
    <row r="25" spans="1:16" x14ac:dyDescent="0.2">
      <c r="A25" s="411"/>
      <c r="B25" s="411"/>
      <c r="C25" s="411"/>
      <c r="D25" s="200"/>
      <c r="E25" s="200"/>
      <c r="F25" s="200">
        <f t="shared" si="0"/>
        <v>0</v>
      </c>
      <c r="G25" s="200"/>
      <c r="H25" s="200">
        <f t="shared" si="1"/>
        <v>0</v>
      </c>
      <c r="I25" s="200"/>
      <c r="J25" s="200"/>
      <c r="K25" s="200">
        <f t="shared" si="2"/>
        <v>0</v>
      </c>
      <c r="L25" s="275"/>
      <c r="M25" s="200"/>
      <c r="N25" s="200"/>
      <c r="O25" s="200">
        <f t="shared" si="3"/>
        <v>0</v>
      </c>
      <c r="P25" s="200">
        <f t="shared" si="4"/>
        <v>0</v>
      </c>
    </row>
    <row r="26" spans="1:16" x14ac:dyDescent="0.2">
      <c r="A26" s="411"/>
      <c r="B26" s="411"/>
      <c r="C26" s="411"/>
      <c r="D26" s="200"/>
      <c r="E26" s="200"/>
      <c r="F26" s="200">
        <f t="shared" si="0"/>
        <v>0</v>
      </c>
      <c r="G26" s="200"/>
      <c r="H26" s="200">
        <f t="shared" si="1"/>
        <v>0</v>
      </c>
      <c r="I26" s="200"/>
      <c r="J26" s="200"/>
      <c r="K26" s="200">
        <f t="shared" si="2"/>
        <v>0</v>
      </c>
      <c r="L26" s="275"/>
      <c r="M26" s="200"/>
      <c r="N26" s="200"/>
      <c r="O26" s="200">
        <f t="shared" si="3"/>
        <v>0</v>
      </c>
      <c r="P26" s="200">
        <f t="shared" si="4"/>
        <v>0</v>
      </c>
    </row>
    <row r="27" spans="1:16" x14ac:dyDescent="0.2">
      <c r="A27" s="411"/>
      <c r="B27" s="411"/>
      <c r="C27" s="411"/>
      <c r="D27" s="200"/>
      <c r="E27" s="200"/>
      <c r="F27" s="200">
        <f t="shared" si="0"/>
        <v>0</v>
      </c>
      <c r="G27" s="200"/>
      <c r="H27" s="200">
        <f t="shared" si="1"/>
        <v>0</v>
      </c>
      <c r="I27" s="200"/>
      <c r="J27" s="200"/>
      <c r="K27" s="200">
        <f t="shared" si="2"/>
        <v>0</v>
      </c>
      <c r="L27" s="275"/>
      <c r="M27" s="200"/>
      <c r="N27" s="200"/>
      <c r="O27" s="200">
        <f t="shared" si="3"/>
        <v>0</v>
      </c>
      <c r="P27" s="200">
        <f t="shared" si="4"/>
        <v>0</v>
      </c>
    </row>
    <row r="28" spans="1:16" x14ac:dyDescent="0.2">
      <c r="A28" s="411"/>
      <c r="B28" s="411"/>
      <c r="C28" s="411"/>
      <c r="D28" s="200"/>
      <c r="E28" s="200"/>
      <c r="F28" s="200">
        <f t="shared" si="0"/>
        <v>0</v>
      </c>
      <c r="G28" s="200"/>
      <c r="H28" s="200">
        <f t="shared" si="1"/>
        <v>0</v>
      </c>
      <c r="I28" s="200"/>
      <c r="J28" s="200"/>
      <c r="K28" s="200">
        <f t="shared" si="2"/>
        <v>0</v>
      </c>
      <c r="L28" s="275"/>
      <c r="M28" s="200"/>
      <c r="N28" s="200"/>
      <c r="O28" s="200">
        <f t="shared" si="3"/>
        <v>0</v>
      </c>
      <c r="P28" s="200">
        <f t="shared" si="4"/>
        <v>0</v>
      </c>
    </row>
    <row r="29" spans="1:16" ht="12.75" customHeight="1" x14ac:dyDescent="0.2">
      <c r="A29" s="602" t="s">
        <v>1284</v>
      </c>
      <c r="B29" s="602"/>
      <c r="C29" s="602"/>
      <c r="D29" s="602"/>
      <c r="E29" s="602"/>
      <c r="F29" s="139">
        <f t="shared" ref="F29:K29" si="5">SUM(F17:F28)</f>
        <v>0</v>
      </c>
      <c r="G29" s="139">
        <f t="shared" si="5"/>
        <v>0</v>
      </c>
      <c r="H29" s="139">
        <f t="shared" si="5"/>
        <v>0</v>
      </c>
      <c r="I29" s="139">
        <f t="shared" si="5"/>
        <v>0</v>
      </c>
      <c r="J29" s="139">
        <f t="shared" si="5"/>
        <v>0</v>
      </c>
      <c r="K29" s="139">
        <f t="shared" si="5"/>
        <v>0</v>
      </c>
      <c r="L29" s="413"/>
      <c r="M29" s="414"/>
      <c r="N29" s="139">
        <f>SUM(N17:N28)</f>
        <v>0</v>
      </c>
      <c r="O29" s="139">
        <f>SUM(O17:O28)</f>
        <v>0</v>
      </c>
      <c r="P29" s="139">
        <f>SUM(P17:P28)</f>
        <v>0</v>
      </c>
    </row>
    <row r="30" spans="1:16" ht="12" customHeight="1" x14ac:dyDescent="0.2">
      <c r="A30" s="603" t="s">
        <v>1285</v>
      </c>
      <c r="B30" s="603"/>
      <c r="C30" s="603"/>
      <c r="D30" s="603"/>
      <c r="E30" s="603"/>
      <c r="F30" s="200">
        <v>0</v>
      </c>
      <c r="G30" s="415"/>
      <c r="H30" s="416"/>
      <c r="I30" s="416"/>
      <c r="J30" s="416"/>
      <c r="K30" s="416"/>
      <c r="L30" s="417"/>
      <c r="M30" s="417"/>
      <c r="N30" s="416"/>
      <c r="O30" s="416"/>
      <c r="P30" s="416"/>
    </row>
    <row r="31" spans="1:16" ht="12.75" customHeight="1" x14ac:dyDescent="0.2">
      <c r="A31" s="555" t="s">
        <v>1286</v>
      </c>
      <c r="B31" s="555"/>
      <c r="C31" s="555"/>
      <c r="D31" s="555"/>
      <c r="E31" s="555"/>
      <c r="F31" s="139">
        <f>+F30-F29</f>
        <v>0</v>
      </c>
      <c r="G31" s="418"/>
      <c r="H31" s="18"/>
      <c r="I31" s="18"/>
      <c r="J31" s="18"/>
      <c r="K31" s="18"/>
      <c r="L31" s="18"/>
      <c r="M31" s="18"/>
      <c r="N31" s="18"/>
      <c r="O31" s="18"/>
      <c r="P31" s="18"/>
    </row>
    <row r="34" spans="1:16" x14ac:dyDescent="0.2">
      <c r="A34" s="247" t="s">
        <v>109</v>
      </c>
    </row>
    <row r="36" spans="1:16" x14ac:dyDescent="0.2">
      <c r="A36" s="17" t="s">
        <v>110</v>
      </c>
      <c r="B36" s="17"/>
      <c r="C36" s="18"/>
      <c r="D36" s="18"/>
      <c r="E36" s="18"/>
      <c r="F36" s="18"/>
      <c r="G36" s="18"/>
      <c r="H36" s="18"/>
      <c r="I36" s="18"/>
      <c r="J36" s="18"/>
      <c r="K36" s="18"/>
      <c r="L36" s="18"/>
      <c r="M36" s="18"/>
      <c r="N36" s="18"/>
      <c r="O36" s="18"/>
      <c r="P36" s="18"/>
    </row>
    <row r="37" spans="1:16" ht="12.75" customHeight="1" x14ac:dyDescent="0.2">
      <c r="A37" s="408"/>
      <c r="B37" s="408"/>
      <c r="C37" s="408"/>
      <c r="D37" s="408"/>
      <c r="E37" s="408"/>
      <c r="F37" s="408"/>
      <c r="G37" s="408"/>
      <c r="H37" s="408"/>
      <c r="I37" s="408"/>
      <c r="J37" s="408"/>
      <c r="K37" s="604"/>
      <c r="L37" s="604"/>
      <c r="M37" s="604"/>
      <c r="N37" s="419"/>
      <c r="O37" s="419"/>
      <c r="P37" s="420"/>
    </row>
    <row r="38" spans="1:16" ht="12.75" customHeight="1" x14ac:dyDescent="0.2">
      <c r="A38" s="421"/>
      <c r="B38" s="575" t="s">
        <v>1287</v>
      </c>
      <c r="C38" s="575"/>
      <c r="D38" s="575"/>
      <c r="E38" s="575"/>
      <c r="F38" s="575"/>
      <c r="G38" s="575"/>
      <c r="H38" s="575"/>
      <c r="I38" s="575"/>
      <c r="J38" s="575"/>
      <c r="K38" s="575" t="s">
        <v>1288</v>
      </c>
      <c r="L38" s="575"/>
      <c r="M38" s="575"/>
      <c r="N38" s="575"/>
      <c r="O38" s="575"/>
      <c r="P38" s="575"/>
    </row>
    <row r="39" spans="1:16" ht="84" customHeight="1" x14ac:dyDescent="0.2">
      <c r="A39" s="13" t="s">
        <v>887</v>
      </c>
      <c r="B39" s="23" t="s">
        <v>1289</v>
      </c>
      <c r="C39" s="23" t="s">
        <v>1290</v>
      </c>
      <c r="D39" s="23" t="s">
        <v>1291</v>
      </c>
      <c r="E39" s="13" t="s">
        <v>1292</v>
      </c>
      <c r="F39" s="13" t="s">
        <v>1293</v>
      </c>
      <c r="G39" s="13" t="s">
        <v>1294</v>
      </c>
      <c r="H39" s="23" t="s">
        <v>1295</v>
      </c>
      <c r="I39" s="23" t="s">
        <v>1296</v>
      </c>
      <c r="J39" s="23" t="s">
        <v>1297</v>
      </c>
      <c r="K39" s="23" t="s">
        <v>1298</v>
      </c>
      <c r="L39" s="23" t="s">
        <v>1299</v>
      </c>
      <c r="M39" s="23" t="s">
        <v>1300</v>
      </c>
      <c r="N39" s="23" t="s">
        <v>1301</v>
      </c>
      <c r="O39" s="23" t="s">
        <v>1302</v>
      </c>
      <c r="P39" s="23" t="s">
        <v>1303</v>
      </c>
    </row>
    <row r="40" spans="1:16" s="83" customFormat="1" ht="11.25" customHeight="1" x14ac:dyDescent="0.2">
      <c r="A40" s="13"/>
      <c r="B40" s="596" t="s">
        <v>644</v>
      </c>
      <c r="C40" s="596"/>
      <c r="D40" s="596"/>
      <c r="E40" s="13"/>
      <c r="F40" s="13"/>
      <c r="G40" s="13"/>
      <c r="H40" s="188" t="s">
        <v>314</v>
      </c>
      <c r="I40" s="188" t="s">
        <v>316</v>
      </c>
      <c r="J40" s="188" t="s">
        <v>1278</v>
      </c>
      <c r="K40" s="188" t="s">
        <v>765</v>
      </c>
      <c r="L40" s="188" t="s">
        <v>1304</v>
      </c>
      <c r="M40" s="188" t="s">
        <v>1305</v>
      </c>
      <c r="N40" s="188" t="s">
        <v>708</v>
      </c>
      <c r="O40" s="188" t="s">
        <v>1306</v>
      </c>
      <c r="P40" s="149"/>
    </row>
    <row r="41" spans="1:16" x14ac:dyDescent="0.2">
      <c r="A41" s="49" t="s">
        <v>898</v>
      </c>
      <c r="B41" s="422"/>
      <c r="C41" s="423"/>
      <c r="D41" s="423"/>
      <c r="E41" s="57"/>
      <c r="F41" s="57"/>
      <c r="G41" s="423"/>
      <c r="H41" s="200"/>
      <c r="I41" s="200"/>
      <c r="J41" s="200">
        <f t="shared" ref="J41:J52" si="6">I41*H41</f>
        <v>0</v>
      </c>
      <c r="K41" s="200"/>
      <c r="L41" s="200">
        <f t="shared" ref="L41:L52" si="7">+J41-K41</f>
        <v>0</v>
      </c>
      <c r="M41" s="200">
        <f t="shared" ref="M41:M52" si="8">+L41*0.05</f>
        <v>0</v>
      </c>
      <c r="N41" s="200"/>
      <c r="O41" s="200">
        <f t="shared" ref="O41:O52" si="9">+N41-M41</f>
        <v>0</v>
      </c>
      <c r="P41" s="424"/>
    </row>
    <row r="42" spans="1:16" x14ac:dyDescent="0.2">
      <c r="A42" s="49" t="s">
        <v>899</v>
      </c>
      <c r="B42" s="411"/>
      <c r="C42" s="423"/>
      <c r="D42" s="423"/>
      <c r="E42" s="423"/>
      <c r="F42" s="423"/>
      <c r="G42" s="423"/>
      <c r="H42" s="200"/>
      <c r="I42" s="200"/>
      <c r="J42" s="200">
        <f t="shared" si="6"/>
        <v>0</v>
      </c>
      <c r="K42" s="200"/>
      <c r="L42" s="200">
        <f t="shared" si="7"/>
        <v>0</v>
      </c>
      <c r="M42" s="200">
        <f t="shared" si="8"/>
        <v>0</v>
      </c>
      <c r="N42" s="200"/>
      <c r="O42" s="200">
        <f t="shared" si="9"/>
        <v>0</v>
      </c>
      <c r="P42" s="424"/>
    </row>
    <row r="43" spans="1:16" x14ac:dyDescent="0.2">
      <c r="A43" s="49" t="s">
        <v>900</v>
      </c>
      <c r="B43" s="411"/>
      <c r="C43" s="423"/>
      <c r="D43" s="423"/>
      <c r="E43" s="423"/>
      <c r="F43" s="423"/>
      <c r="G43" s="423"/>
      <c r="H43" s="200"/>
      <c r="I43" s="200"/>
      <c r="J43" s="200">
        <f t="shared" si="6"/>
        <v>0</v>
      </c>
      <c r="K43" s="200"/>
      <c r="L43" s="200">
        <f t="shared" si="7"/>
        <v>0</v>
      </c>
      <c r="M43" s="200">
        <f t="shared" si="8"/>
        <v>0</v>
      </c>
      <c r="N43" s="200"/>
      <c r="O43" s="200">
        <f t="shared" si="9"/>
        <v>0</v>
      </c>
      <c r="P43" s="424"/>
    </row>
    <row r="44" spans="1:16" x14ac:dyDescent="0.2">
      <c r="A44" s="49" t="s">
        <v>901</v>
      </c>
      <c r="B44" s="411"/>
      <c r="C44" s="423"/>
      <c r="D44" s="423"/>
      <c r="E44" s="423"/>
      <c r="F44" s="423"/>
      <c r="G44" s="423"/>
      <c r="H44" s="423"/>
      <c r="I44" s="423"/>
      <c r="J44" s="200">
        <f t="shared" si="6"/>
        <v>0</v>
      </c>
      <c r="K44" s="423"/>
      <c r="L44" s="200">
        <f t="shared" si="7"/>
        <v>0</v>
      </c>
      <c r="M44" s="200">
        <f t="shared" si="8"/>
        <v>0</v>
      </c>
      <c r="N44" s="200"/>
      <c r="O44" s="200">
        <f t="shared" si="9"/>
        <v>0</v>
      </c>
      <c r="P44" s="423"/>
    </row>
    <row r="45" spans="1:16" x14ac:dyDescent="0.2">
      <c r="A45" s="49" t="s">
        <v>902</v>
      </c>
      <c r="B45" s="411"/>
      <c r="C45" s="423"/>
      <c r="D45" s="423"/>
      <c r="E45" s="423"/>
      <c r="F45" s="423"/>
      <c r="G45" s="423"/>
      <c r="H45" s="423"/>
      <c r="I45" s="423"/>
      <c r="J45" s="200">
        <f t="shared" si="6"/>
        <v>0</v>
      </c>
      <c r="K45" s="423"/>
      <c r="L45" s="200">
        <f t="shared" si="7"/>
        <v>0</v>
      </c>
      <c r="M45" s="200">
        <f t="shared" si="8"/>
        <v>0</v>
      </c>
      <c r="N45" s="200"/>
      <c r="O45" s="200">
        <f t="shared" si="9"/>
        <v>0</v>
      </c>
      <c r="P45" s="423"/>
    </row>
    <row r="46" spans="1:16" x14ac:dyDescent="0.2">
      <c r="A46" s="49" t="s">
        <v>903</v>
      </c>
      <c r="B46" s="411"/>
      <c r="C46" s="423"/>
      <c r="D46" s="423"/>
      <c r="E46" s="423"/>
      <c r="F46" s="423"/>
      <c r="G46" s="423"/>
      <c r="H46" s="423"/>
      <c r="I46" s="423"/>
      <c r="J46" s="200">
        <f t="shared" si="6"/>
        <v>0</v>
      </c>
      <c r="K46" s="423"/>
      <c r="L46" s="200">
        <f t="shared" si="7"/>
        <v>0</v>
      </c>
      <c r="M46" s="200">
        <f t="shared" si="8"/>
        <v>0</v>
      </c>
      <c r="N46" s="200"/>
      <c r="O46" s="200">
        <f t="shared" si="9"/>
        <v>0</v>
      </c>
      <c r="P46" s="423"/>
    </row>
    <row r="47" spans="1:16" x14ac:dyDescent="0.2">
      <c r="A47" s="411" t="s">
        <v>904</v>
      </c>
      <c r="B47" s="411"/>
      <c r="C47" s="423"/>
      <c r="D47" s="423"/>
      <c r="E47" s="423"/>
      <c r="F47" s="423"/>
      <c r="G47" s="423"/>
      <c r="H47" s="423"/>
      <c r="I47" s="423"/>
      <c r="J47" s="200">
        <f t="shared" si="6"/>
        <v>0</v>
      </c>
      <c r="K47" s="423"/>
      <c r="L47" s="200">
        <f t="shared" si="7"/>
        <v>0</v>
      </c>
      <c r="M47" s="200">
        <f t="shared" si="8"/>
        <v>0</v>
      </c>
      <c r="N47" s="200"/>
      <c r="O47" s="200">
        <f t="shared" si="9"/>
        <v>0</v>
      </c>
      <c r="P47" s="423"/>
    </row>
    <row r="48" spans="1:16" x14ac:dyDescent="0.2">
      <c r="A48" s="411" t="s">
        <v>905</v>
      </c>
      <c r="B48" s="411"/>
      <c r="C48" s="423"/>
      <c r="D48" s="423"/>
      <c r="E48" s="423"/>
      <c r="F48" s="423"/>
      <c r="G48" s="423"/>
      <c r="H48" s="423"/>
      <c r="I48" s="423"/>
      <c r="J48" s="200">
        <f t="shared" si="6"/>
        <v>0</v>
      </c>
      <c r="K48" s="423"/>
      <c r="L48" s="200">
        <f t="shared" si="7"/>
        <v>0</v>
      </c>
      <c r="M48" s="200">
        <f t="shared" si="8"/>
        <v>0</v>
      </c>
      <c r="N48" s="200"/>
      <c r="O48" s="200">
        <f t="shared" si="9"/>
        <v>0</v>
      </c>
      <c r="P48" s="423"/>
    </row>
    <row r="49" spans="1:16" x14ac:dyDescent="0.2">
      <c r="A49" s="411" t="s">
        <v>906</v>
      </c>
      <c r="B49" s="411"/>
      <c r="C49" s="423"/>
      <c r="D49" s="423"/>
      <c r="E49" s="423"/>
      <c r="F49" s="423"/>
      <c r="G49" s="423"/>
      <c r="H49" s="423"/>
      <c r="I49" s="423"/>
      <c r="J49" s="200">
        <f t="shared" si="6"/>
        <v>0</v>
      </c>
      <c r="K49" s="423"/>
      <c r="L49" s="200">
        <f t="shared" si="7"/>
        <v>0</v>
      </c>
      <c r="M49" s="200">
        <f t="shared" si="8"/>
        <v>0</v>
      </c>
      <c r="N49" s="200"/>
      <c r="O49" s="200">
        <f t="shared" si="9"/>
        <v>0</v>
      </c>
      <c r="P49" s="423"/>
    </row>
    <row r="50" spans="1:16" x14ac:dyDescent="0.2">
      <c r="A50" s="411" t="s">
        <v>907</v>
      </c>
      <c r="B50" s="411"/>
      <c r="C50" s="423"/>
      <c r="D50" s="423"/>
      <c r="E50" s="423"/>
      <c r="F50" s="423"/>
      <c r="G50" s="423"/>
      <c r="H50" s="423"/>
      <c r="I50" s="423"/>
      <c r="J50" s="200">
        <f t="shared" si="6"/>
        <v>0</v>
      </c>
      <c r="K50" s="423"/>
      <c r="L50" s="200">
        <f t="shared" si="7"/>
        <v>0</v>
      </c>
      <c r="M50" s="200">
        <f t="shared" si="8"/>
        <v>0</v>
      </c>
      <c r="N50" s="200"/>
      <c r="O50" s="200">
        <f t="shared" si="9"/>
        <v>0</v>
      </c>
      <c r="P50" s="423"/>
    </row>
    <row r="51" spans="1:16" x14ac:dyDescent="0.2">
      <c r="A51" s="411" t="s">
        <v>908</v>
      </c>
      <c r="B51" s="411"/>
      <c r="C51" s="423"/>
      <c r="D51" s="423"/>
      <c r="E51" s="423"/>
      <c r="F51" s="423"/>
      <c r="G51" s="423"/>
      <c r="H51" s="423"/>
      <c r="I51" s="423"/>
      <c r="J51" s="200">
        <f t="shared" si="6"/>
        <v>0</v>
      </c>
      <c r="K51" s="423"/>
      <c r="L51" s="200">
        <f t="shared" si="7"/>
        <v>0</v>
      </c>
      <c r="M51" s="200">
        <f t="shared" si="8"/>
        <v>0</v>
      </c>
      <c r="N51" s="200"/>
      <c r="O51" s="200">
        <f t="shared" si="9"/>
        <v>0</v>
      </c>
      <c r="P51" s="423"/>
    </row>
    <row r="52" spans="1:16" x14ac:dyDescent="0.2">
      <c r="A52" s="411" t="s">
        <v>909</v>
      </c>
      <c r="B52" s="411"/>
      <c r="C52" s="423"/>
      <c r="D52" s="423"/>
      <c r="E52" s="423"/>
      <c r="F52" s="423"/>
      <c r="G52" s="423"/>
      <c r="H52" s="423"/>
      <c r="I52" s="423"/>
      <c r="J52" s="200">
        <f t="shared" si="6"/>
        <v>0</v>
      </c>
      <c r="K52" s="423"/>
      <c r="L52" s="200">
        <f t="shared" si="7"/>
        <v>0</v>
      </c>
      <c r="M52" s="200">
        <f t="shared" si="8"/>
        <v>0</v>
      </c>
      <c r="N52" s="200"/>
      <c r="O52" s="200">
        <f t="shared" si="9"/>
        <v>0</v>
      </c>
      <c r="P52" s="423"/>
    </row>
    <row r="53" spans="1:16" ht="12.75" customHeight="1" x14ac:dyDescent="0.2">
      <c r="A53" s="605" t="s">
        <v>647</v>
      </c>
      <c r="B53" s="605"/>
      <c r="C53" s="605"/>
      <c r="D53" s="605"/>
      <c r="E53" s="605"/>
      <c r="F53" s="605"/>
      <c r="G53" s="605"/>
      <c r="H53" s="139">
        <f>SUM(H41:H52)</f>
        <v>0</v>
      </c>
      <c r="I53" s="180"/>
      <c r="J53" s="139">
        <f t="shared" ref="J53:O53" si="10">SUM(J41:J52)</f>
        <v>0</v>
      </c>
      <c r="K53" s="139">
        <f t="shared" si="10"/>
        <v>0</v>
      </c>
      <c r="L53" s="139">
        <f t="shared" si="10"/>
        <v>0</v>
      </c>
      <c r="M53" s="139">
        <f t="shared" si="10"/>
        <v>0</v>
      </c>
      <c r="N53" s="139">
        <f t="shared" si="10"/>
        <v>0</v>
      </c>
      <c r="O53" s="139">
        <f t="shared" si="10"/>
        <v>0</v>
      </c>
      <c r="P53" s="413"/>
    </row>
    <row r="54" spans="1:16" x14ac:dyDescent="0.2">
      <c r="A54" s="271"/>
      <c r="B54" s="271"/>
      <c r="C54" s="425"/>
      <c r="D54" s="425"/>
      <c r="E54" s="425"/>
      <c r="F54" s="425"/>
      <c r="G54" s="426"/>
      <c r="H54" s="426"/>
      <c r="I54" s="427"/>
      <c r="J54" s="426"/>
      <c r="K54" s="271"/>
      <c r="L54" s="271"/>
      <c r="M54" s="271"/>
      <c r="N54" s="271"/>
      <c r="O54" s="271"/>
      <c r="P54" s="18"/>
    </row>
    <row r="56" spans="1:16" ht="12" customHeight="1" x14ac:dyDescent="0.2">
      <c r="A56" s="494" t="s">
        <v>168</v>
      </c>
      <c r="B56" s="494"/>
      <c r="C56" s="494"/>
      <c r="D56" s="494"/>
      <c r="E56" s="494"/>
      <c r="F56" s="494"/>
      <c r="G56" s="494"/>
      <c r="H56" s="494"/>
      <c r="I56" s="494"/>
      <c r="J56" s="494"/>
      <c r="K56" s="494"/>
      <c r="L56" s="494"/>
      <c r="M56" s="494"/>
      <c r="N56" s="494"/>
    </row>
    <row r="57" spans="1:16" ht="12" customHeight="1" x14ac:dyDescent="0.2">
      <c r="A57" s="495" t="s">
        <v>1307</v>
      </c>
      <c r="B57" s="495"/>
      <c r="C57" s="495"/>
      <c r="D57" s="495"/>
      <c r="E57" s="495"/>
      <c r="F57" s="495"/>
      <c r="G57" s="495"/>
      <c r="H57" s="495"/>
      <c r="I57" s="495"/>
      <c r="J57" s="495"/>
      <c r="K57" s="495"/>
      <c r="L57" s="495"/>
      <c r="M57" s="495"/>
      <c r="N57" s="495"/>
    </row>
    <row r="58" spans="1:16" ht="12" customHeight="1" x14ac:dyDescent="0.2">
      <c r="A58" s="539" t="s">
        <v>1308</v>
      </c>
      <c r="B58" s="539"/>
      <c r="C58" s="539"/>
      <c r="D58" s="539"/>
      <c r="E58" s="539"/>
      <c r="F58" s="539"/>
      <c r="G58" s="539"/>
      <c r="H58" s="539"/>
      <c r="I58" s="539"/>
      <c r="J58" s="539"/>
      <c r="K58" s="539"/>
      <c r="L58" s="539"/>
      <c r="M58" s="539"/>
      <c r="N58" s="539"/>
    </row>
    <row r="59" spans="1:16" ht="12" customHeight="1" x14ac:dyDescent="0.2">
      <c r="A59" s="539" t="s">
        <v>1309</v>
      </c>
      <c r="B59" s="539"/>
      <c r="C59" s="539"/>
      <c r="D59" s="539"/>
      <c r="E59" s="539"/>
      <c r="F59" s="539"/>
      <c r="G59" s="539"/>
      <c r="H59" s="539"/>
      <c r="I59" s="539"/>
      <c r="J59" s="539"/>
      <c r="K59" s="539"/>
      <c r="L59" s="539"/>
      <c r="M59" s="539"/>
      <c r="N59" s="539"/>
    </row>
    <row r="60" spans="1:16" ht="12" customHeight="1" x14ac:dyDescent="0.2">
      <c r="A60" s="539" t="s">
        <v>1310</v>
      </c>
      <c r="B60" s="539"/>
      <c r="C60" s="539"/>
      <c r="D60" s="539"/>
      <c r="E60" s="539"/>
      <c r="F60" s="539"/>
      <c r="G60" s="539"/>
      <c r="H60" s="539"/>
      <c r="I60" s="539"/>
      <c r="J60" s="539"/>
      <c r="K60" s="539"/>
      <c r="L60" s="539"/>
      <c r="M60" s="539"/>
      <c r="N60" s="539"/>
    </row>
    <row r="61" spans="1:16" ht="12" customHeight="1" x14ac:dyDescent="0.2">
      <c r="A61" s="539" t="s">
        <v>1311</v>
      </c>
      <c r="B61" s="539"/>
      <c r="C61" s="539"/>
      <c r="D61" s="539"/>
      <c r="E61" s="539"/>
      <c r="F61" s="539"/>
      <c r="G61" s="539"/>
      <c r="H61" s="539"/>
      <c r="I61" s="539"/>
      <c r="J61" s="539"/>
      <c r="K61" s="539"/>
      <c r="L61" s="539"/>
      <c r="M61" s="539"/>
      <c r="N61" s="539"/>
    </row>
    <row r="62" spans="1:16" ht="14.25" customHeight="1" x14ac:dyDescent="0.2">
      <c r="A62" s="496" t="s">
        <v>1121</v>
      </c>
      <c r="B62" s="496"/>
      <c r="C62" s="496"/>
      <c r="D62" s="496"/>
      <c r="E62" s="496"/>
      <c r="F62" s="496"/>
      <c r="G62" s="496"/>
      <c r="H62" s="496"/>
      <c r="I62" s="496"/>
      <c r="J62" s="496"/>
      <c r="K62" s="496"/>
      <c r="L62" s="496"/>
      <c r="M62" s="496"/>
      <c r="N62" s="496"/>
    </row>
    <row r="63" spans="1:16" x14ac:dyDescent="0.2">
      <c r="B63" s="342"/>
      <c r="C63" s="342"/>
      <c r="D63" s="342"/>
      <c r="E63" s="342"/>
      <c r="F63" s="342"/>
      <c r="G63" s="342"/>
    </row>
    <row r="64" spans="1:16" x14ac:dyDescent="0.2">
      <c r="B64" s="342"/>
      <c r="C64" s="342"/>
      <c r="D64" s="342"/>
      <c r="E64" s="342"/>
      <c r="F64" s="342"/>
      <c r="G64" s="342"/>
    </row>
    <row r="65" spans="1:10" x14ac:dyDescent="0.2">
      <c r="B65" s="342"/>
      <c r="C65" s="342"/>
      <c r="D65" s="342"/>
      <c r="E65" s="342"/>
      <c r="F65" s="342"/>
      <c r="G65" s="342"/>
    </row>
    <row r="66" spans="1:10" x14ac:dyDescent="0.2">
      <c r="B66" s="342"/>
      <c r="C66" s="342"/>
      <c r="D66" s="342"/>
      <c r="E66" s="342"/>
      <c r="F66" s="342"/>
      <c r="G66" s="342"/>
    </row>
    <row r="67" spans="1:10" x14ac:dyDescent="0.2">
      <c r="B67" s="342"/>
      <c r="C67" s="342"/>
      <c r="D67" s="342"/>
      <c r="E67" s="342"/>
      <c r="F67" s="342"/>
      <c r="G67" s="342"/>
    </row>
    <row r="68" spans="1:10" x14ac:dyDescent="0.2">
      <c r="B68" s="342"/>
      <c r="C68" s="342"/>
      <c r="D68" s="342"/>
      <c r="E68" s="342"/>
      <c r="F68" s="342"/>
      <c r="G68" s="342"/>
    </row>
    <row r="69" spans="1:10" x14ac:dyDescent="0.2">
      <c r="A69" s="17" t="str">
        <f>+Índice_Anexos_ICT!A125</f>
        <v>SR. TOMISLAV TOPIC GRANADOS</v>
      </c>
      <c r="B69" s="17"/>
      <c r="C69" s="22"/>
      <c r="J69" s="17" t="str">
        <f>+Índice_Anexos_ICT!G125</f>
        <v>Sr. FELIX BYRON VALAREZO ALVARADO</v>
      </c>
    </row>
    <row r="70" spans="1:10" x14ac:dyDescent="0.2">
      <c r="A70" s="17" t="str">
        <f>+Índice_Anexos_ICT!A126</f>
        <v>C.C: 0905396180</v>
      </c>
      <c r="B70" s="17"/>
      <c r="C70" s="22"/>
      <c r="J70" s="17" t="str">
        <f>+Índice_Anexos_ICT!G126</f>
        <v>RUC No. 0912592029001</v>
      </c>
    </row>
    <row r="71" spans="1:10" x14ac:dyDescent="0.2">
      <c r="A71" s="17" t="str">
        <f>+Índice_Anexos_ICT!A127</f>
        <v>REPRESENTANTE LEGAL  TELSOTERRA S.A.</v>
      </c>
      <c r="B71" s="22"/>
      <c r="C71" s="22"/>
      <c r="J71" s="17" t="str">
        <f>+Índice_Anexos_ICT!G127</f>
        <v>Contador TELSOTERRA S.A.</v>
      </c>
    </row>
  </sheetData>
  <mergeCells count="26">
    <mergeCell ref="A60:N60"/>
    <mergeCell ref="A61:N61"/>
    <mergeCell ref="A62:N62"/>
    <mergeCell ref="A53:G53"/>
    <mergeCell ref="A56:N56"/>
    <mergeCell ref="A57:N57"/>
    <mergeCell ref="A58:N58"/>
    <mergeCell ref="A59:N59"/>
    <mergeCell ref="A39:A40"/>
    <mergeCell ref="E39:E40"/>
    <mergeCell ref="F39:F40"/>
    <mergeCell ref="G39:G40"/>
    <mergeCell ref="B40:D40"/>
    <mergeCell ref="A29:E29"/>
    <mergeCell ref="A30:E30"/>
    <mergeCell ref="A31:E31"/>
    <mergeCell ref="K37:M37"/>
    <mergeCell ref="B38:J38"/>
    <mergeCell ref="K38:P38"/>
    <mergeCell ref="A14:L14"/>
    <mergeCell ref="M14:O14"/>
    <mergeCell ref="P14:P15"/>
    <mergeCell ref="A15:A16"/>
    <mergeCell ref="B15:B16"/>
    <mergeCell ref="C15:C16"/>
    <mergeCell ref="L15:L16"/>
  </mergeCells>
  <hyperlinks>
    <hyperlink ref="K1" location="Índice_Anexos_ICT!A1" display="Índice"/>
  </hyperlinks>
  <pageMargins left="0.31527777777777799" right="0.31527777777777799" top="0.39374999999999999" bottom="0.39374999999999999" header="0.51180555555555496" footer="0.51180555555555496"/>
  <pageSetup paperSize="9" firstPageNumber="0" orientation="landscape" horizontalDpi="300" verticalDpi="300"/>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33"/>
  <sheetViews>
    <sheetView zoomScale="80" zoomScaleNormal="80" workbookViewId="0">
      <selection activeCell="D4" sqref="D4"/>
    </sheetView>
  </sheetViews>
  <sheetFormatPr baseColWidth="10" defaultColWidth="8.85546875" defaultRowHeight="12.75" x14ac:dyDescent="0.2"/>
  <cols>
    <col min="1" max="1" width="12.28515625" style="83" customWidth="1"/>
    <col min="2" max="2" width="13" style="83" customWidth="1"/>
    <col min="3" max="3" width="11.85546875" style="83" customWidth="1"/>
    <col min="4" max="4" width="12" style="83" customWidth="1"/>
    <col min="5" max="5" width="12.28515625" style="83" customWidth="1"/>
    <col min="6" max="6" width="11.5703125" style="83" customWidth="1"/>
    <col min="7" max="7" width="14.140625" style="83" customWidth="1"/>
    <col min="8" max="8" width="13.28515625" style="83" customWidth="1"/>
    <col min="9" max="9" width="13.42578125" style="83" customWidth="1"/>
    <col min="10" max="10" width="11.7109375" style="83" customWidth="1"/>
    <col min="11" max="11" width="14" style="83" customWidth="1"/>
    <col min="12" max="12" width="13.42578125" style="83" customWidth="1"/>
    <col min="13" max="13" width="12.5703125" style="83" customWidth="1"/>
    <col min="14" max="14" width="10" style="83" customWidth="1"/>
    <col min="15" max="15" width="11.140625" style="83" customWidth="1"/>
    <col min="16" max="16" width="10.42578125" style="83" customWidth="1"/>
    <col min="17" max="17" width="10.7109375" style="83" customWidth="1"/>
    <col min="18" max="18" width="12" style="83" customWidth="1"/>
    <col min="19" max="20" width="11.7109375" style="83" customWidth="1"/>
    <col min="21" max="21" width="14.42578125" style="83" customWidth="1"/>
    <col min="22" max="22" width="11.85546875" style="83" customWidth="1"/>
    <col min="23" max="23" width="10.85546875" style="83" customWidth="1"/>
    <col min="24" max="24" width="12.5703125" style="83" customWidth="1"/>
    <col min="25" max="1024" width="8.85546875" style="16"/>
  </cols>
  <sheetData>
    <row r="1" spans="1:24" x14ac:dyDescent="0.2">
      <c r="A1" s="85" t="s">
        <v>125</v>
      </c>
      <c r="B1" s="85"/>
      <c r="C1" s="85"/>
      <c r="H1" s="344" t="s">
        <v>126</v>
      </c>
      <c r="V1" s="428"/>
    </row>
    <row r="2" spans="1:24" x14ac:dyDescent="0.2">
      <c r="A2" s="84"/>
      <c r="B2" s="87"/>
      <c r="C2" s="87"/>
    </row>
    <row r="3" spans="1:24" x14ac:dyDescent="0.2">
      <c r="A3" s="85" t="s">
        <v>1</v>
      </c>
      <c r="C3" s="148" t="str">
        <f>+Índice_Anexos_ICT!C3</f>
        <v>TELSOTERRA S.A.</v>
      </c>
    </row>
    <row r="4" spans="1:24" x14ac:dyDescent="0.2">
      <c r="A4" s="85" t="s">
        <v>3</v>
      </c>
      <c r="C4" s="148" t="str">
        <f>+Índice_Anexos_ICT!C4</f>
        <v>0992941626001</v>
      </c>
    </row>
    <row r="5" spans="1:24" x14ac:dyDescent="0.2">
      <c r="A5" s="85" t="s">
        <v>5</v>
      </c>
      <c r="C5" s="148">
        <f>+Índice_Anexos_ICT!C5</f>
        <v>2019</v>
      </c>
    </row>
    <row r="6" spans="1:24" x14ac:dyDescent="0.2">
      <c r="A6" s="84"/>
      <c r="B6" s="87"/>
      <c r="C6" s="87"/>
    </row>
    <row r="7" spans="1:24" x14ac:dyDescent="0.2">
      <c r="A7" s="85" t="s">
        <v>1312</v>
      </c>
      <c r="B7" s="85"/>
      <c r="C7" s="85"/>
    </row>
    <row r="8" spans="1:24" x14ac:dyDescent="0.2">
      <c r="A8" s="87" t="s">
        <v>111</v>
      </c>
      <c r="B8" s="85"/>
      <c r="C8" s="85"/>
      <c r="S8" s="410"/>
    </row>
    <row r="9" spans="1:24" x14ac:dyDescent="0.2">
      <c r="A9" s="85"/>
      <c r="B9" s="85"/>
      <c r="C9" s="85"/>
    </row>
    <row r="10" spans="1:24" x14ac:dyDescent="0.2">
      <c r="A10" s="85" t="s">
        <v>479</v>
      </c>
      <c r="B10" s="85"/>
      <c r="C10" s="85"/>
    </row>
    <row r="11" spans="1:24" x14ac:dyDescent="0.2">
      <c r="A11" s="85" t="s">
        <v>1313</v>
      </c>
    </row>
    <row r="13" spans="1:24" ht="12.75" customHeight="1" x14ac:dyDescent="0.2">
      <c r="A13" s="606" t="s">
        <v>1314</v>
      </c>
      <c r="B13" s="606"/>
      <c r="C13" s="606"/>
      <c r="D13" s="606"/>
      <c r="E13" s="606"/>
      <c r="F13" s="606"/>
      <c r="G13" s="606"/>
      <c r="H13" s="606"/>
      <c r="I13" s="606"/>
      <c r="J13" s="606"/>
      <c r="K13" s="606"/>
      <c r="L13" s="606"/>
      <c r="M13" s="606"/>
      <c r="N13" s="606"/>
      <c r="O13" s="606"/>
      <c r="P13" s="606"/>
      <c r="Q13" s="606"/>
      <c r="R13" s="606"/>
      <c r="S13" s="606"/>
      <c r="T13" s="606"/>
      <c r="U13" s="606"/>
      <c r="V13" s="541" t="s">
        <v>1315</v>
      </c>
      <c r="W13" s="541" t="s">
        <v>1316</v>
      </c>
      <c r="X13" s="541" t="s">
        <v>1317</v>
      </c>
    </row>
    <row r="14" spans="1:24" ht="72" customHeight="1" x14ac:dyDescent="0.2">
      <c r="A14" s="541" t="s">
        <v>1318</v>
      </c>
      <c r="B14" s="541" t="s">
        <v>1319</v>
      </c>
      <c r="C14" s="541" t="s">
        <v>1320</v>
      </c>
      <c r="D14" s="278" t="s">
        <v>887</v>
      </c>
      <c r="E14" s="278" t="s">
        <v>1321</v>
      </c>
      <c r="F14" s="278" t="s">
        <v>1322</v>
      </c>
      <c r="G14" s="541" t="s">
        <v>1323</v>
      </c>
      <c r="H14" s="541" t="s">
        <v>1324</v>
      </c>
      <c r="I14" s="541" t="s">
        <v>1325</v>
      </c>
      <c r="J14" s="541" t="s">
        <v>1326</v>
      </c>
      <c r="K14" s="278" t="s">
        <v>1327</v>
      </c>
      <c r="L14" s="278" t="s">
        <v>1328</v>
      </c>
      <c r="M14" s="149" t="s">
        <v>1329</v>
      </c>
      <c r="N14" s="149" t="s">
        <v>1330</v>
      </c>
      <c r="O14" s="149" t="s">
        <v>1331</v>
      </c>
      <c r="P14" s="149" t="s">
        <v>1332</v>
      </c>
      <c r="Q14" s="149" t="s">
        <v>1333</v>
      </c>
      <c r="R14" s="149" t="s">
        <v>1334</v>
      </c>
      <c r="S14" s="541" t="s">
        <v>1335</v>
      </c>
      <c r="T14" s="149" t="s">
        <v>1336</v>
      </c>
      <c r="U14" s="149" t="s">
        <v>1337</v>
      </c>
      <c r="V14" s="541"/>
      <c r="W14" s="541"/>
      <c r="X14" s="541"/>
    </row>
    <row r="15" spans="1:24" ht="22.5" x14ac:dyDescent="0.2">
      <c r="A15" s="541"/>
      <c r="B15" s="541"/>
      <c r="C15" s="541"/>
      <c r="D15" s="198"/>
      <c r="E15" s="198"/>
      <c r="F15" s="198"/>
      <c r="G15" s="541"/>
      <c r="H15" s="541"/>
      <c r="I15" s="541"/>
      <c r="J15" s="541"/>
      <c r="K15" s="198"/>
      <c r="L15" s="430" t="s">
        <v>1338</v>
      </c>
      <c r="M15" s="188" t="s">
        <v>314</v>
      </c>
      <c r="N15" s="188" t="s">
        <v>316</v>
      </c>
      <c r="O15" s="188" t="s">
        <v>1339</v>
      </c>
      <c r="P15" s="188" t="s">
        <v>765</v>
      </c>
      <c r="Q15" s="188" t="s">
        <v>705</v>
      </c>
      <c r="R15" s="188" t="s">
        <v>790</v>
      </c>
      <c r="S15" s="541"/>
      <c r="T15" s="188" t="s">
        <v>708</v>
      </c>
      <c r="U15" s="188" t="s">
        <v>1340</v>
      </c>
      <c r="V15" s="188" t="s">
        <v>715</v>
      </c>
      <c r="W15" s="188" t="s">
        <v>1341</v>
      </c>
      <c r="X15" s="541"/>
    </row>
    <row r="16" spans="1:24" x14ac:dyDescent="0.2">
      <c r="A16" s="167"/>
      <c r="B16" s="209"/>
      <c r="C16" s="167"/>
      <c r="D16" s="167" t="s">
        <v>898</v>
      </c>
      <c r="E16" s="167" t="s">
        <v>1342</v>
      </c>
      <c r="F16" s="431">
        <v>0</v>
      </c>
      <c r="G16" s="167"/>
      <c r="H16" s="160" t="s">
        <v>1343</v>
      </c>
      <c r="I16" s="167"/>
      <c r="J16" s="167"/>
      <c r="K16" s="167"/>
      <c r="L16" s="167" t="s">
        <v>1344</v>
      </c>
      <c r="M16" s="432">
        <v>0</v>
      </c>
      <c r="N16" s="433">
        <v>0</v>
      </c>
      <c r="O16" s="433">
        <f>M16*N16</f>
        <v>0</v>
      </c>
      <c r="P16" s="229">
        <v>0</v>
      </c>
      <c r="Q16" s="434">
        <v>0</v>
      </c>
      <c r="R16" s="317">
        <v>0</v>
      </c>
      <c r="S16" s="435" t="s">
        <v>1345</v>
      </c>
      <c r="T16" s="431">
        <v>0</v>
      </c>
      <c r="U16" s="161">
        <f>(O16*P16*Q16*R16)/31.1034768</f>
        <v>0</v>
      </c>
      <c r="V16" s="431">
        <v>0</v>
      </c>
      <c r="W16" s="161">
        <f>U16-V16</f>
        <v>0</v>
      </c>
      <c r="X16" s="167"/>
    </row>
    <row r="17" spans="1:24" x14ac:dyDescent="0.2">
      <c r="A17" s="167"/>
      <c r="B17" s="209"/>
      <c r="C17" s="167"/>
      <c r="D17" s="167"/>
      <c r="E17" s="167"/>
      <c r="F17" s="167"/>
      <c r="G17" s="167"/>
      <c r="H17" s="209"/>
      <c r="I17" s="167"/>
      <c r="J17" s="167"/>
      <c r="K17" s="167"/>
      <c r="L17" s="167"/>
      <c r="M17" s="436"/>
      <c r="N17" s="436"/>
      <c r="O17" s="436"/>
      <c r="P17" s="436"/>
      <c r="Q17" s="436"/>
      <c r="R17" s="317"/>
      <c r="S17" s="435"/>
      <c r="T17" s="435"/>
      <c r="U17" s="161"/>
      <c r="V17" s="167"/>
      <c r="W17" s="161">
        <v>0</v>
      </c>
      <c r="X17" s="167"/>
    </row>
    <row r="18" spans="1:24" x14ac:dyDescent="0.2">
      <c r="A18" s="167"/>
      <c r="B18" s="209"/>
      <c r="C18" s="167"/>
      <c r="D18" s="167"/>
      <c r="E18" s="167"/>
      <c r="F18" s="167"/>
      <c r="G18" s="167"/>
      <c r="H18" s="209"/>
      <c r="I18" s="167"/>
      <c r="J18" s="167"/>
      <c r="K18" s="167"/>
      <c r="L18" s="167"/>
      <c r="M18" s="436"/>
      <c r="N18" s="436"/>
      <c r="O18" s="436"/>
      <c r="P18" s="436"/>
      <c r="Q18" s="436"/>
      <c r="R18" s="317"/>
      <c r="S18" s="435"/>
      <c r="T18" s="435"/>
      <c r="U18" s="161"/>
      <c r="V18" s="167"/>
      <c r="W18" s="161">
        <v>0</v>
      </c>
      <c r="X18" s="167"/>
    </row>
    <row r="19" spans="1:24" x14ac:dyDescent="0.2">
      <c r="A19" s="167"/>
      <c r="B19" s="209"/>
      <c r="C19" s="167"/>
      <c r="D19" s="167"/>
      <c r="E19" s="167"/>
      <c r="F19" s="167"/>
      <c r="G19" s="167"/>
      <c r="H19" s="209"/>
      <c r="I19" s="167"/>
      <c r="J19" s="167"/>
      <c r="K19" s="167"/>
      <c r="L19" s="167"/>
      <c r="M19" s="436"/>
      <c r="N19" s="436"/>
      <c r="O19" s="436"/>
      <c r="P19" s="436"/>
      <c r="Q19" s="436"/>
      <c r="R19" s="317"/>
      <c r="S19" s="435"/>
      <c r="T19" s="435"/>
      <c r="U19" s="161"/>
      <c r="V19" s="167"/>
      <c r="W19" s="161">
        <v>0</v>
      </c>
      <c r="X19" s="167"/>
    </row>
    <row r="20" spans="1:24" x14ac:dyDescent="0.2">
      <c r="E20" s="162">
        <f>SUM(E16:E19)</f>
        <v>0</v>
      </c>
      <c r="F20" s="162">
        <f>SUM(F16:F19)</f>
        <v>0</v>
      </c>
      <c r="H20" s="162">
        <f>SUM(H16:H19)</f>
        <v>0</v>
      </c>
      <c r="J20" s="162">
        <f>SUM(J16:J19)</f>
        <v>0</v>
      </c>
      <c r="M20" s="162">
        <f>SUM(M16:M19)</f>
        <v>0</v>
      </c>
      <c r="N20" s="207"/>
      <c r="O20" s="207"/>
      <c r="P20" s="207"/>
      <c r="Q20" s="207"/>
      <c r="U20" s="162">
        <f>SUM(U16:U19)</f>
        <v>0</v>
      </c>
      <c r="V20" s="167"/>
      <c r="W20" s="162">
        <f>SUM(W16:W19)</f>
        <v>0</v>
      </c>
      <c r="X20" s="167"/>
    </row>
    <row r="21" spans="1:24" x14ac:dyDescent="0.2">
      <c r="R21" s="437">
        <f>1345/31.1034768</f>
        <v>43.242754134804635</v>
      </c>
    </row>
    <row r="23" spans="1:24" x14ac:dyDescent="0.2">
      <c r="A23" s="85" t="s">
        <v>1346</v>
      </c>
      <c r="B23" s="343"/>
      <c r="C23" s="343"/>
      <c r="D23" s="343"/>
    </row>
    <row r="24" spans="1:24" x14ac:dyDescent="0.2">
      <c r="A24" s="343"/>
      <c r="B24" s="343"/>
      <c r="C24" s="343"/>
      <c r="D24" s="343"/>
      <c r="P24" s="438"/>
    </row>
    <row r="25" spans="1:24" ht="45" x14ac:dyDescent="0.2">
      <c r="A25" s="439" t="s">
        <v>1347</v>
      </c>
      <c r="B25" s="439" t="s">
        <v>1348</v>
      </c>
      <c r="C25" s="439" t="s">
        <v>1349</v>
      </c>
      <c r="D25" s="439" t="s">
        <v>1350</v>
      </c>
      <c r="M25" s="440"/>
    </row>
    <row r="26" spans="1:24" x14ac:dyDescent="0.2">
      <c r="A26" s="364"/>
      <c r="B26" s="364"/>
      <c r="C26" s="364"/>
      <c r="D26" s="364"/>
      <c r="O26" s="441"/>
    </row>
    <row r="27" spans="1:24" x14ac:dyDescent="0.2">
      <c r="A27" s="364"/>
      <c r="B27" s="364"/>
      <c r="C27" s="364"/>
      <c r="D27" s="364"/>
    </row>
    <row r="28" spans="1:24" x14ac:dyDescent="0.2">
      <c r="A28" s="364"/>
      <c r="B28" s="364"/>
      <c r="C28" s="364"/>
      <c r="D28" s="364"/>
    </row>
    <row r="29" spans="1:24" x14ac:dyDescent="0.2">
      <c r="A29" s="364"/>
      <c r="B29" s="364"/>
      <c r="C29" s="364"/>
      <c r="D29" s="364"/>
    </row>
    <row r="30" spans="1:24" x14ac:dyDescent="0.2">
      <c r="A30" s="364"/>
      <c r="B30" s="364"/>
      <c r="C30" s="364"/>
      <c r="D30" s="364"/>
    </row>
    <row r="31" spans="1:24" ht="12.75" customHeight="1" x14ac:dyDescent="0.2">
      <c r="A31" s="607" t="s">
        <v>987</v>
      </c>
      <c r="B31" s="607"/>
      <c r="C31" s="442">
        <f>SUM(C26:C30)</f>
        <v>0</v>
      </c>
    </row>
    <row r="34" spans="1:1024" x14ac:dyDescent="0.2">
      <c r="A34" s="443" t="s">
        <v>1351</v>
      </c>
      <c r="B34" s="115"/>
      <c r="C34" s="115"/>
      <c r="D34" s="115"/>
      <c r="E34" s="115"/>
      <c r="F34" s="115"/>
      <c r="G34" s="115"/>
      <c r="H34" s="115"/>
      <c r="I34" s="115"/>
      <c r="J34" s="115"/>
      <c r="K34" s="115"/>
      <c r="L34" s="115"/>
      <c r="M34" s="115"/>
      <c r="N34" s="115"/>
      <c r="O34" s="115"/>
      <c r="P34" s="115"/>
      <c r="Q34" s="115"/>
      <c r="R34" s="115"/>
      <c r="S34" s="115"/>
      <c r="T34" s="115"/>
      <c r="U34" s="115"/>
      <c r="V34" s="115"/>
      <c r="W34" s="115"/>
      <c r="X34" s="115"/>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x14ac:dyDescent="0.2">
      <c r="A35" s="444" t="s">
        <v>1352</v>
      </c>
      <c r="B35" s="445"/>
      <c r="C35" s="445"/>
      <c r="D35" s="445"/>
      <c r="E35" s="445"/>
      <c r="F35" s="445"/>
      <c r="G35" s="445"/>
      <c r="H35" s="445"/>
      <c r="I35" s="445"/>
      <c r="J35" s="445"/>
      <c r="K35" s="115"/>
      <c r="L35" s="115"/>
      <c r="M35" s="115"/>
      <c r="N35" s="115"/>
      <c r="O35" s="115"/>
      <c r="P35" s="115"/>
      <c r="Q35" s="115"/>
      <c r="R35" s="115"/>
      <c r="S35" s="115"/>
      <c r="T35" s="115"/>
      <c r="U35" s="115"/>
      <c r="V35" s="115"/>
      <c r="W35" s="115"/>
      <c r="X35" s="11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x14ac:dyDescent="0.2">
      <c r="A36" s="219"/>
      <c r="B36" s="446"/>
      <c r="C36" s="446"/>
      <c r="D36" s="446"/>
      <c r="E36" s="446"/>
      <c r="F36" s="446"/>
      <c r="G36" s="446"/>
      <c r="H36" s="446"/>
      <c r="I36" s="446"/>
      <c r="J36" s="446"/>
    </row>
    <row r="37" spans="1:1024" ht="57" customHeight="1" x14ac:dyDescent="0.2">
      <c r="A37" s="149" t="s">
        <v>1353</v>
      </c>
      <c r="B37" s="149" t="s">
        <v>1354</v>
      </c>
      <c r="C37" s="149" t="s">
        <v>1355</v>
      </c>
      <c r="D37" s="149" t="s">
        <v>1356</v>
      </c>
      <c r="E37" s="149" t="s">
        <v>1357</v>
      </c>
      <c r="F37" s="149" t="s">
        <v>1358</v>
      </c>
      <c r="G37" s="149" t="s">
        <v>1359</v>
      </c>
      <c r="H37" s="149" t="s">
        <v>1360</v>
      </c>
      <c r="I37" s="149" t="s">
        <v>1361</v>
      </c>
      <c r="J37" s="149" t="s">
        <v>1362</v>
      </c>
      <c r="K37" s="149" t="s">
        <v>1316</v>
      </c>
      <c r="L37" s="541" t="s">
        <v>1317</v>
      </c>
      <c r="M37" s="541"/>
      <c r="N37" s="447"/>
      <c r="O37" s="447"/>
      <c r="P37" s="447"/>
      <c r="Q37" s="447"/>
    </row>
    <row r="38" spans="1:1024" ht="12.75" customHeight="1" x14ac:dyDescent="0.2">
      <c r="A38" s="209"/>
      <c r="B38" s="209"/>
      <c r="C38" s="209"/>
      <c r="D38" s="209"/>
      <c r="E38" s="221"/>
      <c r="F38" s="209"/>
      <c r="G38" s="161"/>
      <c r="H38" s="221"/>
      <c r="I38" s="221"/>
      <c r="J38" s="210"/>
      <c r="K38" s="223"/>
      <c r="L38" s="608"/>
      <c r="M38" s="608"/>
      <c r="N38" s="148"/>
      <c r="O38" s="148"/>
      <c r="P38" s="148"/>
      <c r="Q38" s="148"/>
    </row>
    <row r="39" spans="1:1024" ht="12.75" customHeight="1" x14ac:dyDescent="0.2">
      <c r="A39" s="209"/>
      <c r="B39" s="209"/>
      <c r="C39" s="209"/>
      <c r="D39" s="209"/>
      <c r="E39" s="221"/>
      <c r="F39" s="209"/>
      <c r="G39" s="161"/>
      <c r="H39" s="221"/>
      <c r="I39" s="221"/>
      <c r="J39" s="210"/>
      <c r="K39" s="223"/>
      <c r="L39" s="608"/>
      <c r="M39" s="608"/>
      <c r="N39" s="148"/>
      <c r="O39" s="148"/>
      <c r="P39" s="148"/>
      <c r="Q39" s="148"/>
    </row>
    <row r="40" spans="1:1024" ht="12.75" customHeight="1" x14ac:dyDescent="0.2">
      <c r="A40" s="209"/>
      <c r="B40" s="209"/>
      <c r="C40" s="209"/>
      <c r="D40" s="209"/>
      <c r="E40" s="221"/>
      <c r="F40" s="209"/>
      <c r="G40" s="161"/>
      <c r="H40" s="221"/>
      <c r="I40" s="221"/>
      <c r="J40" s="210"/>
      <c r="K40" s="223"/>
      <c r="L40" s="608"/>
      <c r="M40" s="608"/>
      <c r="N40" s="148"/>
      <c r="O40" s="148"/>
      <c r="P40" s="148"/>
      <c r="Q40" s="148"/>
    </row>
    <row r="41" spans="1:1024" ht="12.75" customHeight="1" x14ac:dyDescent="0.2">
      <c r="A41" s="209"/>
      <c r="B41" s="209"/>
      <c r="C41" s="209"/>
      <c r="D41" s="209"/>
      <c r="E41" s="221"/>
      <c r="F41" s="209"/>
      <c r="G41" s="161"/>
      <c r="H41" s="221"/>
      <c r="I41" s="221"/>
      <c r="J41" s="210"/>
      <c r="K41" s="223"/>
      <c r="L41" s="608"/>
      <c r="M41" s="608"/>
      <c r="N41" s="148"/>
      <c r="O41" s="148"/>
      <c r="P41" s="148"/>
      <c r="Q41" s="148"/>
    </row>
    <row r="42" spans="1:1024" ht="12.75" customHeight="1" x14ac:dyDescent="0.2">
      <c r="A42" s="209"/>
      <c r="B42" s="209"/>
      <c r="C42" s="209"/>
      <c r="D42" s="209"/>
      <c r="E42" s="221"/>
      <c r="F42" s="209"/>
      <c r="G42" s="161"/>
      <c r="H42" s="221"/>
      <c r="I42" s="221"/>
      <c r="J42" s="210"/>
      <c r="K42" s="223"/>
      <c r="L42" s="608"/>
      <c r="M42" s="608"/>
      <c r="N42" s="148"/>
      <c r="O42" s="148"/>
      <c r="P42" s="148"/>
      <c r="Q42" s="148"/>
    </row>
    <row r="43" spans="1:1024" ht="12.75" customHeight="1" x14ac:dyDescent="0.2">
      <c r="A43" s="543" t="s">
        <v>987</v>
      </c>
      <c r="B43" s="543"/>
      <c r="C43" s="543"/>
      <c r="D43" s="543"/>
      <c r="E43" s="543"/>
      <c r="F43" s="543"/>
      <c r="G43" s="162">
        <f>SUM(G38:G42)</f>
        <v>0</v>
      </c>
      <c r="H43" s="448"/>
      <c r="I43" s="448"/>
      <c r="J43" s="162">
        <f>SUM(J38:J42)</f>
        <v>0</v>
      </c>
      <c r="K43" s="162">
        <f>SUM(K38:K42)</f>
        <v>0</v>
      </c>
    </row>
    <row r="44" spans="1:1024" x14ac:dyDescent="0.2">
      <c r="A44" s="219"/>
      <c r="B44" s="446"/>
      <c r="C44" s="446"/>
      <c r="D44" s="446"/>
      <c r="E44" s="446"/>
      <c r="F44" s="446"/>
      <c r="G44" s="446"/>
      <c r="H44" s="446"/>
      <c r="I44" s="446"/>
      <c r="J44" s="446"/>
    </row>
    <row r="47" spans="1:1024" x14ac:dyDescent="0.2">
      <c r="A47" s="85" t="s">
        <v>1363</v>
      </c>
      <c r="B47" s="446"/>
      <c r="C47" s="446"/>
      <c r="D47" s="446"/>
      <c r="E47" s="446"/>
      <c r="F47" s="446"/>
      <c r="G47" s="446"/>
      <c r="H47" s="446"/>
      <c r="I47" s="446"/>
      <c r="J47" s="446"/>
    </row>
    <row r="48" spans="1:1024" x14ac:dyDescent="0.2">
      <c r="A48" s="446"/>
      <c r="B48" s="446"/>
      <c r="C48" s="446"/>
      <c r="D48" s="446"/>
      <c r="E48" s="446"/>
      <c r="F48" s="446"/>
      <c r="G48" s="446"/>
      <c r="H48" s="446"/>
      <c r="I48" s="446"/>
      <c r="J48" s="446"/>
    </row>
    <row r="49" spans="1:1024" ht="19.350000000000001" customHeight="1" x14ac:dyDescent="0.2">
      <c r="A49" s="541" t="s">
        <v>1364</v>
      </c>
      <c r="B49" s="541"/>
      <c r="C49" s="541"/>
      <c r="D49" s="541"/>
      <c r="E49" s="541" t="s">
        <v>1365</v>
      </c>
      <c r="F49" s="541"/>
      <c r="G49" s="541"/>
      <c r="H49" s="541"/>
      <c r="I49" s="558" t="s">
        <v>1366</v>
      </c>
      <c r="J49" s="558"/>
      <c r="K49" s="558"/>
      <c r="L49" s="558"/>
      <c r="M49" s="541" t="s">
        <v>1367</v>
      </c>
      <c r="N49" s="541"/>
      <c r="O49" s="541"/>
      <c r="P49" s="541"/>
      <c r="Q49" s="541"/>
      <c r="R49" s="541"/>
      <c r="S49" s="449"/>
      <c r="T49" s="449"/>
      <c r="U49" s="449"/>
      <c r="V49" s="95"/>
      <c r="W49" s="95"/>
      <c r="X49" s="95"/>
    </row>
    <row r="50" spans="1:1024" ht="11.25" customHeight="1" x14ac:dyDescent="0.2">
      <c r="A50" s="541" t="s">
        <v>1368</v>
      </c>
      <c r="B50" s="541"/>
      <c r="C50" s="541"/>
      <c r="D50" s="149" t="s">
        <v>867</v>
      </c>
      <c r="E50" s="541" t="s">
        <v>1368</v>
      </c>
      <c r="F50" s="541"/>
      <c r="G50" s="541"/>
      <c r="H50" s="149" t="s">
        <v>867</v>
      </c>
      <c r="I50" s="541" t="s">
        <v>1368</v>
      </c>
      <c r="J50" s="541"/>
      <c r="K50" s="541"/>
      <c r="L50" s="149" t="s">
        <v>867</v>
      </c>
      <c r="M50" s="450" t="s">
        <v>1368</v>
      </c>
      <c r="N50" s="451"/>
      <c r="O50" s="451"/>
      <c r="P50" s="451"/>
      <c r="Q50" s="451"/>
      <c r="R50" s="149" t="s">
        <v>867</v>
      </c>
      <c r="S50" s="449"/>
      <c r="T50" s="447"/>
      <c r="U50" s="447"/>
      <c r="V50" s="95"/>
      <c r="W50" s="95"/>
      <c r="X50" s="95"/>
    </row>
    <row r="51" spans="1:1024" ht="12.75" customHeight="1" x14ac:dyDescent="0.2">
      <c r="A51" s="510"/>
      <c r="B51" s="510"/>
      <c r="C51" s="510"/>
      <c r="D51" s="161"/>
      <c r="E51" s="510"/>
      <c r="F51" s="510"/>
      <c r="G51" s="510"/>
      <c r="H51" s="161"/>
      <c r="I51" s="510"/>
      <c r="J51" s="510"/>
      <c r="K51" s="510"/>
      <c r="L51" s="161"/>
      <c r="M51" s="452"/>
      <c r="N51" s="453"/>
      <c r="O51" s="453"/>
      <c r="P51" s="453"/>
      <c r="Q51" s="453"/>
      <c r="R51" s="161"/>
      <c r="S51" s="157"/>
      <c r="T51" s="454"/>
      <c r="U51" s="455"/>
    </row>
    <row r="52" spans="1:1024" ht="12.75" customHeight="1" x14ac:dyDescent="0.2">
      <c r="A52" s="510"/>
      <c r="B52" s="510"/>
      <c r="C52" s="510"/>
      <c r="D52" s="161"/>
      <c r="E52" s="510"/>
      <c r="F52" s="510"/>
      <c r="G52" s="510"/>
      <c r="H52" s="161"/>
      <c r="I52" s="510"/>
      <c r="J52" s="510"/>
      <c r="K52" s="510"/>
      <c r="L52" s="161"/>
      <c r="M52" s="452"/>
      <c r="N52" s="453"/>
      <c r="O52" s="453"/>
      <c r="P52" s="453"/>
      <c r="Q52" s="453"/>
      <c r="R52" s="161"/>
      <c r="S52" s="157"/>
      <c r="T52" s="454"/>
      <c r="U52" s="455"/>
    </row>
    <row r="53" spans="1:1024" ht="12.75" customHeight="1" x14ac:dyDescent="0.2">
      <c r="A53" s="510"/>
      <c r="B53" s="510"/>
      <c r="C53" s="510"/>
      <c r="D53" s="161"/>
      <c r="E53" s="510"/>
      <c r="F53" s="510"/>
      <c r="G53" s="510"/>
      <c r="H53" s="161"/>
      <c r="I53" s="510"/>
      <c r="J53" s="510"/>
      <c r="K53" s="510"/>
      <c r="L53" s="161"/>
      <c r="M53" s="452"/>
      <c r="N53" s="453"/>
      <c r="O53" s="453"/>
      <c r="P53" s="453"/>
      <c r="Q53" s="453"/>
      <c r="R53" s="161"/>
      <c r="S53" s="157"/>
      <c r="T53" s="454"/>
      <c r="U53" s="455"/>
    </row>
    <row r="54" spans="1:1024" ht="12.75" customHeight="1" x14ac:dyDescent="0.2">
      <c r="A54" s="510"/>
      <c r="B54" s="510"/>
      <c r="C54" s="510"/>
      <c r="D54" s="161"/>
      <c r="E54" s="510"/>
      <c r="F54" s="510"/>
      <c r="G54" s="510"/>
      <c r="H54" s="161"/>
      <c r="I54" s="510"/>
      <c r="J54" s="510"/>
      <c r="K54" s="510"/>
      <c r="L54" s="161"/>
      <c r="M54" s="452"/>
      <c r="N54" s="453"/>
      <c r="O54" s="453"/>
      <c r="P54" s="453"/>
      <c r="Q54" s="453"/>
      <c r="R54" s="161"/>
      <c r="S54" s="157"/>
      <c r="T54" s="454"/>
      <c r="U54" s="455"/>
    </row>
    <row r="55" spans="1:1024" ht="12.75" customHeight="1" x14ac:dyDescent="0.2">
      <c r="A55" s="510"/>
      <c r="B55" s="510"/>
      <c r="C55" s="510"/>
      <c r="D55" s="161"/>
      <c r="E55" s="510"/>
      <c r="F55" s="510"/>
      <c r="G55" s="510"/>
      <c r="H55" s="161"/>
      <c r="I55" s="510"/>
      <c r="J55" s="510"/>
      <c r="K55" s="510"/>
      <c r="L55" s="161"/>
      <c r="M55" s="452"/>
      <c r="N55" s="453"/>
      <c r="O55" s="453"/>
      <c r="P55" s="453"/>
      <c r="Q55" s="453"/>
      <c r="R55" s="161"/>
      <c r="S55" s="157"/>
      <c r="T55" s="454"/>
      <c r="U55" s="455"/>
    </row>
    <row r="56" spans="1:1024" ht="12.75" customHeight="1" x14ac:dyDescent="0.2">
      <c r="A56" s="609" t="s">
        <v>1369</v>
      </c>
      <c r="B56" s="609"/>
      <c r="C56" s="609"/>
      <c r="D56" s="162">
        <f>SUM(D51:D55)</f>
        <v>0</v>
      </c>
      <c r="E56" s="609" t="s">
        <v>1370</v>
      </c>
      <c r="F56" s="609"/>
      <c r="G56" s="609"/>
      <c r="H56" s="162">
        <f>SUM(H51:H55)</f>
        <v>0</v>
      </c>
      <c r="I56" s="609" t="s">
        <v>1371</v>
      </c>
      <c r="J56" s="609"/>
      <c r="K56" s="609"/>
      <c r="L56" s="162">
        <f>SUM(L51:L55)</f>
        <v>0</v>
      </c>
      <c r="M56" s="288" t="s">
        <v>1372</v>
      </c>
      <c r="N56" s="297"/>
      <c r="O56" s="297"/>
      <c r="P56" s="297"/>
      <c r="Q56" s="297"/>
      <c r="R56" s="162">
        <f>SUM(R51:R55)</f>
        <v>0</v>
      </c>
      <c r="S56" s="216"/>
      <c r="T56" s="128"/>
      <c r="U56" s="207"/>
    </row>
    <row r="57" spans="1:1024" ht="12.75" customHeight="1" x14ac:dyDescent="0.2">
      <c r="A57" s="610" t="s">
        <v>1373</v>
      </c>
      <c r="B57" s="610"/>
      <c r="C57" s="610"/>
      <c r="D57" s="610"/>
      <c r="E57" s="610"/>
      <c r="F57" s="610"/>
      <c r="G57" s="610"/>
      <c r="H57" s="610"/>
      <c r="I57" s="610"/>
      <c r="J57" s="610"/>
      <c r="K57" s="610"/>
      <c r="L57" s="610"/>
      <c r="M57" s="610"/>
      <c r="N57" s="610"/>
      <c r="O57" s="610"/>
      <c r="P57" s="610"/>
      <c r="Q57" s="610"/>
      <c r="R57" s="456">
        <f>+D56+H56+L56+R56</f>
        <v>0</v>
      </c>
      <c r="S57" s="216"/>
      <c r="T57" s="187"/>
      <c r="U57" s="383"/>
    </row>
    <row r="59" spans="1:1024" x14ac:dyDescent="0.2">
      <c r="A59" s="443" t="s">
        <v>1374</v>
      </c>
      <c r="B59" s="115"/>
      <c r="C59" s="115"/>
      <c r="D59" s="115"/>
      <c r="E59" s="115"/>
      <c r="F59" s="115"/>
      <c r="G59" s="115"/>
      <c r="H59" s="115"/>
      <c r="I59" s="115"/>
      <c r="J59" s="115"/>
      <c r="K59" s="115"/>
      <c r="L59" s="115"/>
      <c r="M59" s="115"/>
      <c r="N59" s="115"/>
      <c r="O59" s="115"/>
      <c r="P59" s="115"/>
      <c r="Q59" s="115"/>
      <c r="R59" s="115"/>
      <c r="S59" s="115"/>
      <c r="T59" s="115"/>
      <c r="U59" s="115"/>
      <c r="V59" s="115"/>
      <c r="W59" s="115"/>
      <c r="X59" s="115"/>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pans="1:1024" x14ac:dyDescent="0.2">
      <c r="A60" s="444" t="s">
        <v>1375</v>
      </c>
      <c r="B60" s="115"/>
      <c r="C60" s="115"/>
      <c r="D60" s="115"/>
      <c r="E60" s="115"/>
      <c r="F60" s="115"/>
      <c r="G60" s="115"/>
      <c r="H60" s="115"/>
      <c r="I60" s="115"/>
      <c r="J60" s="115"/>
      <c r="K60" s="115"/>
      <c r="L60" s="115"/>
      <c r="M60" s="115"/>
      <c r="N60" s="115"/>
      <c r="O60" s="115"/>
      <c r="P60" s="115"/>
      <c r="Q60" s="115"/>
      <c r="R60" s="115"/>
      <c r="S60" s="115"/>
      <c r="T60" s="115"/>
      <c r="U60" s="115"/>
      <c r="V60" s="115"/>
      <c r="W60" s="115"/>
      <c r="X60" s="115"/>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2" spans="1:1024" ht="56.25" x14ac:dyDescent="0.2">
      <c r="A62" s="439" t="s">
        <v>1376</v>
      </c>
      <c r="B62" s="439" t="s">
        <v>1377</v>
      </c>
      <c r="C62" s="439" t="s">
        <v>1378</v>
      </c>
      <c r="D62" s="439" t="s">
        <v>1379</v>
      </c>
      <c r="E62" s="439" t="s">
        <v>1380</v>
      </c>
      <c r="F62" s="457" t="s">
        <v>1381</v>
      </c>
      <c r="G62" s="457" t="s">
        <v>1382</v>
      </c>
      <c r="H62" s="458" t="s">
        <v>1383</v>
      </c>
      <c r="I62" s="439" t="s">
        <v>1384</v>
      </c>
      <c r="J62" s="459"/>
    </row>
    <row r="63" spans="1:1024" x14ac:dyDescent="0.2">
      <c r="A63" s="460"/>
      <c r="B63" s="461"/>
      <c r="C63" s="460"/>
      <c r="D63" s="460"/>
      <c r="E63" s="462" t="s">
        <v>1385</v>
      </c>
      <c r="F63" s="462" t="s">
        <v>1386</v>
      </c>
      <c r="G63" s="463"/>
      <c r="H63" s="463"/>
      <c r="I63" s="464"/>
      <c r="J63" s="465"/>
    </row>
    <row r="64" spans="1:1024" x14ac:dyDescent="0.2">
      <c r="A64" s="466"/>
      <c r="B64" s="467" t="s">
        <v>1387</v>
      </c>
      <c r="C64" s="467"/>
      <c r="D64" s="467"/>
      <c r="E64" s="467"/>
      <c r="F64" s="463"/>
      <c r="G64" s="463"/>
      <c r="H64" s="463"/>
      <c r="I64" s="466"/>
      <c r="J64" s="468"/>
    </row>
    <row r="67" spans="1:1024" s="343" customFormat="1" ht="11.25" x14ac:dyDescent="0.2">
      <c r="A67" s="85" t="s">
        <v>1388</v>
      </c>
      <c r="B67" s="85"/>
      <c r="C67" s="85"/>
      <c r="D67" s="83"/>
    </row>
    <row r="68" spans="1:1024" s="343" customFormat="1" ht="11.25" x14ac:dyDescent="0.2"/>
    <row r="69" spans="1:1024" s="343" customFormat="1" ht="57" customHeight="1" x14ac:dyDescent="0.2">
      <c r="A69" s="606" t="s">
        <v>887</v>
      </c>
      <c r="B69" s="606" t="s">
        <v>1389</v>
      </c>
      <c r="C69" s="606" t="s">
        <v>1353</v>
      </c>
      <c r="D69" s="606" t="s">
        <v>1390</v>
      </c>
      <c r="E69" s="429" t="s">
        <v>1391</v>
      </c>
      <c r="F69" s="429" t="s">
        <v>1392</v>
      </c>
      <c r="G69" s="429" t="s">
        <v>1393</v>
      </c>
      <c r="H69" s="429" t="s">
        <v>1394</v>
      </c>
      <c r="I69" s="429" t="s">
        <v>1395</v>
      </c>
      <c r="J69" s="429" t="s">
        <v>647</v>
      </c>
      <c r="K69" s="606" t="s">
        <v>1396</v>
      </c>
      <c r="L69" s="606" t="s">
        <v>1397</v>
      </c>
    </row>
    <row r="70" spans="1:1024" s="343" customFormat="1" ht="11.25" x14ac:dyDescent="0.2">
      <c r="A70" s="606"/>
      <c r="B70" s="606"/>
      <c r="C70" s="606"/>
      <c r="D70" s="606"/>
      <c r="E70" s="188" t="s">
        <v>314</v>
      </c>
      <c r="F70" s="188" t="s">
        <v>316</v>
      </c>
      <c r="G70" s="188" t="s">
        <v>1278</v>
      </c>
      <c r="H70" s="188" t="s">
        <v>1398</v>
      </c>
      <c r="I70" s="188" t="s">
        <v>705</v>
      </c>
      <c r="J70" s="188" t="s">
        <v>1399</v>
      </c>
      <c r="K70" s="606"/>
      <c r="L70" s="606"/>
    </row>
    <row r="71" spans="1:1024" s="343" customFormat="1" ht="11.25" x14ac:dyDescent="0.2">
      <c r="A71" s="364"/>
      <c r="B71" s="364"/>
      <c r="C71" s="364"/>
      <c r="D71" s="364"/>
      <c r="E71" s="364"/>
      <c r="F71" s="364"/>
      <c r="G71" s="368"/>
      <c r="H71" s="368"/>
      <c r="I71" s="368"/>
      <c r="J71" s="368">
        <f>G71+H71+I71</f>
        <v>0</v>
      </c>
      <c r="K71" s="368"/>
      <c r="L71" s="364"/>
    </row>
    <row r="72" spans="1:1024" s="343" customFormat="1" ht="11.25" x14ac:dyDescent="0.2">
      <c r="A72" s="364"/>
      <c r="B72" s="364"/>
      <c r="C72" s="364"/>
      <c r="D72" s="364"/>
      <c r="E72" s="364"/>
      <c r="F72" s="364"/>
      <c r="G72" s="368"/>
      <c r="H72" s="368"/>
      <c r="I72" s="368"/>
      <c r="J72" s="368">
        <f>G72+H72+I72</f>
        <v>0</v>
      </c>
      <c r="K72" s="368"/>
      <c r="L72" s="364"/>
    </row>
    <row r="73" spans="1:1024" s="343" customFormat="1" ht="11.25" x14ac:dyDescent="0.2">
      <c r="A73" s="364"/>
      <c r="B73" s="364"/>
      <c r="C73" s="364"/>
      <c r="D73" s="364"/>
      <c r="E73" s="364"/>
      <c r="F73" s="364"/>
      <c r="G73" s="368"/>
      <c r="H73" s="368"/>
      <c r="I73" s="368"/>
      <c r="J73" s="368">
        <f>G73+H73+I73</f>
        <v>0</v>
      </c>
      <c r="K73" s="368"/>
      <c r="L73" s="364"/>
    </row>
    <row r="74" spans="1:1024" s="343" customFormat="1" ht="11.25" x14ac:dyDescent="0.2">
      <c r="A74" s="364"/>
      <c r="B74" s="364"/>
      <c r="C74" s="364"/>
      <c r="D74" s="364"/>
      <c r="E74" s="364"/>
      <c r="F74" s="364"/>
      <c r="G74" s="368"/>
      <c r="H74" s="368"/>
      <c r="I74" s="368"/>
      <c r="J74" s="368">
        <f>G74+H74+I74</f>
        <v>0</v>
      </c>
      <c r="K74" s="368"/>
      <c r="L74" s="364"/>
    </row>
    <row r="75" spans="1:1024" s="343" customFormat="1" ht="11.25" x14ac:dyDescent="0.2">
      <c r="A75" s="364"/>
      <c r="B75" s="364"/>
      <c r="C75" s="364"/>
      <c r="D75" s="364"/>
      <c r="E75" s="364"/>
      <c r="F75" s="364"/>
      <c r="G75" s="368"/>
      <c r="H75" s="368"/>
      <c r="I75" s="368"/>
      <c r="J75" s="368">
        <f>G75+H75+I75</f>
        <v>0</v>
      </c>
      <c r="K75" s="368"/>
      <c r="L75" s="156"/>
    </row>
    <row r="76" spans="1:1024" s="343" customFormat="1" ht="11.25" customHeight="1" x14ac:dyDescent="0.2">
      <c r="A76" s="611" t="s">
        <v>987</v>
      </c>
      <c r="B76" s="611"/>
      <c r="C76" s="611"/>
      <c r="D76" s="611"/>
      <c r="E76" s="156">
        <f t="shared" ref="E76:J76" si="0">SUM(E71:E75)</f>
        <v>0</v>
      </c>
      <c r="F76" s="156">
        <f t="shared" si="0"/>
        <v>0</v>
      </c>
      <c r="G76" s="156">
        <f t="shared" si="0"/>
        <v>0</v>
      </c>
      <c r="H76" s="156">
        <f t="shared" si="0"/>
        <v>0</v>
      </c>
      <c r="I76" s="156">
        <f t="shared" si="0"/>
        <v>0</v>
      </c>
      <c r="J76" s="156">
        <f t="shared" si="0"/>
        <v>0</v>
      </c>
      <c r="K76" s="383"/>
      <c r="L76" s="156">
        <f>SUM(L71:L75)</f>
        <v>0</v>
      </c>
    </row>
    <row r="77" spans="1:1024" s="343" customFormat="1" ht="11.25" x14ac:dyDescent="0.2"/>
    <row r="78" spans="1:1024" x14ac:dyDescent="0.2">
      <c r="A78" s="444" t="s">
        <v>1400</v>
      </c>
      <c r="B78" s="445"/>
      <c r="C78" s="445"/>
      <c r="D78" s="445"/>
      <c r="E78" s="469" t="s">
        <v>1401</v>
      </c>
      <c r="F78" s="445"/>
      <c r="G78" s="445"/>
      <c r="H78" s="445"/>
      <c r="I78" s="445"/>
      <c r="J78" s="445"/>
      <c r="K78" s="115"/>
      <c r="L78" s="115"/>
      <c r="M78" s="115"/>
      <c r="N78" s="115"/>
      <c r="O78" s="115"/>
      <c r="P78" s="115"/>
      <c r="Q78" s="115"/>
      <c r="R78" s="115"/>
      <c r="S78" s="115"/>
      <c r="T78" s="115"/>
      <c r="U78" s="115"/>
      <c r="V78" s="115"/>
      <c r="W78" s="115"/>
      <c r="X78" s="115"/>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80" spans="1:1024" x14ac:dyDescent="0.2">
      <c r="A80" s="129" t="s">
        <v>1402</v>
      </c>
    </row>
    <row r="82" spans="1:1024" ht="67.5" customHeight="1" x14ac:dyDescent="0.2">
      <c r="A82" s="541" t="s">
        <v>1403</v>
      </c>
      <c r="B82" s="541" t="s">
        <v>1404</v>
      </c>
      <c r="C82" s="541" t="s">
        <v>1405</v>
      </c>
      <c r="D82" s="541" t="s">
        <v>1406</v>
      </c>
      <c r="E82" s="149" t="s">
        <v>1407</v>
      </c>
      <c r="F82" s="149" t="s">
        <v>1408</v>
      </c>
      <c r="G82" s="149" t="s">
        <v>1409</v>
      </c>
      <c r="H82" s="149" t="s">
        <v>1410</v>
      </c>
      <c r="I82" s="149" t="s">
        <v>1411</v>
      </c>
      <c r="J82" s="541" t="s">
        <v>1412</v>
      </c>
      <c r="K82" s="541" t="s">
        <v>1413</v>
      </c>
      <c r="L82" s="541" t="s">
        <v>1414</v>
      </c>
      <c r="M82" s="149" t="s">
        <v>1415</v>
      </c>
      <c r="N82" s="541" t="s">
        <v>1416</v>
      </c>
      <c r="O82" s="197" t="s">
        <v>1417</v>
      </c>
      <c r="P82" s="541" t="s">
        <v>1418</v>
      </c>
      <c r="Q82" s="541"/>
      <c r="R82" s="541"/>
      <c r="S82" s="447"/>
      <c r="T82" s="447"/>
      <c r="U82" s="612"/>
      <c r="V82" s="612"/>
      <c r="W82" s="612"/>
    </row>
    <row r="83" spans="1:1024" x14ac:dyDescent="0.2">
      <c r="A83" s="541"/>
      <c r="B83" s="541"/>
      <c r="C83" s="541"/>
      <c r="D83" s="541"/>
      <c r="E83" s="188" t="s">
        <v>314</v>
      </c>
      <c r="F83" s="188" t="s">
        <v>316</v>
      </c>
      <c r="G83" s="188" t="s">
        <v>1278</v>
      </c>
      <c r="H83" s="188" t="s">
        <v>765</v>
      </c>
      <c r="I83" s="188" t="s">
        <v>1419</v>
      </c>
      <c r="J83" s="541"/>
      <c r="K83" s="541"/>
      <c r="L83" s="541"/>
      <c r="M83" s="188" t="s">
        <v>790</v>
      </c>
      <c r="N83" s="541"/>
      <c r="O83" s="279" t="s">
        <v>810</v>
      </c>
      <c r="P83" s="541"/>
      <c r="Q83" s="541"/>
      <c r="R83" s="541"/>
      <c r="S83" s="371"/>
      <c r="T83" s="371"/>
      <c r="U83" s="612"/>
      <c r="V83" s="612"/>
      <c r="W83" s="612"/>
    </row>
    <row r="84" spans="1:1024" ht="12.75" customHeight="1" x14ac:dyDescent="0.2">
      <c r="A84" s="209"/>
      <c r="B84" s="209"/>
      <c r="C84" s="209"/>
      <c r="D84" s="209"/>
      <c r="E84" s="210"/>
      <c r="F84" s="470"/>
      <c r="G84" s="210">
        <f>+E84*F84</f>
        <v>0</v>
      </c>
      <c r="H84" s="470"/>
      <c r="I84" s="210">
        <f>E84*H84</f>
        <v>0</v>
      </c>
      <c r="J84" s="209"/>
      <c r="K84" s="209"/>
      <c r="L84" s="209"/>
      <c r="M84" s="210"/>
      <c r="N84" s="209"/>
      <c r="O84" s="471">
        <f>+E84-I84</f>
        <v>0</v>
      </c>
      <c r="P84" s="608"/>
      <c r="Q84" s="608"/>
      <c r="R84" s="608"/>
      <c r="S84" s="121"/>
      <c r="T84" s="121"/>
      <c r="U84" s="613"/>
      <c r="V84" s="613"/>
      <c r="W84" s="613"/>
    </row>
    <row r="85" spans="1:1024" ht="12.75" customHeight="1" x14ac:dyDescent="0.2">
      <c r="A85" s="209"/>
      <c r="B85" s="209"/>
      <c r="C85" s="209"/>
      <c r="D85" s="209"/>
      <c r="E85" s="210"/>
      <c r="F85" s="470"/>
      <c r="G85" s="210">
        <f>+E85*F85</f>
        <v>0</v>
      </c>
      <c r="H85" s="470"/>
      <c r="I85" s="210">
        <f>E85*H85</f>
        <v>0</v>
      </c>
      <c r="J85" s="209"/>
      <c r="K85" s="209"/>
      <c r="L85" s="209"/>
      <c r="M85" s="210"/>
      <c r="N85" s="209"/>
      <c r="O85" s="471">
        <f>+E85-I85</f>
        <v>0</v>
      </c>
      <c r="P85" s="608"/>
      <c r="Q85" s="608"/>
      <c r="R85" s="608"/>
      <c r="S85" s="121"/>
      <c r="T85" s="121"/>
      <c r="U85" s="613"/>
      <c r="V85" s="613"/>
      <c r="W85" s="613"/>
    </row>
    <row r="86" spans="1:1024" ht="12.75" customHeight="1" x14ac:dyDescent="0.2">
      <c r="A86" s="209"/>
      <c r="B86" s="209"/>
      <c r="C86" s="209"/>
      <c r="D86" s="209"/>
      <c r="E86" s="210"/>
      <c r="F86" s="470"/>
      <c r="G86" s="210">
        <f>+E86*F86</f>
        <v>0</v>
      </c>
      <c r="H86" s="470"/>
      <c r="I86" s="210">
        <f>E86*H86</f>
        <v>0</v>
      </c>
      <c r="J86" s="209"/>
      <c r="K86" s="209"/>
      <c r="L86" s="209"/>
      <c r="M86" s="210"/>
      <c r="N86" s="209"/>
      <c r="O86" s="471">
        <f>+E86-I86</f>
        <v>0</v>
      </c>
      <c r="P86" s="608"/>
      <c r="Q86" s="608"/>
      <c r="R86" s="608"/>
      <c r="S86" s="121"/>
      <c r="T86" s="121"/>
      <c r="U86" s="613"/>
      <c r="V86" s="613"/>
      <c r="W86" s="613"/>
    </row>
    <row r="87" spans="1:1024" ht="12.75" customHeight="1" x14ac:dyDescent="0.2">
      <c r="A87" s="209"/>
      <c r="B87" s="209"/>
      <c r="C87" s="209"/>
      <c r="D87" s="209"/>
      <c r="E87" s="210"/>
      <c r="F87" s="470"/>
      <c r="G87" s="210">
        <f>+E87*F87</f>
        <v>0</v>
      </c>
      <c r="H87" s="470"/>
      <c r="I87" s="210">
        <f>E87*H87</f>
        <v>0</v>
      </c>
      <c r="J87" s="209"/>
      <c r="K87" s="209"/>
      <c r="L87" s="209"/>
      <c r="M87" s="210"/>
      <c r="N87" s="209"/>
      <c r="O87" s="471">
        <f>+E87-I87</f>
        <v>0</v>
      </c>
      <c r="P87" s="614"/>
      <c r="Q87" s="614"/>
      <c r="R87" s="614"/>
      <c r="S87" s="121"/>
      <c r="T87" s="121"/>
      <c r="U87" s="613"/>
      <c r="V87" s="613"/>
      <c r="W87" s="613"/>
    </row>
    <row r="88" spans="1:1024" ht="12.75" customHeight="1" x14ac:dyDescent="0.2">
      <c r="A88" s="209"/>
      <c r="B88" s="209"/>
      <c r="C88" s="209"/>
      <c r="D88" s="209"/>
      <c r="E88" s="210"/>
      <c r="F88" s="470"/>
      <c r="G88" s="210">
        <f>+E88*F88</f>
        <v>0</v>
      </c>
      <c r="H88" s="470"/>
      <c r="I88" s="210">
        <f>E88*H88</f>
        <v>0</v>
      </c>
      <c r="J88" s="209"/>
      <c r="K88" s="209"/>
      <c r="L88" s="209"/>
      <c r="M88" s="210"/>
      <c r="N88" s="209"/>
      <c r="O88" s="472">
        <f>+E88-I88</f>
        <v>0</v>
      </c>
      <c r="P88" s="608"/>
      <c r="Q88" s="608"/>
      <c r="R88" s="608"/>
      <c r="S88" s="121"/>
      <c r="T88" s="121"/>
      <c r="U88" s="613"/>
      <c r="V88" s="613"/>
      <c r="W88" s="613"/>
    </row>
    <row r="89" spans="1:1024" ht="12.75" customHeight="1" x14ac:dyDescent="0.2">
      <c r="A89" s="578" t="s">
        <v>987</v>
      </c>
      <c r="B89" s="578"/>
      <c r="C89" s="578"/>
      <c r="D89" s="578"/>
      <c r="E89" s="578"/>
      <c r="F89" s="578"/>
      <c r="G89" s="156">
        <f>SUM(G84:G88)</f>
        <v>0</v>
      </c>
      <c r="H89" s="213"/>
      <c r="I89" s="156">
        <f>SUM(I84:I88)</f>
        <v>0</v>
      </c>
      <c r="J89" s="473"/>
      <c r="K89" s="192"/>
      <c r="L89" s="474"/>
      <c r="M89" s="156">
        <f>SUM(M84:M88)</f>
        <v>0</v>
      </c>
      <c r="N89" s="473"/>
      <c r="O89" s="156">
        <f>SUM(O84:O88)</f>
        <v>0</v>
      </c>
      <c r="P89" s="383"/>
      <c r="Q89" s="383"/>
      <c r="R89" s="84"/>
      <c r="S89" s="383"/>
      <c r="T89" s="383"/>
      <c r="U89" s="84"/>
      <c r="V89" s="84"/>
      <c r="W89" s="84"/>
    </row>
    <row r="91" spans="1:1024" x14ac:dyDescent="0.2">
      <c r="A91" s="443" t="s">
        <v>1420</v>
      </c>
      <c r="B91" s="115"/>
      <c r="C91" s="115"/>
      <c r="D91" s="115"/>
      <c r="E91" s="115"/>
      <c r="F91" s="115"/>
      <c r="G91" s="115"/>
      <c r="H91" s="115"/>
      <c r="I91" s="115"/>
      <c r="J91" s="115"/>
      <c r="K91" s="115"/>
      <c r="L91" s="115"/>
      <c r="M91" s="115"/>
      <c r="N91" s="115"/>
      <c r="O91" s="115"/>
      <c r="P91" s="115"/>
      <c r="Q91" s="115"/>
      <c r="R91" s="115"/>
      <c r="S91" s="115"/>
      <c r="T91" s="115"/>
      <c r="U91" s="115"/>
      <c r="V91" s="115"/>
      <c r="W91" s="115"/>
      <c r="X91" s="115"/>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spans="1:1024" x14ac:dyDescent="0.2">
      <c r="A92" s="443" t="s">
        <v>1421</v>
      </c>
      <c r="B92" s="115"/>
      <c r="C92" s="115"/>
      <c r="D92" s="115"/>
      <c r="E92" s="115"/>
      <c r="F92" s="115"/>
      <c r="G92" s="115"/>
      <c r="H92" s="115"/>
      <c r="I92" s="115"/>
      <c r="J92" s="115"/>
      <c r="K92" s="115"/>
      <c r="L92" s="115"/>
      <c r="M92" s="115"/>
      <c r="N92" s="115"/>
      <c r="O92" s="115"/>
      <c r="P92" s="115"/>
      <c r="Q92" s="115"/>
      <c r="R92" s="115"/>
      <c r="S92" s="115"/>
      <c r="T92" s="115"/>
      <c r="U92" s="115"/>
      <c r="V92" s="115"/>
      <c r="W92" s="115"/>
      <c r="X92" s="115"/>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spans="1:1024" x14ac:dyDescent="0.2">
      <c r="A93" s="443"/>
      <c r="B93" s="115"/>
      <c r="C93" s="115"/>
      <c r="D93" s="115"/>
      <c r="E93" s="115"/>
      <c r="F93" s="115"/>
      <c r="G93" s="115"/>
      <c r="H93" s="115"/>
      <c r="I93" s="115"/>
      <c r="J93" s="115"/>
      <c r="K93" s="115"/>
      <c r="L93" s="115"/>
      <c r="M93" s="115"/>
      <c r="N93" s="115"/>
      <c r="O93" s="115"/>
      <c r="P93" s="115"/>
      <c r="Q93" s="115"/>
      <c r="R93" s="115"/>
      <c r="S93" s="115"/>
      <c r="T93" s="115"/>
      <c r="U93" s="115"/>
      <c r="V93" s="115"/>
      <c r="W93" s="115"/>
      <c r="X93" s="115"/>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spans="1:1024" ht="45" x14ac:dyDescent="0.2">
      <c r="A94" s="278" t="s">
        <v>1422</v>
      </c>
      <c r="B94" s="278" t="s">
        <v>1423</v>
      </c>
      <c r="C94" s="278" t="s">
        <v>867</v>
      </c>
      <c r="D94" s="475" t="s">
        <v>1424</v>
      </c>
      <c r="E94" s="149" t="s">
        <v>762</v>
      </c>
    </row>
    <row r="95" spans="1:1024" x14ac:dyDescent="0.2">
      <c r="A95" s="209"/>
      <c r="B95" s="209"/>
      <c r="C95" s="209"/>
      <c r="D95" s="476"/>
      <c r="E95" s="209"/>
    </row>
    <row r="96" spans="1:1024" x14ac:dyDescent="0.2">
      <c r="A96" s="209"/>
      <c r="B96" s="209"/>
      <c r="C96" s="209"/>
      <c r="D96" s="476"/>
      <c r="E96" s="209"/>
    </row>
    <row r="97" spans="1:20" x14ac:dyDescent="0.2">
      <c r="A97" s="209"/>
      <c r="B97" s="209"/>
      <c r="C97" s="209"/>
      <c r="D97" s="476"/>
      <c r="E97" s="209"/>
    </row>
    <row r="98" spans="1:20" x14ac:dyDescent="0.2">
      <c r="A98" s="209"/>
      <c r="B98" s="209"/>
      <c r="C98" s="209"/>
      <c r="D98" s="476"/>
      <c r="E98" s="209"/>
    </row>
    <row r="99" spans="1:20" x14ac:dyDescent="0.2">
      <c r="A99" s="209"/>
      <c r="B99" s="209"/>
      <c r="C99" s="209"/>
      <c r="D99" s="476"/>
      <c r="E99" s="209"/>
    </row>
    <row r="108" spans="1:20" ht="12.75" customHeight="1" x14ac:dyDescent="0.2">
      <c r="A108" s="615" t="s">
        <v>927</v>
      </c>
      <c r="B108" s="615"/>
      <c r="C108" s="615"/>
      <c r="D108" s="615"/>
      <c r="E108" s="615"/>
      <c r="F108" s="615"/>
      <c r="G108" s="615"/>
      <c r="H108" s="615"/>
      <c r="I108" s="615"/>
      <c r="J108" s="615"/>
      <c r="K108" s="615"/>
      <c r="L108" s="615"/>
      <c r="M108" s="615"/>
      <c r="N108" s="615"/>
      <c r="O108" s="615"/>
      <c r="P108" s="615"/>
      <c r="Q108" s="615"/>
      <c r="R108" s="615"/>
      <c r="S108" s="615"/>
      <c r="T108" s="477"/>
    </row>
    <row r="109" spans="1:20" ht="12.75" customHeight="1" x14ac:dyDescent="0.2">
      <c r="A109" s="616" t="s">
        <v>1425</v>
      </c>
      <c r="B109" s="616"/>
      <c r="C109" s="616"/>
      <c r="D109" s="616"/>
      <c r="E109" s="616"/>
      <c r="F109" s="616"/>
      <c r="G109" s="616"/>
      <c r="H109" s="616"/>
      <c r="I109" s="616"/>
      <c r="J109" s="616"/>
      <c r="K109" s="616"/>
      <c r="L109" s="616"/>
      <c r="M109" s="616"/>
      <c r="N109" s="616"/>
      <c r="O109" s="616"/>
      <c r="P109" s="616"/>
      <c r="Q109" s="616"/>
      <c r="R109" s="616"/>
      <c r="S109" s="616"/>
      <c r="T109" s="478"/>
    </row>
    <row r="110" spans="1:20" ht="12.75" customHeight="1" x14ac:dyDescent="0.2">
      <c r="A110" s="616" t="s">
        <v>1426</v>
      </c>
      <c r="B110" s="616"/>
      <c r="C110" s="616"/>
      <c r="D110" s="616"/>
      <c r="E110" s="616"/>
      <c r="F110" s="616"/>
      <c r="G110" s="616"/>
      <c r="H110" s="616"/>
      <c r="I110" s="616"/>
      <c r="J110" s="616"/>
      <c r="K110" s="616"/>
      <c r="L110" s="616"/>
      <c r="M110" s="616"/>
      <c r="N110" s="616"/>
      <c r="O110" s="616"/>
      <c r="P110" s="616"/>
      <c r="Q110" s="616"/>
      <c r="R110" s="616"/>
      <c r="S110" s="616"/>
      <c r="T110" s="478"/>
    </row>
    <row r="111" spans="1:20" ht="12.75" customHeight="1" x14ac:dyDescent="0.2">
      <c r="A111" s="616" t="s">
        <v>1427</v>
      </c>
      <c r="B111" s="616"/>
      <c r="C111" s="616"/>
      <c r="D111" s="616"/>
      <c r="E111" s="616"/>
      <c r="F111" s="616"/>
      <c r="G111" s="616"/>
      <c r="H111" s="616"/>
      <c r="I111" s="616"/>
      <c r="J111" s="616"/>
      <c r="K111" s="616"/>
      <c r="L111" s="616"/>
      <c r="M111" s="616"/>
      <c r="N111" s="616"/>
      <c r="O111" s="616"/>
      <c r="P111" s="616"/>
      <c r="Q111" s="616"/>
      <c r="R111" s="616"/>
      <c r="S111" s="616"/>
      <c r="T111" s="478"/>
    </row>
    <row r="112" spans="1:20" ht="51" customHeight="1" x14ac:dyDescent="0.2">
      <c r="A112" s="562" t="s">
        <v>1428</v>
      </c>
      <c r="B112" s="562"/>
      <c r="C112" s="562"/>
      <c r="D112" s="562"/>
      <c r="E112" s="562"/>
      <c r="F112" s="562"/>
      <c r="G112" s="562"/>
      <c r="H112" s="562"/>
      <c r="I112" s="562"/>
      <c r="J112" s="562"/>
      <c r="K112" s="562"/>
      <c r="L112" s="562"/>
      <c r="M112" s="562"/>
      <c r="N112" s="562"/>
      <c r="O112" s="562"/>
      <c r="P112" s="562"/>
      <c r="Q112" s="562"/>
      <c r="R112" s="562"/>
      <c r="S112" s="562"/>
      <c r="T112" s="454"/>
    </row>
    <row r="113" spans="1:20" ht="12.75" customHeight="1" x14ac:dyDescent="0.2">
      <c r="A113" s="616" t="s">
        <v>1429</v>
      </c>
      <c r="B113" s="616"/>
      <c r="C113" s="616"/>
      <c r="D113" s="616"/>
      <c r="E113" s="616"/>
      <c r="F113" s="616"/>
      <c r="G113" s="616"/>
      <c r="H113" s="616"/>
      <c r="I113" s="616"/>
      <c r="J113" s="616"/>
      <c r="K113" s="616"/>
      <c r="L113" s="616"/>
      <c r="M113" s="616"/>
      <c r="N113" s="616"/>
      <c r="O113" s="616"/>
      <c r="P113" s="616"/>
      <c r="Q113" s="616"/>
      <c r="R113" s="616"/>
      <c r="S113" s="616"/>
      <c r="T113" s="478"/>
    </row>
    <row r="114" spans="1:20" ht="12.75" customHeight="1" x14ac:dyDescent="0.2">
      <c r="A114" s="616" t="s">
        <v>1430</v>
      </c>
      <c r="B114" s="616"/>
      <c r="C114" s="616"/>
      <c r="D114" s="616"/>
      <c r="E114" s="616"/>
      <c r="F114" s="616"/>
      <c r="G114" s="616"/>
      <c r="H114" s="616"/>
      <c r="I114" s="616"/>
      <c r="J114" s="616"/>
      <c r="K114" s="616"/>
      <c r="L114" s="616"/>
      <c r="M114" s="616"/>
      <c r="N114" s="616"/>
      <c r="O114" s="616"/>
      <c r="P114" s="616"/>
      <c r="Q114" s="616"/>
      <c r="R114" s="616"/>
      <c r="S114" s="616"/>
      <c r="T114" s="478"/>
    </row>
    <row r="115" spans="1:20" ht="12.75" customHeight="1" x14ac:dyDescent="0.2">
      <c r="A115" s="616" t="s">
        <v>1431</v>
      </c>
      <c r="B115" s="616"/>
      <c r="C115" s="616"/>
      <c r="D115" s="616"/>
      <c r="E115" s="616"/>
      <c r="F115" s="616"/>
      <c r="G115" s="616"/>
      <c r="H115" s="616"/>
      <c r="I115" s="616"/>
      <c r="J115" s="616"/>
      <c r="K115" s="616"/>
      <c r="L115" s="616"/>
      <c r="M115" s="616"/>
      <c r="N115" s="616"/>
      <c r="O115" s="616"/>
      <c r="P115" s="616"/>
      <c r="Q115" s="616"/>
      <c r="R115" s="616"/>
      <c r="S115" s="616"/>
      <c r="T115" s="478"/>
    </row>
    <row r="116" spans="1:20" ht="12.75" customHeight="1" x14ac:dyDescent="0.2">
      <c r="A116" s="616" t="s">
        <v>1432</v>
      </c>
      <c r="B116" s="616"/>
      <c r="C116" s="616"/>
      <c r="D116" s="616"/>
      <c r="E116" s="616"/>
      <c r="F116" s="616"/>
      <c r="G116" s="616"/>
      <c r="H116" s="616"/>
      <c r="I116" s="616"/>
      <c r="J116" s="616"/>
      <c r="K116" s="616"/>
      <c r="L116" s="616"/>
      <c r="M116" s="616"/>
      <c r="N116" s="616"/>
      <c r="O116" s="616"/>
      <c r="P116" s="616"/>
      <c r="Q116" s="616"/>
      <c r="R116" s="616"/>
      <c r="S116" s="616"/>
      <c r="T116" s="478"/>
    </row>
    <row r="117" spans="1:20" ht="12.75" customHeight="1" x14ac:dyDescent="0.2">
      <c r="A117" s="616" t="s">
        <v>1433</v>
      </c>
      <c r="B117" s="616"/>
      <c r="C117" s="616"/>
      <c r="D117" s="616"/>
      <c r="E117" s="616"/>
      <c r="F117" s="616"/>
      <c r="G117" s="616"/>
      <c r="H117" s="616"/>
      <c r="I117" s="616"/>
      <c r="J117" s="616"/>
      <c r="K117" s="616"/>
      <c r="L117" s="616"/>
      <c r="M117" s="616"/>
      <c r="N117" s="616"/>
      <c r="O117" s="616"/>
      <c r="P117" s="616"/>
      <c r="Q117" s="616"/>
      <c r="R117" s="616"/>
      <c r="S117" s="616"/>
      <c r="T117" s="478"/>
    </row>
    <row r="118" spans="1:20" ht="12.75" customHeight="1" x14ac:dyDescent="0.2">
      <c r="A118" s="616" t="s">
        <v>1434</v>
      </c>
      <c r="B118" s="616"/>
      <c r="C118" s="616"/>
      <c r="D118" s="616"/>
      <c r="E118" s="616"/>
      <c r="F118" s="616"/>
      <c r="G118" s="616"/>
      <c r="H118" s="616"/>
      <c r="I118" s="616"/>
      <c r="J118" s="616"/>
      <c r="K118" s="616"/>
      <c r="L118" s="616"/>
      <c r="M118" s="616"/>
      <c r="N118" s="616"/>
      <c r="O118" s="616"/>
      <c r="P118" s="616"/>
      <c r="Q118" s="616"/>
      <c r="R118" s="616"/>
      <c r="S118" s="616"/>
      <c r="T118" s="478"/>
    </row>
    <row r="119" spans="1:20" ht="12.75" customHeight="1" x14ac:dyDescent="0.2">
      <c r="A119" s="616" t="s">
        <v>1435</v>
      </c>
      <c r="B119" s="616"/>
      <c r="C119" s="616"/>
      <c r="D119" s="616"/>
      <c r="E119" s="616"/>
      <c r="F119" s="616"/>
      <c r="G119" s="616"/>
      <c r="H119" s="616"/>
      <c r="I119" s="616"/>
      <c r="J119" s="616"/>
      <c r="K119" s="616"/>
      <c r="L119" s="616"/>
      <c r="M119" s="616"/>
      <c r="N119" s="616"/>
      <c r="O119" s="616"/>
      <c r="P119" s="616"/>
      <c r="Q119" s="616"/>
      <c r="R119" s="616"/>
      <c r="S119" s="616"/>
      <c r="T119" s="478"/>
    </row>
    <row r="120" spans="1:20" ht="12.75" customHeight="1" x14ac:dyDescent="0.2">
      <c r="A120" s="616" t="s">
        <v>1436</v>
      </c>
      <c r="B120" s="616"/>
      <c r="C120" s="616"/>
      <c r="D120" s="616"/>
      <c r="E120" s="616"/>
      <c r="F120" s="616"/>
      <c r="G120" s="616"/>
      <c r="H120" s="616"/>
      <c r="I120" s="616"/>
      <c r="J120" s="616"/>
      <c r="K120" s="616"/>
      <c r="L120" s="616"/>
      <c r="M120" s="616"/>
      <c r="N120" s="616"/>
      <c r="O120" s="616"/>
      <c r="P120" s="616"/>
      <c r="Q120" s="616"/>
      <c r="R120" s="616"/>
      <c r="S120" s="616"/>
      <c r="T120" s="478"/>
    </row>
    <row r="121" spans="1:20" x14ac:dyDescent="0.2">
      <c r="A121" s="616" t="s">
        <v>1437</v>
      </c>
      <c r="B121" s="616"/>
      <c r="C121" s="616"/>
      <c r="D121" s="616"/>
      <c r="E121" s="616"/>
      <c r="F121" s="616"/>
      <c r="G121" s="616"/>
      <c r="H121" s="616"/>
      <c r="I121" s="616"/>
      <c r="J121" s="616"/>
      <c r="K121" s="616"/>
      <c r="L121" s="616"/>
      <c r="M121" s="616"/>
      <c r="N121" s="616"/>
      <c r="O121" s="616"/>
      <c r="P121" s="616"/>
      <c r="Q121" s="616"/>
      <c r="R121" s="616"/>
      <c r="S121" s="616"/>
      <c r="T121" s="478"/>
    </row>
    <row r="122" spans="1:20" x14ac:dyDescent="0.2">
      <c r="A122" s="479" t="s">
        <v>1438</v>
      </c>
      <c r="B122" s="480"/>
      <c r="C122" s="480"/>
      <c r="D122" s="480"/>
      <c r="E122" s="480"/>
      <c r="F122" s="480"/>
      <c r="G122" s="480"/>
      <c r="H122" s="480"/>
      <c r="I122" s="480"/>
      <c r="J122" s="480"/>
      <c r="K122" s="480"/>
      <c r="L122" s="480"/>
      <c r="M122" s="480"/>
      <c r="N122" s="480"/>
      <c r="O122" s="480"/>
      <c r="P122" s="480"/>
      <c r="Q122" s="480"/>
      <c r="R122" s="480"/>
      <c r="S122" s="481"/>
      <c r="T122" s="478"/>
    </row>
    <row r="123" spans="1:20" x14ac:dyDescent="0.2">
      <c r="A123" s="616" t="s">
        <v>1439</v>
      </c>
      <c r="B123" s="616"/>
      <c r="C123" s="616"/>
      <c r="D123" s="616"/>
      <c r="E123" s="616"/>
      <c r="F123" s="616"/>
      <c r="G123" s="616"/>
      <c r="H123" s="616"/>
      <c r="I123" s="616"/>
      <c r="J123" s="616"/>
      <c r="K123" s="616"/>
      <c r="L123" s="616"/>
      <c r="M123" s="616"/>
      <c r="N123" s="616"/>
      <c r="O123" s="616"/>
      <c r="P123" s="616"/>
      <c r="Q123" s="616"/>
      <c r="R123" s="616"/>
      <c r="S123" s="616"/>
      <c r="T123" s="478"/>
    </row>
    <row r="124" spans="1:20" x14ac:dyDescent="0.2">
      <c r="A124" s="616" t="s">
        <v>1440</v>
      </c>
      <c r="B124" s="616"/>
      <c r="C124" s="616"/>
      <c r="D124" s="616"/>
      <c r="E124" s="616"/>
      <c r="F124" s="616"/>
      <c r="G124" s="616"/>
      <c r="H124" s="616"/>
      <c r="I124" s="616"/>
      <c r="J124" s="616"/>
      <c r="K124" s="616"/>
      <c r="L124" s="616"/>
      <c r="M124" s="616"/>
      <c r="N124" s="616"/>
      <c r="O124" s="616"/>
      <c r="P124" s="616"/>
      <c r="Q124" s="616"/>
      <c r="R124" s="616"/>
      <c r="S124" s="616"/>
      <c r="T124" s="478"/>
    </row>
    <row r="125" spans="1:20" x14ac:dyDescent="0.2">
      <c r="A125" s="482" t="s">
        <v>1441</v>
      </c>
      <c r="B125" s="84"/>
      <c r="C125" s="84"/>
      <c r="D125" s="84"/>
      <c r="E125" s="84"/>
      <c r="F125" s="84"/>
      <c r="G125" s="84"/>
      <c r="H125" s="84"/>
      <c r="I125" s="84"/>
      <c r="J125" s="84"/>
      <c r="K125" s="84"/>
      <c r="L125" s="84"/>
      <c r="M125" s="84"/>
      <c r="N125" s="84"/>
      <c r="O125" s="84"/>
      <c r="P125" s="84"/>
      <c r="Q125" s="84"/>
      <c r="R125" s="84"/>
      <c r="S125" s="483"/>
    </row>
    <row r="126" spans="1:20" x14ac:dyDescent="0.2">
      <c r="A126" s="482" t="s">
        <v>1442</v>
      </c>
      <c r="B126" s="84"/>
      <c r="C126" s="84"/>
      <c r="D126" s="84"/>
      <c r="E126" s="84"/>
      <c r="F126" s="84"/>
      <c r="G126" s="84"/>
      <c r="H126" s="84"/>
      <c r="I126" s="84"/>
      <c r="J126" s="84"/>
      <c r="K126" s="84"/>
      <c r="L126" s="84"/>
      <c r="M126" s="84"/>
      <c r="N126" s="84"/>
      <c r="O126" s="84"/>
      <c r="P126" s="84"/>
      <c r="Q126" s="84"/>
      <c r="R126" s="84"/>
      <c r="S126" s="483"/>
    </row>
    <row r="127" spans="1:20" x14ac:dyDescent="0.2">
      <c r="A127" s="484"/>
      <c r="B127" s="478"/>
      <c r="C127" s="478"/>
      <c r="D127" s="478"/>
      <c r="E127" s="478"/>
      <c r="F127" s="478"/>
      <c r="G127" s="478"/>
      <c r="H127" s="478"/>
      <c r="I127" s="478"/>
      <c r="J127" s="478"/>
      <c r="K127" s="478"/>
      <c r="L127" s="478"/>
      <c r="M127" s="478"/>
      <c r="N127" s="478"/>
      <c r="O127" s="478"/>
      <c r="P127" s="478"/>
      <c r="Q127" s="478"/>
      <c r="R127" s="478"/>
      <c r="S127" s="485"/>
      <c r="T127" s="478"/>
    </row>
    <row r="128" spans="1:20" x14ac:dyDescent="0.2">
      <c r="A128" s="482"/>
      <c r="B128" s="84"/>
      <c r="C128" s="84"/>
      <c r="D128" s="84"/>
      <c r="E128" s="84"/>
      <c r="F128" s="84"/>
      <c r="G128" s="84"/>
      <c r="H128" s="84"/>
      <c r="I128" s="84"/>
      <c r="J128" s="84"/>
      <c r="K128" s="84"/>
      <c r="L128" s="84"/>
      <c r="M128" s="84"/>
      <c r="N128" s="84"/>
      <c r="O128" s="84"/>
      <c r="P128" s="84"/>
      <c r="Q128" s="84"/>
      <c r="R128" s="84"/>
      <c r="S128" s="483"/>
    </row>
    <row r="129" spans="1:19" x14ac:dyDescent="0.2">
      <c r="A129" s="486" t="str">
        <f>+Índice_Anexos_ICT!A125</f>
        <v>SR. TOMISLAV TOPIC GRANADOS</v>
      </c>
      <c r="B129" s="85"/>
      <c r="C129" s="85"/>
      <c r="D129" s="84"/>
      <c r="E129" s="84"/>
      <c r="F129" s="84"/>
      <c r="G129" s="84"/>
      <c r="H129" s="84"/>
      <c r="I129" s="84"/>
      <c r="J129" s="85" t="str">
        <f>+Índice_Anexos_ICT!G125</f>
        <v>Sr. FELIX BYRON VALAREZO ALVARADO</v>
      </c>
      <c r="K129" s="84"/>
      <c r="L129" s="84"/>
      <c r="M129" s="84"/>
      <c r="N129" s="84"/>
      <c r="O129" s="84"/>
      <c r="P129" s="84"/>
      <c r="Q129" s="84"/>
      <c r="R129" s="84"/>
      <c r="S129" s="483"/>
    </row>
    <row r="130" spans="1:19" x14ac:dyDescent="0.2">
      <c r="A130" s="486" t="str">
        <f>+Índice_Anexos_ICT!A126</f>
        <v>C.C: 0905396180</v>
      </c>
      <c r="B130" s="85"/>
      <c r="C130" s="85"/>
      <c r="D130" s="84"/>
      <c r="E130" s="84"/>
      <c r="F130" s="84"/>
      <c r="G130" s="84"/>
      <c r="H130" s="84"/>
      <c r="I130" s="84"/>
      <c r="J130" s="85" t="str">
        <f>+Índice_Anexos_ICT!G126</f>
        <v>RUC No. 0912592029001</v>
      </c>
      <c r="K130" s="84"/>
      <c r="L130" s="84"/>
      <c r="M130" s="84"/>
      <c r="N130" s="84"/>
      <c r="O130" s="84"/>
      <c r="P130" s="84"/>
      <c r="Q130" s="84"/>
      <c r="R130" s="84"/>
      <c r="S130" s="483"/>
    </row>
    <row r="131" spans="1:19" x14ac:dyDescent="0.2">
      <c r="A131" s="486" t="str">
        <f>+Índice_Anexos_ICT!A127</f>
        <v>REPRESENTANTE LEGAL  TELSOTERRA S.A.</v>
      </c>
      <c r="B131" s="85"/>
      <c r="C131" s="85"/>
      <c r="D131" s="84"/>
      <c r="E131" s="84"/>
      <c r="F131" s="84"/>
      <c r="G131" s="84"/>
      <c r="H131" s="84"/>
      <c r="I131" s="84"/>
      <c r="J131" s="85" t="str">
        <f>+Índice_Anexos_ICT!G127</f>
        <v>Contador TELSOTERRA S.A.</v>
      </c>
      <c r="K131" s="84"/>
      <c r="L131" s="84"/>
      <c r="M131" s="84"/>
      <c r="N131" s="84"/>
      <c r="O131" s="84"/>
      <c r="P131" s="84"/>
      <c r="Q131" s="84"/>
      <c r="R131" s="84"/>
      <c r="S131" s="483"/>
    </row>
    <row r="132" spans="1:19" x14ac:dyDescent="0.2">
      <c r="A132" s="482"/>
      <c r="B132" s="84"/>
      <c r="C132" s="84"/>
      <c r="D132" s="84"/>
      <c r="E132" s="84"/>
      <c r="F132" s="84"/>
      <c r="G132" s="84"/>
      <c r="H132" s="84"/>
      <c r="I132" s="84"/>
      <c r="J132" s="84"/>
      <c r="K132" s="84"/>
      <c r="L132" s="84"/>
      <c r="M132" s="84"/>
      <c r="N132" s="84"/>
      <c r="O132" s="84"/>
      <c r="P132" s="84"/>
      <c r="Q132" s="84"/>
      <c r="R132" s="84"/>
      <c r="S132" s="483"/>
    </row>
    <row r="133" spans="1:19" x14ac:dyDescent="0.2">
      <c r="A133" s="487"/>
      <c r="B133" s="194"/>
      <c r="C133" s="194"/>
      <c r="D133" s="194"/>
      <c r="E133" s="194"/>
      <c r="F133" s="194"/>
      <c r="G133" s="194"/>
      <c r="H133" s="194"/>
      <c r="I133" s="194"/>
      <c r="J133" s="194"/>
      <c r="K133" s="194"/>
      <c r="L133" s="194"/>
      <c r="M133" s="194"/>
      <c r="N133" s="194"/>
      <c r="O133" s="194"/>
      <c r="P133" s="194"/>
      <c r="Q133" s="194"/>
      <c r="R133" s="194"/>
      <c r="S133" s="488"/>
    </row>
  </sheetData>
  <mergeCells count="90">
    <mergeCell ref="A123:S123"/>
    <mergeCell ref="A124:S124"/>
    <mergeCell ref="A117:S117"/>
    <mergeCell ref="A118:S118"/>
    <mergeCell ref="A119:S119"/>
    <mergeCell ref="A120:S120"/>
    <mergeCell ref="A121:S121"/>
    <mergeCell ref="A112:S112"/>
    <mergeCell ref="A113:S113"/>
    <mergeCell ref="A114:S114"/>
    <mergeCell ref="A115:S115"/>
    <mergeCell ref="A116:S116"/>
    <mergeCell ref="A89:F89"/>
    <mergeCell ref="A108:S108"/>
    <mergeCell ref="A109:S109"/>
    <mergeCell ref="A110:S110"/>
    <mergeCell ref="A111:S111"/>
    <mergeCell ref="P86:R86"/>
    <mergeCell ref="U86:W86"/>
    <mergeCell ref="P87:R87"/>
    <mergeCell ref="U87:W87"/>
    <mergeCell ref="P88:R88"/>
    <mergeCell ref="U88:W88"/>
    <mergeCell ref="U82:W83"/>
    <mergeCell ref="P84:R84"/>
    <mergeCell ref="U84:W84"/>
    <mergeCell ref="P85:R85"/>
    <mergeCell ref="U85:W85"/>
    <mergeCell ref="J82:J83"/>
    <mergeCell ref="K82:K83"/>
    <mergeCell ref="L82:L83"/>
    <mergeCell ref="N82:N83"/>
    <mergeCell ref="P82:R83"/>
    <mergeCell ref="A76:D76"/>
    <mergeCell ref="A82:A83"/>
    <mergeCell ref="B82:B83"/>
    <mergeCell ref="C82:C83"/>
    <mergeCell ref="D82:D83"/>
    <mergeCell ref="A56:C56"/>
    <mergeCell ref="E56:G56"/>
    <mergeCell ref="I56:K56"/>
    <mergeCell ref="A57:Q57"/>
    <mergeCell ref="A69:A70"/>
    <mergeCell ref="B69:B70"/>
    <mergeCell ref="C69:C70"/>
    <mergeCell ref="D69:D70"/>
    <mergeCell ref="K69:K70"/>
    <mergeCell ref="L69:L70"/>
    <mergeCell ref="A54:C54"/>
    <mergeCell ref="E54:G54"/>
    <mergeCell ref="I54:K54"/>
    <mergeCell ref="A55:C55"/>
    <mergeCell ref="E55:G55"/>
    <mergeCell ref="I55:K55"/>
    <mergeCell ref="A52:C52"/>
    <mergeCell ref="E52:G52"/>
    <mergeCell ref="I52:K52"/>
    <mergeCell ref="A53:C53"/>
    <mergeCell ref="E53:G53"/>
    <mergeCell ref="I53:K53"/>
    <mergeCell ref="A50:C50"/>
    <mergeCell ref="E50:G50"/>
    <mergeCell ref="I50:K50"/>
    <mergeCell ref="A51:C51"/>
    <mergeCell ref="E51:G51"/>
    <mergeCell ref="I51:K51"/>
    <mergeCell ref="L41:M41"/>
    <mergeCell ref="L42:M42"/>
    <mergeCell ref="A43:F43"/>
    <mergeCell ref="A49:D49"/>
    <mergeCell ref="E49:H49"/>
    <mergeCell ref="I49:L49"/>
    <mergeCell ref="M49:R49"/>
    <mergeCell ref="A31:B31"/>
    <mergeCell ref="L37:M37"/>
    <mergeCell ref="L38:M38"/>
    <mergeCell ref="L39:M39"/>
    <mergeCell ref="L40:M40"/>
    <mergeCell ref="A13:U13"/>
    <mergeCell ref="V13:V14"/>
    <mergeCell ref="W13:W14"/>
    <mergeCell ref="X13:X15"/>
    <mergeCell ref="A14:A15"/>
    <mergeCell ref="B14:B15"/>
    <mergeCell ref="C14:C15"/>
    <mergeCell ref="G14:G15"/>
    <mergeCell ref="H14:H15"/>
    <mergeCell ref="I14:I15"/>
    <mergeCell ref="J14:J15"/>
    <mergeCell ref="S14:S15"/>
  </mergeCells>
  <hyperlinks>
    <hyperlink ref="H1" location="Índice_Anexos_ICT!A1" display="Índice"/>
  </hyperlinks>
  <pageMargins left="0.31527777777777799" right="0.27569444444444402" top="0.27569444444444402" bottom="0.31527777777777799" header="0.51180555555555496" footer="0.51180555555555496"/>
  <pageSetup paperSize="9" firstPageNumber="0" orientation="landscape"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05"/>
  <sheetViews>
    <sheetView topLeftCell="B65" zoomScale="80" zoomScaleNormal="80" workbookViewId="0">
      <selection activeCell="H97" sqref="H97"/>
    </sheetView>
  </sheetViews>
  <sheetFormatPr baseColWidth="10" defaultColWidth="10.85546875" defaultRowHeight="12.75" x14ac:dyDescent="0.2"/>
  <cols>
    <col min="1" max="2" width="13.85546875" style="14" customWidth="1"/>
    <col min="3" max="3" width="14.42578125" style="14" customWidth="1"/>
    <col min="4" max="9" width="12.140625" style="14" customWidth="1"/>
    <col min="10" max="10" width="11.5703125" style="14" customWidth="1"/>
    <col min="11" max="1024" width="10.85546875" style="14"/>
  </cols>
  <sheetData>
    <row r="1" spans="1:9" x14ac:dyDescent="0.2">
      <c r="A1" s="17" t="s">
        <v>125</v>
      </c>
      <c r="B1" s="17"/>
      <c r="C1" s="17"/>
      <c r="D1" s="17"/>
      <c r="E1" s="17"/>
      <c r="F1" s="17"/>
      <c r="G1" s="17"/>
      <c r="I1" s="41" t="s">
        <v>126</v>
      </c>
    </row>
    <row r="2" spans="1:9" x14ac:dyDescent="0.2">
      <c r="A2" s="18"/>
      <c r="B2" s="19"/>
      <c r="C2" s="19"/>
      <c r="D2" s="19"/>
      <c r="E2" s="19"/>
      <c r="F2" s="19"/>
      <c r="G2" s="19"/>
    </row>
    <row r="3" spans="1:9" x14ac:dyDescent="0.2">
      <c r="A3" s="17" t="s">
        <v>1</v>
      </c>
      <c r="C3" s="20" t="str">
        <f>+Índice_Anexos_ICT!C3</f>
        <v>TELSOTERRA S.A.</v>
      </c>
    </row>
    <row r="4" spans="1:9" x14ac:dyDescent="0.2">
      <c r="A4" s="17" t="s">
        <v>3</v>
      </c>
      <c r="C4" s="20" t="str">
        <f>+Índice_Anexos_ICT!C4</f>
        <v>0992941626001</v>
      </c>
    </row>
    <row r="5" spans="1:9" x14ac:dyDescent="0.2">
      <c r="A5" s="17" t="s">
        <v>5</v>
      </c>
      <c r="C5" s="20">
        <v>2019</v>
      </c>
    </row>
    <row r="6" spans="1:9" x14ac:dyDescent="0.2">
      <c r="A6" s="18"/>
      <c r="B6" s="19"/>
      <c r="C6" s="19"/>
      <c r="D6" s="19"/>
      <c r="E6" s="19"/>
      <c r="F6" s="19"/>
      <c r="G6" s="19"/>
    </row>
    <row r="7" spans="1:9" x14ac:dyDescent="0.2">
      <c r="A7" s="18"/>
      <c r="B7" s="19"/>
      <c r="C7" s="19"/>
      <c r="D7" s="19"/>
      <c r="E7" s="19"/>
      <c r="F7" s="19"/>
      <c r="G7" s="19"/>
    </row>
    <row r="8" spans="1:9" x14ac:dyDescent="0.2">
      <c r="A8" s="17" t="s">
        <v>127</v>
      </c>
      <c r="B8" s="17"/>
      <c r="C8" s="17"/>
      <c r="D8" s="17"/>
      <c r="E8" s="17"/>
      <c r="F8" s="17"/>
      <c r="G8" s="17"/>
    </row>
    <row r="9" spans="1:9" x14ac:dyDescent="0.2">
      <c r="A9" s="19" t="s">
        <v>11</v>
      </c>
      <c r="B9" s="17"/>
      <c r="C9" s="17"/>
      <c r="D9" s="17"/>
      <c r="E9" s="17"/>
      <c r="F9" s="17"/>
      <c r="G9" s="17"/>
    </row>
    <row r="10" spans="1:9" x14ac:dyDescent="0.2">
      <c r="A10" s="17"/>
      <c r="B10" s="17"/>
      <c r="C10" s="17"/>
      <c r="D10" s="17"/>
      <c r="E10" s="17"/>
      <c r="F10" s="17"/>
      <c r="G10" s="17"/>
    </row>
    <row r="11" spans="1:9" x14ac:dyDescent="0.2">
      <c r="A11" s="17" t="s">
        <v>12</v>
      </c>
    </row>
    <row r="12" spans="1:9" s="18" customFormat="1" ht="12" x14ac:dyDescent="0.2">
      <c r="A12" s="17"/>
      <c r="B12" s="17"/>
      <c r="C12" s="17"/>
    </row>
    <row r="13" spans="1:9" s="42" customFormat="1" ht="12.75" customHeight="1" x14ac:dyDescent="0.2">
      <c r="A13" s="13" t="s">
        <v>128</v>
      </c>
      <c r="B13" s="13"/>
      <c r="C13" s="13"/>
      <c r="D13" s="13" t="s">
        <v>129</v>
      </c>
      <c r="E13" s="13"/>
      <c r="F13" s="13"/>
      <c r="G13" s="13" t="s">
        <v>130</v>
      </c>
      <c r="H13" s="13"/>
      <c r="I13" s="13"/>
    </row>
    <row r="14" spans="1:9" s="44" customFormat="1" ht="24.4" customHeight="1" x14ac:dyDescent="0.2">
      <c r="A14" s="5" t="s">
        <v>131</v>
      </c>
      <c r="B14" s="5"/>
      <c r="C14" s="5"/>
      <c r="D14" s="4" t="s">
        <v>132</v>
      </c>
      <c r="E14" s="4"/>
      <c r="F14" s="4"/>
      <c r="G14" s="4" t="s">
        <v>132</v>
      </c>
      <c r="H14" s="4"/>
      <c r="I14" s="4"/>
    </row>
    <row r="15" spans="1:9" s="44" customFormat="1" ht="24.4" customHeight="1" x14ac:dyDescent="0.2">
      <c r="A15" s="5" t="s">
        <v>133</v>
      </c>
      <c r="B15" s="5"/>
      <c r="C15" s="5"/>
      <c r="D15" s="4" t="s">
        <v>134</v>
      </c>
      <c r="E15" s="4"/>
      <c r="F15" s="4"/>
      <c r="G15" s="4" t="s">
        <v>134</v>
      </c>
      <c r="H15" s="4"/>
      <c r="I15" s="4"/>
    </row>
    <row r="16" spans="1:9" s="44" customFormat="1" ht="24.4" customHeight="1" x14ac:dyDescent="0.2">
      <c r="A16" s="5" t="s">
        <v>135</v>
      </c>
      <c r="B16" s="5"/>
      <c r="C16" s="5"/>
      <c r="D16" s="3">
        <v>42283</v>
      </c>
      <c r="E16" s="3"/>
      <c r="F16" s="3"/>
      <c r="G16" s="3">
        <v>42283</v>
      </c>
      <c r="H16" s="3"/>
      <c r="I16" s="3"/>
    </row>
    <row r="17" spans="1:9" s="44" customFormat="1" ht="24.4" customHeight="1" x14ac:dyDescent="0.2">
      <c r="A17" s="5" t="s">
        <v>136</v>
      </c>
      <c r="B17" s="5"/>
      <c r="C17" s="5"/>
      <c r="D17" s="2" t="s">
        <v>4</v>
      </c>
      <c r="E17" s="2"/>
      <c r="F17" s="2"/>
      <c r="G17" s="2" t="s">
        <v>4</v>
      </c>
      <c r="H17" s="2"/>
      <c r="I17" s="2"/>
    </row>
    <row r="18" spans="1:9" s="44" customFormat="1" ht="24.4" customHeight="1" x14ac:dyDescent="0.2">
      <c r="A18" s="5" t="s">
        <v>137</v>
      </c>
      <c r="B18" s="5"/>
      <c r="C18" s="5"/>
      <c r="D18" s="1" t="s">
        <v>2</v>
      </c>
      <c r="E18" s="1"/>
      <c r="F18" s="1"/>
      <c r="G18" s="1" t="s">
        <v>2</v>
      </c>
      <c r="H18" s="1"/>
      <c r="I18" s="1"/>
    </row>
    <row r="19" spans="1:9" s="44" customFormat="1" ht="33.200000000000003" customHeight="1" x14ac:dyDescent="0.2">
      <c r="A19" s="5" t="s">
        <v>138</v>
      </c>
      <c r="B19" s="5"/>
      <c r="C19" s="5"/>
      <c r="D19" s="4" t="s">
        <v>139</v>
      </c>
      <c r="E19" s="4"/>
      <c r="F19" s="4"/>
      <c r="G19" s="4" t="s">
        <v>139</v>
      </c>
      <c r="H19" s="4"/>
      <c r="I19" s="4"/>
    </row>
    <row r="20" spans="1:9" s="44" customFormat="1" ht="24.4" customHeight="1" x14ac:dyDescent="0.2">
      <c r="A20" s="5" t="s">
        <v>140</v>
      </c>
      <c r="B20" s="5"/>
      <c r="C20" s="5"/>
      <c r="D20" s="4" t="s">
        <v>141</v>
      </c>
      <c r="E20" s="4"/>
      <c r="F20" s="4"/>
      <c r="G20" s="4" t="s">
        <v>141</v>
      </c>
      <c r="H20" s="4"/>
      <c r="I20" s="4"/>
    </row>
    <row r="21" spans="1:9" s="44" customFormat="1" ht="24.4" customHeight="1" x14ac:dyDescent="0.2">
      <c r="A21" s="5" t="s">
        <v>142</v>
      </c>
      <c r="B21" s="5"/>
      <c r="C21" s="5"/>
      <c r="D21" s="4" t="s">
        <v>143</v>
      </c>
      <c r="E21" s="4"/>
      <c r="F21" s="4"/>
      <c r="G21" s="4" t="s">
        <v>143</v>
      </c>
      <c r="H21" s="4"/>
      <c r="I21" s="4"/>
    </row>
    <row r="22" spans="1:9" s="48" customFormat="1" ht="24.4" customHeight="1" x14ac:dyDescent="0.2">
      <c r="A22" s="46"/>
      <c r="B22" s="46"/>
      <c r="C22" s="46"/>
      <c r="D22" s="47"/>
      <c r="E22" s="47"/>
      <c r="F22" s="47"/>
      <c r="G22" s="47"/>
    </row>
    <row r="23" spans="1:9" x14ac:dyDescent="0.2">
      <c r="A23" s="17" t="s">
        <v>15</v>
      </c>
    </row>
    <row r="24" spans="1:9" x14ac:dyDescent="0.2">
      <c r="A24" s="18"/>
    </row>
    <row r="25" spans="1:9" s="44" customFormat="1" ht="12" customHeight="1" x14ac:dyDescent="0.2">
      <c r="A25" s="13" t="s">
        <v>128</v>
      </c>
      <c r="B25" s="13"/>
      <c r="C25" s="13"/>
      <c r="D25" s="13" t="s">
        <v>129</v>
      </c>
      <c r="E25" s="13"/>
      <c r="F25" s="13"/>
      <c r="G25" s="13" t="s">
        <v>130</v>
      </c>
      <c r="H25" s="13"/>
      <c r="I25" s="13"/>
    </row>
    <row r="26" spans="1:9" s="44" customFormat="1" ht="25.5" customHeight="1" x14ac:dyDescent="0.2">
      <c r="A26" s="5" t="s">
        <v>144</v>
      </c>
      <c r="B26" s="5"/>
      <c r="C26" s="5"/>
      <c r="D26" s="489" t="s">
        <v>145</v>
      </c>
      <c r="E26" s="489"/>
      <c r="F26" s="489"/>
      <c r="G26" s="489" t="s">
        <v>145</v>
      </c>
      <c r="H26" s="489"/>
      <c r="I26" s="489"/>
    </row>
    <row r="27" spans="1:9" s="44" customFormat="1" ht="16.5" customHeight="1" x14ac:dyDescent="0.2">
      <c r="A27" s="5" t="s">
        <v>146</v>
      </c>
      <c r="B27" s="5"/>
      <c r="C27" s="5"/>
      <c r="D27" s="490" t="s">
        <v>147</v>
      </c>
      <c r="E27" s="490"/>
      <c r="F27" s="490"/>
      <c r="G27" s="490" t="s">
        <v>147</v>
      </c>
      <c r="H27" s="490"/>
      <c r="I27" s="490"/>
    </row>
    <row r="28" spans="1:9" s="44" customFormat="1" ht="16.5" customHeight="1" x14ac:dyDescent="0.2">
      <c r="A28" s="5" t="s">
        <v>148</v>
      </c>
      <c r="B28" s="5"/>
      <c r="C28" s="5"/>
      <c r="D28" s="490" t="s">
        <v>149</v>
      </c>
      <c r="E28" s="490"/>
      <c r="F28" s="490"/>
      <c r="G28" s="490" t="s">
        <v>149</v>
      </c>
      <c r="H28" s="490"/>
      <c r="I28" s="490"/>
    </row>
    <row r="29" spans="1:9" s="44" customFormat="1" ht="16.5" customHeight="1" x14ac:dyDescent="0.2">
      <c r="A29" s="5" t="s">
        <v>142</v>
      </c>
      <c r="B29" s="5"/>
      <c r="C29" s="5"/>
      <c r="D29" s="491" t="s">
        <v>150</v>
      </c>
      <c r="E29" s="491"/>
      <c r="F29" s="491"/>
      <c r="G29" s="491" t="s">
        <v>150</v>
      </c>
      <c r="H29" s="491"/>
      <c r="I29" s="491"/>
    </row>
    <row r="30" spans="1:9" x14ac:dyDescent="0.2">
      <c r="A30" s="18"/>
    </row>
    <row r="31" spans="1:9" x14ac:dyDescent="0.2">
      <c r="A31" s="17" t="s">
        <v>16</v>
      </c>
    </row>
    <row r="32" spans="1:9" x14ac:dyDescent="0.2">
      <c r="A32" s="18"/>
    </row>
    <row r="33" spans="1:9" ht="12" customHeight="1" x14ac:dyDescent="0.2">
      <c r="A33" s="13" t="s">
        <v>128</v>
      </c>
      <c r="B33" s="13"/>
      <c r="C33" s="13"/>
      <c r="D33" s="13" t="s">
        <v>129</v>
      </c>
      <c r="E33" s="13"/>
      <c r="F33" s="13"/>
      <c r="G33" s="13" t="s">
        <v>130</v>
      </c>
      <c r="H33" s="13"/>
      <c r="I33" s="13"/>
    </row>
    <row r="34" spans="1:9" ht="16.5" customHeight="1" x14ac:dyDescent="0.2">
      <c r="A34" s="5" t="s">
        <v>151</v>
      </c>
      <c r="B34" s="5"/>
      <c r="C34" s="5"/>
      <c r="D34" s="4" t="s">
        <v>152</v>
      </c>
      <c r="E34" s="4"/>
      <c r="F34" s="4"/>
      <c r="G34" s="4" t="s">
        <v>152</v>
      </c>
      <c r="H34" s="4"/>
      <c r="I34" s="4"/>
    </row>
    <row r="35" spans="1:9" ht="16.5" customHeight="1" x14ac:dyDescent="0.2">
      <c r="A35" s="5" t="s">
        <v>146</v>
      </c>
      <c r="B35" s="5"/>
      <c r="C35" s="5"/>
      <c r="D35" s="4" t="s">
        <v>152</v>
      </c>
      <c r="E35" s="4"/>
      <c r="F35" s="4"/>
      <c r="G35" s="4" t="s">
        <v>152</v>
      </c>
      <c r="H35" s="4"/>
      <c r="I35" s="4"/>
    </row>
    <row r="36" spans="1:9" ht="16.5" customHeight="1" x14ac:dyDescent="0.2">
      <c r="A36" s="5" t="s">
        <v>148</v>
      </c>
      <c r="B36" s="5"/>
      <c r="C36" s="5"/>
      <c r="D36" s="4" t="s">
        <v>152</v>
      </c>
      <c r="E36" s="4"/>
      <c r="F36" s="4"/>
      <c r="G36" s="4" t="s">
        <v>152</v>
      </c>
      <c r="H36" s="4"/>
      <c r="I36" s="4"/>
    </row>
    <row r="37" spans="1:9" ht="16.5" customHeight="1" x14ac:dyDescent="0.2">
      <c r="A37" s="5" t="s">
        <v>142</v>
      </c>
      <c r="B37" s="5"/>
      <c r="C37" s="5"/>
      <c r="D37" s="4" t="s">
        <v>152</v>
      </c>
      <c r="E37" s="4"/>
      <c r="F37" s="4"/>
      <c r="G37" s="4" t="s">
        <v>152</v>
      </c>
      <c r="H37" s="4"/>
      <c r="I37" s="4"/>
    </row>
    <row r="38" spans="1:9" x14ac:dyDescent="0.2">
      <c r="A38" s="18"/>
    </row>
    <row r="39" spans="1:9" x14ac:dyDescent="0.2">
      <c r="A39" s="51" t="s">
        <v>153</v>
      </c>
      <c r="C39" s="51"/>
      <c r="D39" s="51"/>
      <c r="E39" s="52"/>
      <c r="F39" s="52"/>
      <c r="G39" s="52"/>
    </row>
    <row r="40" spans="1:9" x14ac:dyDescent="0.2">
      <c r="A40" s="18"/>
    </row>
    <row r="41" spans="1:9" s="44" customFormat="1" ht="12" customHeight="1" x14ac:dyDescent="0.2">
      <c r="A41" s="13" t="s">
        <v>128</v>
      </c>
      <c r="B41" s="13"/>
      <c r="C41" s="13"/>
      <c r="D41" s="13" t="s">
        <v>129</v>
      </c>
      <c r="E41" s="13"/>
      <c r="F41" s="13"/>
      <c r="G41" s="13" t="s">
        <v>130</v>
      </c>
      <c r="H41" s="13"/>
      <c r="I41" s="13"/>
    </row>
    <row r="42" spans="1:9" s="44" customFormat="1" ht="16.5" customHeight="1" x14ac:dyDescent="0.2">
      <c r="A42" s="5" t="s">
        <v>151</v>
      </c>
      <c r="B42" s="5"/>
      <c r="C42" s="5"/>
      <c r="D42" s="490" t="s">
        <v>154</v>
      </c>
      <c r="E42" s="490"/>
      <c r="F42" s="490"/>
      <c r="G42" s="490" t="s">
        <v>154</v>
      </c>
      <c r="H42" s="490"/>
      <c r="I42" s="490"/>
    </row>
    <row r="43" spans="1:9" s="44" customFormat="1" ht="16.5" customHeight="1" x14ac:dyDescent="0.2">
      <c r="A43" s="5" t="s">
        <v>146</v>
      </c>
      <c r="B43" s="5"/>
      <c r="C43" s="5"/>
      <c r="D43" s="490" t="s">
        <v>155</v>
      </c>
      <c r="E43" s="490"/>
      <c r="F43" s="490"/>
      <c r="G43" s="490" t="s">
        <v>155</v>
      </c>
      <c r="H43" s="490"/>
      <c r="I43" s="490"/>
    </row>
    <row r="44" spans="1:9" s="44" customFormat="1" ht="16.5" customHeight="1" x14ac:dyDescent="0.2">
      <c r="A44" s="5" t="s">
        <v>148</v>
      </c>
      <c r="B44" s="5"/>
      <c r="C44" s="5"/>
      <c r="D44" s="490" t="s">
        <v>156</v>
      </c>
      <c r="E44" s="490"/>
      <c r="F44" s="490"/>
      <c r="G44" s="490" t="s">
        <v>156</v>
      </c>
      <c r="H44" s="490"/>
      <c r="I44" s="490"/>
    </row>
    <row r="45" spans="1:9" s="44" customFormat="1" ht="16.5" customHeight="1" x14ac:dyDescent="0.2">
      <c r="A45" s="5" t="s">
        <v>142</v>
      </c>
      <c r="B45" s="5"/>
      <c r="C45" s="5"/>
      <c r="D45" s="490" t="s">
        <v>157</v>
      </c>
      <c r="E45" s="490"/>
      <c r="F45" s="490"/>
      <c r="G45" s="490" t="s">
        <v>157</v>
      </c>
      <c r="H45" s="490"/>
      <c r="I45" s="490"/>
    </row>
    <row r="46" spans="1:9" x14ac:dyDescent="0.2">
      <c r="A46" s="18"/>
    </row>
    <row r="47" spans="1:9" x14ac:dyDescent="0.2">
      <c r="A47" s="51" t="s">
        <v>158</v>
      </c>
      <c r="C47" s="51"/>
      <c r="D47" s="51"/>
      <c r="E47" s="52"/>
      <c r="F47" s="52"/>
      <c r="G47" s="52"/>
    </row>
    <row r="48" spans="1:9" x14ac:dyDescent="0.2">
      <c r="A48" s="18"/>
    </row>
    <row r="49" spans="1:9" ht="12" customHeight="1" x14ac:dyDescent="0.2">
      <c r="A49" s="13" t="s">
        <v>128</v>
      </c>
      <c r="B49" s="13"/>
      <c r="C49" s="13"/>
      <c r="D49" s="13" t="s">
        <v>129</v>
      </c>
      <c r="E49" s="13"/>
      <c r="F49" s="13"/>
      <c r="G49" s="13" t="s">
        <v>130</v>
      </c>
      <c r="H49" s="13"/>
      <c r="I49" s="13"/>
    </row>
    <row r="50" spans="1:9" ht="16.5" customHeight="1" x14ac:dyDescent="0.2">
      <c r="A50" s="5" t="s">
        <v>151</v>
      </c>
      <c r="B50" s="5"/>
      <c r="C50" s="5"/>
      <c r="D50" s="4" t="s">
        <v>152</v>
      </c>
      <c r="E50" s="4"/>
      <c r="F50" s="4"/>
      <c r="G50" s="4" t="s">
        <v>152</v>
      </c>
      <c r="H50" s="4"/>
      <c r="I50" s="4"/>
    </row>
    <row r="51" spans="1:9" ht="16.5" customHeight="1" x14ac:dyDescent="0.2">
      <c r="A51" s="5" t="s">
        <v>146</v>
      </c>
      <c r="B51" s="5"/>
      <c r="C51" s="5"/>
      <c r="D51" s="4" t="s">
        <v>152</v>
      </c>
      <c r="E51" s="4"/>
      <c r="F51" s="4"/>
      <c r="G51" s="4" t="s">
        <v>152</v>
      </c>
      <c r="H51" s="4"/>
      <c r="I51" s="4"/>
    </row>
    <row r="52" spans="1:9" ht="16.5" customHeight="1" x14ac:dyDescent="0.2">
      <c r="A52" s="5" t="s">
        <v>148</v>
      </c>
      <c r="B52" s="5"/>
      <c r="C52" s="5"/>
      <c r="D52" s="4" t="s">
        <v>152</v>
      </c>
      <c r="E52" s="4"/>
      <c r="F52" s="4"/>
      <c r="G52" s="4" t="s">
        <v>152</v>
      </c>
      <c r="H52" s="4"/>
      <c r="I52" s="4"/>
    </row>
    <row r="53" spans="1:9" ht="16.5" customHeight="1" x14ac:dyDescent="0.2">
      <c r="A53" s="5" t="s">
        <v>142</v>
      </c>
      <c r="B53" s="5"/>
      <c r="C53" s="5"/>
      <c r="D53" s="4" t="s">
        <v>152</v>
      </c>
      <c r="E53" s="4"/>
      <c r="F53" s="4"/>
      <c r="G53" s="4" t="s">
        <v>152</v>
      </c>
      <c r="H53" s="4"/>
      <c r="I53" s="4"/>
    </row>
    <row r="54" spans="1:9" x14ac:dyDescent="0.2">
      <c r="A54" s="53"/>
      <c r="B54" s="53"/>
      <c r="C54" s="53"/>
      <c r="D54" s="42"/>
      <c r="E54" s="42"/>
      <c r="F54" s="42"/>
      <c r="G54" s="42"/>
      <c r="H54" s="42"/>
      <c r="I54" s="42"/>
    </row>
    <row r="55" spans="1:9" x14ac:dyDescent="0.2">
      <c r="A55" s="51" t="s">
        <v>20</v>
      </c>
      <c r="C55" s="51"/>
      <c r="D55" s="51"/>
      <c r="E55" s="52"/>
      <c r="F55" s="52"/>
      <c r="G55" s="52"/>
    </row>
    <row r="56" spans="1:9" x14ac:dyDescent="0.2">
      <c r="A56" s="18"/>
    </row>
    <row r="57" spans="1:9" ht="12" customHeight="1" x14ac:dyDescent="0.2">
      <c r="A57" s="13" t="s">
        <v>128</v>
      </c>
      <c r="B57" s="13"/>
      <c r="C57" s="13"/>
      <c r="D57" s="13" t="s">
        <v>129</v>
      </c>
      <c r="E57" s="13"/>
      <c r="F57" s="13"/>
      <c r="G57" s="13" t="s">
        <v>130</v>
      </c>
      <c r="H57" s="13"/>
      <c r="I57" s="13"/>
    </row>
    <row r="58" spans="1:9" ht="16.5" customHeight="1" x14ac:dyDescent="0.2">
      <c r="A58" s="5" t="s">
        <v>151</v>
      </c>
      <c r="B58" s="5"/>
      <c r="C58" s="5"/>
      <c r="D58" s="4" t="s">
        <v>152</v>
      </c>
      <c r="E58" s="4"/>
      <c r="F58" s="4"/>
      <c r="G58" s="4" t="s">
        <v>152</v>
      </c>
      <c r="H58" s="4"/>
      <c r="I58" s="4"/>
    </row>
    <row r="59" spans="1:9" ht="16.5" customHeight="1" x14ac:dyDescent="0.2">
      <c r="A59" s="5" t="s">
        <v>146</v>
      </c>
      <c r="B59" s="5"/>
      <c r="C59" s="5"/>
      <c r="D59" s="4" t="s">
        <v>152</v>
      </c>
      <c r="E59" s="4"/>
      <c r="F59" s="4"/>
      <c r="G59" s="4" t="s">
        <v>152</v>
      </c>
      <c r="H59" s="4"/>
      <c r="I59" s="4"/>
    </row>
    <row r="60" spans="1:9" ht="16.5" customHeight="1" x14ac:dyDescent="0.2">
      <c r="A60" s="5" t="s">
        <v>148</v>
      </c>
      <c r="B60" s="5"/>
      <c r="C60" s="5"/>
      <c r="D60" s="4" t="s">
        <v>152</v>
      </c>
      <c r="E60" s="4"/>
      <c r="F60" s="4"/>
      <c r="G60" s="4" t="s">
        <v>152</v>
      </c>
      <c r="H60" s="4"/>
      <c r="I60" s="4"/>
    </row>
    <row r="61" spans="1:9" ht="16.5" customHeight="1" x14ac:dyDescent="0.2">
      <c r="A61" s="5" t="s">
        <v>142</v>
      </c>
      <c r="B61" s="5"/>
      <c r="C61" s="5"/>
      <c r="D61" s="4" t="s">
        <v>152</v>
      </c>
      <c r="E61" s="4"/>
      <c r="F61" s="4"/>
      <c r="G61" s="4" t="s">
        <v>152</v>
      </c>
      <c r="H61" s="4"/>
      <c r="I61" s="4"/>
    </row>
    <row r="62" spans="1:9" x14ac:dyDescent="0.2">
      <c r="A62" s="53"/>
      <c r="B62" s="53"/>
      <c r="C62" s="53"/>
      <c r="D62" s="42"/>
      <c r="E62" s="42"/>
      <c r="F62" s="42"/>
      <c r="G62" s="42"/>
      <c r="H62" s="42"/>
      <c r="I62" s="42"/>
    </row>
    <row r="63" spans="1:9" x14ac:dyDescent="0.2">
      <c r="A63" s="17" t="s">
        <v>21</v>
      </c>
    </row>
    <row r="64" spans="1:9" x14ac:dyDescent="0.2">
      <c r="A64" s="18"/>
    </row>
    <row r="65" spans="1:9" ht="12" customHeight="1" x14ac:dyDescent="0.2">
      <c r="A65" s="13" t="s">
        <v>128</v>
      </c>
      <c r="B65" s="13"/>
      <c r="C65" s="13"/>
      <c r="D65" s="13" t="s">
        <v>129</v>
      </c>
      <c r="E65" s="13"/>
      <c r="F65" s="13"/>
      <c r="G65" s="13" t="s">
        <v>130</v>
      </c>
      <c r="H65" s="13"/>
      <c r="I65" s="13"/>
    </row>
    <row r="66" spans="1:9" ht="16.5" customHeight="1" x14ac:dyDescent="0.2">
      <c r="A66" s="5" t="s">
        <v>151</v>
      </c>
      <c r="B66" s="5"/>
      <c r="C66" s="5"/>
      <c r="D66" s="4" t="s">
        <v>152</v>
      </c>
      <c r="E66" s="4"/>
      <c r="F66" s="4"/>
      <c r="G66" s="4" t="s">
        <v>152</v>
      </c>
      <c r="H66" s="4"/>
      <c r="I66" s="4"/>
    </row>
    <row r="67" spans="1:9" ht="16.5" customHeight="1" x14ac:dyDescent="0.2">
      <c r="A67" s="5" t="s">
        <v>146</v>
      </c>
      <c r="B67" s="5"/>
      <c r="C67" s="5"/>
      <c r="D67" s="4" t="s">
        <v>152</v>
      </c>
      <c r="E67" s="4"/>
      <c r="F67" s="4"/>
      <c r="G67" s="4" t="s">
        <v>152</v>
      </c>
      <c r="H67" s="4"/>
      <c r="I67" s="4"/>
    </row>
    <row r="68" spans="1:9" ht="16.5" customHeight="1" x14ac:dyDescent="0.2">
      <c r="A68" s="5" t="s">
        <v>148</v>
      </c>
      <c r="B68" s="5"/>
      <c r="C68" s="5"/>
      <c r="D68" s="4" t="s">
        <v>152</v>
      </c>
      <c r="E68" s="4"/>
      <c r="F68" s="4"/>
      <c r="G68" s="4" t="s">
        <v>152</v>
      </c>
      <c r="H68" s="4"/>
      <c r="I68" s="4"/>
    </row>
    <row r="69" spans="1:9" ht="16.5" customHeight="1" x14ac:dyDescent="0.2">
      <c r="A69" s="5" t="s">
        <v>142</v>
      </c>
      <c r="B69" s="5"/>
      <c r="C69" s="5"/>
      <c r="D69" s="4" t="s">
        <v>152</v>
      </c>
      <c r="E69" s="4"/>
      <c r="F69" s="4"/>
      <c r="G69" s="4" t="s">
        <v>152</v>
      </c>
      <c r="H69" s="4"/>
      <c r="I69" s="4"/>
    </row>
    <row r="70" spans="1:9" x14ac:dyDescent="0.2">
      <c r="A70" s="18"/>
    </row>
    <row r="71" spans="1:9" x14ac:dyDescent="0.2">
      <c r="A71" s="18"/>
    </row>
    <row r="72" spans="1:9" x14ac:dyDescent="0.2">
      <c r="A72" s="18"/>
    </row>
    <row r="73" spans="1:9" x14ac:dyDescent="0.2">
      <c r="A73" s="18"/>
    </row>
    <row r="74" spans="1:9" x14ac:dyDescent="0.2">
      <c r="A74" s="18"/>
    </row>
    <row r="75" spans="1:9" x14ac:dyDescent="0.2">
      <c r="A75" s="18"/>
    </row>
    <row r="76" spans="1:9" x14ac:dyDescent="0.2">
      <c r="A76" s="51" t="s">
        <v>22</v>
      </c>
      <c r="C76" s="51"/>
      <c r="D76" s="51"/>
      <c r="E76" s="52"/>
      <c r="F76" s="52"/>
      <c r="G76" s="52"/>
    </row>
    <row r="77" spans="1:9" x14ac:dyDescent="0.2">
      <c r="A77" s="18"/>
    </row>
    <row r="78" spans="1:9" ht="12" customHeight="1" x14ac:dyDescent="0.2">
      <c r="A78" s="13" t="s">
        <v>128</v>
      </c>
      <c r="B78" s="13"/>
      <c r="C78" s="13"/>
      <c r="D78" s="13" t="s">
        <v>129</v>
      </c>
      <c r="E78" s="13"/>
      <c r="F78" s="13"/>
      <c r="G78" s="13" t="s">
        <v>130</v>
      </c>
      <c r="H78" s="13"/>
      <c r="I78" s="13"/>
    </row>
    <row r="79" spans="1:9" ht="16.5" customHeight="1" x14ac:dyDescent="0.2">
      <c r="A79" s="5" t="s">
        <v>151</v>
      </c>
      <c r="B79" s="5"/>
      <c r="C79" s="5"/>
      <c r="D79" s="4" t="s">
        <v>152</v>
      </c>
      <c r="E79" s="4"/>
      <c r="F79" s="4"/>
      <c r="G79" s="4" t="s">
        <v>152</v>
      </c>
      <c r="H79" s="4"/>
      <c r="I79" s="4"/>
    </row>
    <row r="80" spans="1:9" ht="16.5" customHeight="1" x14ac:dyDescent="0.2">
      <c r="A80" s="5" t="s">
        <v>146</v>
      </c>
      <c r="B80" s="5"/>
      <c r="C80" s="5"/>
      <c r="D80" s="4" t="s">
        <v>152</v>
      </c>
      <c r="E80" s="4"/>
      <c r="F80" s="4"/>
      <c r="G80" s="4" t="s">
        <v>152</v>
      </c>
      <c r="H80" s="4"/>
      <c r="I80" s="4"/>
    </row>
    <row r="81" spans="1:9" ht="16.5" customHeight="1" x14ac:dyDescent="0.2">
      <c r="A81" s="5" t="s">
        <v>148</v>
      </c>
      <c r="B81" s="5"/>
      <c r="C81" s="5"/>
      <c r="D81" s="4" t="s">
        <v>152</v>
      </c>
      <c r="E81" s="4"/>
      <c r="F81" s="4"/>
      <c r="G81" s="4" t="s">
        <v>152</v>
      </c>
      <c r="H81" s="4"/>
      <c r="I81" s="4"/>
    </row>
    <row r="82" spans="1:9" ht="16.5" customHeight="1" x14ac:dyDescent="0.2">
      <c r="A82" s="5" t="s">
        <v>142</v>
      </c>
      <c r="B82" s="5"/>
      <c r="C82" s="5"/>
      <c r="D82" s="4" t="s">
        <v>152</v>
      </c>
      <c r="E82" s="4"/>
      <c r="F82" s="4"/>
      <c r="G82" s="4" t="s">
        <v>152</v>
      </c>
      <c r="H82" s="4"/>
      <c r="I82" s="4"/>
    </row>
    <row r="84" spans="1:9" x14ac:dyDescent="0.2">
      <c r="A84" s="51" t="s">
        <v>23</v>
      </c>
      <c r="C84" s="51"/>
      <c r="D84" s="51"/>
      <c r="E84" s="52"/>
      <c r="F84" s="52"/>
      <c r="G84" s="52"/>
    </row>
    <row r="85" spans="1:9" x14ac:dyDescent="0.2">
      <c r="A85" s="18"/>
    </row>
    <row r="86" spans="1:9" s="44" customFormat="1" ht="12" customHeight="1" x14ac:dyDescent="0.2">
      <c r="A86" s="13" t="s">
        <v>128</v>
      </c>
      <c r="B86" s="13"/>
      <c r="C86" s="13"/>
      <c r="D86" s="13" t="s">
        <v>129</v>
      </c>
      <c r="E86" s="13"/>
      <c r="F86" s="13"/>
      <c r="G86" s="13" t="s">
        <v>130</v>
      </c>
      <c r="H86" s="13"/>
      <c r="I86" s="13"/>
    </row>
    <row r="87" spans="1:9" s="44" customFormat="1" ht="16.5" customHeight="1" x14ac:dyDescent="0.2">
      <c r="A87" s="5" t="s">
        <v>151</v>
      </c>
      <c r="B87" s="5"/>
      <c r="C87" s="5"/>
      <c r="D87" s="492">
        <v>1792092795001</v>
      </c>
      <c r="E87" s="492"/>
      <c r="F87" s="492"/>
      <c r="G87" s="490" t="s">
        <v>159</v>
      </c>
      <c r="H87" s="490"/>
      <c r="I87" s="490"/>
    </row>
    <row r="88" spans="1:9" s="44" customFormat="1" ht="16.5" customHeight="1" x14ac:dyDescent="0.2">
      <c r="A88" s="5" t="s">
        <v>146</v>
      </c>
      <c r="B88" s="5"/>
      <c r="C88" s="5"/>
      <c r="D88" s="490" t="s">
        <v>160</v>
      </c>
      <c r="E88" s="490"/>
      <c r="F88" s="490"/>
      <c r="G88" s="490" t="s">
        <v>161</v>
      </c>
      <c r="H88" s="490"/>
      <c r="I88" s="490"/>
    </row>
    <row r="89" spans="1:9" s="44" customFormat="1" ht="16.5" customHeight="1" x14ac:dyDescent="0.2">
      <c r="A89" s="5" t="s">
        <v>162</v>
      </c>
      <c r="B89" s="5"/>
      <c r="C89" s="5"/>
      <c r="D89" s="490" t="s">
        <v>163</v>
      </c>
      <c r="E89" s="490"/>
      <c r="F89" s="490"/>
      <c r="G89" s="490" t="s">
        <v>163</v>
      </c>
      <c r="H89" s="490"/>
      <c r="I89" s="490"/>
    </row>
    <row r="90" spans="1:9" s="44" customFormat="1" ht="16.5" customHeight="1" x14ac:dyDescent="0.2">
      <c r="A90" s="5" t="s">
        <v>148</v>
      </c>
      <c r="B90" s="5"/>
      <c r="C90" s="5"/>
      <c r="D90" s="490" t="s">
        <v>164</v>
      </c>
      <c r="E90" s="490"/>
      <c r="F90" s="490"/>
      <c r="G90" s="490" t="s">
        <v>165</v>
      </c>
      <c r="H90" s="490"/>
      <c r="I90" s="490"/>
    </row>
    <row r="91" spans="1:9" s="44" customFormat="1" ht="16.5" customHeight="1" x14ac:dyDescent="0.2">
      <c r="A91" s="5" t="s">
        <v>142</v>
      </c>
      <c r="B91" s="5"/>
      <c r="C91" s="5"/>
      <c r="D91" s="493" t="s">
        <v>166</v>
      </c>
      <c r="E91" s="493"/>
      <c r="F91" s="493"/>
      <c r="G91" s="493" t="s">
        <v>167</v>
      </c>
      <c r="H91" s="493"/>
      <c r="I91" s="493"/>
    </row>
    <row r="94" spans="1:9" ht="12" customHeight="1" x14ac:dyDescent="0.2">
      <c r="A94" s="494" t="s">
        <v>168</v>
      </c>
      <c r="B94" s="494"/>
      <c r="C94" s="494"/>
      <c r="D94" s="494"/>
      <c r="E94" s="494"/>
      <c r="F94" s="494"/>
      <c r="G94" s="494"/>
      <c r="H94" s="494"/>
      <c r="I94" s="494"/>
    </row>
    <row r="95" spans="1:9" ht="25.5" customHeight="1" x14ac:dyDescent="0.2">
      <c r="A95" s="495" t="s">
        <v>169</v>
      </c>
      <c r="B95" s="495"/>
      <c r="C95" s="495"/>
      <c r="D95" s="495"/>
      <c r="E95" s="495"/>
      <c r="F95" s="495"/>
      <c r="G95" s="495"/>
      <c r="H95" s="495"/>
      <c r="I95" s="495"/>
    </row>
    <row r="96" spans="1:9" ht="25.5" customHeight="1" x14ac:dyDescent="0.2">
      <c r="A96" s="496" t="s">
        <v>170</v>
      </c>
      <c r="B96" s="496"/>
      <c r="C96" s="496"/>
      <c r="D96" s="496"/>
      <c r="E96" s="496"/>
      <c r="F96" s="496"/>
      <c r="G96" s="496"/>
      <c r="H96" s="496"/>
      <c r="I96" s="496"/>
    </row>
    <row r="101" spans="1:8" x14ac:dyDescent="0.2">
      <c r="A101" s="18"/>
      <c r="B101" s="18"/>
      <c r="C101" s="18"/>
      <c r="D101" s="18"/>
      <c r="E101" s="18"/>
      <c r="F101" s="18"/>
    </row>
    <row r="102" spans="1:8" x14ac:dyDescent="0.2">
      <c r="A102" s="17"/>
      <c r="B102" s="18"/>
      <c r="D102" s="18"/>
      <c r="E102" s="18"/>
      <c r="G102" s="17"/>
      <c r="H102" s="18"/>
    </row>
    <row r="103" spans="1:8" x14ac:dyDescent="0.2">
      <c r="A103" s="17" t="str">
        <f>+Índice_Anexos_ICT!A125</f>
        <v>SR. TOMISLAV TOPIC GRANADOS</v>
      </c>
      <c r="B103" s="17"/>
      <c r="C103" s="22"/>
      <c r="F103" s="17" t="str">
        <f>+Índice_Anexos_ICT!G125</f>
        <v>Sr. FELIX BYRON VALAREZO ALVARADO</v>
      </c>
      <c r="G103" s="22"/>
    </row>
    <row r="104" spans="1:8" x14ac:dyDescent="0.2">
      <c r="A104" s="17" t="str">
        <f>+Índice_Anexos_ICT!A126</f>
        <v>C.C: 0905396180</v>
      </c>
      <c r="B104" s="17"/>
      <c r="C104" s="22"/>
      <c r="F104" s="17" t="str">
        <f>+Índice_Anexos_ICT!G126</f>
        <v>RUC No. 0912592029001</v>
      </c>
      <c r="G104" s="22"/>
    </row>
    <row r="105" spans="1:8" x14ac:dyDescent="0.2">
      <c r="A105" s="17" t="str">
        <f>+Índice_Anexos_ICT!A127</f>
        <v>REPRESENTANTE LEGAL  TELSOTERRA S.A.</v>
      </c>
      <c r="B105" s="22"/>
      <c r="C105" s="22"/>
      <c r="F105" s="17" t="str">
        <f>+Índice_Anexos_ICT!G127</f>
        <v>Contador TELSOTERRA S.A.</v>
      </c>
    </row>
  </sheetData>
  <mergeCells count="153">
    <mergeCell ref="A90:C90"/>
    <mergeCell ref="D90:F90"/>
    <mergeCell ref="G90:I90"/>
    <mergeCell ref="A91:C91"/>
    <mergeCell ref="D91:F91"/>
    <mergeCell ref="G91:I91"/>
    <mergeCell ref="A94:I94"/>
    <mergeCell ref="A95:I95"/>
    <mergeCell ref="A96:I96"/>
    <mergeCell ref="A87:C87"/>
    <mergeCell ref="D87:F87"/>
    <mergeCell ref="G87:I87"/>
    <mergeCell ref="A88:C88"/>
    <mergeCell ref="D88:F88"/>
    <mergeCell ref="G88:I88"/>
    <mergeCell ref="A89:C89"/>
    <mergeCell ref="D89:F89"/>
    <mergeCell ref="G89:I89"/>
    <mergeCell ref="A81:C81"/>
    <mergeCell ref="D81:F81"/>
    <mergeCell ref="G81:I81"/>
    <mergeCell ref="A82:C82"/>
    <mergeCell ref="D82:F82"/>
    <mergeCell ref="G82:I82"/>
    <mergeCell ref="A86:C86"/>
    <mergeCell ref="D86:F86"/>
    <mergeCell ref="G86:I86"/>
    <mergeCell ref="A78:C78"/>
    <mergeCell ref="D78:F78"/>
    <mergeCell ref="G78:I78"/>
    <mergeCell ref="A79:C79"/>
    <mergeCell ref="D79:F79"/>
    <mergeCell ref="G79:I79"/>
    <mergeCell ref="A80:C80"/>
    <mergeCell ref="D80:F80"/>
    <mergeCell ref="G80:I80"/>
    <mergeCell ref="A67:C67"/>
    <mergeCell ref="D67:F67"/>
    <mergeCell ref="G67:I67"/>
    <mergeCell ref="A68:C68"/>
    <mergeCell ref="D68:F68"/>
    <mergeCell ref="G68:I68"/>
    <mergeCell ref="A69:C69"/>
    <mergeCell ref="D69:F69"/>
    <mergeCell ref="G69:I69"/>
    <mergeCell ref="A61:C61"/>
    <mergeCell ref="D61:F61"/>
    <mergeCell ref="G61:I61"/>
    <mergeCell ref="A65:C65"/>
    <mergeCell ref="D65:F65"/>
    <mergeCell ref="G65:I65"/>
    <mergeCell ref="A66:C66"/>
    <mergeCell ref="D66:F66"/>
    <mergeCell ref="G66:I66"/>
    <mergeCell ref="A58:C58"/>
    <mergeCell ref="D58:F58"/>
    <mergeCell ref="G58:I58"/>
    <mergeCell ref="A59:C59"/>
    <mergeCell ref="D59:F59"/>
    <mergeCell ref="G59:I59"/>
    <mergeCell ref="A60:C60"/>
    <mergeCell ref="D60:F60"/>
    <mergeCell ref="G60:I60"/>
    <mergeCell ref="A52:C52"/>
    <mergeCell ref="D52:F52"/>
    <mergeCell ref="G52:I52"/>
    <mergeCell ref="A53:C53"/>
    <mergeCell ref="D53:F53"/>
    <mergeCell ref="G53:I53"/>
    <mergeCell ref="A57:C57"/>
    <mergeCell ref="D57:F57"/>
    <mergeCell ref="G57:I57"/>
    <mergeCell ref="A49:C49"/>
    <mergeCell ref="D49:F49"/>
    <mergeCell ref="G49:I49"/>
    <mergeCell ref="A50:C50"/>
    <mergeCell ref="D50:F50"/>
    <mergeCell ref="G50:I50"/>
    <mergeCell ref="A51:C51"/>
    <mergeCell ref="D51:F51"/>
    <mergeCell ref="G51:I51"/>
    <mergeCell ref="A43:C43"/>
    <mergeCell ref="D43:F43"/>
    <mergeCell ref="G43:I43"/>
    <mergeCell ref="A44:C44"/>
    <mergeCell ref="D44:F44"/>
    <mergeCell ref="G44:I44"/>
    <mergeCell ref="A45:C45"/>
    <mergeCell ref="D45:F45"/>
    <mergeCell ref="G45:I45"/>
    <mergeCell ref="A37:C37"/>
    <mergeCell ref="D37:F37"/>
    <mergeCell ref="G37:I37"/>
    <mergeCell ref="A41:C41"/>
    <mergeCell ref="D41:F41"/>
    <mergeCell ref="G41:I41"/>
    <mergeCell ref="A42:C42"/>
    <mergeCell ref="D42:F42"/>
    <mergeCell ref="G42:I42"/>
    <mergeCell ref="A34:C34"/>
    <mergeCell ref="D34:F34"/>
    <mergeCell ref="G34:I34"/>
    <mergeCell ref="A35:C35"/>
    <mergeCell ref="D35:F35"/>
    <mergeCell ref="G35:I35"/>
    <mergeCell ref="A36:C36"/>
    <mergeCell ref="D36:F36"/>
    <mergeCell ref="G36:I36"/>
    <mergeCell ref="A28:C28"/>
    <mergeCell ref="D28:F28"/>
    <mergeCell ref="G28:I28"/>
    <mergeCell ref="A29:C29"/>
    <mergeCell ref="D29:F29"/>
    <mergeCell ref="G29:I29"/>
    <mergeCell ref="A33:C33"/>
    <mergeCell ref="D33:F33"/>
    <mergeCell ref="G33:I33"/>
    <mergeCell ref="A25:C25"/>
    <mergeCell ref="D25:F25"/>
    <mergeCell ref="G25:I25"/>
    <mergeCell ref="A26:C26"/>
    <mergeCell ref="D26:F26"/>
    <mergeCell ref="G26:I26"/>
    <mergeCell ref="A27:C27"/>
    <mergeCell ref="D27:F27"/>
    <mergeCell ref="G27:I27"/>
    <mergeCell ref="A19:C19"/>
    <mergeCell ref="D19:F19"/>
    <mergeCell ref="G19:I19"/>
    <mergeCell ref="A20:C20"/>
    <mergeCell ref="D20:F20"/>
    <mergeCell ref="G20:I20"/>
    <mergeCell ref="A21:C21"/>
    <mergeCell ref="D21:F21"/>
    <mergeCell ref="G21:I21"/>
    <mergeCell ref="A16:C16"/>
    <mergeCell ref="D16:F16"/>
    <mergeCell ref="G16:I16"/>
    <mergeCell ref="A17:C17"/>
    <mergeCell ref="D17:F17"/>
    <mergeCell ref="G17:I17"/>
    <mergeCell ref="A18:C18"/>
    <mergeCell ref="D18:F18"/>
    <mergeCell ref="G18:I18"/>
    <mergeCell ref="A13:C13"/>
    <mergeCell ref="D13:F13"/>
    <mergeCell ref="G13:I13"/>
    <mergeCell ref="A14:C14"/>
    <mergeCell ref="D14:F14"/>
    <mergeCell ref="G14:I14"/>
    <mergeCell ref="A15:C15"/>
    <mergeCell ref="D15:F15"/>
    <mergeCell ref="G15:I15"/>
  </mergeCells>
  <hyperlinks>
    <hyperlink ref="I1" location="Índice_Anexos_ICT!A1" display="Índice"/>
    <hyperlink ref="D29" r:id="rId1"/>
    <hyperlink ref="G29" r:id="rId2"/>
  </hyperlinks>
  <pageMargins left="0.39374999999999999" right="0.39374999999999999" top="0.39374999999999999" bottom="0.39374999999999999"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4"/>
  <sheetViews>
    <sheetView topLeftCell="A19" zoomScale="80" zoomScaleNormal="80" workbookViewId="0">
      <selection activeCell="A50" sqref="A50"/>
    </sheetView>
  </sheetViews>
  <sheetFormatPr baseColWidth="10" defaultColWidth="8.85546875" defaultRowHeight="12.75" x14ac:dyDescent="0.2"/>
  <cols>
    <col min="1" max="4" width="18.7109375" style="14" customWidth="1"/>
    <col min="5" max="5" width="11.5703125" style="14" customWidth="1"/>
    <col min="6" max="6" width="17.140625" style="14" customWidth="1"/>
    <col min="7" max="7" width="14" style="14" customWidth="1"/>
    <col min="8" max="9" width="18.28515625" style="14" customWidth="1"/>
    <col min="10" max="1024" width="8.85546875" style="16"/>
  </cols>
  <sheetData>
    <row r="1" spans="1:9" x14ac:dyDescent="0.2">
      <c r="A1" s="17" t="s">
        <v>125</v>
      </c>
      <c r="B1" s="17"/>
      <c r="C1" s="17"/>
      <c r="G1" s="55" t="s">
        <v>126</v>
      </c>
    </row>
    <row r="2" spans="1:9" x14ac:dyDescent="0.2">
      <c r="A2" s="18"/>
      <c r="B2" s="19"/>
      <c r="C2" s="19"/>
    </row>
    <row r="3" spans="1:9" x14ac:dyDescent="0.2">
      <c r="A3" s="17" t="s">
        <v>1</v>
      </c>
      <c r="C3" s="20" t="str">
        <f>+Índice_Anexos_ICT!C3</f>
        <v>TELSOTERRA S.A.</v>
      </c>
    </row>
    <row r="4" spans="1:9" x14ac:dyDescent="0.2">
      <c r="A4" s="17" t="s">
        <v>3</v>
      </c>
      <c r="C4" s="20" t="str">
        <f>+Índice_Anexos_ICT!C4</f>
        <v>0992941626001</v>
      </c>
    </row>
    <row r="5" spans="1:9" x14ac:dyDescent="0.2">
      <c r="A5" s="17" t="s">
        <v>5</v>
      </c>
      <c r="C5" s="20">
        <f>+Índice_Anexos_ICT!C5</f>
        <v>2019</v>
      </c>
    </row>
    <row r="6" spans="1:9" x14ac:dyDescent="0.2">
      <c r="A6" s="18"/>
      <c r="B6" s="19"/>
      <c r="C6" s="19"/>
    </row>
    <row r="7" spans="1:9" x14ac:dyDescent="0.2">
      <c r="A7" s="17" t="s">
        <v>171</v>
      </c>
      <c r="B7" s="17"/>
      <c r="C7" s="17"/>
    </row>
    <row r="8" spans="1:9" x14ac:dyDescent="0.2">
      <c r="A8" s="19" t="s">
        <v>24</v>
      </c>
      <c r="B8" s="17"/>
      <c r="C8" s="17"/>
    </row>
    <row r="9" spans="1:9" x14ac:dyDescent="0.2">
      <c r="A9" s="17"/>
      <c r="B9" s="17"/>
      <c r="C9" s="17"/>
    </row>
    <row r="11" spans="1:9" x14ac:dyDescent="0.2">
      <c r="A11" s="22" t="s">
        <v>25</v>
      </c>
    </row>
    <row r="13" spans="1:9" s="35" customFormat="1" ht="12.75" customHeight="1" x14ac:dyDescent="0.2">
      <c r="A13" s="13" t="s">
        <v>172</v>
      </c>
      <c r="B13" s="13"/>
      <c r="C13" s="13"/>
      <c r="D13" s="13"/>
      <c r="E13" s="13"/>
      <c r="F13" s="497" t="s">
        <v>173</v>
      </c>
      <c r="G13" s="497"/>
      <c r="H13" s="497"/>
      <c r="I13" s="497"/>
    </row>
    <row r="14" spans="1:9" s="35" customFormat="1" ht="63" customHeight="1" x14ac:dyDescent="0.2">
      <c r="A14" s="13" t="s">
        <v>174</v>
      </c>
      <c r="B14" s="13"/>
      <c r="C14" s="13" t="s">
        <v>175</v>
      </c>
      <c r="D14" s="13"/>
      <c r="E14" s="23" t="s">
        <v>176</v>
      </c>
      <c r="F14" s="56" t="s">
        <v>177</v>
      </c>
      <c r="G14" s="56" t="s">
        <v>178</v>
      </c>
      <c r="H14" s="497" t="s">
        <v>179</v>
      </c>
      <c r="I14" s="497"/>
    </row>
    <row r="15" spans="1:9" s="35" customFormat="1" ht="56.1" customHeight="1" x14ac:dyDescent="0.2">
      <c r="A15" s="490" t="s">
        <v>152</v>
      </c>
      <c r="B15" s="490"/>
      <c r="C15" s="490" t="s">
        <v>152</v>
      </c>
      <c r="D15" s="490"/>
      <c r="E15" s="57"/>
      <c r="F15" s="43" t="s">
        <v>152</v>
      </c>
      <c r="G15" s="43" t="s">
        <v>152</v>
      </c>
      <c r="H15" s="490" t="s">
        <v>152</v>
      </c>
      <c r="I15" s="490"/>
    </row>
    <row r="16" spans="1:9" s="35" customFormat="1" ht="56.1" customHeight="1" x14ac:dyDescent="0.2">
      <c r="A16" s="490" t="s">
        <v>152</v>
      </c>
      <c r="B16" s="490"/>
      <c r="C16" s="490" t="s">
        <v>152</v>
      </c>
      <c r="D16" s="490"/>
      <c r="E16" s="57"/>
      <c r="F16" s="43" t="s">
        <v>152</v>
      </c>
      <c r="G16" s="43" t="s">
        <v>152</v>
      </c>
      <c r="H16" s="490" t="s">
        <v>152</v>
      </c>
      <c r="I16" s="490"/>
    </row>
    <row r="17" spans="1:9" s="35" customFormat="1" ht="47.25" customHeight="1" x14ac:dyDescent="0.2">
      <c r="A17" s="490" t="s">
        <v>152</v>
      </c>
      <c r="B17" s="490"/>
      <c r="C17" s="490" t="s">
        <v>152</v>
      </c>
      <c r="D17" s="490"/>
      <c r="E17" s="57"/>
      <c r="F17" s="43" t="s">
        <v>152</v>
      </c>
      <c r="G17" s="43" t="s">
        <v>152</v>
      </c>
      <c r="H17" s="490" t="s">
        <v>152</v>
      </c>
      <c r="I17" s="490"/>
    </row>
    <row r="18" spans="1:9" s="35" customFormat="1" ht="47.25" customHeight="1" x14ac:dyDescent="0.2">
      <c r="A18" s="490" t="s">
        <v>152</v>
      </c>
      <c r="B18" s="490"/>
      <c r="C18" s="490" t="s">
        <v>152</v>
      </c>
      <c r="D18" s="490"/>
      <c r="E18" s="57"/>
      <c r="F18" s="43" t="s">
        <v>152</v>
      </c>
      <c r="G18" s="43" t="s">
        <v>152</v>
      </c>
      <c r="H18" s="490" t="s">
        <v>152</v>
      </c>
      <c r="I18" s="490"/>
    </row>
    <row r="19" spans="1:9" s="35" customFormat="1" ht="47.25" customHeight="1" x14ac:dyDescent="0.2">
      <c r="A19" s="490" t="s">
        <v>152</v>
      </c>
      <c r="B19" s="490"/>
      <c r="C19" s="490" t="s">
        <v>152</v>
      </c>
      <c r="D19" s="490"/>
      <c r="E19" s="57"/>
      <c r="F19" s="43" t="s">
        <v>152</v>
      </c>
      <c r="G19" s="43" t="s">
        <v>152</v>
      </c>
      <c r="H19" s="490" t="s">
        <v>152</v>
      </c>
      <c r="I19" s="490"/>
    </row>
    <row r="22" spans="1:9" ht="12" customHeight="1" x14ac:dyDescent="0.2">
      <c r="A22" s="494" t="s">
        <v>168</v>
      </c>
      <c r="B22" s="494"/>
      <c r="C22" s="494"/>
      <c r="D22" s="494"/>
      <c r="E22" s="494"/>
      <c r="F22" s="494"/>
      <c r="G22" s="494"/>
    </row>
    <row r="23" spans="1:9" ht="12.75" customHeight="1" x14ac:dyDescent="0.2">
      <c r="A23" s="495" t="s">
        <v>180</v>
      </c>
      <c r="B23" s="495"/>
      <c r="C23" s="495"/>
      <c r="D23" s="495"/>
      <c r="E23" s="495"/>
      <c r="F23" s="495"/>
      <c r="G23" s="495"/>
    </row>
    <row r="24" spans="1:9" ht="14.25" customHeight="1" x14ac:dyDescent="0.2">
      <c r="A24" s="496" t="s">
        <v>181</v>
      </c>
      <c r="B24" s="496"/>
      <c r="C24" s="496"/>
      <c r="D24" s="496"/>
      <c r="E24" s="496"/>
      <c r="F24" s="496"/>
      <c r="G24" s="496"/>
    </row>
    <row r="30" spans="1:9" x14ac:dyDescent="0.2">
      <c r="A30" s="18"/>
      <c r="B30" s="18"/>
      <c r="C30" s="18"/>
      <c r="D30" s="18"/>
      <c r="E30" s="18"/>
      <c r="F30" s="18"/>
    </row>
    <row r="31" spans="1:9" x14ac:dyDescent="0.2">
      <c r="A31" s="17"/>
      <c r="B31" s="18"/>
      <c r="D31" s="18"/>
      <c r="F31" s="17"/>
      <c r="G31" s="18"/>
    </row>
    <row r="32" spans="1:9" x14ac:dyDescent="0.2">
      <c r="A32" s="17" t="str">
        <f>+Índice_Anexos_ICT!A125</f>
        <v>SR. TOMISLAV TOPIC GRANADOS</v>
      </c>
      <c r="B32" s="17"/>
      <c r="C32" s="22"/>
      <c r="F32" s="17" t="str">
        <f>+Índice_Anexos_ICT!G125</f>
        <v>Sr. FELIX BYRON VALAREZO ALVARADO</v>
      </c>
    </row>
    <row r="33" spans="1:6" x14ac:dyDescent="0.2">
      <c r="A33" s="17" t="str">
        <f>+Índice_Anexos_ICT!A126</f>
        <v>C.C: 0905396180</v>
      </c>
      <c r="B33" s="17"/>
      <c r="C33" s="22"/>
      <c r="F33" s="17" t="str">
        <f>+Índice_Anexos_ICT!G126</f>
        <v>RUC No. 0912592029001</v>
      </c>
    </row>
    <row r="34" spans="1:6" x14ac:dyDescent="0.2">
      <c r="A34" s="17" t="str">
        <f>+Índice_Anexos_ICT!A127</f>
        <v>REPRESENTANTE LEGAL  TELSOTERRA S.A.</v>
      </c>
      <c r="B34" s="22"/>
      <c r="C34" s="22"/>
      <c r="F34" s="17" t="str">
        <f>+Índice_Anexos_ICT!G127</f>
        <v>Contador TELSOTERRA S.A.</v>
      </c>
    </row>
  </sheetData>
  <mergeCells count="23">
    <mergeCell ref="A24:G24"/>
    <mergeCell ref="A19:B19"/>
    <mergeCell ref="C19:D19"/>
    <mergeCell ref="H19:I19"/>
    <mergeCell ref="A22:G22"/>
    <mergeCell ref="A23:G23"/>
    <mergeCell ref="A17:B17"/>
    <mergeCell ref="C17:D17"/>
    <mergeCell ref="H17:I17"/>
    <mergeCell ref="A18:B18"/>
    <mergeCell ref="C18:D18"/>
    <mergeCell ref="H18:I18"/>
    <mergeCell ref="A15:B15"/>
    <mergeCell ref="C15:D15"/>
    <mergeCell ref="H15:I15"/>
    <mergeCell ref="A16:B16"/>
    <mergeCell ref="C16:D16"/>
    <mergeCell ref="H16:I16"/>
    <mergeCell ref="A13:E13"/>
    <mergeCell ref="F13:I13"/>
    <mergeCell ref="A14:B14"/>
    <mergeCell ref="C14:D14"/>
    <mergeCell ref="H14:I14"/>
  </mergeCells>
  <hyperlinks>
    <hyperlink ref="G1" location="Índice_Anexos_ICT!A1" display="Índice"/>
  </hyperlinks>
  <pageMargins left="0.40833333333333299" right="0.35138888888888897" top="0.37916666666666698" bottom="0.22083333333333299" header="0.51180555555555496" footer="0.51180555555555496"/>
  <pageSetup paperSize="9" firstPageNumber="0"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92"/>
  <sheetViews>
    <sheetView topLeftCell="B68" zoomScale="80" zoomScaleNormal="80" workbookViewId="0">
      <selection activeCell="B101" sqref="B101"/>
    </sheetView>
  </sheetViews>
  <sheetFormatPr baseColWidth="10" defaultColWidth="8.85546875" defaultRowHeight="12.75" x14ac:dyDescent="0.2"/>
  <cols>
    <col min="1" max="1" width="51.5703125" style="58" customWidth="1"/>
    <col min="2" max="4" width="28.5703125" style="59" customWidth="1"/>
    <col min="5" max="5" width="64.42578125" style="59" customWidth="1"/>
    <col min="6" max="6" width="11.5703125" style="59" customWidth="1"/>
    <col min="7" max="1024" width="8.85546875" style="59"/>
  </cols>
  <sheetData>
    <row r="1" spans="1:5" x14ac:dyDescent="0.2">
      <c r="A1" s="60" t="s">
        <v>125</v>
      </c>
      <c r="B1" s="60"/>
      <c r="C1" s="60"/>
      <c r="D1" s="55" t="s">
        <v>126</v>
      </c>
    </row>
    <row r="2" spans="1:5" x14ac:dyDescent="0.2">
      <c r="B2" s="61"/>
      <c r="C2" s="61"/>
    </row>
    <row r="3" spans="1:5" x14ac:dyDescent="0.2">
      <c r="A3" s="60" t="s">
        <v>1</v>
      </c>
      <c r="B3" s="62" t="str">
        <f>+Índice_Anexos_ICT!C3</f>
        <v>TELSOTERRA S.A.</v>
      </c>
    </row>
    <row r="4" spans="1:5" x14ac:dyDescent="0.2">
      <c r="A4" s="60" t="s">
        <v>3</v>
      </c>
      <c r="B4" s="62" t="str">
        <f>+Índice_Anexos_ICT!C4</f>
        <v>0992941626001</v>
      </c>
    </row>
    <row r="5" spans="1:5" x14ac:dyDescent="0.2">
      <c r="A5" s="60" t="s">
        <v>5</v>
      </c>
      <c r="B5" s="62">
        <f>+Índice_Anexos_ICT!C5</f>
        <v>2019</v>
      </c>
    </row>
    <row r="6" spans="1:5" x14ac:dyDescent="0.2">
      <c r="B6" s="61"/>
      <c r="C6" s="61"/>
    </row>
    <row r="7" spans="1:5" x14ac:dyDescent="0.2">
      <c r="A7" s="60" t="s">
        <v>182</v>
      </c>
      <c r="B7" s="61"/>
      <c r="C7" s="61"/>
    </row>
    <row r="8" spans="1:5" x14ac:dyDescent="0.2">
      <c r="A8" s="61" t="s">
        <v>27</v>
      </c>
      <c r="B8" s="60"/>
      <c r="C8" s="60"/>
    </row>
    <row r="9" spans="1:5" x14ac:dyDescent="0.2">
      <c r="A9" s="60"/>
      <c r="B9" s="60"/>
      <c r="C9" s="60"/>
    </row>
    <row r="11" spans="1:5" x14ac:dyDescent="0.2">
      <c r="A11" s="60" t="s">
        <v>28</v>
      </c>
      <c r="B11" s="58"/>
      <c r="C11" s="58"/>
      <c r="D11" s="58"/>
      <c r="E11" s="58"/>
    </row>
    <row r="12" spans="1:5" x14ac:dyDescent="0.2">
      <c r="B12" s="58"/>
      <c r="C12" s="58"/>
      <c r="D12" s="58"/>
      <c r="E12" s="58"/>
    </row>
    <row r="13" spans="1:5" s="64" customFormat="1" ht="15" customHeight="1" x14ac:dyDescent="0.2">
      <c r="A13" s="498" t="s">
        <v>128</v>
      </c>
      <c r="B13" s="498"/>
      <c r="C13" s="498"/>
      <c r="D13" s="498"/>
      <c r="E13" s="63" t="s">
        <v>183</v>
      </c>
    </row>
    <row r="14" spans="1:5" s="64" customFormat="1" ht="15" customHeight="1" x14ac:dyDescent="0.2">
      <c r="A14" s="65" t="s">
        <v>184</v>
      </c>
      <c r="B14" s="66"/>
      <c r="C14" s="66"/>
      <c r="D14" s="66"/>
      <c r="E14" s="67"/>
    </row>
    <row r="15" spans="1:5" s="64" customFormat="1" ht="15" customHeight="1" x14ac:dyDescent="0.2">
      <c r="A15" s="68" t="s">
        <v>185</v>
      </c>
      <c r="B15" s="499" t="s">
        <v>186</v>
      </c>
      <c r="C15" s="499"/>
      <c r="D15" s="499"/>
      <c r="E15" s="70" t="s">
        <v>187</v>
      </c>
    </row>
    <row r="16" spans="1:5" s="64" customFormat="1" ht="16.5" customHeight="1" x14ac:dyDescent="0.2">
      <c r="A16" s="500" t="s">
        <v>188</v>
      </c>
      <c r="B16" s="501" t="s">
        <v>189</v>
      </c>
      <c r="C16" s="501"/>
      <c r="D16" s="501"/>
      <c r="E16" s="499" t="s">
        <v>190</v>
      </c>
    </row>
    <row r="17" spans="1:5" s="64" customFormat="1" ht="16.5" customHeight="1" x14ac:dyDescent="0.2">
      <c r="A17" s="500"/>
      <c r="B17" s="502" t="s">
        <v>191</v>
      </c>
      <c r="C17" s="502"/>
      <c r="D17" s="502"/>
      <c r="E17" s="499"/>
    </row>
    <row r="18" spans="1:5" s="64" customFormat="1" ht="22.5" customHeight="1" x14ac:dyDescent="0.2">
      <c r="A18" s="68" t="s">
        <v>192</v>
      </c>
      <c r="B18" s="499" t="s">
        <v>193</v>
      </c>
      <c r="C18" s="499"/>
      <c r="D18" s="499"/>
      <c r="E18" s="70" t="s">
        <v>187</v>
      </c>
    </row>
    <row r="19" spans="1:5" s="64" customFormat="1" ht="13.5" customHeight="1" x14ac:dyDescent="0.2">
      <c r="A19" s="500" t="s">
        <v>194</v>
      </c>
      <c r="B19" s="72" t="s">
        <v>195</v>
      </c>
      <c r="C19" s="72" t="s">
        <v>196</v>
      </c>
      <c r="D19" s="72" t="s">
        <v>197</v>
      </c>
      <c r="E19" s="499" t="s">
        <v>198</v>
      </c>
    </row>
    <row r="20" spans="1:5" s="64" customFormat="1" ht="19.5" customHeight="1" x14ac:dyDescent="0.2">
      <c r="A20" s="500"/>
      <c r="B20" s="69" t="s">
        <v>199</v>
      </c>
      <c r="C20" s="70" t="s">
        <v>200</v>
      </c>
      <c r="D20" s="70" t="s">
        <v>201</v>
      </c>
      <c r="E20" s="499"/>
    </row>
    <row r="21" spans="1:5" s="64" customFormat="1" ht="16.5" customHeight="1" x14ac:dyDescent="0.2">
      <c r="A21" s="500" t="s">
        <v>202</v>
      </c>
      <c r="B21" s="501" t="s">
        <v>203</v>
      </c>
      <c r="C21" s="501"/>
      <c r="D21" s="501"/>
      <c r="E21" s="499" t="s">
        <v>204</v>
      </c>
    </row>
    <row r="22" spans="1:5" s="64" customFormat="1" ht="16.5" customHeight="1" x14ac:dyDescent="0.2">
      <c r="A22" s="500"/>
      <c r="B22" s="502" t="s">
        <v>205</v>
      </c>
      <c r="C22" s="502"/>
      <c r="D22" s="502"/>
      <c r="E22" s="499"/>
    </row>
    <row r="23" spans="1:5" s="64" customFormat="1" ht="15" customHeight="1" x14ac:dyDescent="0.2">
      <c r="A23" s="68" t="s">
        <v>206</v>
      </c>
      <c r="B23" s="503" t="s">
        <v>207</v>
      </c>
      <c r="C23" s="503"/>
      <c r="D23" s="503"/>
      <c r="E23" s="69" t="s">
        <v>208</v>
      </c>
    </row>
    <row r="24" spans="1:5" s="64" customFormat="1" ht="24" customHeight="1" x14ac:dyDescent="0.2">
      <c r="A24" s="68" t="s">
        <v>209</v>
      </c>
      <c r="B24" s="503" t="s">
        <v>210</v>
      </c>
      <c r="C24" s="503"/>
      <c r="D24" s="503"/>
      <c r="E24" s="69" t="s">
        <v>211</v>
      </c>
    </row>
    <row r="25" spans="1:5" s="64" customFormat="1" ht="18.75" customHeight="1" x14ac:dyDescent="0.2">
      <c r="A25" s="504" t="s">
        <v>212</v>
      </c>
      <c r="B25" s="501" t="s">
        <v>213</v>
      </c>
      <c r="C25" s="501"/>
      <c r="D25" s="501"/>
      <c r="E25" s="503" t="s">
        <v>187</v>
      </c>
    </row>
    <row r="26" spans="1:5" s="64" customFormat="1" ht="18.75" customHeight="1" x14ac:dyDescent="0.2">
      <c r="A26" s="504"/>
      <c r="B26" s="502" t="s">
        <v>214</v>
      </c>
      <c r="C26" s="502"/>
      <c r="D26" s="502"/>
      <c r="E26" s="503"/>
    </row>
    <row r="27" spans="1:5" s="64" customFormat="1" ht="18.75" customHeight="1" x14ac:dyDescent="0.2">
      <c r="A27" s="504"/>
      <c r="B27" s="505" t="s">
        <v>215</v>
      </c>
      <c r="C27" s="505"/>
      <c r="D27" s="505"/>
      <c r="E27" s="70"/>
    </row>
    <row r="28" spans="1:5" s="64" customFormat="1" ht="15" customHeight="1" x14ac:dyDescent="0.2">
      <c r="A28" s="68" t="s">
        <v>216</v>
      </c>
      <c r="B28" s="499"/>
      <c r="C28" s="499"/>
      <c r="D28" s="499"/>
      <c r="E28" s="73" t="s">
        <v>187</v>
      </c>
    </row>
    <row r="29" spans="1:5" s="64" customFormat="1" ht="13.5" customHeight="1" x14ac:dyDescent="0.2">
      <c r="A29" s="500" t="s">
        <v>217</v>
      </c>
      <c r="B29" s="72" t="s">
        <v>218</v>
      </c>
      <c r="C29" s="506" t="s">
        <v>196</v>
      </c>
      <c r="D29" s="506"/>
      <c r="E29" s="501" t="s">
        <v>219</v>
      </c>
    </row>
    <row r="30" spans="1:5" s="64" customFormat="1" ht="13.5" customHeight="1" x14ac:dyDescent="0.2">
      <c r="A30" s="500"/>
      <c r="B30" s="74" t="s">
        <v>220</v>
      </c>
      <c r="C30" s="507" t="s">
        <v>221</v>
      </c>
      <c r="D30" s="507"/>
      <c r="E30" s="501"/>
    </row>
    <row r="31" spans="1:5" s="64" customFormat="1" ht="13.5" customHeight="1" x14ac:dyDescent="0.2">
      <c r="A31" s="500"/>
      <c r="B31" s="74" t="s">
        <v>222</v>
      </c>
      <c r="C31" s="507" t="s">
        <v>223</v>
      </c>
      <c r="D31" s="507"/>
      <c r="E31" s="501"/>
    </row>
    <row r="32" spans="1:5" s="64" customFormat="1" ht="19.5" customHeight="1" x14ac:dyDescent="0.2">
      <c r="A32" s="500"/>
      <c r="B32" s="74" t="s">
        <v>224</v>
      </c>
      <c r="C32" s="507" t="s">
        <v>225</v>
      </c>
      <c r="D32" s="507"/>
      <c r="E32" s="501"/>
    </row>
    <row r="33" spans="1:5" s="64" customFormat="1" ht="18" customHeight="1" x14ac:dyDescent="0.2">
      <c r="A33" s="68" t="s">
        <v>226</v>
      </c>
      <c r="B33" s="508" t="s">
        <v>227</v>
      </c>
      <c r="C33" s="508"/>
      <c r="D33" s="508"/>
      <c r="E33" s="70" t="s">
        <v>187</v>
      </c>
    </row>
    <row r="34" spans="1:5" s="64" customFormat="1" ht="22.5" customHeight="1" x14ac:dyDescent="0.2">
      <c r="A34" s="68" t="s">
        <v>228</v>
      </c>
      <c r="B34" s="69" t="s">
        <v>229</v>
      </c>
      <c r="C34" s="499" t="s">
        <v>230</v>
      </c>
      <c r="D34" s="499"/>
      <c r="E34" s="73" t="s">
        <v>187</v>
      </c>
    </row>
    <row r="35" spans="1:5" s="64" customFormat="1" ht="33.75" customHeight="1" x14ac:dyDescent="0.2">
      <c r="A35" s="68" t="s">
        <v>231</v>
      </c>
      <c r="B35" s="69" t="s">
        <v>232</v>
      </c>
      <c r="C35" s="499" t="s">
        <v>233</v>
      </c>
      <c r="D35" s="499"/>
      <c r="E35" s="70" t="s">
        <v>187</v>
      </c>
    </row>
    <row r="36" spans="1:5" s="64" customFormat="1" ht="15" customHeight="1" x14ac:dyDescent="0.2">
      <c r="A36" s="68" t="s">
        <v>234</v>
      </c>
      <c r="B36" s="499" t="s">
        <v>235</v>
      </c>
      <c r="C36" s="499"/>
      <c r="D36" s="499"/>
      <c r="E36" s="73" t="s">
        <v>187</v>
      </c>
    </row>
    <row r="37" spans="1:5" s="64" customFormat="1" ht="33" customHeight="1" x14ac:dyDescent="0.2">
      <c r="A37" s="500" t="s">
        <v>236</v>
      </c>
      <c r="B37" s="509" t="s">
        <v>237</v>
      </c>
      <c r="C37" s="509"/>
      <c r="D37" s="75" t="s">
        <v>238</v>
      </c>
      <c r="E37" s="71" t="s">
        <v>239</v>
      </c>
    </row>
    <row r="38" spans="1:5" s="64" customFormat="1" ht="15" customHeight="1" x14ac:dyDescent="0.2">
      <c r="A38" s="500"/>
      <c r="B38" s="499" t="s">
        <v>240</v>
      </c>
      <c r="C38" s="499"/>
      <c r="D38" s="72"/>
      <c r="E38" s="69" t="s">
        <v>241</v>
      </c>
    </row>
    <row r="39" spans="1:5" s="64" customFormat="1" ht="22.5" customHeight="1" x14ac:dyDescent="0.2">
      <c r="A39" s="500"/>
      <c r="B39" s="499" t="s">
        <v>242</v>
      </c>
      <c r="C39" s="499"/>
      <c r="D39" s="70"/>
      <c r="E39" s="69" t="s">
        <v>243</v>
      </c>
    </row>
    <row r="40" spans="1:5" s="64" customFormat="1" ht="15" customHeight="1" x14ac:dyDescent="0.2">
      <c r="A40" s="500"/>
      <c r="B40" s="499" t="s">
        <v>244</v>
      </c>
      <c r="C40" s="499"/>
      <c r="D40" s="70"/>
      <c r="E40" s="69" t="s">
        <v>245</v>
      </c>
    </row>
    <row r="41" spans="1:5" s="64" customFormat="1" ht="15" customHeight="1" x14ac:dyDescent="0.2">
      <c r="A41" s="500"/>
      <c r="B41" s="499" t="s">
        <v>246</v>
      </c>
      <c r="C41" s="499"/>
      <c r="D41" s="70"/>
      <c r="E41" s="69" t="s">
        <v>247</v>
      </c>
    </row>
    <row r="42" spans="1:5" s="64" customFormat="1" ht="15" customHeight="1" x14ac:dyDescent="0.2">
      <c r="A42" s="500"/>
      <c r="B42" s="499" t="s">
        <v>248</v>
      </c>
      <c r="C42" s="499"/>
      <c r="D42" s="70"/>
      <c r="E42" s="69" t="s">
        <v>247</v>
      </c>
    </row>
    <row r="43" spans="1:5" s="64" customFormat="1" ht="22.5" customHeight="1" x14ac:dyDescent="0.2">
      <c r="A43" s="500"/>
      <c r="B43" s="510" t="s">
        <v>249</v>
      </c>
      <c r="C43" s="510"/>
      <c r="D43" s="70"/>
      <c r="E43" s="69" t="s">
        <v>250</v>
      </c>
    </row>
    <row r="44" spans="1:5" s="64" customFormat="1" ht="15" customHeight="1" x14ac:dyDescent="0.2">
      <c r="A44" s="500"/>
      <c r="B44" s="499" t="s">
        <v>251</v>
      </c>
      <c r="C44" s="499"/>
      <c r="D44" s="70"/>
      <c r="E44" s="70" t="s">
        <v>187</v>
      </c>
    </row>
    <row r="45" spans="1:5" s="64" customFormat="1" ht="15" customHeight="1" x14ac:dyDescent="0.2">
      <c r="A45" s="68" t="s">
        <v>252</v>
      </c>
      <c r="B45" s="499" t="s">
        <v>253</v>
      </c>
      <c r="C45" s="499"/>
      <c r="D45" s="499"/>
      <c r="E45" s="70" t="s">
        <v>187</v>
      </c>
    </row>
    <row r="46" spans="1:5" s="64" customFormat="1" ht="33" customHeight="1" x14ac:dyDescent="0.2">
      <c r="A46" s="68" t="s">
        <v>254</v>
      </c>
      <c r="B46" s="499" t="s">
        <v>255</v>
      </c>
      <c r="C46" s="499"/>
      <c r="D46" s="499"/>
      <c r="E46" s="70" t="s">
        <v>187</v>
      </c>
    </row>
    <row r="47" spans="1:5" s="64" customFormat="1" ht="33.75" customHeight="1" x14ac:dyDescent="0.2">
      <c r="A47" s="68" t="s">
        <v>256</v>
      </c>
      <c r="B47" s="499" t="s">
        <v>253</v>
      </c>
      <c r="C47" s="499"/>
      <c r="D47" s="499"/>
      <c r="E47" s="70" t="s">
        <v>187</v>
      </c>
    </row>
    <row r="48" spans="1:5" s="64" customFormat="1" ht="15" customHeight="1" x14ac:dyDescent="0.2">
      <c r="A48" s="68" t="s">
        <v>257</v>
      </c>
      <c r="B48" s="499" t="s">
        <v>253</v>
      </c>
      <c r="C48" s="499"/>
      <c r="D48" s="499"/>
      <c r="E48" s="70" t="s">
        <v>187</v>
      </c>
    </row>
    <row r="49" spans="1:5" s="64" customFormat="1" ht="15" customHeight="1" x14ac:dyDescent="0.2">
      <c r="A49" s="68" t="s">
        <v>258</v>
      </c>
      <c r="B49" s="499" t="s">
        <v>259</v>
      </c>
      <c r="C49" s="499"/>
      <c r="D49" s="499"/>
      <c r="E49" s="70" t="s">
        <v>187</v>
      </c>
    </row>
    <row r="50" spans="1:5" s="64" customFormat="1" ht="16.5" customHeight="1" x14ac:dyDescent="0.2">
      <c r="A50" s="500" t="s">
        <v>260</v>
      </c>
      <c r="B50" s="501" t="s">
        <v>229</v>
      </c>
      <c r="C50" s="501"/>
      <c r="D50" s="501"/>
      <c r="E50" s="503" t="s">
        <v>187</v>
      </c>
    </row>
    <row r="51" spans="1:5" s="64" customFormat="1" ht="16.5" customHeight="1" x14ac:dyDescent="0.2">
      <c r="A51" s="500"/>
      <c r="B51" s="502" t="s">
        <v>261</v>
      </c>
      <c r="C51" s="502"/>
      <c r="D51" s="502"/>
      <c r="E51" s="503"/>
    </row>
    <row r="52" spans="1:5" s="64" customFormat="1" ht="15" customHeight="1" x14ac:dyDescent="0.2">
      <c r="A52" s="68" t="s">
        <v>262</v>
      </c>
      <c r="B52" s="499" t="s">
        <v>263</v>
      </c>
      <c r="C52" s="499"/>
      <c r="D52" s="499"/>
      <c r="E52" s="70" t="s">
        <v>187</v>
      </c>
    </row>
    <row r="53" spans="1:5" s="64" customFormat="1" ht="15" customHeight="1" x14ac:dyDescent="0.2">
      <c r="A53" s="68" t="s">
        <v>264</v>
      </c>
      <c r="B53" s="511" t="s">
        <v>265</v>
      </c>
      <c r="C53" s="511"/>
      <c r="D53" s="511"/>
      <c r="E53" s="70" t="s">
        <v>187</v>
      </c>
    </row>
    <row r="54" spans="1:5" s="64" customFormat="1" ht="15" customHeight="1" x14ac:dyDescent="0.2">
      <c r="A54" s="68" t="s">
        <v>266</v>
      </c>
      <c r="B54" s="511" t="s">
        <v>265</v>
      </c>
      <c r="C54" s="511"/>
      <c r="D54" s="511"/>
      <c r="E54" s="70" t="s">
        <v>187</v>
      </c>
    </row>
    <row r="55" spans="1:5" s="64" customFormat="1" ht="15" customHeight="1" x14ac:dyDescent="0.2">
      <c r="A55" s="68" t="s">
        <v>267</v>
      </c>
      <c r="B55" s="511" t="s">
        <v>265</v>
      </c>
      <c r="C55" s="511"/>
      <c r="D55" s="511"/>
      <c r="E55" s="70" t="s">
        <v>187</v>
      </c>
    </row>
    <row r="56" spans="1:5" s="64" customFormat="1" ht="15" customHeight="1" x14ac:dyDescent="0.2">
      <c r="A56" s="68" t="s">
        <v>268</v>
      </c>
      <c r="B56" s="499" t="s">
        <v>269</v>
      </c>
      <c r="C56" s="499"/>
      <c r="D56" s="499"/>
      <c r="E56" s="70" t="s">
        <v>187</v>
      </c>
    </row>
    <row r="57" spans="1:5" s="64" customFormat="1" ht="15" customHeight="1" x14ac:dyDescent="0.2">
      <c r="A57" s="76" t="s">
        <v>270</v>
      </c>
      <c r="B57" s="512"/>
      <c r="C57" s="512"/>
      <c r="D57" s="512"/>
      <c r="E57" s="77"/>
    </row>
    <row r="58" spans="1:5" s="64" customFormat="1" ht="15" customHeight="1" x14ac:dyDescent="0.2">
      <c r="A58" s="68" t="s">
        <v>271</v>
      </c>
      <c r="B58" s="499" t="s">
        <v>272</v>
      </c>
      <c r="C58" s="499"/>
      <c r="D58" s="499"/>
      <c r="E58" s="70" t="s">
        <v>187</v>
      </c>
    </row>
    <row r="59" spans="1:5" s="64" customFormat="1" ht="24.75" customHeight="1" x14ac:dyDescent="0.2">
      <c r="A59" s="68" t="s">
        <v>273</v>
      </c>
      <c r="B59" s="499" t="s">
        <v>274</v>
      </c>
      <c r="C59" s="499"/>
      <c r="D59" s="499"/>
      <c r="E59" s="70" t="s">
        <v>187</v>
      </c>
    </row>
    <row r="60" spans="1:5" s="64" customFormat="1" ht="15" customHeight="1" x14ac:dyDescent="0.2">
      <c r="A60" s="68" t="s">
        <v>275</v>
      </c>
      <c r="B60" s="499" t="s">
        <v>276</v>
      </c>
      <c r="C60" s="499"/>
      <c r="D60" s="499"/>
      <c r="E60" s="70" t="s">
        <v>187</v>
      </c>
    </row>
    <row r="61" spans="1:5" s="64" customFormat="1" ht="15" customHeight="1" x14ac:dyDescent="0.2">
      <c r="A61" s="68" t="s">
        <v>277</v>
      </c>
      <c r="B61" s="499" t="s">
        <v>276</v>
      </c>
      <c r="C61" s="499"/>
      <c r="D61" s="499"/>
      <c r="E61" s="70" t="s">
        <v>187</v>
      </c>
    </row>
    <row r="62" spans="1:5" s="64" customFormat="1" ht="15" customHeight="1" x14ac:dyDescent="0.2">
      <c r="A62" s="68" t="s">
        <v>278</v>
      </c>
      <c r="B62" s="499" t="s">
        <v>279</v>
      </c>
      <c r="C62" s="499"/>
      <c r="D62" s="499"/>
      <c r="E62" s="70" t="s">
        <v>187</v>
      </c>
    </row>
    <row r="63" spans="1:5" s="64" customFormat="1" ht="26.25" customHeight="1" x14ac:dyDescent="0.2">
      <c r="A63" s="68" t="s">
        <v>280</v>
      </c>
      <c r="B63" s="499" t="s">
        <v>281</v>
      </c>
      <c r="C63" s="499"/>
      <c r="D63" s="499"/>
      <c r="E63" s="70" t="s">
        <v>187</v>
      </c>
    </row>
    <row r="64" spans="1:5" s="64" customFormat="1" ht="33.75" customHeight="1" x14ac:dyDescent="0.2">
      <c r="A64" s="68" t="s">
        <v>282</v>
      </c>
      <c r="B64" s="499" t="s">
        <v>253</v>
      </c>
      <c r="C64" s="499"/>
      <c r="D64" s="499"/>
      <c r="E64" s="70" t="s">
        <v>187</v>
      </c>
    </row>
    <row r="65" spans="1:5" s="64" customFormat="1" ht="19.5" customHeight="1" x14ac:dyDescent="0.2">
      <c r="A65" s="76" t="s">
        <v>283</v>
      </c>
      <c r="B65" s="512"/>
      <c r="C65" s="512"/>
      <c r="D65" s="512"/>
      <c r="E65" s="77"/>
    </row>
    <row r="66" spans="1:5" s="64" customFormat="1" ht="15" customHeight="1" x14ac:dyDescent="0.2">
      <c r="A66" s="68" t="s">
        <v>284</v>
      </c>
      <c r="B66" s="499" t="s">
        <v>253</v>
      </c>
      <c r="C66" s="499"/>
      <c r="D66" s="499"/>
      <c r="E66" s="70" t="s">
        <v>187</v>
      </c>
    </row>
    <row r="67" spans="1:5" s="64" customFormat="1" ht="22.5" customHeight="1" x14ac:dyDescent="0.2">
      <c r="A67" s="68" t="s">
        <v>285</v>
      </c>
      <c r="B67" s="510" t="s">
        <v>232</v>
      </c>
      <c r="C67" s="510"/>
      <c r="D67" s="510"/>
      <c r="E67" s="70"/>
    </row>
    <row r="68" spans="1:5" s="64" customFormat="1" ht="15" customHeight="1" x14ac:dyDescent="0.2">
      <c r="A68" s="68" t="s">
        <v>286</v>
      </c>
      <c r="B68" s="510" t="s">
        <v>232</v>
      </c>
      <c r="C68" s="510"/>
      <c r="D68" s="510"/>
      <c r="E68" s="70"/>
    </row>
    <row r="69" spans="1:5" s="64" customFormat="1" ht="22.5" customHeight="1" x14ac:dyDescent="0.2">
      <c r="A69" s="68" t="s">
        <v>287</v>
      </c>
      <c r="B69" s="510" t="s">
        <v>232</v>
      </c>
      <c r="C69" s="510"/>
      <c r="D69" s="510"/>
      <c r="E69" s="70"/>
    </row>
    <row r="70" spans="1:5" s="64" customFormat="1" ht="24" customHeight="1" x14ac:dyDescent="0.2">
      <c r="A70" s="68" t="s">
        <v>288</v>
      </c>
      <c r="B70" s="510" t="s">
        <v>289</v>
      </c>
      <c r="C70" s="510"/>
      <c r="D70" s="510"/>
      <c r="E70" s="70" t="s">
        <v>187</v>
      </c>
    </row>
    <row r="71" spans="1:5" s="64" customFormat="1" ht="24" customHeight="1" x14ac:dyDescent="0.2">
      <c r="A71" s="68" t="s">
        <v>290</v>
      </c>
      <c r="B71" s="499" t="s">
        <v>291</v>
      </c>
      <c r="C71" s="499"/>
      <c r="D71" s="499"/>
      <c r="E71" s="70" t="s">
        <v>187</v>
      </c>
    </row>
    <row r="72" spans="1:5" s="64" customFormat="1" ht="18" customHeight="1" x14ac:dyDescent="0.2">
      <c r="A72" s="68" t="s">
        <v>292</v>
      </c>
      <c r="B72" s="513" t="s">
        <v>265</v>
      </c>
      <c r="C72" s="513"/>
      <c r="D72" s="513"/>
      <c r="E72" s="70" t="s">
        <v>187</v>
      </c>
    </row>
    <row r="73" spans="1:5" s="64" customFormat="1" ht="15" customHeight="1" x14ac:dyDescent="0.2">
      <c r="A73" s="68" t="s">
        <v>293</v>
      </c>
      <c r="B73" s="513" t="s">
        <v>265</v>
      </c>
      <c r="C73" s="513"/>
      <c r="D73" s="513"/>
      <c r="E73" s="70" t="s">
        <v>187</v>
      </c>
    </row>
    <row r="74" spans="1:5" s="64" customFormat="1" ht="15" customHeight="1" x14ac:dyDescent="0.2">
      <c r="A74" s="76" t="s">
        <v>294</v>
      </c>
      <c r="B74" s="512"/>
      <c r="C74" s="512"/>
      <c r="D74" s="512"/>
      <c r="E74" s="77"/>
    </row>
    <row r="75" spans="1:5" s="64" customFormat="1" ht="15" customHeight="1" x14ac:dyDescent="0.2">
      <c r="A75" s="68" t="s">
        <v>295</v>
      </c>
      <c r="B75" s="499" t="s">
        <v>296</v>
      </c>
      <c r="C75" s="499"/>
      <c r="D75" s="499"/>
      <c r="E75" s="70" t="s">
        <v>187</v>
      </c>
    </row>
    <row r="76" spans="1:5" s="64" customFormat="1" ht="15" customHeight="1" x14ac:dyDescent="0.2">
      <c r="A76" s="68" t="s">
        <v>185</v>
      </c>
      <c r="B76" s="499" t="s">
        <v>297</v>
      </c>
      <c r="C76" s="499"/>
      <c r="D76" s="499"/>
      <c r="E76" s="70" t="s">
        <v>187</v>
      </c>
    </row>
    <row r="77" spans="1:5" s="64" customFormat="1" ht="20.45" customHeight="1" x14ac:dyDescent="0.2">
      <c r="A77" s="68" t="s">
        <v>226</v>
      </c>
      <c r="B77" s="514">
        <v>42046</v>
      </c>
      <c r="C77" s="514"/>
      <c r="D77" s="514"/>
      <c r="E77" s="70" t="s">
        <v>187</v>
      </c>
    </row>
    <row r="78" spans="1:5" s="64" customFormat="1" ht="22.5" customHeight="1" x14ac:dyDescent="0.2">
      <c r="A78" s="68" t="s">
        <v>298</v>
      </c>
      <c r="B78" s="499" t="s">
        <v>296</v>
      </c>
      <c r="C78" s="499"/>
      <c r="D78" s="499"/>
      <c r="E78" s="70" t="s">
        <v>187</v>
      </c>
    </row>
    <row r="79" spans="1:5" s="64" customFormat="1" ht="13.5" customHeight="1" x14ac:dyDescent="0.2">
      <c r="A79" s="500" t="s">
        <v>194</v>
      </c>
      <c r="B79" s="72" t="s">
        <v>195</v>
      </c>
      <c r="C79" s="72" t="s">
        <v>196</v>
      </c>
      <c r="D79" s="72" t="s">
        <v>197</v>
      </c>
      <c r="E79" s="499" t="s">
        <v>299</v>
      </c>
    </row>
    <row r="80" spans="1:5" s="64" customFormat="1" ht="19.5" customHeight="1" x14ac:dyDescent="0.2">
      <c r="A80" s="500"/>
      <c r="B80" s="69"/>
      <c r="C80" s="70"/>
      <c r="D80" s="70"/>
      <c r="E80" s="499"/>
    </row>
    <row r="81" spans="1:5" s="64" customFormat="1" ht="15" customHeight="1" x14ac:dyDescent="0.2">
      <c r="A81" s="68" t="s">
        <v>262</v>
      </c>
      <c r="B81" s="499" t="s">
        <v>300</v>
      </c>
      <c r="C81" s="499"/>
      <c r="D81" s="499"/>
      <c r="E81" s="70" t="s">
        <v>187</v>
      </c>
    </row>
    <row r="82" spans="1:5" s="64" customFormat="1" ht="15" customHeight="1" x14ac:dyDescent="0.2">
      <c r="A82" s="68" t="s">
        <v>264</v>
      </c>
      <c r="B82" s="515" t="s">
        <v>265</v>
      </c>
      <c r="C82" s="515"/>
      <c r="D82" s="515"/>
      <c r="E82" s="70" t="s">
        <v>187</v>
      </c>
    </row>
    <row r="83" spans="1:5" s="64" customFormat="1" ht="15" customHeight="1" x14ac:dyDescent="0.2">
      <c r="A83" s="68" t="s">
        <v>266</v>
      </c>
      <c r="B83" s="499" t="s">
        <v>301</v>
      </c>
      <c r="C83" s="499"/>
      <c r="D83" s="499"/>
      <c r="E83" s="70" t="s">
        <v>187</v>
      </c>
    </row>
    <row r="84" spans="1:5" s="64" customFormat="1" ht="15" customHeight="1" x14ac:dyDescent="0.2">
      <c r="A84" s="68" t="s">
        <v>267</v>
      </c>
      <c r="B84" s="515" t="s">
        <v>265</v>
      </c>
      <c r="C84" s="515"/>
      <c r="D84" s="515"/>
      <c r="E84" s="70" t="s">
        <v>187</v>
      </c>
    </row>
    <row r="90" spans="1:5" x14ac:dyDescent="0.2">
      <c r="A90" s="60" t="str">
        <f>+Índice_Anexos_ICT!A125</f>
        <v>SR. TOMISLAV TOPIC GRANADOS</v>
      </c>
      <c r="B90" s="60"/>
      <c r="C90" s="60" t="str">
        <f>+Índice_Anexos_ICT!G125</f>
        <v>Sr. FELIX BYRON VALAREZO ALVARADO</v>
      </c>
      <c r="E90" s="60" t="s">
        <v>302</v>
      </c>
    </row>
    <row r="91" spans="1:5" x14ac:dyDescent="0.2">
      <c r="A91" s="60" t="str">
        <f>+Índice_Anexos_ICT!A126</f>
        <v>C.C: 0905396180</v>
      </c>
      <c r="B91" s="60"/>
      <c r="C91" s="60" t="str">
        <f>+Índice_Anexos_ICT!G126</f>
        <v>RUC No. 0912592029001</v>
      </c>
      <c r="E91" s="78" t="s">
        <v>303</v>
      </c>
    </row>
    <row r="92" spans="1:5" x14ac:dyDescent="0.2">
      <c r="A92" s="60" t="str">
        <f>+Índice_Anexos_ICT!A127</f>
        <v>REPRESENTANTE LEGAL  TELSOTERRA S.A.</v>
      </c>
      <c r="B92" s="78"/>
      <c r="C92" s="60" t="str">
        <f>+Índice_Anexos_ICT!G127</f>
        <v>Contador TELSOTERRA S.A.</v>
      </c>
      <c r="E92" s="78" t="s">
        <v>304</v>
      </c>
    </row>
  </sheetData>
  <mergeCells count="82">
    <mergeCell ref="B83:D83"/>
    <mergeCell ref="B84:D84"/>
    <mergeCell ref="B78:D78"/>
    <mergeCell ref="A79:A80"/>
    <mergeCell ref="E79:E80"/>
    <mergeCell ref="B81:D81"/>
    <mergeCell ref="B82:D82"/>
    <mergeCell ref="B73:D73"/>
    <mergeCell ref="B74:D74"/>
    <mergeCell ref="B75:D75"/>
    <mergeCell ref="B76:D76"/>
    <mergeCell ref="B77:D77"/>
    <mergeCell ref="B68:D68"/>
    <mergeCell ref="B69:D69"/>
    <mergeCell ref="B70:D70"/>
    <mergeCell ref="B71:D71"/>
    <mergeCell ref="B72:D72"/>
    <mergeCell ref="B63:D63"/>
    <mergeCell ref="B64:D64"/>
    <mergeCell ref="B65:D65"/>
    <mergeCell ref="B66:D66"/>
    <mergeCell ref="B67:D67"/>
    <mergeCell ref="B58:D58"/>
    <mergeCell ref="B59:D59"/>
    <mergeCell ref="B60:D60"/>
    <mergeCell ref="B61:D61"/>
    <mergeCell ref="B62:D62"/>
    <mergeCell ref="B53:D53"/>
    <mergeCell ref="B54:D54"/>
    <mergeCell ref="B55:D55"/>
    <mergeCell ref="B56:D56"/>
    <mergeCell ref="B57:D57"/>
    <mergeCell ref="A50:A51"/>
    <mergeCell ref="B50:D50"/>
    <mergeCell ref="E50:E51"/>
    <mergeCell ref="B51:D51"/>
    <mergeCell ref="B52:D52"/>
    <mergeCell ref="B45:D45"/>
    <mergeCell ref="B46:D46"/>
    <mergeCell ref="B47:D47"/>
    <mergeCell ref="B48:D48"/>
    <mergeCell ref="B49:D49"/>
    <mergeCell ref="B33:D33"/>
    <mergeCell ref="C34:D34"/>
    <mergeCell ref="C35:D35"/>
    <mergeCell ref="B36:D36"/>
    <mergeCell ref="A37:A44"/>
    <mergeCell ref="B37:C37"/>
    <mergeCell ref="B38:C38"/>
    <mergeCell ref="B39:C39"/>
    <mergeCell ref="B40:C40"/>
    <mergeCell ref="B41:C41"/>
    <mergeCell ref="B42:C42"/>
    <mergeCell ref="B43:C43"/>
    <mergeCell ref="B44:C44"/>
    <mergeCell ref="B28:D28"/>
    <mergeCell ref="A29:A32"/>
    <mergeCell ref="C29:D29"/>
    <mergeCell ref="E29:E32"/>
    <mergeCell ref="C30:D30"/>
    <mergeCell ref="C31:D31"/>
    <mergeCell ref="C32:D32"/>
    <mergeCell ref="B23:D23"/>
    <mergeCell ref="B24:D24"/>
    <mergeCell ref="A25:A27"/>
    <mergeCell ref="B25:D25"/>
    <mergeCell ref="E25:E26"/>
    <mergeCell ref="B26:D26"/>
    <mergeCell ref="B27:D27"/>
    <mergeCell ref="B18:D18"/>
    <mergeCell ref="A19:A20"/>
    <mergeCell ref="E19:E20"/>
    <mergeCell ref="A21:A22"/>
    <mergeCell ref="B21:D21"/>
    <mergeCell ref="E21:E22"/>
    <mergeCell ref="B22:D22"/>
    <mergeCell ref="A13:D13"/>
    <mergeCell ref="B15:D15"/>
    <mergeCell ref="A16:A17"/>
    <mergeCell ref="B16:D16"/>
    <mergeCell ref="E16:E17"/>
    <mergeCell ref="B17:D17"/>
  </mergeCells>
  <hyperlinks>
    <hyperlink ref="D1" location="Índice_Anexos_ICT!A1" display="Índice"/>
  </hyperlinks>
  <pageMargins left="0.39374999999999999" right="0.35416666666666702" top="0.39374999999999999" bottom="0.23611111111111099" header="0.51180555555555496" footer="0.51180555555555496"/>
  <pageSetup paperSize="9" firstPageNumber="0" orientation="landscape"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46"/>
  <sheetViews>
    <sheetView topLeftCell="A116" zoomScale="80" zoomScaleNormal="80" workbookViewId="0">
      <selection activeCell="B151" sqref="B151"/>
    </sheetView>
  </sheetViews>
  <sheetFormatPr baseColWidth="10" defaultColWidth="8.85546875" defaultRowHeight="12.75" x14ac:dyDescent="0.2"/>
  <cols>
    <col min="1" max="1" width="7" style="79" customWidth="1"/>
    <col min="2" max="2" width="46.7109375" style="79" customWidth="1"/>
    <col min="3" max="3" width="13.5703125" style="80" customWidth="1"/>
    <col min="4" max="4" width="12.28515625" style="79" customWidth="1"/>
    <col min="5" max="5" width="37" style="81" customWidth="1"/>
    <col min="6" max="6" width="12.42578125" style="79" customWidth="1"/>
    <col min="7" max="7" width="9.5703125" style="82" customWidth="1"/>
    <col min="8" max="1024" width="8.85546875" style="83"/>
  </cols>
  <sheetData>
    <row r="1" spans="1:7" x14ac:dyDescent="0.2">
      <c r="A1" s="84" t="s">
        <v>125</v>
      </c>
      <c r="B1" s="85"/>
      <c r="C1" s="86"/>
      <c r="F1" s="86"/>
      <c r="G1" s="55" t="s">
        <v>126</v>
      </c>
    </row>
    <row r="2" spans="1:7" x14ac:dyDescent="0.2">
      <c r="A2" s="84"/>
      <c r="B2" s="87"/>
      <c r="C2" s="88"/>
      <c r="F2" s="83"/>
    </row>
    <row r="3" spans="1:7" x14ac:dyDescent="0.2">
      <c r="A3" s="84" t="s">
        <v>1</v>
      </c>
      <c r="C3" s="89" t="str">
        <f>+Índice_Anexos_ICT!C3</f>
        <v>TELSOTERRA S.A.</v>
      </c>
      <c r="E3" s="90"/>
      <c r="F3" s="83"/>
    </row>
    <row r="4" spans="1:7" x14ac:dyDescent="0.2">
      <c r="A4" s="84" t="s">
        <v>3</v>
      </c>
      <c r="C4" s="89" t="str">
        <f>+Índice_Anexos_ICT!C4</f>
        <v>0992941626001</v>
      </c>
      <c r="E4" s="90"/>
      <c r="F4" s="83"/>
    </row>
    <row r="5" spans="1:7" x14ac:dyDescent="0.2">
      <c r="A5" s="84" t="s">
        <v>5</v>
      </c>
      <c r="C5" s="89">
        <f>+Índice_Anexos_ICT!C5</f>
        <v>2019</v>
      </c>
      <c r="E5" s="90"/>
      <c r="F5" s="83"/>
    </row>
    <row r="6" spans="1:7" x14ac:dyDescent="0.2">
      <c r="A6" s="84"/>
      <c r="B6" s="87"/>
      <c r="C6" s="88"/>
      <c r="F6" s="83"/>
    </row>
    <row r="7" spans="1:7" x14ac:dyDescent="0.2">
      <c r="A7" s="84" t="s">
        <v>305</v>
      </c>
      <c r="B7" s="85"/>
      <c r="C7" s="86"/>
      <c r="F7" s="91"/>
    </row>
    <row r="8" spans="1:7" x14ac:dyDescent="0.2">
      <c r="A8" s="92" t="s">
        <v>31</v>
      </c>
      <c r="B8" s="85"/>
      <c r="C8" s="86"/>
      <c r="F8" s="91"/>
    </row>
    <row r="9" spans="1:7" x14ac:dyDescent="0.2">
      <c r="A9" s="84"/>
      <c r="B9" s="85"/>
      <c r="C9" s="86"/>
      <c r="F9" s="91"/>
    </row>
    <row r="10" spans="1:7" ht="12.75" customHeight="1" x14ac:dyDescent="0.2">
      <c r="A10" s="516" t="s">
        <v>306</v>
      </c>
      <c r="B10" s="516"/>
      <c r="C10" s="516"/>
      <c r="D10" s="517" t="s">
        <v>34</v>
      </c>
      <c r="E10" s="517"/>
      <c r="F10" s="517"/>
      <c r="G10" s="518" t="s">
        <v>307</v>
      </c>
    </row>
    <row r="11" spans="1:7" s="95" customFormat="1" ht="33" customHeight="1" x14ac:dyDescent="0.2">
      <c r="A11" s="516" t="s">
        <v>308</v>
      </c>
      <c r="B11" s="517" t="s">
        <v>309</v>
      </c>
      <c r="C11" s="94" t="s">
        <v>310</v>
      </c>
      <c r="D11" s="93" t="s">
        <v>311</v>
      </c>
      <c r="E11" s="93" t="s">
        <v>312</v>
      </c>
      <c r="F11" s="94" t="s">
        <v>313</v>
      </c>
      <c r="G11" s="518"/>
    </row>
    <row r="12" spans="1:7" s="95" customFormat="1" ht="12" customHeight="1" x14ac:dyDescent="0.2">
      <c r="A12" s="516"/>
      <c r="B12" s="517"/>
      <c r="C12" s="96" t="s">
        <v>314</v>
      </c>
      <c r="D12" s="97" t="s">
        <v>315</v>
      </c>
      <c r="E12" s="93"/>
      <c r="F12" s="96" t="s">
        <v>316</v>
      </c>
      <c r="G12" s="96" t="s">
        <v>317</v>
      </c>
    </row>
    <row r="13" spans="1:7" ht="14.65" customHeight="1" x14ac:dyDescent="0.2">
      <c r="A13" s="519" t="s">
        <v>318</v>
      </c>
      <c r="B13" s="519" t="s">
        <v>319</v>
      </c>
      <c r="C13" s="520">
        <v>7842.09</v>
      </c>
      <c r="D13" s="100" t="s">
        <v>320</v>
      </c>
      <c r="E13" s="98" t="s">
        <v>321</v>
      </c>
      <c r="F13" s="101">
        <v>5949.8</v>
      </c>
      <c r="G13" s="521">
        <f>+C13-F13-F14-F15</f>
        <v>0</v>
      </c>
    </row>
    <row r="14" spans="1:7" x14ac:dyDescent="0.2">
      <c r="A14" s="519"/>
      <c r="B14" s="519"/>
      <c r="C14" s="520"/>
      <c r="D14" s="100" t="s">
        <v>322</v>
      </c>
      <c r="E14" s="98" t="s">
        <v>323</v>
      </c>
      <c r="F14" s="101">
        <v>1392.29</v>
      </c>
      <c r="G14" s="521"/>
    </row>
    <row r="15" spans="1:7" x14ac:dyDescent="0.2">
      <c r="A15" s="519"/>
      <c r="B15" s="519"/>
      <c r="C15" s="520"/>
      <c r="D15" s="100" t="s">
        <v>324</v>
      </c>
      <c r="E15" s="98" t="s">
        <v>325</v>
      </c>
      <c r="F15" s="101">
        <v>500</v>
      </c>
      <c r="G15" s="521"/>
    </row>
    <row r="16" spans="1:7" ht="21.6" customHeight="1" x14ac:dyDescent="0.2">
      <c r="A16" s="519" t="s">
        <v>326</v>
      </c>
      <c r="B16" s="519" t="s">
        <v>327</v>
      </c>
      <c r="C16" s="522">
        <v>1876354.26</v>
      </c>
      <c r="D16" s="100" t="s">
        <v>328</v>
      </c>
      <c r="E16" s="98" t="s">
        <v>329</v>
      </c>
      <c r="F16" s="102">
        <v>1696400</v>
      </c>
      <c r="G16" s="521">
        <f>+C16-F16-F17</f>
        <v>0</v>
      </c>
    </row>
    <row r="17" spans="1:7" ht="21.6" customHeight="1" x14ac:dyDescent="0.2">
      <c r="A17" s="519"/>
      <c r="B17" s="519"/>
      <c r="C17" s="522"/>
      <c r="D17" s="100" t="s">
        <v>330</v>
      </c>
      <c r="E17" s="98" t="s">
        <v>331</v>
      </c>
      <c r="F17" s="101">
        <v>179954.26</v>
      </c>
      <c r="G17" s="521"/>
    </row>
    <row r="18" spans="1:7" ht="22.5" x14ac:dyDescent="0.2">
      <c r="A18" s="103" t="s">
        <v>332</v>
      </c>
      <c r="B18" s="98" t="s">
        <v>333</v>
      </c>
      <c r="C18" s="104">
        <v>109.4</v>
      </c>
      <c r="D18" s="100" t="s">
        <v>334</v>
      </c>
      <c r="E18" s="98" t="s">
        <v>335</v>
      </c>
      <c r="F18" s="102">
        <v>109.4</v>
      </c>
      <c r="G18" s="105">
        <f>+C18-F18</f>
        <v>0</v>
      </c>
    </row>
    <row r="19" spans="1:7" ht="12.75" customHeight="1" x14ac:dyDescent="0.2">
      <c r="A19" s="98" t="s">
        <v>336</v>
      </c>
      <c r="B19" s="98" t="s">
        <v>337</v>
      </c>
      <c r="C19" s="106">
        <v>279415.87</v>
      </c>
      <c r="D19" s="100" t="s">
        <v>338</v>
      </c>
      <c r="E19" s="98" t="s">
        <v>339</v>
      </c>
      <c r="F19" s="101">
        <v>279415.87</v>
      </c>
      <c r="G19" s="101">
        <f>+F19-C19</f>
        <v>0</v>
      </c>
    </row>
    <row r="20" spans="1:7" ht="14.65" customHeight="1" x14ac:dyDescent="0.2">
      <c r="A20" s="519" t="s">
        <v>340</v>
      </c>
      <c r="B20" s="519" t="s">
        <v>341</v>
      </c>
      <c r="C20" s="523">
        <v>524719.1</v>
      </c>
      <c r="D20" s="100" t="s">
        <v>342</v>
      </c>
      <c r="E20" s="98" t="s">
        <v>343</v>
      </c>
      <c r="F20" s="101">
        <v>124.24</v>
      </c>
      <c r="G20" s="521">
        <f>+C20-F20-F21-F22</f>
        <v>0</v>
      </c>
    </row>
    <row r="21" spans="1:7" x14ac:dyDescent="0.2">
      <c r="A21" s="519"/>
      <c r="B21" s="519"/>
      <c r="C21" s="523"/>
      <c r="D21" s="100" t="s">
        <v>344</v>
      </c>
      <c r="E21" s="98" t="s">
        <v>345</v>
      </c>
      <c r="F21" s="101">
        <v>520510.42</v>
      </c>
      <c r="G21" s="521">
        <f>+F21-C21</f>
        <v>520510.42</v>
      </c>
    </row>
    <row r="22" spans="1:7" x14ac:dyDescent="0.2">
      <c r="A22" s="519"/>
      <c r="B22" s="519"/>
      <c r="C22" s="523"/>
      <c r="D22" s="100" t="s">
        <v>346</v>
      </c>
      <c r="E22" s="98" t="s">
        <v>347</v>
      </c>
      <c r="F22" s="101">
        <v>4084.44</v>
      </c>
      <c r="G22" s="521"/>
    </row>
    <row r="23" spans="1:7" ht="14.65" customHeight="1" x14ac:dyDescent="0.2">
      <c r="A23" s="519" t="s">
        <v>348</v>
      </c>
      <c r="B23" s="524" t="s">
        <v>349</v>
      </c>
      <c r="C23" s="522">
        <v>15740.89</v>
      </c>
      <c r="D23" s="100" t="s">
        <v>350</v>
      </c>
      <c r="E23" s="98" t="s">
        <v>351</v>
      </c>
      <c r="F23" s="101">
        <v>990</v>
      </c>
      <c r="G23" s="521">
        <f>+C23-F23-F24-F25-F26-F27-F28-F29-F30-F31-F32-F33-F34-F35</f>
        <v>-2.2737367544323206E-12</v>
      </c>
    </row>
    <row r="24" spans="1:7" x14ac:dyDescent="0.2">
      <c r="A24" s="519"/>
      <c r="B24" s="524"/>
      <c r="C24" s="522"/>
      <c r="D24" s="100" t="s">
        <v>352</v>
      </c>
      <c r="E24" s="98" t="s">
        <v>353</v>
      </c>
      <c r="F24" s="101">
        <v>29.97</v>
      </c>
      <c r="G24" s="521"/>
    </row>
    <row r="25" spans="1:7" x14ac:dyDescent="0.2">
      <c r="A25" s="519"/>
      <c r="B25" s="524"/>
      <c r="C25" s="522"/>
      <c r="D25" s="100" t="s">
        <v>354</v>
      </c>
      <c r="E25" s="98" t="s">
        <v>355</v>
      </c>
      <c r="F25" s="101">
        <v>994.75</v>
      </c>
      <c r="G25" s="521"/>
    </row>
    <row r="26" spans="1:7" x14ac:dyDescent="0.2">
      <c r="A26" s="519"/>
      <c r="B26" s="524"/>
      <c r="C26" s="522"/>
      <c r="D26" s="100" t="s">
        <v>356</v>
      </c>
      <c r="E26" s="98" t="s">
        <v>357</v>
      </c>
      <c r="F26" s="101">
        <v>35.99</v>
      </c>
      <c r="G26" s="521"/>
    </row>
    <row r="27" spans="1:7" x14ac:dyDescent="0.2">
      <c r="A27" s="519"/>
      <c r="B27" s="524"/>
      <c r="C27" s="522"/>
      <c r="D27" s="100" t="s">
        <v>358</v>
      </c>
      <c r="E27" s="98" t="s">
        <v>359</v>
      </c>
      <c r="F27" s="101">
        <v>2049.19</v>
      </c>
      <c r="G27" s="521"/>
    </row>
    <row r="28" spans="1:7" x14ac:dyDescent="0.2">
      <c r="A28" s="519"/>
      <c r="B28" s="524"/>
      <c r="C28" s="522"/>
      <c r="D28" s="100" t="s">
        <v>360</v>
      </c>
      <c r="E28" s="98" t="s">
        <v>361</v>
      </c>
      <c r="F28" s="101">
        <v>2.6</v>
      </c>
      <c r="G28" s="521"/>
    </row>
    <row r="29" spans="1:7" x14ac:dyDescent="0.2">
      <c r="A29" s="519"/>
      <c r="B29" s="524"/>
      <c r="C29" s="522"/>
      <c r="D29" s="100" t="s">
        <v>362</v>
      </c>
      <c r="E29" s="98" t="s">
        <v>363</v>
      </c>
      <c r="F29" s="101">
        <v>1677.7</v>
      </c>
      <c r="G29" s="521"/>
    </row>
    <row r="30" spans="1:7" x14ac:dyDescent="0.2">
      <c r="A30" s="519"/>
      <c r="B30" s="524"/>
      <c r="C30" s="522"/>
      <c r="D30" s="100" t="s">
        <v>364</v>
      </c>
      <c r="E30" s="98" t="s">
        <v>365</v>
      </c>
      <c r="F30" s="101">
        <v>771.87</v>
      </c>
      <c r="G30" s="521"/>
    </row>
    <row r="31" spans="1:7" x14ac:dyDescent="0.2">
      <c r="A31" s="519"/>
      <c r="B31" s="524"/>
      <c r="C31" s="522"/>
      <c r="D31" s="100" t="s">
        <v>366</v>
      </c>
      <c r="E31" s="98" t="s">
        <v>367</v>
      </c>
      <c r="F31" s="101">
        <v>1157.6300000000001</v>
      </c>
      <c r="G31" s="521"/>
    </row>
    <row r="32" spans="1:7" x14ac:dyDescent="0.2">
      <c r="A32" s="519"/>
      <c r="B32" s="524"/>
      <c r="C32" s="522"/>
      <c r="D32" s="100" t="s">
        <v>368</v>
      </c>
      <c r="E32" s="98" t="s">
        <v>369</v>
      </c>
      <c r="F32" s="101">
        <v>2700</v>
      </c>
      <c r="G32" s="521"/>
    </row>
    <row r="33" spans="1:7" x14ac:dyDescent="0.2">
      <c r="A33" s="519"/>
      <c r="B33" s="524"/>
      <c r="C33" s="522"/>
      <c r="D33" s="100" t="s">
        <v>370</v>
      </c>
      <c r="E33" s="98" t="s">
        <v>371</v>
      </c>
      <c r="F33" s="101">
        <v>108.12</v>
      </c>
      <c r="G33" s="521"/>
    </row>
    <row r="34" spans="1:7" x14ac:dyDescent="0.2">
      <c r="A34" s="519"/>
      <c r="B34" s="524"/>
      <c r="C34" s="522"/>
      <c r="D34" s="100" t="s">
        <v>372</v>
      </c>
      <c r="E34" s="98" t="s">
        <v>373</v>
      </c>
      <c r="F34" s="101">
        <v>3223.07</v>
      </c>
      <c r="G34" s="521"/>
    </row>
    <row r="35" spans="1:7" x14ac:dyDescent="0.2">
      <c r="A35" s="519"/>
      <c r="B35" s="524"/>
      <c r="C35" s="522"/>
      <c r="D35" s="100" t="s">
        <v>374</v>
      </c>
      <c r="E35" s="98" t="s">
        <v>375</v>
      </c>
      <c r="F35" s="101">
        <v>2000</v>
      </c>
      <c r="G35" s="521"/>
    </row>
    <row r="36" spans="1:7" x14ac:dyDescent="0.2">
      <c r="A36" s="98" t="s">
        <v>376</v>
      </c>
      <c r="B36" s="108" t="s">
        <v>377</v>
      </c>
      <c r="C36" s="109">
        <f>+C13+C16+C18+C19+C20+C23</f>
        <v>2704181.6100000003</v>
      </c>
      <c r="D36" s="100"/>
      <c r="E36" s="98"/>
      <c r="F36" s="109">
        <f>SUM(F13:F35)</f>
        <v>2704181.6100000008</v>
      </c>
      <c r="G36" s="101"/>
    </row>
    <row r="37" spans="1:7" ht="14.65" customHeight="1" x14ac:dyDescent="0.2">
      <c r="A37" s="519" t="s">
        <v>378</v>
      </c>
      <c r="B37" s="519" t="s">
        <v>379</v>
      </c>
      <c r="C37" s="524">
        <v>1343038.82</v>
      </c>
      <c r="D37" s="100" t="s">
        <v>380</v>
      </c>
      <c r="E37" s="98" t="s">
        <v>381</v>
      </c>
      <c r="F37" s="101">
        <v>1232945.5900000001</v>
      </c>
      <c r="G37" s="521">
        <f>+C37-F37-F38</f>
        <v>0</v>
      </c>
    </row>
    <row r="38" spans="1:7" x14ac:dyDescent="0.2">
      <c r="A38" s="519"/>
      <c r="B38" s="519"/>
      <c r="C38" s="524"/>
      <c r="D38" s="100" t="s">
        <v>382</v>
      </c>
      <c r="E38" s="98" t="s">
        <v>383</v>
      </c>
      <c r="F38" s="101">
        <v>110093.23</v>
      </c>
      <c r="G38" s="521"/>
    </row>
    <row r="39" spans="1:7" ht="14.65" customHeight="1" x14ac:dyDescent="0.2">
      <c r="A39" s="519" t="s">
        <v>384</v>
      </c>
      <c r="B39" s="519" t="s">
        <v>385</v>
      </c>
      <c r="C39" s="524">
        <v>317891.90000000002</v>
      </c>
      <c r="D39" s="100" t="s">
        <v>386</v>
      </c>
      <c r="E39" s="98" t="s">
        <v>387</v>
      </c>
      <c r="F39" s="101">
        <v>-293543.06</v>
      </c>
      <c r="G39" s="521">
        <f>+C39+F39+F40</f>
        <v>0</v>
      </c>
    </row>
    <row r="40" spans="1:7" x14ac:dyDescent="0.2">
      <c r="A40" s="519"/>
      <c r="B40" s="519"/>
      <c r="C40" s="524"/>
      <c r="D40" s="100" t="s">
        <v>388</v>
      </c>
      <c r="E40" s="98" t="s">
        <v>389</v>
      </c>
      <c r="F40" s="101">
        <v>-24348.84</v>
      </c>
      <c r="G40" s="521"/>
    </row>
    <row r="41" spans="1:7" x14ac:dyDescent="0.2">
      <c r="A41" s="98" t="s">
        <v>390</v>
      </c>
      <c r="B41" s="108" t="s">
        <v>391</v>
      </c>
      <c r="C41" s="109">
        <f>+C37-C39</f>
        <v>1025146.92</v>
      </c>
      <c r="D41" s="100"/>
      <c r="E41" s="98"/>
      <c r="F41" s="109">
        <f>SUM(F37:F40)</f>
        <v>1025146.92</v>
      </c>
      <c r="G41" s="101"/>
    </row>
    <row r="42" spans="1:7" ht="12.75" customHeight="1" x14ac:dyDescent="0.2">
      <c r="A42" s="102">
        <v>499</v>
      </c>
      <c r="B42" s="108" t="s">
        <v>392</v>
      </c>
      <c r="C42" s="110">
        <f>+C36+C41</f>
        <v>3729328.5300000003</v>
      </c>
      <c r="D42" s="100"/>
      <c r="E42" s="111"/>
      <c r="F42" s="109">
        <f>+F36+F41</f>
        <v>3729328.5300000007</v>
      </c>
      <c r="G42" s="112"/>
    </row>
    <row r="43" spans="1:7" ht="22.5" x14ac:dyDescent="0.2">
      <c r="A43" s="113">
        <v>511</v>
      </c>
      <c r="B43" s="98" t="s">
        <v>393</v>
      </c>
      <c r="C43" s="101">
        <v>10913.38</v>
      </c>
      <c r="D43" s="100" t="s">
        <v>394</v>
      </c>
      <c r="E43" s="100" t="s">
        <v>329</v>
      </c>
      <c r="F43" s="114">
        <v>10913.38</v>
      </c>
      <c r="G43" s="101">
        <f>+C43-F43</f>
        <v>0</v>
      </c>
    </row>
    <row r="44" spans="1:7" ht="22.5" x14ac:dyDescent="0.2">
      <c r="A44" s="98" t="s">
        <v>395</v>
      </c>
      <c r="B44" s="98" t="s">
        <v>396</v>
      </c>
      <c r="C44" s="101">
        <v>11700.6</v>
      </c>
      <c r="D44" s="100" t="s">
        <v>397</v>
      </c>
      <c r="E44" s="100" t="s">
        <v>398</v>
      </c>
      <c r="F44" s="114">
        <v>11700.6</v>
      </c>
      <c r="G44" s="101">
        <f>+F44-C44</f>
        <v>0</v>
      </c>
    </row>
    <row r="45" spans="1:7" x14ac:dyDescent="0.2">
      <c r="A45" s="98" t="s">
        <v>399</v>
      </c>
      <c r="B45" s="98" t="s">
        <v>400</v>
      </c>
      <c r="C45" s="106">
        <v>2500</v>
      </c>
      <c r="D45" s="100" t="s">
        <v>401</v>
      </c>
      <c r="E45" s="100" t="s">
        <v>402</v>
      </c>
      <c r="F45" s="106">
        <v>2500</v>
      </c>
      <c r="G45" s="101">
        <f>+F45-C45</f>
        <v>0</v>
      </c>
    </row>
    <row r="46" spans="1:7" x14ac:dyDescent="0.2">
      <c r="A46" s="98" t="s">
        <v>403</v>
      </c>
      <c r="B46" s="98" t="s">
        <v>404</v>
      </c>
      <c r="C46" s="101">
        <v>4870</v>
      </c>
      <c r="D46" s="100" t="s">
        <v>405</v>
      </c>
      <c r="E46" s="100" t="s">
        <v>406</v>
      </c>
      <c r="F46" s="106">
        <v>4870</v>
      </c>
      <c r="G46" s="101">
        <f>+C46-F46</f>
        <v>0</v>
      </c>
    </row>
    <row r="47" spans="1:7" ht="17.25" customHeight="1" x14ac:dyDescent="0.2">
      <c r="A47" s="519" t="s">
        <v>407</v>
      </c>
      <c r="B47" s="519" t="s">
        <v>408</v>
      </c>
      <c r="C47" s="521">
        <v>199.74</v>
      </c>
      <c r="D47" s="100" t="s">
        <v>409</v>
      </c>
      <c r="E47" s="100" t="s">
        <v>410</v>
      </c>
      <c r="F47" s="106">
        <v>168.25</v>
      </c>
      <c r="G47" s="521">
        <f>+C47-F47-F48</f>
        <v>0</v>
      </c>
    </row>
    <row r="48" spans="1:7" ht="17.25" customHeight="1" x14ac:dyDescent="0.2">
      <c r="A48" s="519"/>
      <c r="B48" s="519"/>
      <c r="C48" s="521"/>
      <c r="D48" s="100" t="s">
        <v>411</v>
      </c>
      <c r="E48" s="100" t="s">
        <v>412</v>
      </c>
      <c r="F48" s="106">
        <v>31.49</v>
      </c>
      <c r="G48" s="521"/>
    </row>
    <row r="49" spans="1:7" ht="17.25" customHeight="1" x14ac:dyDescent="0.2">
      <c r="A49" s="98" t="s">
        <v>413</v>
      </c>
      <c r="B49" s="98" t="s">
        <v>414</v>
      </c>
      <c r="C49" s="101">
        <v>228468.35</v>
      </c>
      <c r="D49" s="100" t="s">
        <v>415</v>
      </c>
      <c r="E49" s="100" t="s">
        <v>416</v>
      </c>
      <c r="F49" s="101">
        <v>228468.35</v>
      </c>
      <c r="G49" s="101">
        <f>+C49-F49</f>
        <v>0</v>
      </c>
    </row>
    <row r="50" spans="1:7" ht="17.25" customHeight="1" x14ac:dyDescent="0.2">
      <c r="A50" s="98" t="s">
        <v>417</v>
      </c>
      <c r="B50" s="104" t="s">
        <v>418</v>
      </c>
      <c r="C50" s="104">
        <v>231683.36</v>
      </c>
      <c r="D50" s="100" t="s">
        <v>419</v>
      </c>
      <c r="E50" s="100" t="s">
        <v>420</v>
      </c>
      <c r="F50" s="101">
        <v>231683.36</v>
      </c>
      <c r="G50" s="101">
        <f>+C50-F50</f>
        <v>0</v>
      </c>
    </row>
    <row r="51" spans="1:7" ht="17.25" customHeight="1" x14ac:dyDescent="0.2">
      <c r="A51" s="98" t="s">
        <v>421</v>
      </c>
      <c r="B51" s="104" t="s">
        <v>422</v>
      </c>
      <c r="C51" s="104">
        <v>1994.79</v>
      </c>
      <c r="D51" s="100" t="s">
        <v>423</v>
      </c>
      <c r="E51" s="100" t="s">
        <v>424</v>
      </c>
      <c r="F51" s="101">
        <v>1994.79</v>
      </c>
      <c r="G51" s="101">
        <f>+C51-F51</f>
        <v>0</v>
      </c>
    </row>
    <row r="52" spans="1:7" ht="17.25" customHeight="1" x14ac:dyDescent="0.2">
      <c r="A52" s="519" t="s">
        <v>425</v>
      </c>
      <c r="B52" s="524" t="s">
        <v>426</v>
      </c>
      <c r="C52" s="524">
        <v>18129.43</v>
      </c>
      <c r="D52" s="100" t="s">
        <v>427</v>
      </c>
      <c r="E52" s="100" t="s">
        <v>428</v>
      </c>
      <c r="F52" s="101">
        <v>11423.99</v>
      </c>
      <c r="G52" s="521">
        <f>+C52-F52-F53-F54-F55-F56-F57-F58</f>
        <v>4.5474735088646412E-13</v>
      </c>
    </row>
    <row r="53" spans="1:7" ht="17.25" customHeight="1" x14ac:dyDescent="0.2">
      <c r="A53" s="519"/>
      <c r="B53" s="524"/>
      <c r="C53" s="524"/>
      <c r="D53" s="100" t="s">
        <v>429</v>
      </c>
      <c r="E53" s="100" t="s">
        <v>430</v>
      </c>
      <c r="F53" s="101">
        <v>591.61</v>
      </c>
      <c r="G53" s="521"/>
    </row>
    <row r="54" spans="1:7" ht="17.25" customHeight="1" x14ac:dyDescent="0.2">
      <c r="A54" s="519"/>
      <c r="B54" s="524"/>
      <c r="C54" s="524"/>
      <c r="D54" s="100" t="s">
        <v>431</v>
      </c>
      <c r="E54" s="100" t="s">
        <v>432</v>
      </c>
      <c r="F54" s="101">
        <v>489.73</v>
      </c>
      <c r="G54" s="521"/>
    </row>
    <row r="55" spans="1:7" ht="17.25" customHeight="1" x14ac:dyDescent="0.2">
      <c r="A55" s="519"/>
      <c r="B55" s="524"/>
      <c r="C55" s="524"/>
      <c r="D55" s="100" t="s">
        <v>433</v>
      </c>
      <c r="E55" s="100" t="s">
        <v>434</v>
      </c>
      <c r="F55" s="101">
        <v>3297.44</v>
      </c>
      <c r="G55" s="521"/>
    </row>
    <row r="56" spans="1:7" ht="17.25" customHeight="1" x14ac:dyDescent="0.2">
      <c r="A56" s="519"/>
      <c r="B56" s="524"/>
      <c r="C56" s="524"/>
      <c r="D56" s="100" t="s">
        <v>435</v>
      </c>
      <c r="E56" s="100" t="s">
        <v>436</v>
      </c>
      <c r="F56" s="101">
        <v>1116.07</v>
      </c>
      <c r="G56" s="521"/>
    </row>
    <row r="57" spans="1:7" ht="17.25" customHeight="1" x14ac:dyDescent="0.2">
      <c r="A57" s="519"/>
      <c r="B57" s="524"/>
      <c r="C57" s="524"/>
      <c r="D57" s="100" t="s">
        <v>437</v>
      </c>
      <c r="E57" s="100" t="s">
        <v>438</v>
      </c>
      <c r="F57" s="101">
        <v>1073.0899999999999</v>
      </c>
      <c r="G57" s="521"/>
    </row>
    <row r="58" spans="1:7" ht="17.25" customHeight="1" x14ac:dyDescent="0.2">
      <c r="A58" s="519"/>
      <c r="B58" s="524"/>
      <c r="C58" s="524"/>
      <c r="D58" s="100" t="s">
        <v>439</v>
      </c>
      <c r="E58" s="100" t="s">
        <v>440</v>
      </c>
      <c r="F58" s="101">
        <v>137.5</v>
      </c>
      <c r="G58" s="521"/>
    </row>
    <row r="59" spans="1:7" ht="17.25" customHeight="1" x14ac:dyDescent="0.2">
      <c r="A59" s="98" t="s">
        <v>441</v>
      </c>
      <c r="B59" s="104" t="s">
        <v>442</v>
      </c>
      <c r="C59" s="101">
        <v>65608.05</v>
      </c>
      <c r="D59" s="100" t="s">
        <v>443</v>
      </c>
      <c r="E59" s="100" t="s">
        <v>444</v>
      </c>
      <c r="F59" s="101">
        <v>65608.05</v>
      </c>
      <c r="G59" s="101"/>
    </row>
    <row r="60" spans="1:7" ht="17.25" customHeight="1" x14ac:dyDescent="0.2">
      <c r="A60" s="98" t="s">
        <v>445</v>
      </c>
      <c r="B60" s="108" t="s">
        <v>446</v>
      </c>
      <c r="C60" s="110">
        <f>SUM(C43:C59)</f>
        <v>576067.69999999995</v>
      </c>
      <c r="D60" s="102"/>
      <c r="E60" s="102"/>
      <c r="F60" s="110">
        <f>SUM(F43:F59)</f>
        <v>576067.69999999995</v>
      </c>
      <c r="G60" s="101"/>
    </row>
    <row r="61" spans="1:7" ht="26.1" customHeight="1" x14ac:dyDescent="0.2">
      <c r="A61" s="98" t="s">
        <v>447</v>
      </c>
      <c r="B61" s="104" t="s">
        <v>448</v>
      </c>
      <c r="C61" s="101">
        <v>1269327.24</v>
      </c>
      <c r="D61" s="100" t="s">
        <v>449</v>
      </c>
      <c r="E61" s="100" t="s">
        <v>450</v>
      </c>
      <c r="F61" s="101">
        <v>1269327.24</v>
      </c>
      <c r="G61" s="101">
        <f>+C61-F61</f>
        <v>0</v>
      </c>
    </row>
    <row r="62" spans="1:7" ht="23.85" customHeight="1" x14ac:dyDescent="0.2">
      <c r="A62" s="98" t="s">
        <v>451</v>
      </c>
      <c r="B62" s="104" t="s">
        <v>452</v>
      </c>
      <c r="C62" s="101">
        <v>1085.4100000000001</v>
      </c>
      <c r="D62" s="100" t="s">
        <v>453</v>
      </c>
      <c r="E62" s="100" t="s">
        <v>454</v>
      </c>
      <c r="F62" s="106">
        <v>1085.4100000000001</v>
      </c>
      <c r="G62" s="101">
        <f>+C62-F62</f>
        <v>0</v>
      </c>
    </row>
    <row r="63" spans="1:7" ht="17.25" customHeight="1" x14ac:dyDescent="0.2">
      <c r="A63" s="98" t="s">
        <v>455</v>
      </c>
      <c r="B63" s="108" t="s">
        <v>446</v>
      </c>
      <c r="C63" s="110">
        <f>SUM(C61:C62)</f>
        <v>1270412.6499999999</v>
      </c>
      <c r="D63" s="102"/>
      <c r="E63" s="102"/>
      <c r="F63" s="110">
        <f>SUM(F61:F62)</f>
        <v>1270412.6499999999</v>
      </c>
      <c r="G63" s="101"/>
    </row>
    <row r="64" spans="1:7" ht="17.25" customHeight="1" x14ac:dyDescent="0.2">
      <c r="A64" s="98" t="s">
        <v>456</v>
      </c>
      <c r="B64" s="108" t="s">
        <v>457</v>
      </c>
      <c r="C64" s="110">
        <f>+C60+C63</f>
        <v>1846480.3499999999</v>
      </c>
      <c r="D64" s="102"/>
      <c r="E64" s="102"/>
      <c r="F64" s="110">
        <f>+F60+F63</f>
        <v>1846480.3499999999</v>
      </c>
      <c r="G64" s="101"/>
    </row>
    <row r="65" spans="1:7" ht="17.25" customHeight="1" x14ac:dyDescent="0.2">
      <c r="A65" s="98" t="s">
        <v>458</v>
      </c>
      <c r="B65" s="98" t="s">
        <v>459</v>
      </c>
      <c r="C65" s="106">
        <v>800</v>
      </c>
      <c r="D65" s="102" t="s">
        <v>460</v>
      </c>
      <c r="E65" s="102" t="s">
        <v>461</v>
      </c>
      <c r="F65" s="106">
        <v>800</v>
      </c>
      <c r="G65" s="101">
        <f>+F65-C65</f>
        <v>0</v>
      </c>
    </row>
    <row r="66" spans="1:7" ht="36.6" customHeight="1" x14ac:dyDescent="0.2">
      <c r="A66" s="98" t="s">
        <v>462</v>
      </c>
      <c r="B66" s="104" t="s">
        <v>463</v>
      </c>
      <c r="C66" s="101">
        <v>1833417.66</v>
      </c>
      <c r="D66" s="102" t="s">
        <v>464</v>
      </c>
      <c r="E66" s="102" t="s">
        <v>465</v>
      </c>
      <c r="F66" s="101">
        <v>1833417.66</v>
      </c>
      <c r="G66" s="101">
        <f>+F66-C66</f>
        <v>0</v>
      </c>
    </row>
    <row r="67" spans="1:7" ht="17.25" customHeight="1" x14ac:dyDescent="0.2">
      <c r="A67" s="519" t="s">
        <v>466</v>
      </c>
      <c r="B67" s="519" t="s">
        <v>467</v>
      </c>
      <c r="C67" s="521">
        <v>1014556.39</v>
      </c>
      <c r="D67" s="113" t="s">
        <v>468</v>
      </c>
      <c r="E67" s="102" t="s">
        <v>469</v>
      </c>
      <c r="F67" s="106">
        <v>600165.37</v>
      </c>
      <c r="G67" s="521">
        <f>+C67-F67-F68</f>
        <v>0</v>
      </c>
    </row>
    <row r="68" spans="1:7" ht="17.25" customHeight="1" x14ac:dyDescent="0.2">
      <c r="A68" s="519"/>
      <c r="B68" s="519"/>
      <c r="C68" s="521"/>
      <c r="D68" s="113" t="s">
        <v>470</v>
      </c>
      <c r="E68" s="102" t="s">
        <v>471</v>
      </c>
      <c r="F68" s="106">
        <v>414391.02</v>
      </c>
      <c r="G68" s="521"/>
    </row>
    <row r="69" spans="1:7" ht="17.25" customHeight="1" x14ac:dyDescent="0.2">
      <c r="A69" s="98" t="s">
        <v>472</v>
      </c>
      <c r="B69" s="104" t="s">
        <v>473</v>
      </c>
      <c r="C69" s="106">
        <v>1063186.9099999999</v>
      </c>
      <c r="D69" s="102"/>
      <c r="E69" s="102"/>
      <c r="F69" s="106">
        <v>1063186.9099999999</v>
      </c>
      <c r="G69" s="101">
        <f>+F69-C69</f>
        <v>0</v>
      </c>
    </row>
    <row r="70" spans="1:7" ht="17.25" customHeight="1" x14ac:dyDescent="0.2">
      <c r="A70" s="98" t="s">
        <v>474</v>
      </c>
      <c r="B70" s="108" t="s">
        <v>475</v>
      </c>
      <c r="C70" s="110">
        <f>+C65+C66-C67+C69</f>
        <v>1882848.1799999997</v>
      </c>
      <c r="D70" s="102"/>
      <c r="E70" s="102"/>
      <c r="F70" s="110">
        <f>+F65+F66-F67-F68+F69</f>
        <v>1882848.18</v>
      </c>
      <c r="G70" s="101"/>
    </row>
    <row r="71" spans="1:7" x14ac:dyDescent="0.2">
      <c r="A71" s="98" t="s">
        <v>476</v>
      </c>
      <c r="B71" s="108" t="s">
        <v>477</v>
      </c>
      <c r="C71" s="110">
        <f>+C64+C70</f>
        <v>3729328.5299999993</v>
      </c>
      <c r="D71" s="102"/>
      <c r="E71" s="102"/>
      <c r="F71" s="110">
        <f>+F64+F70</f>
        <v>3729328.53</v>
      </c>
      <c r="G71" s="101"/>
    </row>
    <row r="72" spans="1:7" s="115" customFormat="1" ht="14.65" customHeight="1" x14ac:dyDescent="0.2">
      <c r="A72" s="525"/>
      <c r="B72" s="525"/>
      <c r="C72" s="525"/>
      <c r="D72" s="525"/>
      <c r="E72" s="525"/>
      <c r="F72" s="525"/>
      <c r="G72" s="525"/>
    </row>
    <row r="73" spans="1:7" s="115" customFormat="1" ht="11.25" customHeight="1" x14ac:dyDescent="0.2">
      <c r="A73" s="526" t="s">
        <v>478</v>
      </c>
      <c r="B73" s="526"/>
      <c r="C73" s="526"/>
      <c r="D73" s="526"/>
      <c r="E73" s="526"/>
      <c r="F73" s="526"/>
      <c r="G73" s="526"/>
    </row>
    <row r="74" spans="1:7" s="115" customFormat="1" ht="11.25" customHeight="1" x14ac:dyDescent="0.2">
      <c r="A74" s="526" t="s">
        <v>479</v>
      </c>
      <c r="B74" s="526"/>
      <c r="C74" s="526"/>
      <c r="D74" s="526"/>
      <c r="E74" s="526"/>
      <c r="F74" s="526"/>
      <c r="G74" s="526"/>
    </row>
    <row r="75" spans="1:7" s="115" customFormat="1" ht="12" customHeight="1" x14ac:dyDescent="0.2">
      <c r="A75" s="116"/>
      <c r="B75" s="116"/>
      <c r="C75" s="116"/>
      <c r="D75" s="116"/>
      <c r="E75" s="116"/>
      <c r="F75" s="116"/>
      <c r="G75" s="116"/>
    </row>
    <row r="76" spans="1:7" s="115" customFormat="1" ht="11.25" customHeight="1" x14ac:dyDescent="0.2">
      <c r="A76" s="524" t="s">
        <v>306</v>
      </c>
      <c r="B76" s="524"/>
      <c r="C76" s="524"/>
      <c r="D76" s="527" t="s">
        <v>34</v>
      </c>
      <c r="E76" s="527"/>
      <c r="F76" s="527"/>
      <c r="G76" s="528" t="s">
        <v>307</v>
      </c>
    </row>
    <row r="77" spans="1:7" s="115" customFormat="1" ht="33.75" customHeight="1" x14ac:dyDescent="0.2">
      <c r="A77" s="527" t="s">
        <v>308</v>
      </c>
      <c r="B77" s="527" t="s">
        <v>309</v>
      </c>
      <c r="C77" s="118" t="s">
        <v>310</v>
      </c>
      <c r="D77" s="117" t="s">
        <v>311</v>
      </c>
      <c r="E77" s="117" t="s">
        <v>312</v>
      </c>
      <c r="F77" s="118" t="s">
        <v>313</v>
      </c>
      <c r="G77" s="528"/>
    </row>
    <row r="78" spans="1:7" x14ac:dyDescent="0.2">
      <c r="A78" s="527"/>
      <c r="B78" s="527"/>
      <c r="C78" s="110"/>
      <c r="D78" s="102"/>
      <c r="E78" s="102"/>
      <c r="F78" s="110"/>
      <c r="G78" s="101"/>
    </row>
    <row r="79" spans="1:7" ht="31.35" customHeight="1" x14ac:dyDescent="0.2">
      <c r="A79" s="98" t="s">
        <v>480</v>
      </c>
      <c r="B79" s="98" t="s">
        <v>481</v>
      </c>
      <c r="C79" s="106">
        <v>26902.31</v>
      </c>
      <c r="D79" s="113" t="s">
        <v>482</v>
      </c>
      <c r="E79" s="102" t="s">
        <v>483</v>
      </c>
      <c r="F79" s="106">
        <v>26902.31</v>
      </c>
      <c r="G79" s="101">
        <f>+F79-C79</f>
        <v>0</v>
      </c>
    </row>
    <row r="80" spans="1:7" ht="31.35" customHeight="1" x14ac:dyDescent="0.2">
      <c r="A80" s="519">
        <v>6005</v>
      </c>
      <c r="B80" s="519" t="s">
        <v>484</v>
      </c>
      <c r="C80" s="520">
        <v>2419262.61</v>
      </c>
      <c r="D80" s="113" t="s">
        <v>482</v>
      </c>
      <c r="E80" s="102" t="s">
        <v>483</v>
      </c>
      <c r="F80" s="106">
        <v>722862.61</v>
      </c>
      <c r="G80" s="521">
        <f>+C80-F80-F81</f>
        <v>0</v>
      </c>
    </row>
    <row r="81" spans="1:7" ht="31.35" customHeight="1" x14ac:dyDescent="0.2">
      <c r="A81" s="519"/>
      <c r="B81" s="519"/>
      <c r="C81" s="520"/>
      <c r="D81" s="113" t="s">
        <v>485</v>
      </c>
      <c r="E81" s="102" t="s">
        <v>486</v>
      </c>
      <c r="F81" s="106">
        <v>1696400</v>
      </c>
      <c r="G81" s="521"/>
    </row>
    <row r="82" spans="1:7" x14ac:dyDescent="0.2">
      <c r="A82" s="98" t="s">
        <v>487</v>
      </c>
      <c r="B82" s="108" t="s">
        <v>488</v>
      </c>
      <c r="C82" s="110">
        <f>SUM(C79:C81)</f>
        <v>2446164.92</v>
      </c>
      <c r="D82" s="102"/>
      <c r="E82" s="102"/>
      <c r="F82" s="110">
        <f>SUM(F79:F81)</f>
        <v>2446164.92</v>
      </c>
      <c r="G82" s="101"/>
    </row>
    <row r="83" spans="1:7" ht="22.35" customHeight="1" x14ac:dyDescent="0.2">
      <c r="A83" s="98" t="s">
        <v>489</v>
      </c>
      <c r="B83" s="98" t="s">
        <v>490</v>
      </c>
      <c r="C83" s="106">
        <v>604.42999999999995</v>
      </c>
      <c r="D83" s="113" t="s">
        <v>491</v>
      </c>
      <c r="E83" s="102" t="s">
        <v>492</v>
      </c>
      <c r="F83" s="106">
        <v>604.42999999999995</v>
      </c>
      <c r="G83" s="101">
        <f>+C83-F83</f>
        <v>0</v>
      </c>
    </row>
    <row r="84" spans="1:7" ht="17.25" customHeight="1" x14ac:dyDescent="0.2">
      <c r="A84" s="98" t="s">
        <v>493</v>
      </c>
      <c r="B84" s="108" t="s">
        <v>494</v>
      </c>
      <c r="C84" s="110">
        <v>604.42999999999995</v>
      </c>
      <c r="D84" s="102"/>
      <c r="E84" s="102"/>
      <c r="F84" s="110">
        <v>604.42999999999995</v>
      </c>
      <c r="G84" s="101"/>
    </row>
    <row r="85" spans="1:7" x14ac:dyDescent="0.2">
      <c r="A85" s="98" t="s">
        <v>495</v>
      </c>
      <c r="B85" s="108" t="s">
        <v>496</v>
      </c>
      <c r="C85" s="110">
        <f>+C82+C84</f>
        <v>2446769.35</v>
      </c>
      <c r="D85" s="102"/>
      <c r="E85" s="102"/>
      <c r="F85" s="110">
        <f>+F82+F84</f>
        <v>2446769.35</v>
      </c>
      <c r="G85" s="102"/>
    </row>
    <row r="86" spans="1:7" ht="22.5" x14ac:dyDescent="0.2">
      <c r="A86" s="98" t="s">
        <v>497</v>
      </c>
      <c r="B86" s="98" t="s">
        <v>498</v>
      </c>
      <c r="C86" s="106">
        <v>145894.67000000001</v>
      </c>
      <c r="D86" s="113" t="s">
        <v>499</v>
      </c>
      <c r="E86" s="102" t="s">
        <v>500</v>
      </c>
      <c r="F86" s="106">
        <v>145894.67000000001</v>
      </c>
      <c r="G86" s="102"/>
    </row>
    <row r="87" spans="1:7" ht="14.65" customHeight="1" x14ac:dyDescent="0.2">
      <c r="A87" s="519" t="s">
        <v>501</v>
      </c>
      <c r="B87" s="519" t="s">
        <v>502</v>
      </c>
      <c r="C87" s="520">
        <v>142155.9</v>
      </c>
      <c r="D87" s="113" t="s">
        <v>503</v>
      </c>
      <c r="E87" s="102" t="s">
        <v>504</v>
      </c>
      <c r="F87" s="106">
        <v>109485.59</v>
      </c>
      <c r="G87" s="529">
        <f>+C87-F87-F88-F89</f>
        <v>0</v>
      </c>
    </row>
    <row r="88" spans="1:7" x14ac:dyDescent="0.2">
      <c r="A88" s="519"/>
      <c r="B88" s="519"/>
      <c r="C88" s="520"/>
      <c r="D88" s="113" t="s">
        <v>505</v>
      </c>
      <c r="E88" s="102" t="s">
        <v>506</v>
      </c>
      <c r="F88" s="106">
        <v>19340.900000000001</v>
      </c>
      <c r="G88" s="529"/>
    </row>
    <row r="89" spans="1:7" x14ac:dyDescent="0.2">
      <c r="A89" s="519"/>
      <c r="B89" s="519"/>
      <c r="C89" s="520"/>
      <c r="D89" s="113" t="s">
        <v>507</v>
      </c>
      <c r="E89" s="102" t="s">
        <v>508</v>
      </c>
      <c r="F89" s="106">
        <v>13329.41</v>
      </c>
      <c r="G89" s="529"/>
    </row>
    <row r="90" spans="1:7" ht="14.65" customHeight="1" x14ac:dyDescent="0.2">
      <c r="A90" s="519" t="s">
        <v>509</v>
      </c>
      <c r="B90" s="524" t="s">
        <v>510</v>
      </c>
      <c r="C90" s="520">
        <v>31153.46</v>
      </c>
      <c r="D90" s="113" t="s">
        <v>511</v>
      </c>
      <c r="E90" s="102" t="s">
        <v>512</v>
      </c>
      <c r="F90" s="106">
        <v>1423.78</v>
      </c>
      <c r="G90" s="520">
        <f>+C90-F90-F91-F92-F93-F94</f>
        <v>2.1316282072803006E-13</v>
      </c>
    </row>
    <row r="91" spans="1:7" x14ac:dyDescent="0.2">
      <c r="A91" s="519"/>
      <c r="B91" s="524"/>
      <c r="C91" s="520"/>
      <c r="D91" s="113" t="s">
        <v>513</v>
      </c>
      <c r="E91" s="102" t="s">
        <v>514</v>
      </c>
      <c r="F91" s="106">
        <v>8582.0499999999993</v>
      </c>
      <c r="G91" s="520">
        <f>+C91-F91-F92-F93-F94-F95</f>
        <v>-53076.45</v>
      </c>
    </row>
    <row r="92" spans="1:7" x14ac:dyDescent="0.2">
      <c r="A92" s="519"/>
      <c r="B92" s="524"/>
      <c r="C92" s="520"/>
      <c r="D92" s="113" t="s">
        <v>515</v>
      </c>
      <c r="E92" s="102" t="s">
        <v>516</v>
      </c>
      <c r="F92" s="106">
        <v>12898.03</v>
      </c>
      <c r="G92" s="520">
        <f>+C92-F92-F93-F94-F95-F96</f>
        <v>-77494.399999999994</v>
      </c>
    </row>
    <row r="93" spans="1:7" x14ac:dyDescent="0.2">
      <c r="A93" s="519"/>
      <c r="B93" s="524"/>
      <c r="C93" s="520"/>
      <c r="D93" s="113" t="s">
        <v>517</v>
      </c>
      <c r="E93" s="102" t="s">
        <v>518</v>
      </c>
      <c r="F93" s="106">
        <v>8146.59</v>
      </c>
      <c r="G93" s="520">
        <f>+C93-F93-F94-F95-F96-F97</f>
        <v>-85692.37</v>
      </c>
    </row>
    <row r="94" spans="1:7" x14ac:dyDescent="0.2">
      <c r="A94" s="519"/>
      <c r="B94" s="524"/>
      <c r="C94" s="520"/>
      <c r="D94" s="113" t="s">
        <v>519</v>
      </c>
      <c r="E94" s="102" t="s">
        <v>520</v>
      </c>
      <c r="F94" s="106">
        <v>103.01</v>
      </c>
      <c r="G94" s="520">
        <f>+C94-F94-F95-F96-F97-F98</f>
        <v>-130307.81</v>
      </c>
    </row>
    <row r="95" spans="1:7" x14ac:dyDescent="0.2">
      <c r="A95" s="98" t="s">
        <v>521</v>
      </c>
      <c r="B95" s="104" t="s">
        <v>522</v>
      </c>
      <c r="C95" s="106">
        <v>23346.77</v>
      </c>
      <c r="D95" s="113" t="s">
        <v>523</v>
      </c>
      <c r="E95" s="113" t="s">
        <v>524</v>
      </c>
      <c r="F95" s="106">
        <v>23346.77</v>
      </c>
      <c r="G95" s="99">
        <f>+C95-F95</f>
        <v>0</v>
      </c>
    </row>
    <row r="96" spans="1:7" ht="14.65" customHeight="1" x14ac:dyDescent="0.2">
      <c r="A96" s="519" t="s">
        <v>525</v>
      </c>
      <c r="B96" s="524" t="s">
        <v>526</v>
      </c>
      <c r="C96" s="520">
        <v>54096</v>
      </c>
      <c r="D96" s="113" t="s">
        <v>527</v>
      </c>
      <c r="E96" s="113" t="s">
        <v>528</v>
      </c>
      <c r="F96" s="106">
        <v>33000</v>
      </c>
      <c r="G96" s="530">
        <f>+C96-F96-F97</f>
        <v>0</v>
      </c>
    </row>
    <row r="97" spans="1:7" x14ac:dyDescent="0.2">
      <c r="A97" s="519"/>
      <c r="B97" s="524"/>
      <c r="C97" s="520"/>
      <c r="D97" s="113" t="s">
        <v>529</v>
      </c>
      <c r="E97" s="113" t="s">
        <v>530</v>
      </c>
      <c r="F97" s="106">
        <v>21096</v>
      </c>
      <c r="G97" s="530"/>
    </row>
    <row r="98" spans="1:7" ht="14.65" customHeight="1" x14ac:dyDescent="0.2">
      <c r="A98" s="98" t="s">
        <v>531</v>
      </c>
      <c r="B98" s="524" t="s">
        <v>349</v>
      </c>
      <c r="C98" s="106">
        <v>52762.03</v>
      </c>
      <c r="D98" s="113" t="s">
        <v>532</v>
      </c>
      <c r="E98" s="113" t="s">
        <v>533</v>
      </c>
      <c r="F98" s="106">
        <v>52762.03</v>
      </c>
      <c r="G98" s="99">
        <f>+C98-F98</f>
        <v>0</v>
      </c>
    </row>
    <row r="99" spans="1:7" ht="14.65" customHeight="1" x14ac:dyDescent="0.2">
      <c r="A99" s="519" t="s">
        <v>534</v>
      </c>
      <c r="B99" s="524"/>
      <c r="C99" s="520">
        <v>16334.75</v>
      </c>
      <c r="D99" s="113" t="s">
        <v>535</v>
      </c>
      <c r="E99" s="113" t="s">
        <v>536</v>
      </c>
      <c r="F99" s="106">
        <v>755</v>
      </c>
      <c r="G99" s="520">
        <f>+C99-F99-F100</f>
        <v>0</v>
      </c>
    </row>
    <row r="100" spans="1:7" x14ac:dyDescent="0.2">
      <c r="A100" s="519"/>
      <c r="B100" s="524"/>
      <c r="C100" s="520"/>
      <c r="D100" s="113" t="s">
        <v>537</v>
      </c>
      <c r="E100" s="113" t="s">
        <v>538</v>
      </c>
      <c r="F100" s="106">
        <v>15579.75</v>
      </c>
      <c r="G100" s="520">
        <f t="shared" ref="G100:G109" si="0">+C100-F100</f>
        <v>-15579.75</v>
      </c>
    </row>
    <row r="101" spans="1:7" ht="22.5" x14ac:dyDescent="0.2">
      <c r="A101" s="98" t="s">
        <v>539</v>
      </c>
      <c r="B101" s="107" t="s">
        <v>540</v>
      </c>
      <c r="C101" s="106">
        <v>134303.88</v>
      </c>
      <c r="D101" s="113" t="s">
        <v>541</v>
      </c>
      <c r="E101" s="113" t="s">
        <v>542</v>
      </c>
      <c r="F101" s="106">
        <v>134303.88</v>
      </c>
      <c r="G101" s="99">
        <f t="shared" si="0"/>
        <v>0</v>
      </c>
    </row>
    <row r="102" spans="1:7" ht="22.5" x14ac:dyDescent="0.2">
      <c r="A102" s="98">
        <v>7116</v>
      </c>
      <c r="B102" s="107" t="s">
        <v>543</v>
      </c>
      <c r="C102" s="106">
        <v>1.57</v>
      </c>
      <c r="D102" s="113" t="s">
        <v>544</v>
      </c>
      <c r="E102" s="113" t="s">
        <v>545</v>
      </c>
      <c r="F102" s="106">
        <v>1.57</v>
      </c>
      <c r="G102" s="99">
        <f t="shared" si="0"/>
        <v>0</v>
      </c>
    </row>
    <row r="103" spans="1:7" x14ac:dyDescent="0.2">
      <c r="A103" s="98" t="s">
        <v>546</v>
      </c>
      <c r="B103" s="104" t="s">
        <v>547</v>
      </c>
      <c r="C103" s="106">
        <v>49.28</v>
      </c>
      <c r="D103" s="113" t="s">
        <v>548</v>
      </c>
      <c r="E103" s="113" t="s">
        <v>549</v>
      </c>
      <c r="F103" s="106">
        <v>49.28</v>
      </c>
      <c r="G103" s="99">
        <f t="shared" si="0"/>
        <v>0</v>
      </c>
    </row>
    <row r="104" spans="1:7" ht="14.65" customHeight="1" x14ac:dyDescent="0.2">
      <c r="A104" s="519" t="s">
        <v>550</v>
      </c>
      <c r="B104" s="524" t="s">
        <v>551</v>
      </c>
      <c r="C104" s="106">
        <v>25968.69</v>
      </c>
      <c r="D104" s="113" t="s">
        <v>552</v>
      </c>
      <c r="E104" s="113" t="s">
        <v>553</v>
      </c>
      <c r="F104" s="106">
        <v>25968.69</v>
      </c>
      <c r="G104" s="99">
        <f t="shared" si="0"/>
        <v>0</v>
      </c>
    </row>
    <row r="105" spans="1:7" x14ac:dyDescent="0.2">
      <c r="A105" s="519"/>
      <c r="B105" s="524"/>
      <c r="C105" s="106">
        <v>62399.9</v>
      </c>
      <c r="D105" s="113" t="s">
        <v>554</v>
      </c>
      <c r="E105" s="113" t="s">
        <v>555</v>
      </c>
      <c r="F105" s="106">
        <v>62399.9</v>
      </c>
      <c r="G105" s="99">
        <f t="shared" si="0"/>
        <v>0</v>
      </c>
    </row>
    <row r="106" spans="1:7" x14ac:dyDescent="0.2">
      <c r="A106" s="519"/>
      <c r="B106" s="524"/>
      <c r="C106" s="106">
        <v>3955.97</v>
      </c>
      <c r="D106" s="113" t="s">
        <v>556</v>
      </c>
      <c r="E106" s="113" t="s">
        <v>557</v>
      </c>
      <c r="F106" s="106">
        <v>3955.97</v>
      </c>
      <c r="G106" s="99">
        <f t="shared" si="0"/>
        <v>0</v>
      </c>
    </row>
    <row r="107" spans="1:7" x14ac:dyDescent="0.2">
      <c r="A107" s="98">
        <v>7179</v>
      </c>
      <c r="B107" s="104" t="s">
        <v>558</v>
      </c>
      <c r="C107" s="104">
        <v>4146.6000000000004</v>
      </c>
      <c r="D107" s="113" t="s">
        <v>559</v>
      </c>
      <c r="E107" s="113" t="s">
        <v>560</v>
      </c>
      <c r="F107" s="106">
        <v>4146.6000000000004</v>
      </c>
      <c r="G107" s="99">
        <f t="shared" si="0"/>
        <v>0</v>
      </c>
    </row>
    <row r="108" spans="1:7" x14ac:dyDescent="0.2">
      <c r="A108" s="98" t="s">
        <v>561</v>
      </c>
      <c r="B108" s="104" t="s">
        <v>562</v>
      </c>
      <c r="C108" s="106">
        <v>34797.01</v>
      </c>
      <c r="D108" s="113" t="s">
        <v>563</v>
      </c>
      <c r="E108" s="106" t="s">
        <v>564</v>
      </c>
      <c r="F108" s="106">
        <v>34797.01</v>
      </c>
      <c r="G108" s="99">
        <f t="shared" si="0"/>
        <v>0</v>
      </c>
    </row>
    <row r="109" spans="1:7" x14ac:dyDescent="0.2">
      <c r="A109" s="98" t="s">
        <v>565</v>
      </c>
      <c r="B109" s="104" t="s">
        <v>566</v>
      </c>
      <c r="C109" s="106">
        <v>1931.14</v>
      </c>
      <c r="D109" s="113" t="s">
        <v>567</v>
      </c>
      <c r="E109" s="106" t="s">
        <v>568</v>
      </c>
      <c r="F109" s="106">
        <v>1931.14</v>
      </c>
      <c r="G109" s="99">
        <f t="shared" si="0"/>
        <v>0</v>
      </c>
    </row>
    <row r="110" spans="1:7" ht="14.65" customHeight="1" x14ac:dyDescent="0.2">
      <c r="A110" s="519" t="s">
        <v>569</v>
      </c>
      <c r="B110" s="524" t="s">
        <v>570</v>
      </c>
      <c r="C110" s="520">
        <v>6271.81</v>
      </c>
      <c r="D110" s="113" t="s">
        <v>571</v>
      </c>
      <c r="E110" s="106" t="s">
        <v>572</v>
      </c>
      <c r="F110" s="106">
        <v>5151.09</v>
      </c>
      <c r="G110" s="520">
        <f>+C110-F110-F111-F112</f>
        <v>2.2737367544323206E-13</v>
      </c>
    </row>
    <row r="111" spans="1:7" x14ac:dyDescent="0.2">
      <c r="A111" s="519"/>
      <c r="B111" s="524"/>
      <c r="C111" s="520"/>
      <c r="D111" s="113" t="s">
        <v>573</v>
      </c>
      <c r="E111" s="106" t="s">
        <v>574</v>
      </c>
      <c r="F111" s="106">
        <v>904.6</v>
      </c>
      <c r="G111" s="520">
        <f>+C111-F111</f>
        <v>-904.6</v>
      </c>
    </row>
    <row r="112" spans="1:7" x14ac:dyDescent="0.2">
      <c r="A112" s="519"/>
      <c r="B112" s="524"/>
      <c r="C112" s="520"/>
      <c r="D112" s="113" t="s">
        <v>575</v>
      </c>
      <c r="E112" s="106" t="s">
        <v>576</v>
      </c>
      <c r="F112" s="106">
        <v>216.12</v>
      </c>
      <c r="G112" s="520">
        <f>+C112-F112</f>
        <v>-216.12</v>
      </c>
    </row>
    <row r="113" spans="1:7" ht="14.65" customHeight="1" x14ac:dyDescent="0.2">
      <c r="A113" s="98" t="s">
        <v>577</v>
      </c>
      <c r="B113" s="524" t="s">
        <v>578</v>
      </c>
      <c r="C113" s="106">
        <v>19070.689999999999</v>
      </c>
      <c r="D113" s="113" t="s">
        <v>579</v>
      </c>
      <c r="E113" s="106" t="s">
        <v>580</v>
      </c>
      <c r="F113" s="106">
        <v>19070.689999999999</v>
      </c>
      <c r="G113" s="99">
        <f>+C113-F113</f>
        <v>0</v>
      </c>
    </row>
    <row r="114" spans="1:7" x14ac:dyDescent="0.2">
      <c r="A114" s="98" t="s">
        <v>581</v>
      </c>
      <c r="B114" s="524"/>
      <c r="C114" s="106">
        <v>3</v>
      </c>
      <c r="D114" s="113" t="s">
        <v>582</v>
      </c>
      <c r="E114" s="106" t="s">
        <v>583</v>
      </c>
      <c r="F114" s="106">
        <v>3</v>
      </c>
      <c r="G114" s="99">
        <f>+C114-F114</f>
        <v>0</v>
      </c>
    </row>
    <row r="115" spans="1:7" s="115" customFormat="1" ht="11.25" x14ac:dyDescent="0.2">
      <c r="A115" s="98" t="s">
        <v>584</v>
      </c>
      <c r="B115" s="107" t="s">
        <v>585</v>
      </c>
      <c r="C115" s="106">
        <v>104.5</v>
      </c>
      <c r="D115" s="113" t="s">
        <v>586</v>
      </c>
      <c r="E115" s="113" t="s">
        <v>587</v>
      </c>
      <c r="F115" s="102">
        <v>104.5</v>
      </c>
      <c r="G115" s="102"/>
    </row>
    <row r="116" spans="1:7" s="115" customFormat="1" ht="14.65" customHeight="1" x14ac:dyDescent="0.2">
      <c r="A116" s="519" t="s">
        <v>588</v>
      </c>
      <c r="B116" s="519" t="s">
        <v>589</v>
      </c>
      <c r="C116" s="520">
        <v>12569.39</v>
      </c>
      <c r="D116" s="106" t="s">
        <v>590</v>
      </c>
      <c r="E116" s="106" t="s">
        <v>591</v>
      </c>
      <c r="F116" s="106">
        <v>11643.72</v>
      </c>
      <c r="G116" s="520">
        <f>+C116-F116-F117-F118-F119</f>
        <v>1.1368683772161603E-13</v>
      </c>
    </row>
    <row r="117" spans="1:7" s="115" customFormat="1" ht="11.25" x14ac:dyDescent="0.2">
      <c r="A117" s="519"/>
      <c r="B117" s="519"/>
      <c r="C117" s="520"/>
      <c r="D117" s="106" t="s">
        <v>592</v>
      </c>
      <c r="E117" s="106" t="s">
        <v>593</v>
      </c>
      <c r="F117" s="106">
        <v>59.67</v>
      </c>
      <c r="G117" s="520"/>
    </row>
    <row r="118" spans="1:7" s="115" customFormat="1" ht="11.25" x14ac:dyDescent="0.2">
      <c r="A118" s="519"/>
      <c r="B118" s="519"/>
      <c r="C118" s="520"/>
      <c r="D118" s="106" t="s">
        <v>594</v>
      </c>
      <c r="E118" s="106" t="s">
        <v>595</v>
      </c>
      <c r="F118" s="106">
        <v>847.75</v>
      </c>
      <c r="G118" s="520"/>
    </row>
    <row r="119" spans="1:7" s="115" customFormat="1" ht="11.25" x14ac:dyDescent="0.2">
      <c r="A119" s="519"/>
      <c r="B119" s="519"/>
      <c r="C119" s="520"/>
      <c r="D119" s="106" t="s">
        <v>596</v>
      </c>
      <c r="E119" s="106" t="s">
        <v>597</v>
      </c>
      <c r="F119" s="106">
        <v>18.25</v>
      </c>
      <c r="G119" s="520"/>
    </row>
    <row r="120" spans="1:7" s="115" customFormat="1" ht="14.65" customHeight="1" x14ac:dyDescent="0.2">
      <c r="A120" s="519" t="s">
        <v>598</v>
      </c>
      <c r="B120" s="524" t="s">
        <v>599</v>
      </c>
      <c r="C120" s="520">
        <v>2854.25</v>
      </c>
      <c r="D120" s="106" t="s">
        <v>600</v>
      </c>
      <c r="E120" s="106" t="s">
        <v>601</v>
      </c>
      <c r="F120" s="106">
        <v>1341.75</v>
      </c>
      <c r="G120" s="520">
        <f>+C120-F120-F121</f>
        <v>0</v>
      </c>
    </row>
    <row r="121" spans="1:7" s="115" customFormat="1" ht="11.25" x14ac:dyDescent="0.2">
      <c r="A121" s="519"/>
      <c r="B121" s="524"/>
      <c r="C121" s="520"/>
      <c r="D121" s="106" t="s">
        <v>602</v>
      </c>
      <c r="E121" s="106" t="s">
        <v>603</v>
      </c>
      <c r="F121" s="106">
        <v>1512.5</v>
      </c>
      <c r="G121" s="520"/>
    </row>
    <row r="122" spans="1:7" s="115" customFormat="1" ht="14.65" customHeight="1" x14ac:dyDescent="0.2">
      <c r="A122" s="98" t="s">
        <v>604</v>
      </c>
      <c r="B122" s="524" t="s">
        <v>349</v>
      </c>
      <c r="C122" s="106">
        <v>107510.26</v>
      </c>
      <c r="D122" s="106" t="s">
        <v>605</v>
      </c>
      <c r="E122" s="106" t="s">
        <v>606</v>
      </c>
      <c r="F122" s="106">
        <v>107510.26</v>
      </c>
      <c r="G122" s="99">
        <f>+C122-F122</f>
        <v>0</v>
      </c>
    </row>
    <row r="123" spans="1:7" s="115" customFormat="1" ht="14.65" customHeight="1" x14ac:dyDescent="0.2">
      <c r="A123" s="519" t="s">
        <v>607</v>
      </c>
      <c r="B123" s="524"/>
      <c r="C123" s="520">
        <v>19562.900000000001</v>
      </c>
      <c r="D123" s="106" t="s">
        <v>608</v>
      </c>
      <c r="E123" s="106" t="s">
        <v>609</v>
      </c>
      <c r="F123" s="106">
        <v>15015.53</v>
      </c>
      <c r="G123" s="520">
        <f>+C123-F123-F124-F125-F126-F127</f>
        <v>0</v>
      </c>
    </row>
    <row r="124" spans="1:7" s="115" customFormat="1" ht="11.25" x14ac:dyDescent="0.2">
      <c r="A124" s="519"/>
      <c r="B124" s="524"/>
      <c r="C124" s="520"/>
      <c r="D124" s="106" t="s">
        <v>610</v>
      </c>
      <c r="E124" s="106" t="s">
        <v>611</v>
      </c>
      <c r="F124" s="106">
        <v>949.41</v>
      </c>
      <c r="G124" s="520"/>
    </row>
    <row r="125" spans="1:7" s="115" customFormat="1" ht="11.25" x14ac:dyDescent="0.2">
      <c r="A125" s="519"/>
      <c r="B125" s="524"/>
      <c r="C125" s="520"/>
      <c r="D125" s="106" t="s">
        <v>612</v>
      </c>
      <c r="E125" s="106" t="s">
        <v>613</v>
      </c>
      <c r="F125" s="106">
        <v>278.69</v>
      </c>
      <c r="G125" s="520"/>
    </row>
    <row r="126" spans="1:7" s="115" customFormat="1" ht="11.25" x14ac:dyDescent="0.2">
      <c r="A126" s="519"/>
      <c r="B126" s="524"/>
      <c r="C126" s="520"/>
      <c r="D126" s="106" t="s">
        <v>614</v>
      </c>
      <c r="E126" s="106" t="s">
        <v>615</v>
      </c>
      <c r="F126" s="106">
        <v>1371.4</v>
      </c>
      <c r="G126" s="520"/>
    </row>
    <row r="127" spans="1:7" s="115" customFormat="1" ht="11.25" x14ac:dyDescent="0.2">
      <c r="A127" s="519"/>
      <c r="B127" s="524"/>
      <c r="C127" s="520"/>
      <c r="D127" s="106" t="s">
        <v>616</v>
      </c>
      <c r="E127" s="106" t="s">
        <v>617</v>
      </c>
      <c r="F127" s="106">
        <v>1947.87</v>
      </c>
      <c r="G127" s="520"/>
    </row>
    <row r="128" spans="1:7" s="115" customFormat="1" ht="11.25" x14ac:dyDescent="0.2">
      <c r="A128" s="98" t="s">
        <v>618</v>
      </c>
      <c r="B128" s="107" t="s">
        <v>619</v>
      </c>
      <c r="C128" s="106">
        <v>889.95</v>
      </c>
      <c r="D128" s="106" t="s">
        <v>620</v>
      </c>
      <c r="E128" s="106" t="s">
        <v>621</v>
      </c>
      <c r="F128" s="106">
        <v>889.95</v>
      </c>
      <c r="G128" s="99">
        <f>+C128-F128</f>
        <v>0</v>
      </c>
    </row>
    <row r="129" spans="1:7" s="115" customFormat="1" ht="11.25" x14ac:dyDescent="0.2">
      <c r="A129" s="98" t="s">
        <v>622</v>
      </c>
      <c r="B129" s="104" t="s">
        <v>623</v>
      </c>
      <c r="C129" s="106">
        <v>79.239999999999995</v>
      </c>
      <c r="D129" s="106" t="s">
        <v>624</v>
      </c>
      <c r="E129" s="106" t="s">
        <v>625</v>
      </c>
      <c r="F129" s="106">
        <v>79.239999999999995</v>
      </c>
      <c r="G129" s="99">
        <f>+C129-F129</f>
        <v>0</v>
      </c>
    </row>
    <row r="130" spans="1:7" s="115" customFormat="1" ht="11.25" x14ac:dyDescent="0.2">
      <c r="A130" s="98" t="s">
        <v>626</v>
      </c>
      <c r="B130" s="108" t="s">
        <v>627</v>
      </c>
      <c r="C130" s="110">
        <f>SUM(C86:C129)</f>
        <v>902213.61</v>
      </c>
      <c r="D130" s="119"/>
      <c r="E130" s="119"/>
      <c r="F130" s="110">
        <f>SUM(F86:F129)</f>
        <v>902213.60999999987</v>
      </c>
      <c r="G130" s="99"/>
    </row>
    <row r="131" spans="1:7" x14ac:dyDescent="0.2">
      <c r="A131" s="98"/>
      <c r="B131" s="98"/>
      <c r="C131" s="101">
        <v>0</v>
      </c>
      <c r="D131" s="120"/>
      <c r="E131" s="120"/>
      <c r="F131" s="101">
        <v>0</v>
      </c>
      <c r="G131" s="101">
        <f>+F131-C131</f>
        <v>0</v>
      </c>
    </row>
    <row r="132" spans="1:7" x14ac:dyDescent="0.2">
      <c r="A132" s="84"/>
      <c r="B132" s="121"/>
      <c r="C132" s="122"/>
      <c r="D132" s="121"/>
      <c r="E132" s="123"/>
      <c r="F132" s="121"/>
    </row>
    <row r="133" spans="1:7" x14ac:dyDescent="0.2">
      <c r="A133" s="84"/>
      <c r="B133" s="121"/>
      <c r="C133" s="122"/>
      <c r="D133" s="121"/>
      <c r="E133" s="123"/>
      <c r="F133" s="121"/>
    </row>
    <row r="134" spans="1:7" ht="23.85" customHeight="1" x14ac:dyDescent="0.2">
      <c r="A134" s="531" t="s">
        <v>168</v>
      </c>
      <c r="B134" s="531"/>
      <c r="C134" s="531"/>
      <c r="D134" s="531"/>
      <c r="E134" s="531"/>
      <c r="F134" s="531"/>
      <c r="G134" s="531"/>
    </row>
    <row r="135" spans="1:7" ht="23.85" customHeight="1" x14ac:dyDescent="0.2">
      <c r="A135" s="532" t="s">
        <v>628</v>
      </c>
      <c r="B135" s="532"/>
      <c r="C135" s="532"/>
      <c r="D135" s="532"/>
      <c r="E135" s="532"/>
      <c r="F135" s="532"/>
      <c r="G135" s="532"/>
    </row>
    <row r="136" spans="1:7" ht="14.65" customHeight="1" x14ac:dyDescent="0.2">
      <c r="A136" s="533" t="s">
        <v>629</v>
      </c>
      <c r="B136" s="533"/>
      <c r="C136" s="533"/>
      <c r="D136" s="533"/>
      <c r="E136" s="533"/>
      <c r="F136" s="533"/>
      <c r="G136" s="533"/>
    </row>
    <row r="137" spans="1:7" ht="12" customHeight="1" x14ac:dyDescent="0.2">
      <c r="A137" s="534" t="s">
        <v>630</v>
      </c>
      <c r="B137" s="534"/>
      <c r="C137" s="534"/>
      <c r="D137" s="534"/>
      <c r="E137" s="534"/>
      <c r="F137" s="534"/>
      <c r="G137" s="534"/>
    </row>
    <row r="138" spans="1:7" ht="26.1" customHeight="1" x14ac:dyDescent="0.2">
      <c r="A138" s="125"/>
      <c r="B138" s="125"/>
      <c r="C138" s="126"/>
      <c r="D138" s="125"/>
      <c r="E138" s="127"/>
      <c r="F138" s="125"/>
    </row>
    <row r="139" spans="1:7" ht="12.75" customHeight="1" x14ac:dyDescent="0.2">
      <c r="A139" s="125"/>
      <c r="B139" s="125"/>
      <c r="C139" s="126"/>
      <c r="D139" s="125"/>
      <c r="E139" s="127"/>
      <c r="F139" s="125"/>
    </row>
    <row r="140" spans="1:7" ht="12.75" customHeight="1" x14ac:dyDescent="0.2">
      <c r="A140" s="125"/>
      <c r="B140" s="125"/>
      <c r="C140" s="126"/>
      <c r="D140" s="125"/>
      <c r="E140" s="127"/>
      <c r="F140" s="125"/>
    </row>
    <row r="141" spans="1:7" x14ac:dyDescent="0.2">
      <c r="A141" s="125"/>
      <c r="B141" s="125"/>
      <c r="C141" s="126"/>
      <c r="D141" s="125"/>
      <c r="E141" s="127"/>
      <c r="F141" s="125"/>
    </row>
    <row r="142" spans="1:7" x14ac:dyDescent="0.2">
      <c r="A142" s="125"/>
      <c r="B142" s="125"/>
      <c r="C142" s="126"/>
      <c r="D142" s="125"/>
      <c r="E142" s="127"/>
      <c r="F142" s="125"/>
    </row>
    <row r="143" spans="1:7" x14ac:dyDescent="0.2">
      <c r="A143" s="125"/>
      <c r="B143" s="125"/>
      <c r="C143" s="126"/>
      <c r="D143" s="125"/>
      <c r="E143" s="127"/>
      <c r="F143" s="125"/>
    </row>
    <row r="144" spans="1:7" s="83" customFormat="1" ht="11.25" x14ac:dyDescent="0.2">
      <c r="A144" s="85" t="str">
        <f>+Índice_Anexos_ICT!A125</f>
        <v>SR. TOMISLAV TOPIC GRANADOS</v>
      </c>
      <c r="B144" s="85"/>
      <c r="C144" s="91"/>
      <c r="E144" s="128" t="str">
        <f>+Índice_Anexos_ICT!G125</f>
        <v>Sr. FELIX BYRON VALAREZO ALVARADO</v>
      </c>
      <c r="G144" s="82"/>
    </row>
    <row r="145" spans="1:7" s="83" customFormat="1" ht="11.25" x14ac:dyDescent="0.2">
      <c r="A145" s="85" t="str">
        <f>+Índice_Anexos_ICT!A126</f>
        <v>C.C: 0905396180</v>
      </c>
      <c r="B145" s="85"/>
      <c r="C145" s="91"/>
      <c r="E145" s="128" t="str">
        <f>+Índice_Anexos_ICT!G126</f>
        <v>RUC No. 0912592029001</v>
      </c>
      <c r="G145" s="82"/>
    </row>
    <row r="146" spans="1:7" s="83" customFormat="1" ht="11.25" x14ac:dyDescent="0.2">
      <c r="A146" s="85" t="str">
        <f>+Índice_Anexos_ICT!A127</f>
        <v>REPRESENTANTE LEGAL  TELSOTERRA S.A.</v>
      </c>
      <c r="B146" s="129"/>
      <c r="C146" s="91"/>
      <c r="E146" s="128" t="str">
        <f>+Índice_Anexos_ICT!G127</f>
        <v>Contador TELSOTERRA S.A.</v>
      </c>
      <c r="G146" s="82"/>
    </row>
  </sheetData>
  <mergeCells count="92">
    <mergeCell ref="A135:G135"/>
    <mergeCell ref="A136:G136"/>
    <mergeCell ref="A137:G137"/>
    <mergeCell ref="B122:B127"/>
    <mergeCell ref="A123:A127"/>
    <mergeCell ref="C123:C127"/>
    <mergeCell ref="G123:G127"/>
    <mergeCell ref="A134:G134"/>
    <mergeCell ref="A116:A119"/>
    <mergeCell ref="B116:B119"/>
    <mergeCell ref="C116:C119"/>
    <mergeCell ref="G116:G119"/>
    <mergeCell ref="A120:A121"/>
    <mergeCell ref="B120:B121"/>
    <mergeCell ref="C120:C121"/>
    <mergeCell ref="G120:G121"/>
    <mergeCell ref="A110:A112"/>
    <mergeCell ref="B110:B112"/>
    <mergeCell ref="C110:C112"/>
    <mergeCell ref="G110:G112"/>
    <mergeCell ref="B113:B114"/>
    <mergeCell ref="B98:B100"/>
    <mergeCell ref="A99:A100"/>
    <mergeCell ref="C99:C100"/>
    <mergeCell ref="G99:G100"/>
    <mergeCell ref="A104:A106"/>
    <mergeCell ref="B104:B106"/>
    <mergeCell ref="A90:A94"/>
    <mergeCell ref="B90:B94"/>
    <mergeCell ref="C90:C94"/>
    <mergeCell ref="G90:G94"/>
    <mergeCell ref="A96:A97"/>
    <mergeCell ref="B96:B97"/>
    <mergeCell ref="C96:C97"/>
    <mergeCell ref="G96:G97"/>
    <mergeCell ref="A80:A81"/>
    <mergeCell ref="B80:B81"/>
    <mergeCell ref="C80:C81"/>
    <mergeCell ref="G80:G81"/>
    <mergeCell ref="A87:A89"/>
    <mergeCell ref="B87:B89"/>
    <mergeCell ref="C87:C89"/>
    <mergeCell ref="G87:G89"/>
    <mergeCell ref="A73:G73"/>
    <mergeCell ref="A74:G74"/>
    <mergeCell ref="A76:C76"/>
    <mergeCell ref="D76:F76"/>
    <mergeCell ref="G76:G77"/>
    <mergeCell ref="A77:A78"/>
    <mergeCell ref="B77:B78"/>
    <mergeCell ref="A67:A68"/>
    <mergeCell ref="B67:B68"/>
    <mergeCell ref="C67:C68"/>
    <mergeCell ref="G67:G68"/>
    <mergeCell ref="A72:G72"/>
    <mergeCell ref="A47:A48"/>
    <mergeCell ref="B47:B48"/>
    <mergeCell ref="C47:C48"/>
    <mergeCell ref="G47:G48"/>
    <mergeCell ref="A52:A58"/>
    <mergeCell ref="B52:B58"/>
    <mergeCell ref="C52:C58"/>
    <mergeCell ref="G52:G58"/>
    <mergeCell ref="A37:A38"/>
    <mergeCell ref="B37:B38"/>
    <mergeCell ref="C37:C38"/>
    <mergeCell ref="G37:G38"/>
    <mergeCell ref="A39:A40"/>
    <mergeCell ref="B39:B40"/>
    <mergeCell ref="C39:C40"/>
    <mergeCell ref="G39:G40"/>
    <mergeCell ref="A20:A22"/>
    <mergeCell ref="B20:B22"/>
    <mergeCell ref="C20:C22"/>
    <mergeCell ref="G20:G22"/>
    <mergeCell ref="A23:A35"/>
    <mergeCell ref="B23:B35"/>
    <mergeCell ref="C23:C35"/>
    <mergeCell ref="G23:G35"/>
    <mergeCell ref="A13:A15"/>
    <mergeCell ref="B13:B15"/>
    <mergeCell ref="C13:C15"/>
    <mergeCell ref="G13:G15"/>
    <mergeCell ref="A16:A17"/>
    <mergeCell ref="B16:B17"/>
    <mergeCell ref="C16:C17"/>
    <mergeCell ref="G16:G17"/>
    <mergeCell ref="A10:C10"/>
    <mergeCell ref="D10:F10"/>
    <mergeCell ref="G10:G11"/>
    <mergeCell ref="A11:A12"/>
    <mergeCell ref="B11:B12"/>
  </mergeCells>
  <hyperlinks>
    <hyperlink ref="G1" location="Índice_Anexos_ICT!A1" display="Índice"/>
  </hyperlinks>
  <pageMargins left="0.43333333333333302" right="0.43333333333333302" top="0.47222222222222199" bottom="0.35416666666666702"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55"/>
  <sheetViews>
    <sheetView zoomScale="80" zoomScaleNormal="80" workbookViewId="0">
      <selection activeCell="E2" sqref="E2"/>
    </sheetView>
  </sheetViews>
  <sheetFormatPr baseColWidth="10" defaultColWidth="8.85546875" defaultRowHeight="12.75" x14ac:dyDescent="0.2"/>
  <cols>
    <col min="1" max="1" width="10.5703125" style="130" customWidth="1"/>
    <col min="2" max="2" width="14.5703125" style="130" customWidth="1"/>
    <col min="3" max="3" width="9.28515625" style="130" customWidth="1"/>
    <col min="4" max="4" width="12.5703125" style="130" customWidth="1"/>
    <col min="5" max="5" width="21.5703125" style="130" customWidth="1"/>
    <col min="6" max="6" width="21.7109375" style="130" customWidth="1"/>
    <col min="7" max="7" width="13" style="14" customWidth="1"/>
    <col min="8" max="1024" width="8.85546875" style="16"/>
  </cols>
  <sheetData>
    <row r="1" spans="1:7" x14ac:dyDescent="0.2">
      <c r="A1" s="17" t="s">
        <v>125</v>
      </c>
      <c r="B1" s="17"/>
      <c r="C1" s="17"/>
      <c r="F1" s="131"/>
      <c r="G1" s="55" t="s">
        <v>126</v>
      </c>
    </row>
    <row r="2" spans="1:7" x14ac:dyDescent="0.2">
      <c r="A2" s="18"/>
      <c r="B2" s="19"/>
      <c r="C2" s="19"/>
      <c r="F2" s="14"/>
    </row>
    <row r="3" spans="1:7" x14ac:dyDescent="0.2">
      <c r="A3" s="17" t="s">
        <v>1</v>
      </c>
      <c r="C3" s="20" t="str">
        <f>+Índice_Anexos_ICT!C3</f>
        <v>TELSOTERRA S.A.</v>
      </c>
      <c r="E3" s="132"/>
      <c r="F3" s="14"/>
    </row>
    <row r="4" spans="1:7" x14ac:dyDescent="0.2">
      <c r="A4" s="17" t="s">
        <v>3</v>
      </c>
      <c r="C4" s="20" t="str">
        <f>+Índice_Anexos_ICT!C4</f>
        <v>0992941626001</v>
      </c>
      <c r="E4" s="132"/>
      <c r="F4" s="14"/>
    </row>
    <row r="5" spans="1:7" x14ac:dyDescent="0.2">
      <c r="A5" s="17" t="s">
        <v>5</v>
      </c>
      <c r="C5" s="20">
        <f>+Índice_Anexos_ICT!C5</f>
        <v>2019</v>
      </c>
      <c r="E5" s="132"/>
      <c r="F5" s="14"/>
    </row>
    <row r="6" spans="1:7" x14ac:dyDescent="0.2">
      <c r="A6" s="18"/>
      <c r="B6" s="19"/>
      <c r="C6" s="19"/>
      <c r="F6" s="14"/>
    </row>
    <row r="7" spans="1:7" x14ac:dyDescent="0.2">
      <c r="A7" s="17" t="s">
        <v>631</v>
      </c>
      <c r="B7" s="17"/>
      <c r="C7" s="17"/>
      <c r="F7" s="132"/>
    </row>
    <row r="8" spans="1:7" x14ac:dyDescent="0.2">
      <c r="A8" s="19" t="s">
        <v>632</v>
      </c>
      <c r="B8" s="17"/>
      <c r="C8" s="17"/>
      <c r="F8" s="132"/>
    </row>
    <row r="9" spans="1:7" x14ac:dyDescent="0.2">
      <c r="A9" s="19" t="s">
        <v>633</v>
      </c>
      <c r="B9" s="17"/>
      <c r="C9" s="17"/>
      <c r="F9" s="132"/>
    </row>
    <row r="10" spans="1:7" x14ac:dyDescent="0.2">
      <c r="A10" s="18"/>
      <c r="B10" s="17"/>
      <c r="C10" s="17"/>
      <c r="F10" s="132"/>
    </row>
    <row r="11" spans="1:7" x14ac:dyDescent="0.2">
      <c r="A11" s="18"/>
      <c r="B11" s="17"/>
      <c r="C11" s="17"/>
      <c r="F11" s="132"/>
    </row>
    <row r="12" spans="1:7" x14ac:dyDescent="0.2">
      <c r="A12" s="17" t="s">
        <v>36</v>
      </c>
    </row>
    <row r="14" spans="1:7" s="35" customFormat="1" ht="60" x14ac:dyDescent="0.2">
      <c r="A14" s="23" t="s">
        <v>634</v>
      </c>
      <c r="B14" s="23" t="s">
        <v>635</v>
      </c>
      <c r="C14" s="23" t="s">
        <v>311</v>
      </c>
      <c r="D14" s="23" t="s">
        <v>636</v>
      </c>
      <c r="E14" s="23" t="s">
        <v>637</v>
      </c>
      <c r="F14" s="23" t="s">
        <v>638</v>
      </c>
      <c r="G14" s="133" t="s">
        <v>639</v>
      </c>
    </row>
    <row r="15" spans="1:7" s="35" customFormat="1" ht="12" customHeight="1" x14ac:dyDescent="0.2">
      <c r="A15" s="134" t="s">
        <v>640</v>
      </c>
      <c r="B15" s="134" t="s">
        <v>315</v>
      </c>
      <c r="C15" s="535" t="s">
        <v>641</v>
      </c>
      <c r="D15" s="535"/>
      <c r="E15" s="134" t="s">
        <v>642</v>
      </c>
      <c r="F15" s="134" t="s">
        <v>643</v>
      </c>
      <c r="G15" s="134" t="s">
        <v>644</v>
      </c>
    </row>
    <row r="16" spans="1:7" x14ac:dyDescent="0.2">
      <c r="A16" s="135"/>
      <c r="B16" s="135"/>
      <c r="C16" s="135"/>
      <c r="D16" s="135"/>
      <c r="E16" s="136"/>
      <c r="F16" s="136"/>
      <c r="G16" s="137">
        <v>0</v>
      </c>
    </row>
    <row r="17" spans="1:7" x14ac:dyDescent="0.2">
      <c r="A17" s="138"/>
      <c r="B17" s="138"/>
      <c r="C17" s="138"/>
      <c r="D17" s="138"/>
      <c r="E17" s="136"/>
      <c r="F17" s="136"/>
      <c r="G17" s="137">
        <v>0</v>
      </c>
    </row>
    <row r="18" spans="1:7" x14ac:dyDescent="0.2">
      <c r="A18" s="138"/>
      <c r="B18" s="138"/>
      <c r="C18" s="138"/>
      <c r="D18" s="138"/>
      <c r="E18" s="136"/>
      <c r="F18" s="136"/>
      <c r="G18" s="137">
        <v>0</v>
      </c>
    </row>
    <row r="19" spans="1:7" x14ac:dyDescent="0.2">
      <c r="A19" s="138"/>
      <c r="B19" s="138"/>
      <c r="C19" s="138"/>
      <c r="D19" s="138"/>
      <c r="E19" s="136"/>
      <c r="F19" s="136"/>
      <c r="G19" s="137">
        <v>0</v>
      </c>
    </row>
    <row r="20" spans="1:7" x14ac:dyDescent="0.2">
      <c r="A20" s="138"/>
      <c r="B20" s="138"/>
      <c r="C20" s="138"/>
      <c r="D20" s="138"/>
      <c r="E20" s="136"/>
      <c r="F20" s="136"/>
      <c r="G20" s="137">
        <v>0</v>
      </c>
    </row>
    <row r="21" spans="1:7" x14ac:dyDescent="0.2">
      <c r="A21" s="50"/>
      <c r="B21" s="50"/>
      <c r="C21" s="50"/>
      <c r="D21" s="50"/>
      <c r="E21" s="54"/>
      <c r="F21" s="54"/>
      <c r="G21" s="137">
        <v>0</v>
      </c>
    </row>
    <row r="22" spans="1:7" x14ac:dyDescent="0.2">
      <c r="A22" s="50"/>
      <c r="B22" s="50"/>
      <c r="C22" s="50"/>
      <c r="D22" s="50"/>
      <c r="E22" s="54"/>
      <c r="F22" s="54"/>
      <c r="G22" s="137">
        <v>0</v>
      </c>
    </row>
    <row r="23" spans="1:7" x14ac:dyDescent="0.2">
      <c r="A23" s="135"/>
      <c r="B23" s="135"/>
      <c r="C23" s="135"/>
      <c r="D23" s="135"/>
      <c r="E23" s="54"/>
      <c r="F23" s="54"/>
      <c r="G23" s="137">
        <v>0</v>
      </c>
    </row>
    <row r="24" spans="1:7" x14ac:dyDescent="0.2">
      <c r="A24" s="135"/>
      <c r="B24" s="135"/>
      <c r="C24" s="50"/>
      <c r="D24" s="50"/>
      <c r="E24" s="54"/>
      <c r="F24" s="54"/>
      <c r="G24" s="137">
        <v>0</v>
      </c>
    </row>
    <row r="25" spans="1:7" x14ac:dyDescent="0.2">
      <c r="A25" s="50"/>
      <c r="B25" s="50"/>
      <c r="C25" s="50"/>
      <c r="D25" s="50"/>
      <c r="E25" s="54"/>
      <c r="F25" s="54"/>
      <c r="G25" s="137">
        <v>0</v>
      </c>
    </row>
    <row r="26" spans="1:7" ht="12" customHeight="1" x14ac:dyDescent="0.2">
      <c r="A26" s="536" t="s">
        <v>645</v>
      </c>
      <c r="B26" s="536"/>
      <c r="C26" s="536"/>
      <c r="D26" s="536"/>
      <c r="E26" s="536"/>
      <c r="F26" s="536"/>
      <c r="G26" s="139">
        <f>SUM(G16:G25)</f>
        <v>0</v>
      </c>
    </row>
    <row r="27" spans="1:7" x14ac:dyDescent="0.2">
      <c r="A27" s="140"/>
      <c r="B27" s="140"/>
      <c r="C27" s="140"/>
      <c r="D27" s="140"/>
      <c r="E27" s="140"/>
      <c r="F27" s="140"/>
    </row>
    <row r="28" spans="1:7" x14ac:dyDescent="0.2">
      <c r="A28" s="140"/>
      <c r="B28" s="140"/>
      <c r="C28" s="140"/>
      <c r="D28" s="140"/>
      <c r="E28" s="140"/>
      <c r="F28" s="132"/>
    </row>
    <row r="29" spans="1:7" x14ac:dyDescent="0.2">
      <c r="A29" s="17" t="s">
        <v>38</v>
      </c>
      <c r="B29" s="140"/>
      <c r="C29" s="140"/>
      <c r="D29" s="140"/>
      <c r="E29" s="140"/>
      <c r="F29" s="140"/>
    </row>
    <row r="30" spans="1:7" x14ac:dyDescent="0.2">
      <c r="A30" s="140"/>
      <c r="B30" s="140"/>
      <c r="C30" s="140"/>
      <c r="D30" s="140"/>
      <c r="E30" s="140"/>
      <c r="F30" s="140"/>
    </row>
    <row r="31" spans="1:7" ht="36" customHeight="1" x14ac:dyDescent="0.2">
      <c r="A31" s="13" t="s">
        <v>128</v>
      </c>
      <c r="B31" s="13"/>
      <c r="C31" s="13"/>
      <c r="D31" s="13"/>
      <c r="E31" s="13"/>
      <c r="F31" s="23" t="s">
        <v>646</v>
      </c>
      <c r="G31" s="23" t="s">
        <v>647</v>
      </c>
    </row>
    <row r="32" spans="1:7" ht="12" customHeight="1" x14ac:dyDescent="0.2">
      <c r="A32" s="537" t="s">
        <v>648</v>
      </c>
      <c r="B32" s="537"/>
      <c r="C32" s="537"/>
      <c r="D32" s="537"/>
      <c r="E32" s="537"/>
      <c r="F32" s="141">
        <v>804</v>
      </c>
      <c r="G32" s="137">
        <v>0</v>
      </c>
    </row>
    <row r="33" spans="1:7" ht="12" customHeight="1" x14ac:dyDescent="0.2">
      <c r="A33" s="537" t="s">
        <v>649</v>
      </c>
      <c r="B33" s="537"/>
      <c r="C33" s="537"/>
      <c r="D33" s="537"/>
      <c r="E33" s="537"/>
      <c r="F33" s="141">
        <v>805</v>
      </c>
      <c r="G33" s="137">
        <v>0</v>
      </c>
    </row>
    <row r="34" spans="1:7" ht="12" customHeight="1" x14ac:dyDescent="0.2">
      <c r="A34" s="537" t="s">
        <v>650</v>
      </c>
      <c r="B34" s="537"/>
      <c r="C34" s="537"/>
      <c r="D34" s="537"/>
      <c r="E34" s="537"/>
      <c r="F34" s="141">
        <v>812</v>
      </c>
      <c r="G34" s="137">
        <v>0</v>
      </c>
    </row>
    <row r="35" spans="1:7" ht="12.75" customHeight="1" x14ac:dyDescent="0.2">
      <c r="A35" s="538" t="s">
        <v>651</v>
      </c>
      <c r="B35" s="538"/>
      <c r="C35" s="538"/>
      <c r="D35" s="538"/>
      <c r="E35" s="538"/>
      <c r="F35" s="538"/>
      <c r="G35" s="142">
        <f>SUM(G32:G34)</f>
        <v>0</v>
      </c>
    </row>
    <row r="36" spans="1:7" ht="12.75" customHeight="1" x14ac:dyDescent="0.2">
      <c r="A36" s="538" t="s">
        <v>652</v>
      </c>
      <c r="B36" s="538"/>
      <c r="C36" s="538"/>
      <c r="D36" s="538"/>
      <c r="E36" s="538"/>
      <c r="F36" s="538"/>
      <c r="G36" s="139">
        <f>G26-G35</f>
        <v>0</v>
      </c>
    </row>
    <row r="37" spans="1:7" x14ac:dyDescent="0.2">
      <c r="A37" s="18"/>
      <c r="B37" s="143"/>
      <c r="C37" s="143"/>
      <c r="D37" s="143"/>
      <c r="E37" s="143"/>
      <c r="F37" s="143"/>
    </row>
    <row r="38" spans="1:7" x14ac:dyDescent="0.2">
      <c r="A38" s="18"/>
      <c r="B38" s="143"/>
      <c r="C38" s="143"/>
      <c r="D38" s="143"/>
      <c r="E38" s="143"/>
      <c r="F38" s="143"/>
    </row>
    <row r="39" spans="1:7" ht="12" customHeight="1" x14ac:dyDescent="0.2">
      <c r="A39" s="494" t="s">
        <v>168</v>
      </c>
      <c r="B39" s="494"/>
      <c r="C39" s="494"/>
      <c r="D39" s="494"/>
      <c r="E39" s="494"/>
      <c r="F39" s="494"/>
      <c r="G39" s="494"/>
    </row>
    <row r="40" spans="1:7" ht="25.5" customHeight="1" x14ac:dyDescent="0.2">
      <c r="A40" s="495" t="s">
        <v>653</v>
      </c>
      <c r="B40" s="495"/>
      <c r="C40" s="495"/>
      <c r="D40" s="495"/>
      <c r="E40" s="495"/>
      <c r="F40" s="495"/>
      <c r="G40" s="495"/>
    </row>
    <row r="41" spans="1:7" ht="38.1" customHeight="1" x14ac:dyDescent="0.2">
      <c r="A41" s="539" t="s">
        <v>654</v>
      </c>
      <c r="B41" s="539"/>
      <c r="C41" s="539"/>
      <c r="D41" s="539"/>
      <c r="E41" s="539"/>
      <c r="F41" s="539"/>
      <c r="G41" s="539"/>
    </row>
    <row r="42" spans="1:7" ht="25.5" customHeight="1" x14ac:dyDescent="0.2">
      <c r="A42" s="539" t="s">
        <v>655</v>
      </c>
      <c r="B42" s="539"/>
      <c r="C42" s="539"/>
      <c r="D42" s="539"/>
      <c r="E42" s="539"/>
      <c r="F42" s="539"/>
      <c r="G42" s="539"/>
    </row>
    <row r="43" spans="1:7" ht="25.5" customHeight="1" x14ac:dyDescent="0.2">
      <c r="A43" s="539" t="s">
        <v>656</v>
      </c>
      <c r="B43" s="539"/>
      <c r="C43" s="539"/>
      <c r="D43" s="539"/>
      <c r="E43" s="539"/>
      <c r="F43" s="539"/>
      <c r="G43" s="539"/>
    </row>
    <row r="44" spans="1:7" ht="24.75" customHeight="1" x14ac:dyDescent="0.2">
      <c r="A44" s="539" t="s">
        <v>657</v>
      </c>
      <c r="B44" s="539"/>
      <c r="C44" s="539"/>
      <c r="D44" s="539"/>
      <c r="E44" s="539"/>
      <c r="F44" s="539"/>
      <c r="G44" s="539"/>
    </row>
    <row r="45" spans="1:7" ht="25.5" customHeight="1" x14ac:dyDescent="0.2">
      <c r="A45" s="539" t="s">
        <v>658</v>
      </c>
      <c r="B45" s="539"/>
      <c r="C45" s="539"/>
      <c r="D45" s="539"/>
      <c r="E45" s="539"/>
      <c r="F45" s="539"/>
      <c r="G45" s="539"/>
    </row>
    <row r="46" spans="1:7" ht="25.5" customHeight="1" x14ac:dyDescent="0.2">
      <c r="A46" s="496" t="s">
        <v>659</v>
      </c>
      <c r="B46" s="496"/>
      <c r="C46" s="496"/>
      <c r="D46" s="496"/>
      <c r="E46" s="496"/>
      <c r="F46" s="496"/>
      <c r="G46" s="496"/>
    </row>
    <row r="47" spans="1:7" x14ac:dyDescent="0.2">
      <c r="A47" s="140"/>
      <c r="B47" s="140"/>
      <c r="C47" s="140"/>
      <c r="D47" s="140"/>
      <c r="E47" s="140"/>
      <c r="F47" s="140"/>
    </row>
    <row r="48" spans="1:7" x14ac:dyDescent="0.2">
      <c r="A48" s="140"/>
      <c r="B48" s="140"/>
      <c r="C48" s="140"/>
      <c r="D48" s="140"/>
      <c r="E48" s="140"/>
      <c r="F48" s="140"/>
    </row>
    <row r="49" spans="1:6" x14ac:dyDescent="0.2">
      <c r="A49" s="140"/>
      <c r="B49" s="140"/>
      <c r="C49" s="140"/>
      <c r="D49" s="140"/>
      <c r="E49" s="140"/>
      <c r="F49" s="140"/>
    </row>
    <row r="50" spans="1:6" x14ac:dyDescent="0.2">
      <c r="A50" s="140"/>
      <c r="B50" s="140"/>
      <c r="C50" s="140"/>
      <c r="D50" s="140"/>
      <c r="E50" s="140"/>
      <c r="F50" s="140"/>
    </row>
    <row r="51" spans="1:6" x14ac:dyDescent="0.2">
      <c r="A51" s="140"/>
      <c r="B51" s="140"/>
      <c r="C51" s="140"/>
      <c r="D51" s="140"/>
      <c r="E51" s="140"/>
      <c r="F51" s="140"/>
    </row>
    <row r="52" spans="1:6" x14ac:dyDescent="0.2">
      <c r="A52" s="140"/>
      <c r="B52" s="140"/>
      <c r="C52" s="140"/>
      <c r="D52" s="140"/>
      <c r="E52" s="140"/>
      <c r="F52" s="140"/>
    </row>
    <row r="53" spans="1:6" s="14" customFormat="1" ht="12" x14ac:dyDescent="0.2">
      <c r="A53" s="17" t="str">
        <f>+Índice_Anexos_ICT!A125</f>
        <v>SR. TOMISLAV TOPIC GRANADOS</v>
      </c>
      <c r="B53" s="17"/>
      <c r="C53" s="22"/>
      <c r="F53" s="17" t="str">
        <f>+Índice_Anexos_ICT!G125</f>
        <v>Sr. FELIX BYRON VALAREZO ALVARADO</v>
      </c>
    </row>
    <row r="54" spans="1:6" s="14" customFormat="1" ht="12" x14ac:dyDescent="0.2">
      <c r="A54" s="17" t="str">
        <f>+Índice_Anexos_ICT!A126</f>
        <v>C.C: 0905396180</v>
      </c>
      <c r="B54" s="17"/>
      <c r="C54" s="22"/>
      <c r="F54" s="17" t="str">
        <f>+Índice_Anexos_ICT!G126</f>
        <v>RUC No. 0912592029001</v>
      </c>
    </row>
    <row r="55" spans="1:6" s="14" customFormat="1" ht="12" x14ac:dyDescent="0.2">
      <c r="A55" s="17" t="str">
        <f>+Índice_Anexos_ICT!A127</f>
        <v>REPRESENTANTE LEGAL  TELSOTERRA S.A.</v>
      </c>
      <c r="B55" s="22"/>
      <c r="C55" s="22"/>
      <c r="F55" s="17" t="str">
        <f>+Índice_Anexos_ICT!G127</f>
        <v>Contador TELSOTERRA S.A.</v>
      </c>
    </row>
  </sheetData>
  <mergeCells count="16">
    <mergeCell ref="A46:G46"/>
    <mergeCell ref="A41:G41"/>
    <mergeCell ref="A42:G42"/>
    <mergeCell ref="A43:G43"/>
    <mergeCell ref="A44:G44"/>
    <mergeCell ref="A45:G45"/>
    <mergeCell ref="A34:E34"/>
    <mergeCell ref="A35:F35"/>
    <mergeCell ref="A36:F36"/>
    <mergeCell ref="A39:G39"/>
    <mergeCell ref="A40:G40"/>
    <mergeCell ref="C15:D15"/>
    <mergeCell ref="A26:F26"/>
    <mergeCell ref="A31:E31"/>
    <mergeCell ref="A32:E32"/>
    <mergeCell ref="A33:E33"/>
  </mergeCells>
  <hyperlinks>
    <hyperlink ref="G1" location="Índice_Anexos_ICT!A1" display="Índice"/>
  </hyperlinks>
  <pageMargins left="0.43333333333333302" right="0.43333333333333302" top="0.47222222222222199" bottom="0.35416666666666702" header="0.51180555555555496" footer="0.51180555555555496"/>
  <pageSetup paperSize="9" firstPageNumber="0"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91"/>
  <sheetViews>
    <sheetView topLeftCell="H59" zoomScale="80" zoomScaleNormal="80" workbookViewId="0">
      <selection activeCell="M89" sqref="M89"/>
    </sheetView>
  </sheetViews>
  <sheetFormatPr baseColWidth="10" defaultColWidth="8.85546875" defaultRowHeight="12.75" x14ac:dyDescent="0.2"/>
  <cols>
    <col min="1" max="1" width="12.85546875" style="83" customWidth="1"/>
    <col min="2" max="2" width="12.85546875" style="144" customWidth="1"/>
    <col min="3" max="3" width="16.5703125" style="95" customWidth="1"/>
    <col min="4" max="4" width="19.5703125" style="95" customWidth="1"/>
    <col min="5" max="8" width="15.7109375" style="95" customWidth="1"/>
    <col min="9" max="10" width="12" style="145" customWidth="1"/>
    <col min="11" max="11" width="13" style="83" customWidth="1"/>
    <col min="12" max="1024" width="8.85546875" style="16"/>
  </cols>
  <sheetData>
    <row r="1" spans="1:11" x14ac:dyDescent="0.2">
      <c r="A1" s="85" t="s">
        <v>125</v>
      </c>
      <c r="B1" s="85"/>
      <c r="C1" s="85"/>
      <c r="D1" s="79"/>
      <c r="E1" s="79"/>
      <c r="F1" s="79"/>
      <c r="G1" s="86"/>
      <c r="H1" s="86"/>
      <c r="I1" s="146" t="s">
        <v>126</v>
      </c>
      <c r="J1" s="55"/>
    </row>
    <row r="2" spans="1:11" s="83" customFormat="1" ht="11.25" x14ac:dyDescent="0.2">
      <c r="A2" s="84"/>
      <c r="B2" s="87"/>
      <c r="C2" s="87"/>
      <c r="D2" s="79"/>
      <c r="E2" s="79"/>
      <c r="F2" s="79"/>
      <c r="I2" s="147"/>
      <c r="J2" s="147"/>
    </row>
    <row r="3" spans="1:11" s="83" customFormat="1" ht="11.25" x14ac:dyDescent="0.2">
      <c r="A3" s="85" t="s">
        <v>1</v>
      </c>
      <c r="C3" s="148" t="str">
        <f>+Índice_Anexos_ICT!C3</f>
        <v>TELSOTERRA S.A.</v>
      </c>
      <c r="D3" s="79"/>
      <c r="E3" s="91"/>
      <c r="F3" s="91"/>
      <c r="I3" s="147"/>
      <c r="J3" s="147"/>
    </row>
    <row r="4" spans="1:11" s="83" customFormat="1" ht="11.25" x14ac:dyDescent="0.2">
      <c r="A4" s="85" t="s">
        <v>3</v>
      </c>
      <c r="C4" s="148" t="str">
        <f>+Índice_Anexos_ICT!C4</f>
        <v>0992941626001</v>
      </c>
      <c r="D4" s="79"/>
      <c r="E4" s="91"/>
      <c r="F4" s="91"/>
      <c r="I4" s="147"/>
      <c r="J4" s="147"/>
    </row>
    <row r="5" spans="1:11" s="83" customFormat="1" ht="12" x14ac:dyDescent="0.2">
      <c r="A5" s="85" t="s">
        <v>5</v>
      </c>
      <c r="C5" s="20">
        <v>2019</v>
      </c>
      <c r="D5" s="79"/>
      <c r="E5" s="91"/>
      <c r="F5" s="91"/>
      <c r="I5" s="147"/>
      <c r="J5" s="147"/>
    </row>
    <row r="6" spans="1:11" s="83" customFormat="1" ht="11.25" x14ac:dyDescent="0.2">
      <c r="A6" s="84"/>
      <c r="B6" s="87"/>
      <c r="C6" s="87"/>
      <c r="D6" s="79"/>
      <c r="E6" s="79"/>
      <c r="F6" s="79"/>
      <c r="I6" s="147"/>
      <c r="J6" s="147"/>
    </row>
    <row r="7" spans="1:11" x14ac:dyDescent="0.2">
      <c r="A7" s="85" t="s">
        <v>660</v>
      </c>
      <c r="B7" s="85"/>
      <c r="C7" s="85"/>
      <c r="D7" s="79"/>
      <c r="E7" s="79"/>
      <c r="F7" s="79"/>
      <c r="G7" s="91"/>
      <c r="H7" s="91"/>
      <c r="I7" s="147"/>
      <c r="J7" s="147"/>
    </row>
    <row r="8" spans="1:11" x14ac:dyDescent="0.2">
      <c r="A8" s="87" t="s">
        <v>632</v>
      </c>
      <c r="B8" s="85"/>
      <c r="C8" s="85"/>
      <c r="D8" s="79"/>
      <c r="E8" s="79"/>
      <c r="F8" s="79"/>
      <c r="G8" s="91"/>
      <c r="H8" s="91"/>
      <c r="I8" s="147"/>
      <c r="J8" s="147"/>
    </row>
    <row r="9" spans="1:11" x14ac:dyDescent="0.2">
      <c r="A9" s="87" t="s">
        <v>661</v>
      </c>
      <c r="B9" s="85"/>
      <c r="C9" s="85"/>
      <c r="D9" s="79"/>
      <c r="E9" s="79"/>
      <c r="F9" s="79"/>
      <c r="G9" s="91"/>
      <c r="H9" s="91"/>
      <c r="I9" s="147"/>
      <c r="J9" s="147"/>
    </row>
    <row r="10" spans="1:11" x14ac:dyDescent="0.2">
      <c r="A10" s="87" t="s">
        <v>662</v>
      </c>
      <c r="B10" s="85"/>
      <c r="C10" s="85"/>
      <c r="D10" s="79"/>
      <c r="E10" s="79"/>
      <c r="F10" s="79"/>
      <c r="G10" s="91"/>
      <c r="H10" s="91"/>
      <c r="I10" s="147"/>
      <c r="J10" s="147"/>
    </row>
    <row r="11" spans="1:11" x14ac:dyDescent="0.2">
      <c r="A11" s="84"/>
      <c r="B11" s="85"/>
      <c r="C11" s="85"/>
      <c r="D11" s="79"/>
      <c r="E11" s="79"/>
      <c r="F11" s="79"/>
      <c r="G11" s="91"/>
      <c r="H11" s="91"/>
      <c r="I11" s="147"/>
      <c r="J11" s="147"/>
    </row>
    <row r="12" spans="1:11" x14ac:dyDescent="0.2">
      <c r="A12" s="84"/>
      <c r="B12" s="85"/>
      <c r="C12" s="85"/>
      <c r="D12" s="79"/>
      <c r="E12" s="79"/>
      <c r="F12" s="79"/>
      <c r="G12" s="91"/>
      <c r="H12" s="91"/>
      <c r="I12" s="147"/>
      <c r="J12" s="147"/>
    </row>
    <row r="13" spans="1:11" ht="12.75" customHeight="1" x14ac:dyDescent="0.2">
      <c r="A13" s="540" t="s">
        <v>40</v>
      </c>
      <c r="B13" s="540"/>
      <c r="C13" s="540"/>
      <c r="D13" s="540"/>
      <c r="E13" s="540"/>
      <c r="F13" s="540"/>
      <c r="G13" s="540"/>
      <c r="H13" s="540"/>
      <c r="I13" s="540"/>
      <c r="J13" s="540"/>
      <c r="K13" s="540"/>
    </row>
    <row r="14" spans="1:11" x14ac:dyDescent="0.2">
      <c r="A14" s="79"/>
      <c r="B14" s="79"/>
      <c r="C14" s="79"/>
      <c r="D14" s="79"/>
      <c r="E14" s="79"/>
      <c r="F14" s="79"/>
      <c r="G14" s="79"/>
      <c r="H14" s="79"/>
      <c r="I14" s="147"/>
      <c r="J14" s="147"/>
    </row>
    <row r="15" spans="1:11" ht="54" customHeight="1" x14ac:dyDescent="0.2">
      <c r="A15" s="149" t="s">
        <v>663</v>
      </c>
      <c r="B15" s="149" t="s">
        <v>635</v>
      </c>
      <c r="C15" s="149" t="s">
        <v>311</v>
      </c>
      <c r="D15" s="149" t="s">
        <v>636</v>
      </c>
      <c r="E15" s="541" t="s">
        <v>664</v>
      </c>
      <c r="F15" s="541"/>
      <c r="G15" s="541" t="s">
        <v>665</v>
      </c>
      <c r="H15" s="541"/>
      <c r="I15" s="541" t="s">
        <v>666</v>
      </c>
      <c r="J15" s="541"/>
      <c r="K15" s="150" t="s">
        <v>639</v>
      </c>
    </row>
    <row r="16" spans="1:11" ht="11.25" customHeight="1" x14ac:dyDescent="0.2">
      <c r="A16" s="151" t="s">
        <v>640</v>
      </c>
      <c r="B16" s="151" t="s">
        <v>315</v>
      </c>
      <c r="C16" s="542" t="s">
        <v>641</v>
      </c>
      <c r="D16" s="542"/>
      <c r="E16" s="542" t="s">
        <v>642</v>
      </c>
      <c r="F16" s="542"/>
      <c r="G16" s="542" t="s">
        <v>643</v>
      </c>
      <c r="H16" s="542"/>
      <c r="I16" s="542" t="s">
        <v>644</v>
      </c>
      <c r="J16" s="542"/>
      <c r="K16" s="151" t="s">
        <v>667</v>
      </c>
    </row>
    <row r="17" spans="1:12" ht="32.65" customHeight="1" x14ac:dyDescent="0.2">
      <c r="A17" s="543" t="s">
        <v>668</v>
      </c>
      <c r="B17" s="152">
        <v>7210</v>
      </c>
      <c r="C17" s="153" t="s">
        <v>592</v>
      </c>
      <c r="D17" s="154" t="s">
        <v>669</v>
      </c>
      <c r="E17" s="544" t="s">
        <v>670</v>
      </c>
      <c r="F17" s="544"/>
      <c r="G17" s="545" t="s">
        <v>671</v>
      </c>
      <c r="H17" s="545"/>
      <c r="I17" s="546" t="s">
        <v>187</v>
      </c>
      <c r="J17" s="546"/>
      <c r="K17" s="155">
        <v>59.67</v>
      </c>
      <c r="L17" s="155"/>
    </row>
    <row r="18" spans="1:12" ht="32.65" customHeight="1" x14ac:dyDescent="0.2">
      <c r="A18" s="543"/>
      <c r="B18" s="152">
        <v>7063</v>
      </c>
      <c r="C18" s="153" t="s">
        <v>537</v>
      </c>
      <c r="D18" s="154" t="s">
        <v>672</v>
      </c>
      <c r="E18" s="544" t="s">
        <v>673</v>
      </c>
      <c r="F18" s="544"/>
      <c r="G18" s="545" t="s">
        <v>674</v>
      </c>
      <c r="H18" s="545"/>
      <c r="I18" s="546" t="s">
        <v>187</v>
      </c>
      <c r="J18" s="546"/>
      <c r="K18" s="155">
        <v>12454.74</v>
      </c>
    </row>
    <row r="19" spans="1:12" ht="32.65" customHeight="1" x14ac:dyDescent="0.2">
      <c r="A19" s="543"/>
      <c r="B19" s="152">
        <v>7183</v>
      </c>
      <c r="C19" s="153" t="s">
        <v>563</v>
      </c>
      <c r="D19" s="154" t="s">
        <v>675</v>
      </c>
      <c r="E19" s="544" t="s">
        <v>676</v>
      </c>
      <c r="F19" s="544"/>
      <c r="G19" s="545" t="s">
        <v>674</v>
      </c>
      <c r="H19" s="545"/>
      <c r="I19" s="546" t="s">
        <v>187</v>
      </c>
      <c r="J19" s="546"/>
      <c r="K19" s="155">
        <v>33500</v>
      </c>
    </row>
    <row r="20" spans="1:12" ht="32.65" customHeight="1" x14ac:dyDescent="0.2">
      <c r="A20" s="543"/>
      <c r="B20" s="152">
        <v>7051</v>
      </c>
      <c r="C20" s="153" t="s">
        <v>527</v>
      </c>
      <c r="D20" s="154" t="s">
        <v>677</v>
      </c>
      <c r="E20" s="544" t="s">
        <v>678</v>
      </c>
      <c r="F20" s="544"/>
      <c r="G20" s="545" t="s">
        <v>674</v>
      </c>
      <c r="H20" s="545"/>
      <c r="I20" s="546" t="s">
        <v>187</v>
      </c>
      <c r="J20" s="546"/>
      <c r="K20" s="155">
        <v>33000</v>
      </c>
    </row>
    <row r="21" spans="1:12" ht="29.25" customHeight="1" x14ac:dyDescent="0.2">
      <c r="A21" s="543"/>
      <c r="B21" s="152">
        <v>7249</v>
      </c>
      <c r="C21" s="153" t="s">
        <v>616</v>
      </c>
      <c r="D21" s="154" t="s">
        <v>679</v>
      </c>
      <c r="E21" s="544" t="s">
        <v>680</v>
      </c>
      <c r="F21" s="544"/>
      <c r="G21" s="545" t="s">
        <v>674</v>
      </c>
      <c r="H21" s="545"/>
      <c r="I21" s="546" t="s">
        <v>187</v>
      </c>
      <c r="J21" s="546"/>
      <c r="K21" s="155">
        <v>1947.87</v>
      </c>
    </row>
    <row r="22" spans="1:12" ht="22.5" customHeight="1" x14ac:dyDescent="0.2">
      <c r="A22" s="543"/>
      <c r="B22" s="152">
        <v>7117</v>
      </c>
      <c r="C22" s="153" t="s">
        <v>544</v>
      </c>
      <c r="D22" s="154" t="s">
        <v>681</v>
      </c>
      <c r="E22" s="544" t="s">
        <v>682</v>
      </c>
      <c r="F22" s="544"/>
      <c r="G22" s="547" t="s">
        <v>683</v>
      </c>
      <c r="H22" s="547"/>
      <c r="I22" s="546" t="s">
        <v>187</v>
      </c>
      <c r="J22" s="546"/>
      <c r="K22" s="155">
        <v>1.57</v>
      </c>
    </row>
    <row r="23" spans="1:12" ht="18.75" customHeight="1" x14ac:dyDescent="0.2">
      <c r="A23" s="543"/>
      <c r="B23" s="152">
        <v>7210</v>
      </c>
      <c r="C23" s="153" t="s">
        <v>596</v>
      </c>
      <c r="D23" s="154" t="s">
        <v>684</v>
      </c>
      <c r="E23" s="544" t="s">
        <v>685</v>
      </c>
      <c r="F23" s="544"/>
      <c r="G23" s="545" t="s">
        <v>671</v>
      </c>
      <c r="H23" s="545"/>
      <c r="I23" s="546" t="s">
        <v>187</v>
      </c>
      <c r="J23" s="546"/>
      <c r="K23" s="155">
        <v>18.25</v>
      </c>
    </row>
    <row r="24" spans="1:12" ht="20.25" customHeight="1" x14ac:dyDescent="0.2">
      <c r="A24" s="543"/>
      <c r="B24" s="152">
        <v>7294</v>
      </c>
      <c r="C24" s="153" t="s">
        <v>624</v>
      </c>
      <c r="D24" s="154" t="s">
        <v>686</v>
      </c>
      <c r="E24" s="544" t="s">
        <v>687</v>
      </c>
      <c r="F24" s="544"/>
      <c r="G24" s="545" t="s">
        <v>688</v>
      </c>
      <c r="H24" s="545"/>
      <c r="I24" s="546" t="s">
        <v>187</v>
      </c>
      <c r="J24" s="546"/>
      <c r="K24" s="155">
        <v>79.239999999999995</v>
      </c>
    </row>
    <row r="25" spans="1:12" ht="12" customHeight="1" x14ac:dyDescent="0.2">
      <c r="A25" s="548" t="s">
        <v>689</v>
      </c>
      <c r="B25" s="548"/>
      <c r="C25" s="548"/>
      <c r="D25" s="548"/>
      <c r="E25" s="548"/>
      <c r="F25" s="548"/>
      <c r="G25" s="548"/>
      <c r="H25" s="548"/>
      <c r="I25" s="548"/>
      <c r="J25" s="548"/>
      <c r="K25" s="156">
        <f>SUM(K17:K24)</f>
        <v>81061.340000000011</v>
      </c>
    </row>
    <row r="26" spans="1:12" x14ac:dyDescent="0.2">
      <c r="B26" s="157"/>
      <c r="C26" s="158"/>
      <c r="D26" s="158"/>
      <c r="E26" s="158"/>
      <c r="F26" s="158"/>
      <c r="G26" s="158"/>
      <c r="H26" s="158"/>
      <c r="I26" s="147"/>
      <c r="J26" s="147"/>
    </row>
    <row r="27" spans="1:12" ht="11.25" customHeight="1" x14ac:dyDescent="0.2">
      <c r="A27" s="540" t="s">
        <v>42</v>
      </c>
      <c r="B27" s="540"/>
      <c r="C27" s="540"/>
      <c r="D27" s="540"/>
      <c r="E27" s="540"/>
      <c r="F27" s="540"/>
      <c r="G27" s="540"/>
      <c r="H27" s="540"/>
      <c r="I27" s="540"/>
      <c r="J27" s="540"/>
      <c r="K27" s="540"/>
    </row>
    <row r="28" spans="1:12" x14ac:dyDescent="0.2">
      <c r="B28" s="157"/>
      <c r="C28" s="158"/>
      <c r="D28" s="158"/>
      <c r="E28" s="158"/>
      <c r="F28" s="158"/>
      <c r="G28" s="158"/>
      <c r="H28" s="158"/>
      <c r="I28" s="147"/>
      <c r="J28" s="147"/>
    </row>
    <row r="29" spans="1:12" s="83" customFormat="1" ht="53.25" customHeight="1" x14ac:dyDescent="0.2">
      <c r="A29" s="541" t="s">
        <v>690</v>
      </c>
      <c r="B29" s="541"/>
      <c r="C29" s="541"/>
      <c r="D29" s="541"/>
      <c r="E29" s="541"/>
      <c r="F29" s="149" t="s">
        <v>691</v>
      </c>
      <c r="G29" s="149" t="s">
        <v>647</v>
      </c>
      <c r="H29" s="149" t="s">
        <v>692</v>
      </c>
    </row>
    <row r="30" spans="1:12" s="83" customFormat="1" ht="11.25" customHeight="1" x14ac:dyDescent="0.2">
      <c r="A30" s="549" t="s">
        <v>693</v>
      </c>
      <c r="B30" s="549"/>
      <c r="C30" s="549"/>
      <c r="D30" s="549"/>
      <c r="E30" s="549"/>
      <c r="F30" s="549"/>
      <c r="G30" s="549"/>
      <c r="H30" s="159" t="s">
        <v>187</v>
      </c>
    </row>
    <row r="31" spans="1:12" s="83" customFormat="1" ht="11.25" customHeight="1" x14ac:dyDescent="0.2">
      <c r="A31" s="550" t="s">
        <v>694</v>
      </c>
      <c r="B31" s="550"/>
      <c r="C31" s="550"/>
      <c r="D31" s="550"/>
      <c r="E31" s="550"/>
      <c r="F31" s="160"/>
      <c r="G31" s="161">
        <v>0</v>
      </c>
      <c r="H31" s="159" t="s">
        <v>187</v>
      </c>
    </row>
    <row r="32" spans="1:12" s="83" customFormat="1" ht="11.25" customHeight="1" x14ac:dyDescent="0.2">
      <c r="A32" s="550" t="s">
        <v>694</v>
      </c>
      <c r="B32" s="550"/>
      <c r="C32" s="550"/>
      <c r="D32" s="550"/>
      <c r="E32" s="550"/>
      <c r="F32" s="160"/>
      <c r="G32" s="161">
        <v>0</v>
      </c>
      <c r="H32" s="159" t="s">
        <v>187</v>
      </c>
    </row>
    <row r="33" spans="1:8" s="83" customFormat="1" ht="11.25" customHeight="1" x14ac:dyDescent="0.2">
      <c r="A33" s="550" t="s">
        <v>694</v>
      </c>
      <c r="B33" s="550"/>
      <c r="C33" s="550"/>
      <c r="D33" s="550"/>
      <c r="E33" s="550"/>
      <c r="F33" s="160"/>
      <c r="G33" s="161">
        <v>0</v>
      </c>
      <c r="H33" s="159" t="s">
        <v>187</v>
      </c>
    </row>
    <row r="34" spans="1:8" s="83" customFormat="1" ht="11.25" customHeight="1" x14ac:dyDescent="0.2">
      <c r="A34" s="550" t="s">
        <v>694</v>
      </c>
      <c r="B34" s="550"/>
      <c r="C34" s="550"/>
      <c r="D34" s="550"/>
      <c r="E34" s="550"/>
      <c r="F34" s="160"/>
      <c r="G34" s="161">
        <v>0</v>
      </c>
      <c r="H34" s="159" t="s">
        <v>187</v>
      </c>
    </row>
    <row r="35" spans="1:8" s="83" customFormat="1" ht="11.25" customHeight="1" x14ac:dyDescent="0.2">
      <c r="A35" s="550" t="s">
        <v>694</v>
      </c>
      <c r="B35" s="550"/>
      <c r="C35" s="550"/>
      <c r="D35" s="550"/>
      <c r="E35" s="550"/>
      <c r="F35" s="160"/>
      <c r="G35" s="161">
        <v>0</v>
      </c>
      <c r="H35" s="159" t="s">
        <v>187</v>
      </c>
    </row>
    <row r="36" spans="1:8" s="83" customFormat="1" ht="11.25" customHeight="1" x14ac:dyDescent="0.2">
      <c r="A36" s="543" t="s">
        <v>695</v>
      </c>
      <c r="B36" s="543"/>
      <c r="C36" s="543"/>
      <c r="D36" s="543"/>
      <c r="E36" s="543"/>
      <c r="F36" s="543"/>
      <c r="G36" s="162">
        <f>SUM(G31:G35)</f>
        <v>0</v>
      </c>
      <c r="H36" s="163" t="s">
        <v>316</v>
      </c>
    </row>
    <row r="37" spans="1:8" s="83" customFormat="1" ht="11.25" customHeight="1" x14ac:dyDescent="0.2">
      <c r="A37" s="551" t="s">
        <v>696</v>
      </c>
      <c r="B37" s="551"/>
      <c r="C37" s="551"/>
      <c r="D37" s="551"/>
      <c r="E37" s="551"/>
      <c r="F37" s="160">
        <v>6999</v>
      </c>
      <c r="G37" s="161">
        <v>0</v>
      </c>
      <c r="H37" s="159" t="s">
        <v>187</v>
      </c>
    </row>
    <row r="38" spans="1:8" s="83" customFormat="1" ht="11.25" customHeight="1" x14ac:dyDescent="0.2">
      <c r="A38" s="552" t="s">
        <v>697</v>
      </c>
      <c r="B38" s="552"/>
      <c r="C38" s="552"/>
      <c r="D38" s="552"/>
      <c r="E38" s="552"/>
      <c r="F38" s="552"/>
      <c r="G38" s="161"/>
      <c r="H38" s="159" t="s">
        <v>187</v>
      </c>
    </row>
    <row r="39" spans="1:8" s="83" customFormat="1" ht="11.25" customHeight="1" x14ac:dyDescent="0.2">
      <c r="A39" s="550" t="s">
        <v>694</v>
      </c>
      <c r="B39" s="550"/>
      <c r="C39" s="550"/>
      <c r="D39" s="550"/>
      <c r="E39" s="550"/>
      <c r="F39" s="164"/>
      <c r="G39" s="161">
        <v>0</v>
      </c>
      <c r="H39" s="159" t="s">
        <v>187</v>
      </c>
    </row>
    <row r="40" spans="1:8" s="83" customFormat="1" ht="11.25" customHeight="1" x14ac:dyDescent="0.2">
      <c r="A40" s="550" t="s">
        <v>694</v>
      </c>
      <c r="B40" s="550"/>
      <c r="C40" s="550"/>
      <c r="D40" s="550"/>
      <c r="E40" s="550"/>
      <c r="F40" s="164"/>
      <c r="G40" s="161">
        <v>0</v>
      </c>
      <c r="H40" s="159" t="s">
        <v>187</v>
      </c>
    </row>
    <row r="41" spans="1:8" s="83" customFormat="1" ht="11.25" customHeight="1" x14ac:dyDescent="0.2">
      <c r="A41" s="550" t="s">
        <v>694</v>
      </c>
      <c r="B41" s="550"/>
      <c r="C41" s="550"/>
      <c r="D41" s="550"/>
      <c r="E41" s="550"/>
      <c r="F41" s="164"/>
      <c r="G41" s="161">
        <v>0</v>
      </c>
      <c r="H41" s="159" t="s">
        <v>187</v>
      </c>
    </row>
    <row r="42" spans="1:8" s="83" customFormat="1" ht="11.25" customHeight="1" x14ac:dyDescent="0.2">
      <c r="A42" s="550" t="s">
        <v>694</v>
      </c>
      <c r="B42" s="550"/>
      <c r="C42" s="550"/>
      <c r="D42" s="550"/>
      <c r="E42" s="550"/>
      <c r="F42" s="164"/>
      <c r="G42" s="161">
        <v>0</v>
      </c>
      <c r="H42" s="159" t="s">
        <v>187</v>
      </c>
    </row>
    <row r="43" spans="1:8" s="83" customFormat="1" ht="11.25" customHeight="1" x14ac:dyDescent="0.2">
      <c r="A43" s="550" t="s">
        <v>694</v>
      </c>
      <c r="B43" s="550"/>
      <c r="C43" s="550"/>
      <c r="D43" s="550"/>
      <c r="E43" s="550"/>
      <c r="F43" s="164"/>
      <c r="G43" s="161">
        <v>0</v>
      </c>
      <c r="H43" s="159" t="s">
        <v>187</v>
      </c>
    </row>
    <row r="44" spans="1:8" s="83" customFormat="1" ht="11.25" customHeight="1" x14ac:dyDescent="0.2">
      <c r="A44" s="543" t="s">
        <v>698</v>
      </c>
      <c r="B44" s="543"/>
      <c r="C44" s="543"/>
      <c r="D44" s="543"/>
      <c r="E44" s="543"/>
      <c r="F44" s="543"/>
      <c r="G44" s="165">
        <f>SUM(G37:G43)</f>
        <v>0</v>
      </c>
      <c r="H44" s="163" t="s">
        <v>699</v>
      </c>
    </row>
    <row r="45" spans="1:8" s="83" customFormat="1" ht="11.25" customHeight="1" x14ac:dyDescent="0.2">
      <c r="A45" s="543" t="s">
        <v>700</v>
      </c>
      <c r="B45" s="543"/>
      <c r="C45" s="543"/>
      <c r="D45" s="543"/>
      <c r="E45" s="543"/>
      <c r="F45" s="543"/>
      <c r="G45" s="166" t="str">
        <f>IF(G36=0,"0,00%",G36/G44)</f>
        <v>0,00%</v>
      </c>
      <c r="H45" s="163" t="s">
        <v>701</v>
      </c>
    </row>
    <row r="46" spans="1:8" s="83" customFormat="1" ht="11.25" customHeight="1" x14ac:dyDescent="0.2">
      <c r="A46" s="551" t="s">
        <v>702</v>
      </c>
      <c r="B46" s="551"/>
      <c r="C46" s="551"/>
      <c r="D46" s="551"/>
      <c r="E46" s="551"/>
      <c r="F46" s="167">
        <v>7999</v>
      </c>
      <c r="G46" s="155">
        <v>0</v>
      </c>
      <c r="H46" s="159" t="s">
        <v>187</v>
      </c>
    </row>
    <row r="47" spans="1:8" s="83" customFormat="1" ht="11.25" customHeight="1" x14ac:dyDescent="0.2">
      <c r="A47" s="552" t="s">
        <v>703</v>
      </c>
      <c r="B47" s="552"/>
      <c r="C47" s="552"/>
      <c r="D47" s="552"/>
      <c r="E47" s="552"/>
      <c r="F47" s="552"/>
      <c r="G47" s="155"/>
      <c r="H47" s="159" t="s">
        <v>187</v>
      </c>
    </row>
    <row r="48" spans="1:8" s="83" customFormat="1" ht="11.25" customHeight="1" x14ac:dyDescent="0.2">
      <c r="A48" s="550" t="s">
        <v>694</v>
      </c>
      <c r="B48" s="550"/>
      <c r="C48" s="550"/>
      <c r="D48" s="550"/>
      <c r="E48" s="550"/>
      <c r="F48" s="167"/>
      <c r="G48" s="155">
        <v>0</v>
      </c>
      <c r="H48" s="159" t="s">
        <v>187</v>
      </c>
    </row>
    <row r="49" spans="1:11" s="83" customFormat="1" ht="11.25" customHeight="1" x14ac:dyDescent="0.2">
      <c r="A49" s="550" t="s">
        <v>694</v>
      </c>
      <c r="B49" s="550"/>
      <c r="C49" s="550"/>
      <c r="D49" s="550"/>
      <c r="E49" s="550"/>
      <c r="F49" s="167"/>
      <c r="G49" s="155">
        <v>0</v>
      </c>
      <c r="H49" s="159" t="s">
        <v>187</v>
      </c>
    </row>
    <row r="50" spans="1:11" s="83" customFormat="1" ht="11.25" customHeight="1" x14ac:dyDescent="0.2">
      <c r="A50" s="550" t="s">
        <v>694</v>
      </c>
      <c r="B50" s="550"/>
      <c r="C50" s="550"/>
      <c r="D50" s="550"/>
      <c r="E50" s="550"/>
      <c r="F50" s="167"/>
      <c r="G50" s="155">
        <v>0</v>
      </c>
      <c r="H50" s="159" t="s">
        <v>187</v>
      </c>
    </row>
    <row r="51" spans="1:11" s="83" customFormat="1" ht="11.25" customHeight="1" x14ac:dyDescent="0.2">
      <c r="A51" s="550" t="s">
        <v>694</v>
      </c>
      <c r="B51" s="550"/>
      <c r="C51" s="550"/>
      <c r="D51" s="550"/>
      <c r="E51" s="550"/>
      <c r="F51" s="167"/>
      <c r="G51" s="155">
        <v>0</v>
      </c>
      <c r="H51" s="159" t="s">
        <v>187</v>
      </c>
    </row>
    <row r="52" spans="1:11" s="83" customFormat="1" ht="11.25" customHeight="1" x14ac:dyDescent="0.2">
      <c r="A52" s="550" t="s">
        <v>694</v>
      </c>
      <c r="B52" s="550"/>
      <c r="C52" s="550"/>
      <c r="D52" s="550"/>
      <c r="E52" s="550"/>
      <c r="F52" s="167"/>
      <c r="G52" s="155">
        <v>0</v>
      </c>
      <c r="H52" s="159" t="s">
        <v>187</v>
      </c>
    </row>
    <row r="53" spans="1:11" s="83" customFormat="1" ht="12.75" customHeight="1" x14ac:dyDescent="0.2">
      <c r="A53" s="543" t="s">
        <v>704</v>
      </c>
      <c r="B53" s="543"/>
      <c r="C53" s="543"/>
      <c r="D53" s="543"/>
      <c r="E53" s="543"/>
      <c r="F53" s="543"/>
      <c r="G53" s="168">
        <f>SUM(G46:G52)</f>
        <v>0</v>
      </c>
      <c r="H53" s="163" t="s">
        <v>705</v>
      </c>
    </row>
    <row r="54" spans="1:11" s="83" customFormat="1" ht="11.25" customHeight="1" x14ac:dyDescent="0.2">
      <c r="A54" s="543" t="s">
        <v>706</v>
      </c>
      <c r="B54" s="543"/>
      <c r="C54" s="543"/>
      <c r="D54" s="543"/>
      <c r="E54" s="543"/>
      <c r="F54" s="543"/>
      <c r="G54" s="169">
        <f>+G45*G53</f>
        <v>0</v>
      </c>
      <c r="H54" s="163" t="s">
        <v>707</v>
      </c>
    </row>
    <row r="55" spans="1:11" s="83" customFormat="1" ht="11.25" x14ac:dyDescent="0.2">
      <c r="B55" s="157"/>
      <c r="C55" s="95"/>
      <c r="D55" s="158"/>
      <c r="G55" s="158"/>
      <c r="H55" s="158"/>
      <c r="I55" s="147"/>
      <c r="J55" s="147"/>
    </row>
    <row r="56" spans="1:11" ht="12.95" customHeight="1" x14ac:dyDescent="0.2">
      <c r="A56" s="540" t="s">
        <v>43</v>
      </c>
      <c r="B56" s="540"/>
      <c r="C56" s="540"/>
      <c r="D56" s="540"/>
      <c r="E56" s="540"/>
      <c r="F56" s="540"/>
      <c r="G56" s="540"/>
      <c r="H56" s="540"/>
      <c r="I56" s="540"/>
      <c r="J56" s="540"/>
      <c r="K56" s="540"/>
    </row>
    <row r="57" spans="1:11" x14ac:dyDescent="0.2">
      <c r="B57" s="157"/>
      <c r="C57" s="158"/>
      <c r="D57" s="158"/>
      <c r="E57" s="158"/>
      <c r="F57" s="158"/>
      <c r="G57" s="158"/>
      <c r="H57" s="158"/>
      <c r="I57" s="147"/>
      <c r="J57" s="147"/>
    </row>
    <row r="58" spans="1:11" s="83" customFormat="1" ht="33.75" customHeight="1" x14ac:dyDescent="0.2">
      <c r="A58" s="541" t="s">
        <v>690</v>
      </c>
      <c r="B58" s="541"/>
      <c r="C58" s="541"/>
      <c r="D58" s="541"/>
      <c r="E58" s="541"/>
      <c r="F58" s="541"/>
      <c r="G58" s="149" t="s">
        <v>646</v>
      </c>
      <c r="H58" s="149" t="s">
        <v>647</v>
      </c>
      <c r="I58" s="149" t="s">
        <v>692</v>
      </c>
    </row>
    <row r="59" spans="1:11" s="83" customFormat="1" ht="11.25" customHeight="1" x14ac:dyDescent="0.2">
      <c r="A59" s="551" t="s">
        <v>648</v>
      </c>
      <c r="B59" s="551"/>
      <c r="C59" s="551"/>
      <c r="D59" s="551"/>
      <c r="E59" s="551"/>
      <c r="F59" s="551"/>
      <c r="G59" s="160">
        <v>804</v>
      </c>
      <c r="H59" s="155">
        <v>0</v>
      </c>
      <c r="I59" s="159" t="s">
        <v>708</v>
      </c>
    </row>
    <row r="60" spans="1:11" s="83" customFormat="1" ht="11.25" customHeight="1" x14ac:dyDescent="0.2">
      <c r="A60" s="551" t="s">
        <v>649</v>
      </c>
      <c r="B60" s="551"/>
      <c r="C60" s="551"/>
      <c r="D60" s="551"/>
      <c r="E60" s="551"/>
      <c r="F60" s="551"/>
      <c r="G60" s="160">
        <v>805</v>
      </c>
      <c r="H60" s="155">
        <v>0</v>
      </c>
      <c r="I60" s="159" t="s">
        <v>709</v>
      </c>
    </row>
    <row r="61" spans="1:11" s="83" customFormat="1" ht="11.25" customHeight="1" x14ac:dyDescent="0.2">
      <c r="A61" s="551" t="s">
        <v>710</v>
      </c>
      <c r="B61" s="551"/>
      <c r="C61" s="551"/>
      <c r="D61" s="551"/>
      <c r="E61" s="551"/>
      <c r="F61" s="551"/>
      <c r="G61" s="160">
        <v>808</v>
      </c>
      <c r="H61" s="161">
        <v>0</v>
      </c>
      <c r="I61" s="159" t="s">
        <v>711</v>
      </c>
    </row>
    <row r="62" spans="1:11" s="95" customFormat="1" ht="24" customHeight="1" x14ac:dyDescent="0.2">
      <c r="A62" s="553" t="s">
        <v>712</v>
      </c>
      <c r="B62" s="553"/>
      <c r="C62" s="553"/>
      <c r="D62" s="553"/>
      <c r="E62" s="553"/>
      <c r="F62" s="553"/>
      <c r="G62" s="553"/>
      <c r="H62" s="168">
        <f>IF(((H60-H61)&gt;=0),(H59*"15%")+((H60-H61)*"15%"),(H59*"15%"))</f>
        <v>0</v>
      </c>
      <c r="I62" s="163" t="s">
        <v>713</v>
      </c>
    </row>
    <row r="63" spans="1:11" s="83" customFormat="1" ht="11.25" x14ac:dyDescent="0.2">
      <c r="B63" s="157"/>
      <c r="C63" s="95"/>
      <c r="D63" s="158"/>
      <c r="G63" s="158"/>
      <c r="H63" s="158"/>
      <c r="I63" s="147"/>
      <c r="J63" s="147"/>
    </row>
    <row r="64" spans="1:11" ht="21.75" customHeight="1" x14ac:dyDescent="0.2">
      <c r="A64" s="540" t="s">
        <v>44</v>
      </c>
      <c r="B64" s="540"/>
      <c r="C64" s="540"/>
      <c r="D64" s="540"/>
      <c r="E64" s="540"/>
      <c r="F64" s="540"/>
      <c r="G64" s="540"/>
      <c r="H64" s="540"/>
      <c r="I64" s="540"/>
      <c r="J64" s="170"/>
      <c r="K64" s="170"/>
    </row>
    <row r="65" spans="1:11" s="83" customFormat="1" ht="11.25" x14ac:dyDescent="0.2">
      <c r="A65" s="125"/>
      <c r="B65" s="125"/>
      <c r="C65" s="125"/>
      <c r="D65" s="125"/>
      <c r="E65" s="125"/>
      <c r="F65" s="125"/>
      <c r="G65" s="125"/>
      <c r="H65" s="125"/>
    </row>
    <row r="66" spans="1:11" s="83" customFormat="1" ht="33.75" customHeight="1" x14ac:dyDescent="0.2">
      <c r="A66" s="541" t="s">
        <v>128</v>
      </c>
      <c r="B66" s="541"/>
      <c r="C66" s="541"/>
      <c r="D66" s="541"/>
      <c r="E66" s="541"/>
      <c r="F66" s="541"/>
      <c r="G66" s="149" t="s">
        <v>646</v>
      </c>
      <c r="H66" s="149" t="s">
        <v>647</v>
      </c>
      <c r="I66" s="149" t="s">
        <v>692</v>
      </c>
    </row>
    <row r="67" spans="1:11" s="83" customFormat="1" ht="11.25" customHeight="1" x14ac:dyDescent="0.2">
      <c r="A67" s="551" t="s">
        <v>714</v>
      </c>
      <c r="B67" s="551"/>
      <c r="C67" s="551"/>
      <c r="D67" s="551"/>
      <c r="E67" s="551"/>
      <c r="F67" s="551"/>
      <c r="G67" s="171">
        <v>806</v>
      </c>
      <c r="H67" s="155">
        <v>81061.34</v>
      </c>
      <c r="I67" s="159" t="s">
        <v>715</v>
      </c>
    </row>
    <row r="68" spans="1:11" s="83" customFormat="1" ht="11.25" customHeight="1" x14ac:dyDescent="0.2">
      <c r="A68" s="551" t="s">
        <v>716</v>
      </c>
      <c r="B68" s="551"/>
      <c r="C68" s="551"/>
      <c r="D68" s="551"/>
      <c r="E68" s="551"/>
      <c r="F68" s="551"/>
      <c r="G68" s="171">
        <v>807</v>
      </c>
      <c r="H68" s="155">
        <v>0</v>
      </c>
      <c r="I68" s="159" t="s">
        <v>717</v>
      </c>
    </row>
    <row r="69" spans="1:11" s="83" customFormat="1" ht="11.25" customHeight="1" x14ac:dyDescent="0.2">
      <c r="A69" s="551" t="s">
        <v>710</v>
      </c>
      <c r="B69" s="551"/>
      <c r="C69" s="551"/>
      <c r="D69" s="551"/>
      <c r="E69" s="551"/>
      <c r="F69" s="551"/>
      <c r="G69" s="171">
        <v>808</v>
      </c>
      <c r="H69" s="155">
        <v>0</v>
      </c>
      <c r="I69" s="159" t="s">
        <v>718</v>
      </c>
    </row>
    <row r="70" spans="1:11" s="83" customFormat="1" ht="11.25" customHeight="1" x14ac:dyDescent="0.2">
      <c r="A70" s="551" t="s">
        <v>712</v>
      </c>
      <c r="B70" s="551"/>
      <c r="C70" s="551"/>
      <c r="D70" s="551"/>
      <c r="E70" s="551"/>
      <c r="F70" s="551"/>
      <c r="G70" s="171">
        <v>809</v>
      </c>
      <c r="H70" s="155">
        <v>0</v>
      </c>
      <c r="I70" s="159" t="s">
        <v>719</v>
      </c>
    </row>
    <row r="71" spans="1:11" s="83" customFormat="1" ht="11.25" customHeight="1" x14ac:dyDescent="0.2">
      <c r="A71" s="551" t="s">
        <v>720</v>
      </c>
      <c r="B71" s="551"/>
      <c r="C71" s="551"/>
      <c r="D71" s="551"/>
      <c r="E71" s="551"/>
      <c r="F71" s="551"/>
      <c r="G71" s="171">
        <v>813</v>
      </c>
      <c r="H71" s="155">
        <v>0</v>
      </c>
      <c r="I71" s="159" t="s">
        <v>721</v>
      </c>
    </row>
    <row r="72" spans="1:11" s="83" customFormat="1" ht="21.75" customHeight="1" x14ac:dyDescent="0.2">
      <c r="A72" s="553" t="s">
        <v>722</v>
      </c>
      <c r="B72" s="553"/>
      <c r="C72" s="553"/>
      <c r="D72" s="553"/>
      <c r="E72" s="553"/>
      <c r="F72" s="553"/>
      <c r="G72" s="553"/>
      <c r="H72" s="165">
        <f>SUM(H67:H71)</f>
        <v>81061.34</v>
      </c>
      <c r="I72" s="163" t="s">
        <v>723</v>
      </c>
    </row>
    <row r="73" spans="1:11" s="83" customFormat="1" ht="11.25" customHeight="1" x14ac:dyDescent="0.2">
      <c r="A73" s="553" t="s">
        <v>724</v>
      </c>
      <c r="B73" s="553"/>
      <c r="C73" s="553"/>
      <c r="D73" s="553"/>
      <c r="E73" s="553"/>
      <c r="F73" s="553"/>
      <c r="G73" s="553"/>
      <c r="H73" s="172">
        <f>+K25+G54+H62-H72</f>
        <v>0</v>
      </c>
      <c r="I73" s="163" t="s">
        <v>725</v>
      </c>
    </row>
    <row r="74" spans="1:11" x14ac:dyDescent="0.2">
      <c r="B74" s="157"/>
      <c r="C74" s="158"/>
      <c r="D74" s="158"/>
      <c r="E74" s="158"/>
      <c r="F74" s="158"/>
      <c r="G74" s="158"/>
      <c r="H74" s="158"/>
      <c r="I74" s="147"/>
      <c r="J74" s="147"/>
    </row>
    <row r="76" spans="1:11" s="145" customFormat="1" ht="12" customHeight="1" x14ac:dyDescent="0.2">
      <c r="A76" s="554" t="s">
        <v>168</v>
      </c>
      <c r="B76" s="554"/>
      <c r="C76" s="554"/>
      <c r="D76" s="554"/>
      <c r="E76" s="554"/>
      <c r="F76" s="554"/>
      <c r="G76" s="554"/>
      <c r="H76" s="554"/>
      <c r="I76" s="554"/>
      <c r="J76" s="554"/>
      <c r="K76" s="554"/>
    </row>
    <row r="77" spans="1:11" s="145" customFormat="1" ht="21.75" customHeight="1" x14ac:dyDescent="0.2">
      <c r="A77" s="532" t="s">
        <v>726</v>
      </c>
      <c r="B77" s="532"/>
      <c r="C77" s="532"/>
      <c r="D77" s="532"/>
      <c r="E77" s="532"/>
      <c r="F77" s="532"/>
      <c r="G77" s="532"/>
      <c r="H77" s="532"/>
      <c r="I77" s="532"/>
      <c r="J77" s="532"/>
      <c r="K77" s="532"/>
    </row>
    <row r="78" spans="1:11" s="145" customFormat="1" ht="21.75" customHeight="1" x14ac:dyDescent="0.2">
      <c r="A78" s="533" t="s">
        <v>727</v>
      </c>
      <c r="B78" s="533"/>
      <c r="C78" s="533"/>
      <c r="D78" s="533"/>
      <c r="E78" s="533"/>
      <c r="F78" s="533"/>
      <c r="G78" s="533"/>
      <c r="H78" s="533"/>
      <c r="I78" s="533"/>
      <c r="J78" s="533"/>
      <c r="K78" s="533"/>
    </row>
    <row r="79" spans="1:11" s="145" customFormat="1" ht="11.25" customHeight="1" x14ac:dyDescent="0.2">
      <c r="A79" s="533" t="s">
        <v>655</v>
      </c>
      <c r="B79" s="533"/>
      <c r="C79" s="533"/>
      <c r="D79" s="533"/>
      <c r="E79" s="533"/>
      <c r="F79" s="533"/>
      <c r="G79" s="533"/>
      <c r="H79" s="533"/>
      <c r="I79" s="533"/>
      <c r="J79" s="533"/>
      <c r="K79" s="533"/>
    </row>
    <row r="80" spans="1:11" s="145" customFormat="1" ht="21.75" customHeight="1" x14ac:dyDescent="0.2">
      <c r="A80" s="533" t="s">
        <v>728</v>
      </c>
      <c r="B80" s="533"/>
      <c r="C80" s="533"/>
      <c r="D80" s="533"/>
      <c r="E80" s="533"/>
      <c r="F80" s="533"/>
      <c r="G80" s="533"/>
      <c r="H80" s="533"/>
      <c r="I80" s="533"/>
      <c r="J80" s="533"/>
      <c r="K80" s="533"/>
    </row>
    <row r="81" spans="1:11" s="145" customFormat="1" ht="21.75" customHeight="1" x14ac:dyDescent="0.2">
      <c r="A81" s="533" t="s">
        <v>729</v>
      </c>
      <c r="B81" s="533"/>
      <c r="C81" s="533"/>
      <c r="D81" s="533"/>
      <c r="E81" s="533"/>
      <c r="F81" s="533"/>
      <c r="G81" s="533"/>
      <c r="H81" s="533"/>
      <c r="I81" s="533"/>
      <c r="J81" s="533"/>
      <c r="K81" s="533"/>
    </row>
    <row r="82" spans="1:11" s="145" customFormat="1" ht="12.75" customHeight="1" x14ac:dyDescent="0.2">
      <c r="A82" s="533" t="s">
        <v>730</v>
      </c>
      <c r="B82" s="533"/>
      <c r="C82" s="533"/>
      <c r="D82" s="533"/>
      <c r="E82" s="533"/>
      <c r="F82" s="533"/>
      <c r="G82" s="533"/>
      <c r="H82" s="533"/>
      <c r="I82" s="533"/>
      <c r="J82" s="533"/>
      <c r="K82" s="533"/>
    </row>
    <row r="83" spans="1:11" s="145" customFormat="1" ht="11.25" customHeight="1" x14ac:dyDescent="0.2">
      <c r="A83" s="533" t="s">
        <v>731</v>
      </c>
      <c r="B83" s="533"/>
      <c r="C83" s="533"/>
      <c r="D83" s="533"/>
      <c r="E83" s="533"/>
      <c r="F83" s="533"/>
      <c r="G83" s="533"/>
      <c r="H83" s="533"/>
      <c r="I83" s="533"/>
      <c r="J83" s="533"/>
      <c r="K83" s="533"/>
    </row>
    <row r="84" spans="1:11" s="145" customFormat="1" ht="15.75" customHeight="1" x14ac:dyDescent="0.2">
      <c r="A84" s="534" t="s">
        <v>732</v>
      </c>
      <c r="B84" s="534"/>
      <c r="C84" s="534"/>
      <c r="D84" s="534"/>
      <c r="E84" s="534"/>
      <c r="F84" s="534"/>
      <c r="G84" s="534"/>
      <c r="H84" s="534"/>
      <c r="I84" s="534"/>
      <c r="J84" s="534"/>
      <c r="K84" s="534"/>
    </row>
    <row r="85" spans="1:11" s="145" customFormat="1" ht="11.25" x14ac:dyDescent="0.2">
      <c r="A85" s="125"/>
      <c r="B85" s="125"/>
      <c r="C85" s="125"/>
      <c r="D85" s="125"/>
      <c r="E85" s="125"/>
      <c r="F85" s="125"/>
      <c r="G85" s="125"/>
      <c r="H85" s="125"/>
    </row>
    <row r="86" spans="1:11" s="145" customFormat="1" ht="11.25" x14ac:dyDescent="0.2">
      <c r="A86" s="125"/>
      <c r="B86" s="125"/>
      <c r="C86" s="125"/>
      <c r="D86" s="125"/>
      <c r="E86" s="125"/>
      <c r="F86" s="125"/>
      <c r="G86" s="125"/>
      <c r="H86" s="125"/>
    </row>
    <row r="87" spans="1:11" s="145" customFormat="1" ht="11.25" x14ac:dyDescent="0.2">
      <c r="A87" s="83"/>
      <c r="B87" s="85"/>
      <c r="C87" s="84"/>
      <c r="D87" s="84"/>
      <c r="E87" s="95"/>
      <c r="F87" s="95"/>
      <c r="G87" s="85"/>
      <c r="H87" s="85"/>
    </row>
    <row r="88" spans="1:11" s="145" customFormat="1" ht="11.25" x14ac:dyDescent="0.2">
      <c r="A88" s="83"/>
      <c r="B88" s="129"/>
      <c r="C88" s="84"/>
      <c r="D88" s="84"/>
      <c r="E88" s="95"/>
      <c r="F88" s="95"/>
      <c r="G88" s="129"/>
      <c r="H88" s="129"/>
    </row>
    <row r="89" spans="1:11" s="145" customFormat="1" ht="11.25" x14ac:dyDescent="0.2">
      <c r="A89" s="85" t="str">
        <f>+Índice_Anexos_ICT!A125</f>
        <v>SR. TOMISLAV TOPIC GRANADOS</v>
      </c>
      <c r="B89" s="85"/>
      <c r="C89" s="129"/>
      <c r="D89" s="83"/>
      <c r="E89" s="83"/>
      <c r="F89" s="83"/>
      <c r="H89" s="85"/>
      <c r="I89" s="85" t="str">
        <f>+Índice_Anexos_ICT!G125</f>
        <v>Sr. FELIX BYRON VALAREZO ALVARADO</v>
      </c>
    </row>
    <row r="90" spans="1:11" s="145" customFormat="1" ht="11.25" x14ac:dyDescent="0.2">
      <c r="A90" s="85" t="str">
        <f>+Índice_Anexos_ICT!A126</f>
        <v>C.C: 0905396180</v>
      </c>
      <c r="B90" s="85"/>
      <c r="C90" s="129"/>
      <c r="D90" s="83"/>
      <c r="E90" s="83"/>
      <c r="F90" s="83"/>
      <c r="H90" s="129"/>
      <c r="I90" s="85" t="str">
        <f>+Índice_Anexos_ICT!G126</f>
        <v>RUC No. 0912592029001</v>
      </c>
    </row>
    <row r="91" spans="1:11" s="145" customFormat="1" ht="11.25" x14ac:dyDescent="0.2">
      <c r="A91" s="85" t="str">
        <f>+Índice_Anexos_ICT!A127</f>
        <v>REPRESENTANTE LEGAL  TELSOTERRA S.A.</v>
      </c>
      <c r="B91" s="129"/>
      <c r="C91" s="129"/>
      <c r="D91" s="83"/>
      <c r="E91" s="83"/>
      <c r="F91" s="83"/>
      <c r="H91" s="129"/>
      <c r="I91" s="85" t="str">
        <f>+Índice_Anexos_ICT!G127</f>
        <v>Contador TELSOTERRA S.A.</v>
      </c>
    </row>
  </sheetData>
  <mergeCells count="87">
    <mergeCell ref="A84:K84"/>
    <mergeCell ref="A79:K79"/>
    <mergeCell ref="A80:K80"/>
    <mergeCell ref="A81:K81"/>
    <mergeCell ref="A82:K82"/>
    <mergeCell ref="A83:K83"/>
    <mergeCell ref="A72:G72"/>
    <mergeCell ref="A73:G73"/>
    <mergeCell ref="A76:K76"/>
    <mergeCell ref="A77:K77"/>
    <mergeCell ref="A78:K78"/>
    <mergeCell ref="A67:F67"/>
    <mergeCell ref="A68:F68"/>
    <mergeCell ref="A69:F69"/>
    <mergeCell ref="A70:F70"/>
    <mergeCell ref="A71:F71"/>
    <mergeCell ref="A60:F60"/>
    <mergeCell ref="A61:F61"/>
    <mergeCell ref="A62:G62"/>
    <mergeCell ref="A64:I64"/>
    <mergeCell ref="A66:F66"/>
    <mergeCell ref="A54:F54"/>
    <mergeCell ref="A56:I56"/>
    <mergeCell ref="J56:K56"/>
    <mergeCell ref="A58:F58"/>
    <mergeCell ref="A59:F59"/>
    <mergeCell ref="A49:E49"/>
    <mergeCell ref="A50:E50"/>
    <mergeCell ref="A51:E51"/>
    <mergeCell ref="A52:E52"/>
    <mergeCell ref="A53:F53"/>
    <mergeCell ref="A44:F44"/>
    <mergeCell ref="A45:F45"/>
    <mergeCell ref="A46:E46"/>
    <mergeCell ref="A47:F47"/>
    <mergeCell ref="A48:E48"/>
    <mergeCell ref="A39:E39"/>
    <mergeCell ref="A40:E40"/>
    <mergeCell ref="A41:E41"/>
    <mergeCell ref="A42:E42"/>
    <mergeCell ref="A43:E43"/>
    <mergeCell ref="A34:E34"/>
    <mergeCell ref="A35:E35"/>
    <mergeCell ref="A36:F36"/>
    <mergeCell ref="A37:E37"/>
    <mergeCell ref="A38:F38"/>
    <mergeCell ref="A29:E29"/>
    <mergeCell ref="A30:G30"/>
    <mergeCell ref="A31:E31"/>
    <mergeCell ref="A32:E32"/>
    <mergeCell ref="A33:E33"/>
    <mergeCell ref="E24:F24"/>
    <mergeCell ref="G24:H24"/>
    <mergeCell ref="I24:J24"/>
    <mergeCell ref="A25:J25"/>
    <mergeCell ref="A27:I27"/>
    <mergeCell ref="J27:K27"/>
    <mergeCell ref="E22:F22"/>
    <mergeCell ref="G22:H22"/>
    <mergeCell ref="I22:J22"/>
    <mergeCell ref="E23:F23"/>
    <mergeCell ref="G23:H23"/>
    <mergeCell ref="I23:J23"/>
    <mergeCell ref="A17:A24"/>
    <mergeCell ref="E17:F17"/>
    <mergeCell ref="G17:H17"/>
    <mergeCell ref="I17:J17"/>
    <mergeCell ref="E18:F18"/>
    <mergeCell ref="G18:H18"/>
    <mergeCell ref="I18:J18"/>
    <mergeCell ref="E19:F19"/>
    <mergeCell ref="G19:H19"/>
    <mergeCell ref="I19:J19"/>
    <mergeCell ref="E20:F20"/>
    <mergeCell ref="G20:H20"/>
    <mergeCell ref="I20:J20"/>
    <mergeCell ref="E21:F21"/>
    <mergeCell ref="G21:H21"/>
    <mergeCell ref="I21:J21"/>
    <mergeCell ref="A13:K13"/>
    <mergeCell ref="E15:F15"/>
    <mergeCell ref="G15:H15"/>
    <mergeCell ref="I15:J15"/>
    <mergeCell ref="C16:D16"/>
    <mergeCell ref="E16:F16"/>
    <mergeCell ref="G16:H16"/>
    <mergeCell ref="I16:J16"/>
  </mergeCells>
  <hyperlinks>
    <hyperlink ref="I1" location="Índice_Anexos_ICT!A1" display="Índice"/>
  </hyperlinks>
  <pageMargins left="0.27569444444444402" right="0.27569444444444402" top="0.39374999999999999" bottom="0.39374999999999999"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44"/>
  <sheetViews>
    <sheetView topLeftCell="A25" zoomScale="80" zoomScaleNormal="80" workbookViewId="0">
      <selection activeCell="C54" sqref="C54"/>
    </sheetView>
  </sheetViews>
  <sheetFormatPr baseColWidth="10" defaultColWidth="8.85546875" defaultRowHeight="12.75" x14ac:dyDescent="0.2"/>
  <cols>
    <col min="1" max="1" width="10.7109375" style="14" customWidth="1"/>
    <col min="2" max="2" width="10.85546875" style="173" customWidth="1"/>
    <col min="3" max="3" width="27.140625" style="173" customWidth="1"/>
    <col min="4" max="4" width="13.28515625" style="173" customWidth="1"/>
    <col min="5" max="5" width="11.28515625" style="14" customWidth="1"/>
    <col min="6" max="6" width="11.7109375" style="14" customWidth="1"/>
    <col min="7" max="7" width="15.85546875" style="14" customWidth="1"/>
    <col min="8" max="8" width="14.7109375" style="14" customWidth="1"/>
    <col min="9" max="1024" width="8.85546875" style="16"/>
  </cols>
  <sheetData>
    <row r="1" spans="1:8" x14ac:dyDescent="0.2">
      <c r="A1" s="17" t="s">
        <v>125</v>
      </c>
      <c r="B1" s="17"/>
      <c r="C1" s="17"/>
      <c r="G1" s="55" t="s">
        <v>126</v>
      </c>
    </row>
    <row r="2" spans="1:8" x14ac:dyDescent="0.2">
      <c r="A2" s="18"/>
      <c r="B2" s="19"/>
      <c r="C2" s="19"/>
    </row>
    <row r="3" spans="1:8" x14ac:dyDescent="0.2">
      <c r="A3" s="17" t="s">
        <v>1</v>
      </c>
      <c r="B3" s="14"/>
      <c r="C3" s="20" t="str">
        <f>+Índice_Anexos_ICT!C3</f>
        <v>TELSOTERRA S.A.</v>
      </c>
    </row>
    <row r="4" spans="1:8" x14ac:dyDescent="0.2">
      <c r="A4" s="17" t="s">
        <v>3</v>
      </c>
      <c r="B4" s="14"/>
      <c r="C4" s="20" t="str">
        <f>+Índice_Anexos_ICT!C4</f>
        <v>0992941626001</v>
      </c>
    </row>
    <row r="5" spans="1:8" x14ac:dyDescent="0.2">
      <c r="A5" s="17" t="s">
        <v>5</v>
      </c>
      <c r="B5" s="14"/>
      <c r="C5" s="20">
        <f>+Índice_Anexos_ICT!C5</f>
        <v>2019</v>
      </c>
    </row>
    <row r="6" spans="1:8" x14ac:dyDescent="0.2">
      <c r="A6" s="18"/>
      <c r="B6" s="19"/>
      <c r="C6" s="19"/>
    </row>
    <row r="7" spans="1:8" x14ac:dyDescent="0.2">
      <c r="A7" s="17" t="s">
        <v>733</v>
      </c>
      <c r="B7" s="17"/>
      <c r="C7" s="17"/>
      <c r="G7" s="132"/>
    </row>
    <row r="8" spans="1:8" x14ac:dyDescent="0.2">
      <c r="A8" s="19" t="s">
        <v>632</v>
      </c>
      <c r="B8" s="17"/>
      <c r="C8" s="17"/>
    </row>
    <row r="9" spans="1:8" x14ac:dyDescent="0.2">
      <c r="A9" s="19" t="s">
        <v>734</v>
      </c>
      <c r="B9" s="17"/>
      <c r="C9" s="17"/>
    </row>
    <row r="10" spans="1:8" x14ac:dyDescent="0.2">
      <c r="A10" s="18"/>
      <c r="B10" s="17"/>
      <c r="C10" s="17"/>
    </row>
    <row r="12" spans="1:8" x14ac:dyDescent="0.2">
      <c r="A12" s="174" t="s">
        <v>46</v>
      </c>
      <c r="B12" s="174"/>
      <c r="C12" s="174"/>
      <c r="D12" s="174"/>
      <c r="E12" s="174"/>
      <c r="F12" s="174"/>
      <c r="G12" s="174"/>
    </row>
    <row r="13" spans="1:8" x14ac:dyDescent="0.2">
      <c r="A13" s="130"/>
      <c r="B13" s="130"/>
      <c r="C13" s="130"/>
      <c r="D13" s="130"/>
      <c r="E13" s="130"/>
      <c r="F13" s="175"/>
      <c r="G13" s="176"/>
    </row>
    <row r="14" spans="1:8" ht="84" x14ac:dyDescent="0.2">
      <c r="A14" s="23" t="s">
        <v>311</v>
      </c>
      <c r="B14" s="23" t="s">
        <v>636</v>
      </c>
      <c r="C14" s="23" t="s">
        <v>735</v>
      </c>
      <c r="D14" s="23" t="s">
        <v>736</v>
      </c>
      <c r="E14" s="23" t="s">
        <v>737</v>
      </c>
      <c r="F14" s="23" t="s">
        <v>738</v>
      </c>
      <c r="G14" s="133" t="s">
        <v>739</v>
      </c>
      <c r="H14" s="133" t="s">
        <v>740</v>
      </c>
    </row>
    <row r="15" spans="1:8" ht="12" customHeight="1" x14ac:dyDescent="0.2">
      <c r="A15" s="535" t="s">
        <v>640</v>
      </c>
      <c r="B15" s="535"/>
      <c r="C15" s="134" t="s">
        <v>315</v>
      </c>
      <c r="D15" s="177" t="s">
        <v>641</v>
      </c>
      <c r="E15" s="535" t="s">
        <v>642</v>
      </c>
      <c r="F15" s="535"/>
      <c r="G15" s="134" t="s">
        <v>643</v>
      </c>
      <c r="H15" s="134" t="s">
        <v>644</v>
      </c>
    </row>
    <row r="16" spans="1:8" x14ac:dyDescent="0.2">
      <c r="A16" s="135"/>
      <c r="B16" s="135"/>
      <c r="C16" s="135"/>
      <c r="D16" s="136"/>
      <c r="E16" s="178">
        <v>0</v>
      </c>
      <c r="F16" s="137">
        <v>0</v>
      </c>
      <c r="G16" s="179">
        <v>0</v>
      </c>
      <c r="H16" s="137">
        <v>10000</v>
      </c>
    </row>
    <row r="17" spans="1:8" x14ac:dyDescent="0.2">
      <c r="A17" s="138"/>
      <c r="B17" s="138"/>
      <c r="C17" s="138"/>
      <c r="D17" s="136"/>
      <c r="E17" s="178">
        <v>0</v>
      </c>
      <c r="F17" s="137">
        <v>0</v>
      </c>
      <c r="G17" s="179">
        <v>0</v>
      </c>
      <c r="H17" s="137">
        <f t="shared" ref="H17:H22" si="0">+F17*G17</f>
        <v>0</v>
      </c>
    </row>
    <row r="18" spans="1:8" x14ac:dyDescent="0.2">
      <c r="A18" s="138"/>
      <c r="B18" s="138"/>
      <c r="C18" s="138"/>
      <c r="D18" s="136"/>
      <c r="E18" s="178">
        <v>0</v>
      </c>
      <c r="F18" s="137">
        <v>0</v>
      </c>
      <c r="G18" s="179">
        <v>0</v>
      </c>
      <c r="H18" s="137">
        <f t="shared" si="0"/>
        <v>0</v>
      </c>
    </row>
    <row r="19" spans="1:8" x14ac:dyDescent="0.2">
      <c r="A19" s="50"/>
      <c r="B19" s="50"/>
      <c r="C19" s="50"/>
      <c r="D19" s="54"/>
      <c r="E19" s="178">
        <v>0</v>
      </c>
      <c r="F19" s="137">
        <v>0</v>
      </c>
      <c r="G19" s="179">
        <v>0</v>
      </c>
      <c r="H19" s="137">
        <f t="shared" si="0"/>
        <v>0</v>
      </c>
    </row>
    <row r="20" spans="1:8" x14ac:dyDescent="0.2">
      <c r="A20" s="135"/>
      <c r="B20" s="135"/>
      <c r="C20" s="135"/>
      <c r="D20" s="54"/>
      <c r="E20" s="178">
        <v>0</v>
      </c>
      <c r="F20" s="137">
        <v>0</v>
      </c>
      <c r="G20" s="179">
        <v>0</v>
      </c>
      <c r="H20" s="137">
        <f t="shared" si="0"/>
        <v>0</v>
      </c>
    </row>
    <row r="21" spans="1:8" x14ac:dyDescent="0.2">
      <c r="A21" s="50"/>
      <c r="B21" s="50"/>
      <c r="C21" s="135"/>
      <c r="D21" s="54"/>
      <c r="E21" s="178">
        <v>0</v>
      </c>
      <c r="F21" s="137">
        <v>0</v>
      </c>
      <c r="G21" s="179">
        <v>0</v>
      </c>
      <c r="H21" s="137">
        <f t="shared" si="0"/>
        <v>0</v>
      </c>
    </row>
    <row r="22" spans="1:8" x14ac:dyDescent="0.2">
      <c r="A22" s="50"/>
      <c r="B22" s="50"/>
      <c r="C22" s="50"/>
      <c r="D22" s="54"/>
      <c r="E22" s="178">
        <v>0</v>
      </c>
      <c r="F22" s="137">
        <v>0</v>
      </c>
      <c r="G22" s="179">
        <v>0</v>
      </c>
      <c r="H22" s="137">
        <f t="shared" si="0"/>
        <v>0</v>
      </c>
    </row>
    <row r="23" spans="1:8" ht="12" customHeight="1" x14ac:dyDescent="0.2">
      <c r="A23" s="494" t="s">
        <v>741</v>
      </c>
      <c r="B23" s="494"/>
      <c r="C23" s="494"/>
      <c r="D23" s="494"/>
      <c r="E23" s="494"/>
      <c r="F23" s="180">
        <f>SUM(F16:F22)</f>
        <v>0</v>
      </c>
      <c r="G23" s="181"/>
      <c r="H23" s="139">
        <f>SUM(H16:H22)</f>
        <v>10000</v>
      </c>
    </row>
    <row r="24" spans="1:8" ht="24" customHeight="1" x14ac:dyDescent="0.2">
      <c r="A24" s="537" t="s">
        <v>742</v>
      </c>
      <c r="B24" s="537"/>
      <c r="C24" s="537"/>
      <c r="D24" s="537"/>
      <c r="E24" s="537"/>
      <c r="F24" s="537"/>
      <c r="G24" s="537"/>
      <c r="H24" s="137">
        <v>0</v>
      </c>
    </row>
    <row r="25" spans="1:8" ht="12.75" customHeight="1" x14ac:dyDescent="0.2">
      <c r="A25" s="555" t="s">
        <v>743</v>
      </c>
      <c r="B25" s="555"/>
      <c r="C25" s="555"/>
      <c r="D25" s="555"/>
      <c r="E25" s="555"/>
      <c r="F25" s="555"/>
      <c r="G25" s="555"/>
      <c r="H25" s="139">
        <f>+H23-H24</f>
        <v>10000</v>
      </c>
    </row>
    <row r="26" spans="1:8" x14ac:dyDescent="0.2">
      <c r="B26" s="182"/>
      <c r="C26" s="183"/>
      <c r="D26" s="183"/>
      <c r="E26" s="183"/>
      <c r="F26" s="183"/>
      <c r="G26" s="176"/>
    </row>
    <row r="27" spans="1:8" x14ac:dyDescent="0.2">
      <c r="B27" s="184"/>
      <c r="C27" s="35"/>
      <c r="D27" s="35"/>
      <c r="E27" s="35"/>
      <c r="F27" s="35"/>
      <c r="G27" s="173"/>
    </row>
    <row r="28" spans="1:8" ht="12" customHeight="1" x14ac:dyDescent="0.2">
      <c r="A28" s="494" t="s">
        <v>168</v>
      </c>
      <c r="B28" s="494"/>
      <c r="C28" s="494"/>
      <c r="D28" s="494"/>
      <c r="E28" s="494"/>
      <c r="F28" s="494"/>
      <c r="G28" s="494"/>
    </row>
    <row r="29" spans="1:8" ht="26.1" customHeight="1" x14ac:dyDescent="0.2">
      <c r="A29" s="495" t="s">
        <v>744</v>
      </c>
      <c r="B29" s="495"/>
      <c r="C29" s="495"/>
      <c r="D29" s="495"/>
      <c r="E29" s="495"/>
      <c r="F29" s="495"/>
      <c r="G29" s="495"/>
    </row>
    <row r="30" spans="1:8" ht="26.1" customHeight="1" x14ac:dyDescent="0.2">
      <c r="A30" s="539" t="s">
        <v>745</v>
      </c>
      <c r="B30" s="539"/>
      <c r="C30" s="539"/>
      <c r="D30" s="539"/>
      <c r="E30" s="539"/>
      <c r="F30" s="539"/>
      <c r="G30" s="539"/>
    </row>
    <row r="31" spans="1:8" ht="26.1" customHeight="1" x14ac:dyDescent="0.2">
      <c r="A31" s="539" t="s">
        <v>746</v>
      </c>
      <c r="B31" s="539"/>
      <c r="C31" s="539"/>
      <c r="D31" s="539"/>
      <c r="E31" s="539"/>
      <c r="F31" s="539"/>
      <c r="G31" s="539"/>
    </row>
    <row r="32" spans="1:8" ht="26.1" customHeight="1" x14ac:dyDescent="0.2">
      <c r="A32" s="539" t="s">
        <v>747</v>
      </c>
      <c r="B32" s="539"/>
      <c r="C32" s="539"/>
      <c r="D32" s="539"/>
      <c r="E32" s="539"/>
      <c r="F32" s="539"/>
      <c r="G32" s="539"/>
    </row>
    <row r="33" spans="1:7" ht="26.1" customHeight="1" x14ac:dyDescent="0.2">
      <c r="A33" s="539" t="s">
        <v>748</v>
      </c>
      <c r="B33" s="539"/>
      <c r="C33" s="539"/>
      <c r="D33" s="539"/>
      <c r="E33" s="539"/>
      <c r="F33" s="539"/>
      <c r="G33" s="539"/>
    </row>
    <row r="34" spans="1:7" ht="15" customHeight="1" x14ac:dyDescent="0.2">
      <c r="A34" s="539" t="s">
        <v>749</v>
      </c>
      <c r="B34" s="539"/>
      <c r="C34" s="539"/>
      <c r="D34" s="539"/>
      <c r="E34" s="539"/>
      <c r="F34" s="539"/>
      <c r="G34" s="539"/>
    </row>
    <row r="35" spans="1:7" ht="24.75" customHeight="1" x14ac:dyDescent="0.2">
      <c r="A35" s="496" t="s">
        <v>659</v>
      </c>
      <c r="B35" s="496"/>
      <c r="C35" s="496"/>
      <c r="D35" s="496"/>
      <c r="E35" s="496"/>
      <c r="F35" s="496"/>
      <c r="G35" s="496"/>
    </row>
    <row r="36" spans="1:7" x14ac:dyDescent="0.2">
      <c r="A36" s="140"/>
      <c r="B36" s="140"/>
      <c r="C36" s="140"/>
      <c r="D36" s="140"/>
      <c r="E36" s="140"/>
      <c r="F36" s="140"/>
      <c r="G36" s="173"/>
    </row>
    <row r="37" spans="1:7" x14ac:dyDescent="0.2">
      <c r="A37" s="140"/>
      <c r="B37" s="140"/>
      <c r="C37" s="140"/>
      <c r="D37" s="140"/>
      <c r="E37" s="140"/>
      <c r="F37" s="140"/>
      <c r="G37" s="173"/>
    </row>
    <row r="38" spans="1:7" x14ac:dyDescent="0.2">
      <c r="A38" s="140"/>
      <c r="B38" s="140"/>
      <c r="C38" s="140"/>
      <c r="D38" s="140"/>
      <c r="E38" s="140"/>
      <c r="F38" s="140"/>
      <c r="G38" s="173"/>
    </row>
    <row r="39" spans="1:7" x14ac:dyDescent="0.2">
      <c r="A39" s="140"/>
      <c r="B39" s="140"/>
      <c r="C39" s="140"/>
      <c r="D39" s="140"/>
      <c r="E39" s="140"/>
      <c r="F39" s="140"/>
      <c r="G39" s="173"/>
    </row>
    <row r="40" spans="1:7" x14ac:dyDescent="0.2">
      <c r="A40" s="140"/>
      <c r="B40" s="140"/>
      <c r="C40" s="140"/>
      <c r="D40" s="140"/>
      <c r="E40" s="140"/>
      <c r="F40" s="140"/>
      <c r="G40" s="173"/>
    </row>
    <row r="41" spans="1:7" x14ac:dyDescent="0.2">
      <c r="A41" s="140"/>
      <c r="B41" s="140"/>
      <c r="C41" s="140"/>
      <c r="D41" s="140"/>
      <c r="E41" s="140"/>
      <c r="F41" s="140"/>
      <c r="G41" s="173"/>
    </row>
    <row r="42" spans="1:7" x14ac:dyDescent="0.2">
      <c r="A42" s="17" t="str">
        <f>+Índice_Anexos_ICT!A125</f>
        <v>SR. TOMISLAV TOPIC GRANADOS</v>
      </c>
      <c r="B42" s="17"/>
      <c r="C42" s="22"/>
      <c r="E42" s="140"/>
      <c r="F42" s="17" t="str">
        <f>+Índice_Anexos_ICT!G125</f>
        <v>Sr. FELIX BYRON VALAREZO ALVARADO</v>
      </c>
      <c r="G42" s="173"/>
    </row>
    <row r="43" spans="1:7" x14ac:dyDescent="0.2">
      <c r="A43" s="17" t="str">
        <f>+Índice_Anexos_ICT!A126</f>
        <v>C.C: 0905396180</v>
      </c>
      <c r="B43" s="17"/>
      <c r="C43" s="22"/>
      <c r="E43" s="140"/>
      <c r="F43" s="17" t="str">
        <f>+Índice_Anexos_ICT!G126</f>
        <v>RUC No. 0912592029001</v>
      </c>
      <c r="G43" s="173"/>
    </row>
    <row r="44" spans="1:7" x14ac:dyDescent="0.2">
      <c r="A44" s="17" t="str">
        <f>+Índice_Anexos_ICT!A127</f>
        <v>REPRESENTANTE LEGAL  TELSOTERRA S.A.</v>
      </c>
      <c r="B44" s="22"/>
      <c r="C44" s="22"/>
      <c r="F44" s="17" t="str">
        <f>+Índice_Anexos_ICT!G127</f>
        <v>Contador TELSOTERRA S.A.</v>
      </c>
      <c r="G44" s="173"/>
    </row>
  </sheetData>
  <mergeCells count="13">
    <mergeCell ref="A33:G33"/>
    <mergeCell ref="A34:G34"/>
    <mergeCell ref="A35:G35"/>
    <mergeCell ref="A28:G28"/>
    <mergeCell ref="A29:G29"/>
    <mergeCell ref="A30:G30"/>
    <mergeCell ref="A31:G31"/>
    <mergeCell ref="A32:G32"/>
    <mergeCell ref="A15:B15"/>
    <mergeCell ref="E15:F15"/>
    <mergeCell ref="A23:E23"/>
    <mergeCell ref="A24:G24"/>
    <mergeCell ref="A25:G25"/>
  </mergeCells>
  <hyperlinks>
    <hyperlink ref="G1" location="Índice_Anexos_ICT!A1" display="Índice"/>
  </hyperlinks>
  <pageMargins left="0.43333333333333302" right="0.43333333333333302" top="0.59027777777777801" bottom="0.59027777777777801" header="0.51180555555555496" footer="0.51180555555555496"/>
  <pageSetup paperSize="9" firstPageNumber="0"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31"/>
  <sheetViews>
    <sheetView topLeftCell="A28" zoomScale="80" zoomScaleNormal="80" workbookViewId="0">
      <selection activeCell="O46" sqref="O46"/>
    </sheetView>
  </sheetViews>
  <sheetFormatPr baseColWidth="10" defaultColWidth="8.85546875" defaultRowHeight="12.75" x14ac:dyDescent="0.2"/>
  <cols>
    <col min="1" max="1" width="11.5703125" style="83" customWidth="1"/>
    <col min="2" max="2" width="12" style="83" customWidth="1"/>
    <col min="3" max="3" width="14.85546875" style="83" customWidth="1"/>
    <col min="4" max="4" width="12" style="83" customWidth="1"/>
    <col min="5" max="5" width="12.85546875" style="83" customWidth="1"/>
    <col min="6" max="6" width="14.42578125" style="83" customWidth="1"/>
    <col min="7" max="7" width="13.140625" style="83" customWidth="1"/>
    <col min="8" max="8" width="13.5703125" style="83" customWidth="1"/>
    <col min="9" max="9" width="14.5703125" style="83" customWidth="1"/>
    <col min="10" max="10" width="14.85546875" style="83" customWidth="1"/>
    <col min="11" max="11" width="16.7109375" style="83" customWidth="1"/>
    <col min="12" max="14" width="12.28515625" style="83" customWidth="1"/>
    <col min="15" max="1024" width="8.85546875" style="16"/>
  </cols>
  <sheetData>
    <row r="1" spans="1:12" x14ac:dyDescent="0.2">
      <c r="A1" s="85" t="s">
        <v>125</v>
      </c>
      <c r="B1" s="85"/>
      <c r="C1" s="85"/>
      <c r="L1" s="146" t="s">
        <v>126</v>
      </c>
    </row>
    <row r="2" spans="1:12" x14ac:dyDescent="0.2">
      <c r="A2" s="84"/>
      <c r="B2" s="87"/>
      <c r="C2" s="87"/>
    </row>
    <row r="3" spans="1:12" x14ac:dyDescent="0.2">
      <c r="A3" s="85" t="s">
        <v>1</v>
      </c>
      <c r="C3" s="148" t="str">
        <f>+Índice_Anexos_ICT!C3</f>
        <v>TELSOTERRA S.A.</v>
      </c>
    </row>
    <row r="4" spans="1:12" x14ac:dyDescent="0.2">
      <c r="A4" s="85" t="s">
        <v>3</v>
      </c>
      <c r="C4" s="148" t="str">
        <f>+Índice_Anexos_ICT!C4</f>
        <v>0992941626001</v>
      </c>
    </row>
    <row r="5" spans="1:12" x14ac:dyDescent="0.2">
      <c r="A5" s="85" t="s">
        <v>5</v>
      </c>
      <c r="C5" s="148">
        <f>+Índice_Anexos_ICT!C5</f>
        <v>2019</v>
      </c>
    </row>
    <row r="6" spans="1:12" x14ac:dyDescent="0.2">
      <c r="A6" s="84"/>
      <c r="B6" s="87"/>
      <c r="C6" s="87"/>
    </row>
    <row r="7" spans="1:12" x14ac:dyDescent="0.2">
      <c r="A7" s="85" t="s">
        <v>750</v>
      </c>
      <c r="B7" s="87"/>
      <c r="C7" s="87"/>
    </row>
    <row r="8" spans="1:12" x14ac:dyDescent="0.2">
      <c r="A8" s="87" t="s">
        <v>49</v>
      </c>
      <c r="B8" s="85"/>
      <c r="C8" s="85"/>
    </row>
    <row r="11" spans="1:12" x14ac:dyDescent="0.2">
      <c r="A11" s="185" t="s">
        <v>751</v>
      </c>
    </row>
    <row r="13" spans="1:12" x14ac:dyDescent="0.2">
      <c r="A13" s="186" t="s">
        <v>752</v>
      </c>
      <c r="B13" s="85"/>
      <c r="C13" s="85"/>
      <c r="D13" s="85"/>
      <c r="E13" s="85"/>
      <c r="F13" s="85"/>
      <c r="G13" s="85"/>
      <c r="H13" s="187"/>
      <c r="I13" s="187"/>
      <c r="J13" s="85"/>
    </row>
    <row r="14" spans="1:12" x14ac:dyDescent="0.2">
      <c r="A14" s="85"/>
      <c r="B14" s="85"/>
      <c r="C14" s="85"/>
      <c r="D14" s="85"/>
      <c r="E14" s="85"/>
      <c r="F14" s="85"/>
      <c r="G14" s="85"/>
      <c r="H14" s="187"/>
      <c r="I14" s="187"/>
      <c r="J14" s="85"/>
    </row>
    <row r="15" spans="1:12" ht="83.25" customHeight="1" x14ac:dyDescent="0.2">
      <c r="A15" s="541" t="s">
        <v>753</v>
      </c>
      <c r="B15" s="541" t="s">
        <v>754</v>
      </c>
      <c r="C15" s="541" t="s">
        <v>755</v>
      </c>
      <c r="D15" s="149" t="s">
        <v>756</v>
      </c>
      <c r="E15" s="149" t="s">
        <v>757</v>
      </c>
      <c r="F15" s="149" t="s">
        <v>758</v>
      </c>
      <c r="G15" s="149" t="s">
        <v>759</v>
      </c>
      <c r="H15" s="149" t="s">
        <v>760</v>
      </c>
      <c r="I15" s="149" t="s">
        <v>761</v>
      </c>
      <c r="J15" s="541" t="s">
        <v>762</v>
      </c>
      <c r="K15" s="541"/>
      <c r="L15" s="541"/>
    </row>
    <row r="16" spans="1:12" x14ac:dyDescent="0.2">
      <c r="A16" s="541"/>
      <c r="B16" s="541"/>
      <c r="C16" s="541"/>
      <c r="D16" s="188" t="s">
        <v>314</v>
      </c>
      <c r="E16" s="188" t="s">
        <v>763</v>
      </c>
      <c r="F16" s="188" t="s">
        <v>764</v>
      </c>
      <c r="G16" s="188" t="s">
        <v>765</v>
      </c>
      <c r="H16" s="188" t="s">
        <v>766</v>
      </c>
      <c r="I16" s="188" t="s">
        <v>767</v>
      </c>
      <c r="J16" s="541"/>
      <c r="K16" s="541"/>
      <c r="L16" s="541"/>
    </row>
    <row r="17" spans="1:14" ht="19.5" customHeight="1" x14ac:dyDescent="0.2">
      <c r="A17" s="189"/>
      <c r="B17" s="167"/>
      <c r="C17" s="152"/>
      <c r="D17" s="190">
        <v>0</v>
      </c>
      <c r="E17" s="190">
        <v>0</v>
      </c>
      <c r="F17" s="190">
        <f>+D17-E17</f>
        <v>0</v>
      </c>
      <c r="G17" s="190">
        <v>0</v>
      </c>
      <c r="H17" s="190">
        <f>+F17-G17</f>
        <v>0</v>
      </c>
      <c r="I17" s="190">
        <f>+H17-D17</f>
        <v>0</v>
      </c>
      <c r="J17" s="556"/>
      <c r="K17" s="556"/>
      <c r="L17" s="556"/>
    </row>
    <row r="18" spans="1:14" ht="12.75" customHeight="1" x14ac:dyDescent="0.2">
      <c r="A18" s="152"/>
      <c r="B18" s="167"/>
      <c r="C18" s="152"/>
      <c r="D18" s="190"/>
      <c r="E18" s="190"/>
      <c r="F18" s="190">
        <f>+D18-E18</f>
        <v>0</v>
      </c>
      <c r="G18" s="190"/>
      <c r="H18" s="190">
        <f>+F18-G18</f>
        <v>0</v>
      </c>
      <c r="I18" s="190">
        <f>+H18-D18</f>
        <v>0</v>
      </c>
      <c r="J18" s="556"/>
      <c r="K18" s="556"/>
      <c r="L18" s="556"/>
    </row>
    <row r="19" spans="1:14" ht="12.75" customHeight="1" x14ac:dyDescent="0.2">
      <c r="A19" s="152"/>
      <c r="B19" s="167"/>
      <c r="C19" s="152"/>
      <c r="D19" s="190"/>
      <c r="E19" s="190"/>
      <c r="F19" s="190">
        <f>+D19-E19</f>
        <v>0</v>
      </c>
      <c r="G19" s="190"/>
      <c r="H19" s="190">
        <f>+F19-G19</f>
        <v>0</v>
      </c>
      <c r="I19" s="190">
        <f>+H19-D19</f>
        <v>0</v>
      </c>
      <c r="J19" s="556"/>
      <c r="K19" s="556"/>
      <c r="L19" s="556"/>
    </row>
    <row r="20" spans="1:14" ht="12.75" customHeight="1" x14ac:dyDescent="0.2">
      <c r="A20" s="152"/>
      <c r="B20" s="167"/>
      <c r="C20" s="152"/>
      <c r="D20" s="190"/>
      <c r="E20" s="190"/>
      <c r="F20" s="190">
        <f>+D20-E20</f>
        <v>0</v>
      </c>
      <c r="G20" s="190"/>
      <c r="H20" s="190">
        <f>+F20-G20</f>
        <v>0</v>
      </c>
      <c r="I20" s="190">
        <f>+H20-D20</f>
        <v>0</v>
      </c>
      <c r="J20" s="556"/>
      <c r="K20" s="556"/>
      <c r="L20" s="556"/>
    </row>
    <row r="21" spans="1:14" ht="12.75" customHeight="1" x14ac:dyDescent="0.2">
      <c r="A21" s="152"/>
      <c r="B21" s="167"/>
      <c r="C21" s="152"/>
      <c r="D21" s="190"/>
      <c r="E21" s="190"/>
      <c r="F21" s="190">
        <f>+D21-E21</f>
        <v>0</v>
      </c>
      <c r="G21" s="190"/>
      <c r="H21" s="190">
        <f>+F21-G21</f>
        <v>0</v>
      </c>
      <c r="I21" s="190">
        <f>+H21-D21</f>
        <v>0</v>
      </c>
      <c r="J21" s="556"/>
      <c r="K21" s="556"/>
      <c r="L21" s="556"/>
    </row>
    <row r="22" spans="1:14" ht="11.25" customHeight="1" x14ac:dyDescent="0.2">
      <c r="A22" s="543" t="s">
        <v>647</v>
      </c>
      <c r="B22" s="543"/>
      <c r="C22" s="543"/>
      <c r="D22" s="162">
        <f t="shared" ref="D22:I22" si="0">SUM(D17:D21)</f>
        <v>0</v>
      </c>
      <c r="E22" s="162">
        <f t="shared" si="0"/>
        <v>0</v>
      </c>
      <c r="F22" s="162">
        <f t="shared" si="0"/>
        <v>0</v>
      </c>
      <c r="G22" s="162">
        <f t="shared" si="0"/>
        <v>0</v>
      </c>
      <c r="H22" s="162">
        <f t="shared" si="0"/>
        <v>0</v>
      </c>
      <c r="I22" s="162">
        <f t="shared" si="0"/>
        <v>0</v>
      </c>
      <c r="J22" s="191"/>
    </row>
    <row r="23" spans="1:14" x14ac:dyDescent="0.2">
      <c r="A23" s="192"/>
      <c r="B23" s="192"/>
      <c r="C23" s="192"/>
      <c r="D23" s="192"/>
      <c r="E23" s="192"/>
      <c r="F23" s="192"/>
      <c r="G23" s="192"/>
      <c r="H23" s="192"/>
    </row>
    <row r="24" spans="1:14" x14ac:dyDescent="0.2">
      <c r="A24" s="85" t="s">
        <v>768</v>
      </c>
      <c r="B24" s="187"/>
      <c r="C24" s="187"/>
      <c r="D24" s="193"/>
      <c r="E24" s="84"/>
      <c r="F24" s="85"/>
      <c r="G24" s="84"/>
      <c r="H24" s="191"/>
    </row>
    <row r="25" spans="1:14" x14ac:dyDescent="0.2">
      <c r="A25" s="194"/>
      <c r="B25" s="194"/>
      <c r="C25" s="194"/>
      <c r="D25" s="194"/>
      <c r="E25" s="194"/>
      <c r="F25" s="194"/>
      <c r="G25" s="194"/>
      <c r="H25" s="195"/>
    </row>
    <row r="26" spans="1:14" ht="101.25" customHeight="1" x14ac:dyDescent="0.2">
      <c r="A26" s="541" t="s">
        <v>753</v>
      </c>
      <c r="B26" s="541" t="s">
        <v>769</v>
      </c>
      <c r="C26" s="541"/>
      <c r="D26" s="541"/>
      <c r="E26" s="149" t="s">
        <v>770</v>
      </c>
      <c r="F26" s="149" t="s">
        <v>771</v>
      </c>
      <c r="G26" s="149" t="s">
        <v>772</v>
      </c>
      <c r="H26" s="149" t="s">
        <v>758</v>
      </c>
      <c r="I26" s="149" t="s">
        <v>760</v>
      </c>
      <c r="J26" s="541" t="s">
        <v>762</v>
      </c>
      <c r="K26" s="541"/>
      <c r="L26" s="541"/>
    </row>
    <row r="27" spans="1:14" x14ac:dyDescent="0.2">
      <c r="A27" s="541"/>
      <c r="B27" s="541"/>
      <c r="C27" s="541"/>
      <c r="D27" s="541"/>
      <c r="E27" s="188" t="s">
        <v>314</v>
      </c>
      <c r="F27" s="188" t="s">
        <v>316</v>
      </c>
      <c r="G27" s="188" t="s">
        <v>699</v>
      </c>
      <c r="H27" s="188" t="s">
        <v>773</v>
      </c>
      <c r="I27" s="188" t="s">
        <v>774</v>
      </c>
      <c r="J27" s="541"/>
      <c r="K27" s="541"/>
      <c r="L27" s="541"/>
    </row>
    <row r="28" spans="1:14" ht="15" customHeight="1" x14ac:dyDescent="0.2">
      <c r="A28" s="171"/>
      <c r="B28" s="510" t="s">
        <v>775</v>
      </c>
      <c r="C28" s="510"/>
      <c r="D28" s="510"/>
      <c r="E28" s="190"/>
      <c r="F28" s="190"/>
      <c r="G28" s="196"/>
      <c r="H28" s="190">
        <f>+(E28-F28)*G28</f>
        <v>0</v>
      </c>
      <c r="I28" s="190">
        <f>+H28-F28</f>
        <v>0</v>
      </c>
      <c r="J28" s="557"/>
      <c r="K28" s="557"/>
      <c r="L28" s="557"/>
    </row>
    <row r="29" spans="1:14" x14ac:dyDescent="0.2">
      <c r="A29" s="84"/>
      <c r="B29" s="84"/>
      <c r="C29" s="84"/>
      <c r="D29" s="84"/>
      <c r="E29" s="84"/>
      <c r="F29" s="84"/>
      <c r="G29" s="84"/>
      <c r="H29" s="84"/>
      <c r="I29" s="84"/>
      <c r="J29" s="84"/>
      <c r="K29" s="84"/>
      <c r="L29" s="84"/>
      <c r="M29" s="84"/>
      <c r="N29" s="84"/>
    </row>
    <row r="30" spans="1:14" x14ac:dyDescent="0.2">
      <c r="A30" s="85" t="s">
        <v>776</v>
      </c>
      <c r="J30" s="84"/>
      <c r="K30" s="84"/>
      <c r="L30" s="84"/>
      <c r="M30" s="84"/>
      <c r="N30" s="84"/>
    </row>
    <row r="31" spans="1:14" x14ac:dyDescent="0.2">
      <c r="A31" s="129"/>
      <c r="J31" s="84"/>
      <c r="K31" s="84"/>
      <c r="L31" s="84"/>
      <c r="M31" s="84"/>
      <c r="N31" s="84"/>
    </row>
    <row r="32" spans="1:14" s="16" customFormat="1" ht="11.25" customHeight="1" x14ac:dyDescent="0.2">
      <c r="A32" s="558" t="s">
        <v>128</v>
      </c>
      <c r="B32" s="558"/>
      <c r="C32" s="558"/>
      <c r="D32" s="558"/>
      <c r="E32" s="558"/>
      <c r="F32" s="541" t="s">
        <v>777</v>
      </c>
      <c r="G32" s="541"/>
      <c r="H32" s="541"/>
      <c r="I32" s="541"/>
      <c r="J32" s="541"/>
      <c r="K32" s="95"/>
      <c r="L32" s="84"/>
      <c r="M32" s="84"/>
    </row>
    <row r="33" spans="1:14" s="16" customFormat="1" x14ac:dyDescent="0.2">
      <c r="A33" s="558"/>
      <c r="B33" s="558"/>
      <c r="C33" s="558"/>
      <c r="D33" s="558"/>
      <c r="E33" s="558"/>
      <c r="F33" s="198" t="s">
        <v>778</v>
      </c>
      <c r="G33" s="198" t="s">
        <v>779</v>
      </c>
      <c r="H33" s="198" t="s">
        <v>780</v>
      </c>
      <c r="I33" s="198" t="s">
        <v>781</v>
      </c>
      <c r="J33" s="199" t="s">
        <v>782</v>
      </c>
      <c r="K33" s="95"/>
      <c r="L33" s="84"/>
      <c r="M33" s="84"/>
    </row>
    <row r="34" spans="1:14" s="16" customFormat="1" ht="11.25" customHeight="1" x14ac:dyDescent="0.2">
      <c r="A34" s="510" t="s">
        <v>783</v>
      </c>
      <c r="B34" s="510"/>
      <c r="C34" s="510"/>
      <c r="D34" s="510"/>
      <c r="E34" s="510"/>
      <c r="F34" s="200">
        <v>0</v>
      </c>
      <c r="G34" s="161">
        <v>0</v>
      </c>
      <c r="H34" s="161">
        <v>0</v>
      </c>
      <c r="I34" s="161">
        <v>0</v>
      </c>
      <c r="J34" s="161">
        <v>1331655.8500000001</v>
      </c>
      <c r="K34" s="95"/>
      <c r="L34" s="84"/>
      <c r="M34" s="84"/>
    </row>
    <row r="35" spans="1:14" s="16" customFormat="1" ht="11.25" customHeight="1" x14ac:dyDescent="0.2">
      <c r="A35" s="510" t="s">
        <v>784</v>
      </c>
      <c r="B35" s="510"/>
      <c r="C35" s="510"/>
      <c r="D35" s="510"/>
      <c r="E35" s="510"/>
      <c r="F35" s="161">
        <v>0</v>
      </c>
      <c r="G35" s="161">
        <v>15416.98</v>
      </c>
      <c r="H35" s="161">
        <v>344039.08</v>
      </c>
      <c r="I35" s="161">
        <v>599146.87</v>
      </c>
      <c r="J35" s="200">
        <v>0</v>
      </c>
      <c r="K35" s="95"/>
      <c r="L35" s="84"/>
      <c r="M35" s="84"/>
    </row>
    <row r="36" spans="1:14" s="16" customFormat="1" ht="12" customHeight="1" x14ac:dyDescent="0.2">
      <c r="A36" s="556" t="s">
        <v>785</v>
      </c>
      <c r="B36" s="556"/>
      <c r="C36" s="556"/>
      <c r="D36" s="556"/>
      <c r="E36" s="556"/>
      <c r="F36" s="162">
        <f>+F34*0.25</f>
        <v>0</v>
      </c>
      <c r="G36" s="162">
        <f>+G34*0.25</f>
        <v>0</v>
      </c>
      <c r="H36" s="162">
        <f>+H34*0.25</f>
        <v>0</v>
      </c>
      <c r="I36" s="162">
        <f>+I34*0.25</f>
        <v>0</v>
      </c>
      <c r="J36" s="162">
        <f>+J34*0.25</f>
        <v>332913.96250000002</v>
      </c>
      <c r="K36" s="95"/>
      <c r="L36" s="84"/>
      <c r="M36" s="84"/>
    </row>
    <row r="37" spans="1:14" x14ac:dyDescent="0.2">
      <c r="A37" s="84"/>
      <c r="B37" s="201"/>
      <c r="J37" s="84"/>
      <c r="K37" s="84"/>
      <c r="L37" s="84"/>
      <c r="M37" s="84"/>
      <c r="N37" s="84"/>
    </row>
    <row r="38" spans="1:14" x14ac:dyDescent="0.2">
      <c r="A38" s="85" t="s">
        <v>55</v>
      </c>
      <c r="B38" s="202"/>
      <c r="C38" s="84"/>
      <c r="D38" s="84"/>
      <c r="E38" s="84"/>
      <c r="J38" s="84"/>
      <c r="K38" s="84"/>
      <c r="L38" s="84"/>
      <c r="M38" s="84"/>
      <c r="N38" s="84"/>
    </row>
    <row r="39" spans="1:14" x14ac:dyDescent="0.2">
      <c r="A39" s="84"/>
      <c r="B39" s="84"/>
      <c r="C39" s="84"/>
      <c r="D39" s="84"/>
      <c r="E39" s="84"/>
      <c r="J39" s="84"/>
      <c r="K39" s="84"/>
      <c r="L39" s="84"/>
      <c r="M39" s="84"/>
      <c r="N39" s="84"/>
    </row>
    <row r="40" spans="1:14" s="16" customFormat="1" ht="35.25" customHeight="1" x14ac:dyDescent="0.2">
      <c r="A40" s="541" t="s">
        <v>786</v>
      </c>
      <c r="B40" s="541"/>
      <c r="C40" s="541"/>
      <c r="D40" s="541"/>
      <c r="E40" s="558" t="s">
        <v>310</v>
      </c>
      <c r="F40" s="541" t="s">
        <v>787</v>
      </c>
      <c r="G40" s="541"/>
      <c r="H40" s="541"/>
      <c r="I40" s="541"/>
      <c r="J40" s="541"/>
      <c r="K40" s="559" t="s">
        <v>788</v>
      </c>
      <c r="L40" s="541" t="s">
        <v>789</v>
      </c>
      <c r="M40" s="84"/>
    </row>
    <row r="41" spans="1:14" s="16" customFormat="1" ht="21" customHeight="1" x14ac:dyDescent="0.2">
      <c r="A41" s="541"/>
      <c r="B41" s="541"/>
      <c r="C41" s="541"/>
      <c r="D41" s="541"/>
      <c r="E41" s="558"/>
      <c r="F41" s="198" t="s">
        <v>778</v>
      </c>
      <c r="G41" s="198" t="s">
        <v>779</v>
      </c>
      <c r="H41" s="198" t="s">
        <v>780</v>
      </c>
      <c r="I41" s="198" t="s">
        <v>781</v>
      </c>
      <c r="J41" s="199" t="s">
        <v>782</v>
      </c>
      <c r="K41" s="559"/>
      <c r="L41" s="541"/>
      <c r="M41" s="84"/>
    </row>
    <row r="42" spans="1:14" s="16" customFormat="1" x14ac:dyDescent="0.2">
      <c r="A42" s="541"/>
      <c r="B42" s="541"/>
      <c r="C42" s="541"/>
      <c r="D42" s="541"/>
      <c r="E42" s="203" t="s">
        <v>314</v>
      </c>
      <c r="F42" s="203" t="s">
        <v>316</v>
      </c>
      <c r="G42" s="203" t="s">
        <v>699</v>
      </c>
      <c r="H42" s="203" t="s">
        <v>765</v>
      </c>
      <c r="I42" s="203" t="s">
        <v>705</v>
      </c>
      <c r="J42" s="203" t="s">
        <v>790</v>
      </c>
      <c r="K42" s="203" t="s">
        <v>791</v>
      </c>
      <c r="L42" s="203" t="s">
        <v>792</v>
      </c>
      <c r="M42" s="84"/>
    </row>
    <row r="43" spans="1:14" s="16" customFormat="1" ht="11.25" customHeight="1" x14ac:dyDescent="0.2">
      <c r="A43" s="490" t="s">
        <v>793</v>
      </c>
      <c r="B43" s="490"/>
      <c r="C43" s="490"/>
      <c r="D43" s="490"/>
      <c r="E43" s="204">
        <f>+G35</f>
        <v>15416.98</v>
      </c>
      <c r="F43" s="200">
        <v>0</v>
      </c>
      <c r="G43" s="200">
        <v>0</v>
      </c>
      <c r="H43" s="200">
        <v>0</v>
      </c>
      <c r="I43" s="200">
        <v>0</v>
      </c>
      <c r="J43" s="200">
        <v>15416.98</v>
      </c>
      <c r="K43" s="161">
        <f>SUM(F43:J43)</f>
        <v>15416.98</v>
      </c>
      <c r="L43" s="161">
        <f>+E43-K43</f>
        <v>0</v>
      </c>
      <c r="M43" s="84"/>
    </row>
    <row r="44" spans="1:14" s="16" customFormat="1" ht="11.25" customHeight="1" x14ac:dyDescent="0.2">
      <c r="A44" s="490" t="s">
        <v>794</v>
      </c>
      <c r="B44" s="490"/>
      <c r="C44" s="490"/>
      <c r="D44" s="490"/>
      <c r="E44" s="204">
        <f>+H35</f>
        <v>344039.08</v>
      </c>
      <c r="F44" s="200">
        <v>0</v>
      </c>
      <c r="G44" s="200">
        <v>0</v>
      </c>
      <c r="H44" s="200">
        <v>0</v>
      </c>
      <c r="I44" s="200">
        <v>0</v>
      </c>
      <c r="J44" s="200">
        <f>+J36-J43</f>
        <v>317496.98250000004</v>
      </c>
      <c r="K44" s="161">
        <f>SUM(F44:J44)</f>
        <v>317496.98250000004</v>
      </c>
      <c r="L44" s="161">
        <f>+E44-K44</f>
        <v>26542.097499999974</v>
      </c>
      <c r="M44" s="84"/>
    </row>
    <row r="45" spans="1:14" s="16" customFormat="1" ht="11.25" customHeight="1" x14ac:dyDescent="0.2">
      <c r="A45" s="490" t="s">
        <v>795</v>
      </c>
      <c r="B45" s="490"/>
      <c r="C45" s="490"/>
      <c r="D45" s="490"/>
      <c r="E45" s="205">
        <f>+I35</f>
        <v>599146.87</v>
      </c>
      <c r="F45" s="206">
        <v>0</v>
      </c>
      <c r="G45" s="206">
        <v>0</v>
      </c>
      <c r="H45" s="206">
        <v>0</v>
      </c>
      <c r="I45" s="206">
        <v>0</v>
      </c>
      <c r="J45" s="206">
        <v>0</v>
      </c>
      <c r="K45" s="206">
        <f>SUM(F45:J45)</f>
        <v>0</v>
      </c>
      <c r="L45" s="206">
        <f>+E45-K45</f>
        <v>599146.87</v>
      </c>
      <c r="M45" s="84"/>
    </row>
    <row r="46" spans="1:14" s="16" customFormat="1" ht="12" customHeight="1" x14ac:dyDescent="0.2">
      <c r="A46" s="556" t="s">
        <v>796</v>
      </c>
      <c r="B46" s="556"/>
      <c r="C46" s="556"/>
      <c r="D46" s="556"/>
      <c r="E46" s="556"/>
      <c r="F46" s="204">
        <f>SUM(F43:F45)</f>
        <v>0</v>
      </c>
      <c r="G46" s="204">
        <f>SUM(G43:G45)</f>
        <v>0</v>
      </c>
      <c r="H46" s="204">
        <f>SUM(H43:H45)</f>
        <v>0</v>
      </c>
      <c r="I46" s="204">
        <f>SUM(I43:I45)</f>
        <v>0</v>
      </c>
      <c r="J46" s="204">
        <f>SUM(J43:J45)</f>
        <v>332913.96250000002</v>
      </c>
      <c r="K46" s="192"/>
      <c r="L46" s="84"/>
      <c r="M46" s="84"/>
    </row>
    <row r="47" spans="1:14" s="16" customFormat="1" ht="12" customHeight="1" x14ac:dyDescent="0.2">
      <c r="A47" s="510" t="s">
        <v>797</v>
      </c>
      <c r="B47" s="510"/>
      <c r="C47" s="510"/>
      <c r="D47" s="510"/>
      <c r="E47" s="510"/>
      <c r="F47" s="200">
        <f>IF(F46&gt;F36,F36,F46)</f>
        <v>0</v>
      </c>
      <c r="G47" s="200">
        <f>IF(G46&gt;G36,G36,G46)</f>
        <v>0</v>
      </c>
      <c r="H47" s="200">
        <f>IF(H46&gt;H36,H36,H46)</f>
        <v>0</v>
      </c>
      <c r="I47" s="200">
        <f>IF(I46&gt;I36,I36,I46)</f>
        <v>0</v>
      </c>
      <c r="J47" s="200">
        <f>IF(J46&gt;J36,J36,J46)</f>
        <v>332913.96250000002</v>
      </c>
      <c r="K47" s="207"/>
      <c r="L47" s="84"/>
      <c r="M47" s="84"/>
    </row>
    <row r="48" spans="1:14" s="16" customFormat="1" ht="12" customHeight="1" x14ac:dyDescent="0.2">
      <c r="A48" s="556" t="s">
        <v>798</v>
      </c>
      <c r="B48" s="556"/>
      <c r="C48" s="556"/>
      <c r="D48" s="556"/>
      <c r="E48" s="556"/>
      <c r="F48" s="204">
        <f>+F46-F47</f>
        <v>0</v>
      </c>
      <c r="G48" s="204">
        <f>+G46-G47</f>
        <v>0</v>
      </c>
      <c r="H48" s="204">
        <f>+H46-H47</f>
        <v>0</v>
      </c>
      <c r="I48" s="204">
        <f>+I46-I47</f>
        <v>0</v>
      </c>
      <c r="J48" s="204">
        <f>+J46-J47</f>
        <v>0</v>
      </c>
      <c r="K48" s="84"/>
      <c r="L48" s="84"/>
      <c r="M48" s="84"/>
    </row>
    <row r="49" spans="1:14" x14ac:dyDescent="0.2">
      <c r="A49" s="84"/>
      <c r="B49" s="84"/>
      <c r="C49" s="84"/>
      <c r="D49" s="84"/>
      <c r="E49" s="84"/>
      <c r="F49" s="84"/>
      <c r="G49" s="84"/>
      <c r="H49" s="84"/>
      <c r="I49" s="84"/>
      <c r="J49" s="84"/>
      <c r="K49" s="84"/>
      <c r="L49" s="84"/>
      <c r="M49" s="84"/>
      <c r="N49" s="84"/>
    </row>
    <row r="50" spans="1:14" x14ac:dyDescent="0.2">
      <c r="A50" s="85" t="s">
        <v>56</v>
      </c>
      <c r="B50" s="84"/>
      <c r="C50" s="84"/>
      <c r="D50" s="85"/>
      <c r="E50" s="84"/>
      <c r="F50" s="84"/>
      <c r="G50" s="84"/>
      <c r="H50" s="191"/>
      <c r="I50" s="191"/>
      <c r="J50" s="84"/>
      <c r="K50" s="84"/>
      <c r="L50" s="84"/>
      <c r="M50" s="84"/>
      <c r="N50" s="84"/>
    </row>
    <row r="51" spans="1:14" x14ac:dyDescent="0.2">
      <c r="A51" s="194"/>
      <c r="B51" s="194"/>
      <c r="C51" s="194"/>
      <c r="D51" s="194"/>
      <c r="E51" s="194"/>
      <c r="F51" s="194"/>
      <c r="G51" s="194"/>
      <c r="H51" s="195"/>
      <c r="I51" s="195"/>
      <c r="J51" s="194"/>
      <c r="K51" s="194"/>
      <c r="L51" s="194"/>
      <c r="M51" s="194"/>
      <c r="N51" s="194"/>
    </row>
    <row r="52" spans="1:14" ht="90.75" customHeight="1" x14ac:dyDescent="0.2">
      <c r="A52" s="541" t="s">
        <v>753</v>
      </c>
      <c r="B52" s="541" t="s">
        <v>799</v>
      </c>
      <c r="C52" s="541" t="s">
        <v>800</v>
      </c>
      <c r="D52" s="149" t="s">
        <v>801</v>
      </c>
      <c r="E52" s="149" t="s">
        <v>802</v>
      </c>
      <c r="F52" s="149" t="s">
        <v>803</v>
      </c>
      <c r="G52" s="149" t="s">
        <v>804</v>
      </c>
      <c r="H52" s="149" t="s">
        <v>758</v>
      </c>
      <c r="I52" s="149" t="s">
        <v>805</v>
      </c>
      <c r="J52" s="149" t="s">
        <v>760</v>
      </c>
      <c r="K52" s="541" t="s">
        <v>806</v>
      </c>
      <c r="L52" s="149" t="s">
        <v>807</v>
      </c>
      <c r="M52" s="149" t="s">
        <v>761</v>
      </c>
      <c r="N52" s="541" t="s">
        <v>762</v>
      </c>
    </row>
    <row r="53" spans="1:14" x14ac:dyDescent="0.2">
      <c r="A53" s="541"/>
      <c r="B53" s="541"/>
      <c r="C53" s="541"/>
      <c r="D53" s="188" t="s">
        <v>314</v>
      </c>
      <c r="E53" s="188" t="s">
        <v>316</v>
      </c>
      <c r="F53" s="188" t="s">
        <v>808</v>
      </c>
      <c r="G53" s="188" t="s">
        <v>765</v>
      </c>
      <c r="H53" s="188" t="s">
        <v>809</v>
      </c>
      <c r="I53" s="188" t="s">
        <v>790</v>
      </c>
      <c r="J53" s="188" t="s">
        <v>810</v>
      </c>
      <c r="K53" s="541"/>
      <c r="L53" s="188" t="s">
        <v>709</v>
      </c>
      <c r="M53" s="188" t="s">
        <v>811</v>
      </c>
      <c r="N53" s="541"/>
    </row>
    <row r="54" spans="1:14" x14ac:dyDescent="0.2">
      <c r="A54" s="152"/>
      <c r="B54" s="167"/>
      <c r="C54" s="152"/>
      <c r="D54" s="190"/>
      <c r="E54" s="190"/>
      <c r="F54" s="190">
        <f>+D54-E54</f>
        <v>0</v>
      </c>
      <c r="G54" s="208"/>
      <c r="H54" s="190">
        <f>+F54*G54</f>
        <v>0</v>
      </c>
      <c r="I54" s="190"/>
      <c r="J54" s="190">
        <f>+H54-I54</f>
        <v>0</v>
      </c>
      <c r="K54" s="209"/>
      <c r="L54" s="210"/>
      <c r="M54" s="210">
        <f>+J54-L54</f>
        <v>0</v>
      </c>
      <c r="N54" s="209"/>
    </row>
    <row r="55" spans="1:14" x14ac:dyDescent="0.2">
      <c r="A55" s="152"/>
      <c r="B55" s="167"/>
      <c r="C55" s="152"/>
      <c r="D55" s="190"/>
      <c r="E55" s="190"/>
      <c r="F55" s="190">
        <f>+D55-E55</f>
        <v>0</v>
      </c>
      <c r="G55" s="208"/>
      <c r="H55" s="190">
        <f>+F55*G55</f>
        <v>0</v>
      </c>
      <c r="I55" s="190"/>
      <c r="J55" s="190">
        <f>+H55-I55</f>
        <v>0</v>
      </c>
      <c r="K55" s="209"/>
      <c r="L55" s="210"/>
      <c r="M55" s="210">
        <f>+J55-L55</f>
        <v>0</v>
      </c>
      <c r="N55" s="209"/>
    </row>
    <row r="56" spans="1:14" x14ac:dyDescent="0.2">
      <c r="A56" s="152"/>
      <c r="B56" s="167"/>
      <c r="C56" s="152"/>
      <c r="D56" s="190"/>
      <c r="E56" s="190"/>
      <c r="F56" s="190">
        <f>+D56-E56</f>
        <v>0</v>
      </c>
      <c r="G56" s="208"/>
      <c r="H56" s="190">
        <f>+F56*G56</f>
        <v>0</v>
      </c>
      <c r="I56" s="190"/>
      <c r="J56" s="190">
        <f>+H56-I56</f>
        <v>0</v>
      </c>
      <c r="K56" s="209"/>
      <c r="L56" s="210"/>
      <c r="M56" s="210">
        <f>+J56-L56</f>
        <v>0</v>
      </c>
      <c r="N56" s="209"/>
    </row>
    <row r="57" spans="1:14" x14ac:dyDescent="0.2">
      <c r="A57" s="152"/>
      <c r="B57" s="167"/>
      <c r="C57" s="152"/>
      <c r="D57" s="190"/>
      <c r="E57" s="190"/>
      <c r="F57" s="190">
        <f>+D57-E57</f>
        <v>0</v>
      </c>
      <c r="G57" s="208"/>
      <c r="H57" s="190">
        <f>+F57*G57</f>
        <v>0</v>
      </c>
      <c r="I57" s="190"/>
      <c r="J57" s="190">
        <f>+H57-I57</f>
        <v>0</v>
      </c>
      <c r="K57" s="209"/>
      <c r="L57" s="210"/>
      <c r="M57" s="210">
        <f>+J57-L57</f>
        <v>0</v>
      </c>
      <c r="N57" s="209"/>
    </row>
    <row r="58" spans="1:14" x14ac:dyDescent="0.2">
      <c r="A58" s="152"/>
      <c r="B58" s="167"/>
      <c r="C58" s="152"/>
      <c r="D58" s="190"/>
      <c r="E58" s="190"/>
      <c r="F58" s="190">
        <f>+D58-E58</f>
        <v>0</v>
      </c>
      <c r="G58" s="208"/>
      <c r="H58" s="190">
        <f>+F58*G58</f>
        <v>0</v>
      </c>
      <c r="I58" s="190"/>
      <c r="J58" s="190">
        <f>+H58-I58</f>
        <v>0</v>
      </c>
      <c r="K58" s="209"/>
      <c r="L58" s="210"/>
      <c r="M58" s="210">
        <f>+J58-L58</f>
        <v>0</v>
      </c>
      <c r="N58" s="209"/>
    </row>
    <row r="59" spans="1:14" ht="11.25" customHeight="1" x14ac:dyDescent="0.2">
      <c r="A59" s="543" t="s">
        <v>647</v>
      </c>
      <c r="B59" s="543"/>
      <c r="C59" s="543"/>
      <c r="D59" s="211">
        <f>SUM(D54:D58)</f>
        <v>0</v>
      </c>
      <c r="E59" s="211">
        <f>SUM(E54:E58)</f>
        <v>0</v>
      </c>
      <c r="F59" s="211">
        <f>SUM(F54:F58)</f>
        <v>0</v>
      </c>
      <c r="G59" s="212"/>
      <c r="H59" s="211">
        <f>SUM(H54:H58)</f>
        <v>0</v>
      </c>
      <c r="I59" s="211">
        <f>SUM(I54:I58)</f>
        <v>0</v>
      </c>
      <c r="J59" s="211">
        <f>SUM(J54:J58)</f>
        <v>0</v>
      </c>
      <c r="K59" s="213"/>
      <c r="L59" s="156">
        <f>SUM(L54:L58)</f>
        <v>0</v>
      </c>
      <c r="M59" s="156">
        <f>SUM(M54:M58)</f>
        <v>0</v>
      </c>
      <c r="N59" s="209"/>
    </row>
    <row r="60" spans="1:14" x14ac:dyDescent="0.2">
      <c r="A60" s="192"/>
      <c r="B60" s="192"/>
      <c r="C60" s="192"/>
      <c r="D60" s="192"/>
      <c r="E60" s="192"/>
      <c r="F60" s="192"/>
      <c r="G60" s="84"/>
      <c r="H60" s="192"/>
      <c r="I60" s="192"/>
      <c r="J60" s="192"/>
      <c r="K60" s="84"/>
      <c r="L60" s="192"/>
    </row>
    <row r="61" spans="1:14" x14ac:dyDescent="0.2">
      <c r="A61" s="84"/>
      <c r="B61" s="84"/>
      <c r="C61" s="84"/>
      <c r="D61" s="84"/>
      <c r="E61" s="84"/>
      <c r="F61" s="84"/>
      <c r="G61" s="84"/>
      <c r="H61" s="84"/>
      <c r="I61" s="84"/>
      <c r="J61" s="84"/>
      <c r="K61" s="84"/>
      <c r="L61" s="84"/>
    </row>
    <row r="62" spans="1:14" x14ac:dyDescent="0.2">
      <c r="A62" s="185" t="s">
        <v>812</v>
      </c>
      <c r="B62" s="84"/>
      <c r="C62" s="84"/>
      <c r="D62" s="84"/>
      <c r="E62" s="84"/>
      <c r="F62" s="84"/>
      <c r="G62" s="84"/>
      <c r="H62" s="84"/>
      <c r="I62" s="84"/>
      <c r="J62" s="84"/>
      <c r="K62" s="84"/>
      <c r="L62" s="84"/>
    </row>
    <row r="63" spans="1:14" x14ac:dyDescent="0.2">
      <c r="A63" s="84"/>
      <c r="B63" s="84"/>
      <c r="C63" s="84"/>
      <c r="D63" s="84"/>
      <c r="E63" s="84"/>
      <c r="F63" s="84"/>
      <c r="G63" s="84"/>
      <c r="H63" s="84"/>
      <c r="I63" s="84"/>
      <c r="J63" s="84"/>
      <c r="K63" s="84"/>
      <c r="L63" s="84"/>
    </row>
    <row r="64" spans="1:14" x14ac:dyDescent="0.2">
      <c r="A64" s="85" t="s">
        <v>58</v>
      </c>
      <c r="B64" s="84"/>
      <c r="C64" s="84"/>
      <c r="D64" s="84"/>
      <c r="E64" s="84"/>
      <c r="F64" s="84"/>
      <c r="G64" s="84"/>
      <c r="H64" s="191"/>
      <c r="I64" s="191"/>
      <c r="J64" s="84"/>
      <c r="K64" s="84"/>
      <c r="L64" s="84"/>
    </row>
    <row r="65" spans="1:14" x14ac:dyDescent="0.2">
      <c r="A65" s="214"/>
      <c r="B65" s="194"/>
      <c r="C65" s="194"/>
      <c r="D65" s="194"/>
      <c r="E65" s="194"/>
      <c r="F65" s="194"/>
      <c r="G65" s="194"/>
      <c r="H65" s="195"/>
      <c r="I65" s="195"/>
      <c r="J65" s="194"/>
      <c r="K65" s="194"/>
      <c r="L65" s="84"/>
    </row>
    <row r="66" spans="1:14" ht="78.75" customHeight="1" x14ac:dyDescent="0.2">
      <c r="A66" s="541" t="s">
        <v>753</v>
      </c>
      <c r="B66" s="541" t="s">
        <v>799</v>
      </c>
      <c r="C66" s="541" t="s">
        <v>800</v>
      </c>
      <c r="D66" s="149" t="s">
        <v>801</v>
      </c>
      <c r="E66" s="149" t="s">
        <v>802</v>
      </c>
      <c r="F66" s="149" t="s">
        <v>803</v>
      </c>
      <c r="G66" s="149" t="s">
        <v>804</v>
      </c>
      <c r="H66" s="149" t="s">
        <v>813</v>
      </c>
      <c r="I66" s="541" t="s">
        <v>806</v>
      </c>
      <c r="J66" s="149" t="s">
        <v>814</v>
      </c>
      <c r="K66" s="149" t="s">
        <v>815</v>
      </c>
      <c r="L66" s="541" t="s">
        <v>762</v>
      </c>
      <c r="M66" s="541"/>
      <c r="N66" s="541"/>
    </row>
    <row r="67" spans="1:14" x14ac:dyDescent="0.2">
      <c r="A67" s="541"/>
      <c r="B67" s="541"/>
      <c r="C67" s="541"/>
      <c r="D67" s="188" t="s">
        <v>314</v>
      </c>
      <c r="E67" s="188" t="s">
        <v>316</v>
      </c>
      <c r="F67" s="188" t="s">
        <v>764</v>
      </c>
      <c r="G67" s="188" t="s">
        <v>765</v>
      </c>
      <c r="H67" s="188" t="s">
        <v>809</v>
      </c>
      <c r="I67" s="541"/>
      <c r="J67" s="188" t="s">
        <v>790</v>
      </c>
      <c r="K67" s="188" t="s">
        <v>810</v>
      </c>
      <c r="L67" s="541"/>
      <c r="M67" s="541"/>
      <c r="N67" s="541"/>
    </row>
    <row r="68" spans="1:14" ht="12.75" customHeight="1" x14ac:dyDescent="0.2">
      <c r="A68" s="152"/>
      <c r="B68" s="152"/>
      <c r="C68" s="152"/>
      <c r="D68" s="190"/>
      <c r="E68" s="190"/>
      <c r="F68" s="190">
        <f>+D68-E68</f>
        <v>0</v>
      </c>
      <c r="G68" s="208"/>
      <c r="H68" s="190">
        <f>+F68*G68</f>
        <v>0</v>
      </c>
      <c r="I68" s="209"/>
      <c r="J68" s="210"/>
      <c r="K68" s="210">
        <f>+H68-J68</f>
        <v>0</v>
      </c>
      <c r="L68" s="560"/>
      <c r="M68" s="560"/>
      <c r="N68" s="560"/>
    </row>
    <row r="69" spans="1:14" ht="12.75" customHeight="1" x14ac:dyDescent="0.2">
      <c r="A69" s="152"/>
      <c r="B69" s="152"/>
      <c r="C69" s="152"/>
      <c r="D69" s="190"/>
      <c r="E69" s="190"/>
      <c r="F69" s="190">
        <f>+D69-E69</f>
        <v>0</v>
      </c>
      <c r="G69" s="208"/>
      <c r="H69" s="190">
        <f>+F69*G69</f>
        <v>0</v>
      </c>
      <c r="I69" s="209"/>
      <c r="J69" s="210"/>
      <c r="K69" s="210">
        <f>+H69-J69</f>
        <v>0</v>
      </c>
      <c r="L69" s="560"/>
      <c r="M69" s="560"/>
      <c r="N69" s="560"/>
    </row>
    <row r="70" spans="1:14" ht="12.75" customHeight="1" x14ac:dyDescent="0.2">
      <c r="A70" s="152"/>
      <c r="B70" s="152"/>
      <c r="C70" s="152"/>
      <c r="D70" s="190"/>
      <c r="E70" s="190"/>
      <c r="F70" s="190">
        <f>+D70-E70</f>
        <v>0</v>
      </c>
      <c r="G70" s="208"/>
      <c r="H70" s="190">
        <f>+F70*G70</f>
        <v>0</v>
      </c>
      <c r="I70" s="209"/>
      <c r="J70" s="210"/>
      <c r="K70" s="210">
        <f>+H70-J70</f>
        <v>0</v>
      </c>
      <c r="L70" s="560"/>
      <c r="M70" s="560"/>
      <c r="N70" s="560"/>
    </row>
    <row r="71" spans="1:14" ht="12.75" customHeight="1" x14ac:dyDescent="0.2">
      <c r="A71" s="152"/>
      <c r="B71" s="152"/>
      <c r="C71" s="152"/>
      <c r="D71" s="190"/>
      <c r="E71" s="190"/>
      <c r="F71" s="190">
        <f>+D71-E71</f>
        <v>0</v>
      </c>
      <c r="G71" s="208"/>
      <c r="H71" s="190">
        <f>+F71*G71</f>
        <v>0</v>
      </c>
      <c r="I71" s="209"/>
      <c r="J71" s="210"/>
      <c r="K71" s="210">
        <f>+H71-J71</f>
        <v>0</v>
      </c>
      <c r="L71" s="560"/>
      <c r="M71" s="560"/>
      <c r="N71" s="560"/>
    </row>
    <row r="72" spans="1:14" ht="12.75" customHeight="1" x14ac:dyDescent="0.2">
      <c r="A72" s="171"/>
      <c r="B72" s="167"/>
      <c r="C72" s="167"/>
      <c r="D72" s="190"/>
      <c r="E72" s="190"/>
      <c r="F72" s="190">
        <f>+D72-E72</f>
        <v>0</v>
      </c>
      <c r="G72" s="208"/>
      <c r="H72" s="190">
        <f>+F72*G72</f>
        <v>0</v>
      </c>
      <c r="I72" s="209"/>
      <c r="J72" s="210"/>
      <c r="K72" s="210">
        <f>+H72-J72</f>
        <v>0</v>
      </c>
      <c r="L72" s="560"/>
      <c r="M72" s="560"/>
      <c r="N72" s="560"/>
    </row>
    <row r="73" spans="1:14" ht="11.25" customHeight="1" x14ac:dyDescent="0.2">
      <c r="A73" s="543" t="s">
        <v>647</v>
      </c>
      <c r="B73" s="543"/>
      <c r="C73" s="543"/>
      <c r="D73" s="211">
        <f>SUM(D68:D72)</f>
        <v>0</v>
      </c>
      <c r="E73" s="211">
        <f>SUM(E68:E72)</f>
        <v>0</v>
      </c>
      <c r="F73" s="211">
        <f>SUM(F68:F72)</f>
        <v>0</v>
      </c>
      <c r="G73" s="212"/>
      <c r="H73" s="211">
        <f>SUM(H68:H72)</f>
        <v>0</v>
      </c>
      <c r="I73" s="213"/>
      <c r="J73" s="156">
        <f>SUM(J68:J72)</f>
        <v>0</v>
      </c>
      <c r="K73" s="156">
        <f>SUM(K68:K72)</f>
        <v>0</v>
      </c>
      <c r="L73" s="560"/>
      <c r="M73" s="560"/>
      <c r="N73" s="560"/>
    </row>
    <row r="75" spans="1:14" x14ac:dyDescent="0.2">
      <c r="A75" s="185" t="s">
        <v>59</v>
      </c>
    </row>
    <row r="76" spans="1:14" x14ac:dyDescent="0.2">
      <c r="A76" s="84"/>
      <c r="B76" s="84"/>
      <c r="C76" s="84"/>
      <c r="D76" s="84"/>
      <c r="E76" s="84"/>
      <c r="F76" s="84"/>
      <c r="G76" s="84"/>
      <c r="H76" s="84"/>
    </row>
    <row r="77" spans="1:14" ht="12" customHeight="1" x14ac:dyDescent="0.2">
      <c r="A77" s="216" t="s">
        <v>60</v>
      </c>
      <c r="B77" s="217"/>
      <c r="C77" s="217"/>
      <c r="E77" s="217"/>
      <c r="F77" s="217"/>
      <c r="G77" s="217"/>
      <c r="H77" s="217"/>
    </row>
    <row r="78" spans="1:14" x14ac:dyDescent="0.2">
      <c r="A78" s="194"/>
      <c r="B78" s="194"/>
      <c r="C78" s="194"/>
      <c r="D78" s="217"/>
      <c r="E78" s="194"/>
      <c r="F78" s="194"/>
      <c r="G78" s="194"/>
      <c r="H78" s="194"/>
    </row>
    <row r="79" spans="1:14" ht="135" customHeight="1" x14ac:dyDescent="0.2">
      <c r="A79" s="541" t="s">
        <v>753</v>
      </c>
      <c r="B79" s="149" t="s">
        <v>816</v>
      </c>
      <c r="C79" s="149" t="s">
        <v>817</v>
      </c>
      <c r="D79" s="149" t="s">
        <v>818</v>
      </c>
      <c r="E79" s="149" t="s">
        <v>819</v>
      </c>
      <c r="F79" s="149" t="s">
        <v>820</v>
      </c>
      <c r="G79" s="149" t="s">
        <v>821</v>
      </c>
      <c r="H79" s="149" t="s">
        <v>822</v>
      </c>
    </row>
    <row r="80" spans="1:14" ht="15" customHeight="1" x14ac:dyDescent="0.2">
      <c r="A80" s="541"/>
      <c r="B80" s="188" t="s">
        <v>314</v>
      </c>
      <c r="C80" s="188" t="s">
        <v>316</v>
      </c>
      <c r="D80" s="188" t="s">
        <v>699</v>
      </c>
      <c r="E80" s="188" t="s">
        <v>823</v>
      </c>
      <c r="F80" s="188" t="s">
        <v>705</v>
      </c>
      <c r="G80" s="188" t="s">
        <v>824</v>
      </c>
      <c r="H80" s="188" t="s">
        <v>825</v>
      </c>
    </row>
    <row r="81" spans="1:14" x14ac:dyDescent="0.2">
      <c r="A81" s="171"/>
      <c r="B81" s="161">
        <v>0</v>
      </c>
      <c r="C81" s="161">
        <v>0</v>
      </c>
      <c r="D81" s="161">
        <v>0</v>
      </c>
      <c r="E81" s="161">
        <v>0</v>
      </c>
      <c r="F81" s="161">
        <v>0</v>
      </c>
      <c r="G81" s="161">
        <f>+B81-C81+D81-E81</f>
        <v>0</v>
      </c>
      <c r="H81" s="210">
        <f>+B81+D81+F81-G81</f>
        <v>0</v>
      </c>
    </row>
    <row r="82" spans="1:14" x14ac:dyDescent="0.2">
      <c r="A82" s="171"/>
      <c r="B82" s="161"/>
      <c r="C82" s="161"/>
      <c r="D82" s="161"/>
      <c r="E82" s="161"/>
      <c r="F82" s="161"/>
      <c r="G82" s="161">
        <f>+B82-C82+D82-E82</f>
        <v>0</v>
      </c>
      <c r="H82" s="210">
        <f>+B82+D82+F82-G82</f>
        <v>0</v>
      </c>
    </row>
    <row r="83" spans="1:14" x14ac:dyDescent="0.2">
      <c r="A83" s="171"/>
      <c r="B83" s="161"/>
      <c r="C83" s="161"/>
      <c r="D83" s="161"/>
      <c r="E83" s="161"/>
      <c r="F83" s="161"/>
      <c r="G83" s="161">
        <f>+B83-C83+D83-E83</f>
        <v>0</v>
      </c>
      <c r="H83" s="210">
        <f>+B83+D83+F83-G83</f>
        <v>0</v>
      </c>
    </row>
    <row r="84" spans="1:14" x14ac:dyDescent="0.2">
      <c r="A84" s="171"/>
      <c r="B84" s="161"/>
      <c r="C84" s="161"/>
      <c r="D84" s="161"/>
      <c r="E84" s="161"/>
      <c r="F84" s="161"/>
      <c r="G84" s="161">
        <f>+B84-C84+D84-E84</f>
        <v>0</v>
      </c>
      <c r="H84" s="210">
        <f>+B84+D84+F84-G84</f>
        <v>0</v>
      </c>
    </row>
    <row r="85" spans="1:14" x14ac:dyDescent="0.2">
      <c r="A85" s="171"/>
      <c r="B85" s="161"/>
      <c r="C85" s="161"/>
      <c r="D85" s="161"/>
      <c r="E85" s="161"/>
      <c r="F85" s="161"/>
      <c r="G85" s="161">
        <f>+B85-C85+D85-E85</f>
        <v>0</v>
      </c>
      <c r="H85" s="210">
        <f>+B85+D85+F85-G85</f>
        <v>0</v>
      </c>
    </row>
    <row r="86" spans="1:14" x14ac:dyDescent="0.2">
      <c r="A86" s="218" t="s">
        <v>826</v>
      </c>
      <c r="B86" s="156">
        <f t="shared" ref="B86:H86" si="1">SUM(B81:B85)</f>
        <v>0</v>
      </c>
      <c r="C86" s="156">
        <f t="shared" si="1"/>
        <v>0</v>
      </c>
      <c r="D86" s="156">
        <f t="shared" si="1"/>
        <v>0</v>
      </c>
      <c r="E86" s="156">
        <f t="shared" si="1"/>
        <v>0</v>
      </c>
      <c r="F86" s="156">
        <f t="shared" si="1"/>
        <v>0</v>
      </c>
      <c r="G86" s="156">
        <f t="shared" si="1"/>
        <v>0</v>
      </c>
      <c r="H86" s="156">
        <f t="shared" si="1"/>
        <v>0</v>
      </c>
    </row>
    <row r="89" spans="1:14" x14ac:dyDescent="0.2">
      <c r="A89" s="219" t="s">
        <v>827</v>
      </c>
      <c r="B89" s="84"/>
      <c r="C89" s="84"/>
      <c r="D89" s="84"/>
      <c r="E89" s="84"/>
      <c r="F89" s="84"/>
      <c r="G89" s="84"/>
      <c r="H89" s="84"/>
      <c r="I89" s="84"/>
    </row>
    <row r="90" spans="1:14" x14ac:dyDescent="0.2">
      <c r="A90" s="84"/>
      <c r="B90" s="84"/>
      <c r="C90" s="84"/>
      <c r="D90" s="84"/>
      <c r="E90" s="84"/>
      <c r="F90" s="84"/>
      <c r="G90" s="84"/>
      <c r="H90" s="84"/>
      <c r="I90" s="84"/>
    </row>
    <row r="91" spans="1:14" x14ac:dyDescent="0.2">
      <c r="A91" s="85" t="s">
        <v>62</v>
      </c>
      <c r="B91" s="85"/>
      <c r="C91" s="84"/>
      <c r="D91" s="84"/>
      <c r="E91" s="84"/>
      <c r="F91" s="84"/>
      <c r="G91" s="84"/>
      <c r="H91" s="84"/>
      <c r="I91" s="84"/>
    </row>
    <row r="92" spans="1:14" x14ac:dyDescent="0.2">
      <c r="A92" s="220"/>
      <c r="B92" s="220"/>
      <c r="C92" s="220"/>
      <c r="D92" s="220"/>
      <c r="E92" s="220"/>
      <c r="F92" s="220"/>
      <c r="G92" s="220"/>
      <c r="H92" s="220"/>
      <c r="I92" s="220"/>
    </row>
    <row r="93" spans="1:14" ht="56.25" customHeight="1" x14ac:dyDescent="0.2">
      <c r="A93" s="541" t="s">
        <v>828</v>
      </c>
      <c r="B93" s="541"/>
      <c r="C93" s="541"/>
      <c r="D93" s="541"/>
      <c r="E93" s="541" t="s">
        <v>829</v>
      </c>
      <c r="F93" s="541" t="s">
        <v>830</v>
      </c>
      <c r="G93" s="541" t="s">
        <v>831</v>
      </c>
      <c r="H93" s="541" t="s">
        <v>832</v>
      </c>
      <c r="I93" s="541" t="s">
        <v>833</v>
      </c>
      <c r="J93" s="149" t="s">
        <v>834</v>
      </c>
      <c r="K93" s="149" t="s">
        <v>835</v>
      </c>
      <c r="L93" s="149" t="s">
        <v>836</v>
      </c>
      <c r="M93" s="541" t="s">
        <v>762</v>
      </c>
      <c r="N93" s="541"/>
    </row>
    <row r="94" spans="1:14" ht="15" customHeight="1" x14ac:dyDescent="0.2">
      <c r="A94" s="541"/>
      <c r="B94" s="541"/>
      <c r="C94" s="541"/>
      <c r="D94" s="541"/>
      <c r="E94" s="541"/>
      <c r="F94" s="541"/>
      <c r="G94" s="541"/>
      <c r="H94" s="541"/>
      <c r="I94" s="541"/>
      <c r="J94" s="188" t="s">
        <v>314</v>
      </c>
      <c r="K94" s="188" t="s">
        <v>316</v>
      </c>
      <c r="L94" s="188" t="s">
        <v>837</v>
      </c>
      <c r="M94" s="541"/>
      <c r="N94" s="541"/>
    </row>
    <row r="95" spans="1:14" ht="12" customHeight="1" x14ac:dyDescent="0.2">
      <c r="A95" s="544" t="s">
        <v>838</v>
      </c>
      <c r="B95" s="544"/>
      <c r="C95" s="544"/>
      <c r="D95" s="544"/>
      <c r="E95" s="221"/>
      <c r="F95" s="161"/>
      <c r="G95" s="222"/>
      <c r="H95" s="161"/>
      <c r="I95" s="161"/>
      <c r="J95" s="161"/>
      <c r="K95" s="161"/>
      <c r="L95" s="161">
        <f>+J95-K95</f>
        <v>0</v>
      </c>
      <c r="M95" s="560"/>
      <c r="N95" s="560"/>
    </row>
    <row r="96" spans="1:14" ht="12" customHeight="1" x14ac:dyDescent="0.2">
      <c r="A96" s="544" t="s">
        <v>839</v>
      </c>
      <c r="B96" s="544"/>
      <c r="C96" s="544"/>
      <c r="D96" s="544"/>
      <c r="E96" s="221"/>
      <c r="F96" s="161"/>
      <c r="G96" s="223"/>
      <c r="H96" s="161"/>
      <c r="I96" s="161"/>
      <c r="J96" s="161"/>
      <c r="K96" s="161"/>
      <c r="L96" s="161">
        <f>+J96-K96</f>
        <v>0</v>
      </c>
      <c r="M96" s="560"/>
      <c r="N96" s="560"/>
    </row>
    <row r="97" spans="1:14" ht="12" customHeight="1" x14ac:dyDescent="0.2">
      <c r="A97" s="544" t="s">
        <v>840</v>
      </c>
      <c r="B97" s="544"/>
      <c r="C97" s="544"/>
      <c r="D97" s="544"/>
      <c r="E97" s="221"/>
      <c r="F97" s="161"/>
      <c r="G97" s="223"/>
      <c r="H97" s="161"/>
      <c r="I97" s="161"/>
      <c r="J97" s="161"/>
      <c r="K97" s="224"/>
      <c r="L97" s="161">
        <f>+J97-K97</f>
        <v>0</v>
      </c>
      <c r="M97" s="560"/>
      <c r="N97" s="560"/>
    </row>
    <row r="98" spans="1:14" ht="12" customHeight="1" x14ac:dyDescent="0.2">
      <c r="A98" s="544" t="s">
        <v>841</v>
      </c>
      <c r="B98" s="544"/>
      <c r="C98" s="544"/>
      <c r="D98" s="544"/>
      <c r="E98" s="221"/>
      <c r="F98" s="161"/>
      <c r="G98" s="223"/>
      <c r="H98" s="161"/>
      <c r="I98" s="161"/>
      <c r="J98" s="161"/>
      <c r="K98" s="224"/>
      <c r="L98" s="161">
        <f>+J98-K98</f>
        <v>0</v>
      </c>
      <c r="M98" s="560"/>
      <c r="N98" s="560"/>
    </row>
    <row r="99" spans="1:14" ht="11.25" customHeight="1" x14ac:dyDescent="0.2">
      <c r="A99" s="544" t="s">
        <v>842</v>
      </c>
      <c r="B99" s="544"/>
      <c r="C99" s="544"/>
      <c r="D99" s="544"/>
      <c r="E99" s="221"/>
      <c r="F99" s="161"/>
      <c r="G99" s="223"/>
      <c r="H99" s="161"/>
      <c r="I99" s="161"/>
      <c r="J99" s="161"/>
      <c r="K99" s="161"/>
      <c r="L99" s="161">
        <f>+J99-K99</f>
        <v>0</v>
      </c>
      <c r="M99" s="560"/>
      <c r="N99" s="560"/>
    </row>
    <row r="100" spans="1:14" ht="11.25" customHeight="1" x14ac:dyDescent="0.2">
      <c r="A100" s="561" t="s">
        <v>647</v>
      </c>
      <c r="B100" s="561"/>
      <c r="C100" s="561"/>
      <c r="D100" s="561"/>
      <c r="E100" s="561"/>
      <c r="F100" s="162">
        <f>SUM(F95:F99)</f>
        <v>0</v>
      </c>
      <c r="G100" s="226"/>
      <c r="H100" s="162">
        <f>SUM(H95:H99)</f>
        <v>0</v>
      </c>
      <c r="I100" s="162">
        <f>SUM(I95:I99)</f>
        <v>0</v>
      </c>
      <c r="J100" s="162">
        <f>SUM(J95:J99)</f>
        <v>0</v>
      </c>
      <c r="K100" s="162">
        <f>SUM(K95:K99)</f>
        <v>0</v>
      </c>
      <c r="L100" s="162">
        <f>SUM(L95:L99)</f>
        <v>0</v>
      </c>
    </row>
    <row r="103" spans="1:14" ht="12" customHeight="1" x14ac:dyDescent="0.2">
      <c r="A103" s="554" t="s">
        <v>168</v>
      </c>
      <c r="B103" s="554"/>
      <c r="C103" s="554"/>
      <c r="D103" s="554"/>
      <c r="E103" s="554"/>
      <c r="F103" s="554"/>
      <c r="G103" s="554"/>
      <c r="H103" s="554"/>
      <c r="I103" s="554"/>
      <c r="J103" s="554"/>
      <c r="K103" s="554"/>
      <c r="L103" s="554"/>
      <c r="M103" s="554"/>
      <c r="N103" s="554"/>
    </row>
    <row r="104" spans="1:14" ht="44.1" customHeight="1" x14ac:dyDescent="0.2">
      <c r="A104" s="532" t="s">
        <v>843</v>
      </c>
      <c r="B104" s="532"/>
      <c r="C104" s="532"/>
      <c r="D104" s="532"/>
      <c r="E104" s="532"/>
      <c r="F104" s="532"/>
      <c r="G104" s="532"/>
      <c r="H104" s="532"/>
      <c r="I104" s="532"/>
      <c r="J104" s="532"/>
      <c r="K104" s="532"/>
      <c r="L104" s="532"/>
      <c r="M104" s="532"/>
      <c r="N104" s="532"/>
    </row>
    <row r="105" spans="1:14" ht="33.950000000000003" customHeight="1" x14ac:dyDescent="0.2">
      <c r="A105" s="533" t="s">
        <v>844</v>
      </c>
      <c r="B105" s="533"/>
      <c r="C105" s="533"/>
      <c r="D105" s="533"/>
      <c r="E105" s="533"/>
      <c r="F105" s="533"/>
      <c r="G105" s="533"/>
      <c r="H105" s="533"/>
      <c r="I105" s="533"/>
      <c r="J105" s="533"/>
      <c r="K105" s="533"/>
      <c r="L105" s="533"/>
      <c r="M105" s="533"/>
      <c r="N105" s="533"/>
    </row>
    <row r="106" spans="1:14" ht="12" customHeight="1" x14ac:dyDescent="0.2">
      <c r="A106" s="533" t="s">
        <v>845</v>
      </c>
      <c r="B106" s="533"/>
      <c r="C106" s="533"/>
      <c r="D106" s="533"/>
      <c r="E106" s="533"/>
      <c r="F106" s="533"/>
      <c r="G106" s="533"/>
      <c r="H106" s="533"/>
      <c r="I106" s="533"/>
      <c r="J106" s="533"/>
      <c r="K106" s="533"/>
      <c r="L106" s="533"/>
      <c r="M106" s="533"/>
      <c r="N106" s="533"/>
    </row>
    <row r="107" spans="1:14" ht="12" customHeight="1" x14ac:dyDescent="0.2">
      <c r="A107" s="533" t="s">
        <v>846</v>
      </c>
      <c r="B107" s="533"/>
      <c r="C107" s="533"/>
      <c r="D107" s="533"/>
      <c r="E107" s="533"/>
      <c r="F107" s="533"/>
      <c r="G107" s="533"/>
      <c r="H107" s="533"/>
      <c r="I107" s="533"/>
      <c r="J107" s="533"/>
      <c r="K107" s="533"/>
      <c r="L107" s="533"/>
      <c r="M107" s="533"/>
      <c r="N107" s="533"/>
    </row>
    <row r="108" spans="1:14" ht="33.950000000000003" customHeight="1" x14ac:dyDescent="0.2">
      <c r="A108" s="533" t="s">
        <v>847</v>
      </c>
      <c r="B108" s="533"/>
      <c r="C108" s="533"/>
      <c r="D108" s="533"/>
      <c r="E108" s="533"/>
      <c r="F108" s="533"/>
      <c r="G108" s="533"/>
      <c r="H108" s="533"/>
      <c r="I108" s="533"/>
      <c r="J108" s="533"/>
      <c r="K108" s="533"/>
      <c r="L108" s="533"/>
      <c r="M108" s="533"/>
      <c r="N108" s="533"/>
    </row>
    <row r="109" spans="1:14" ht="12" customHeight="1" x14ac:dyDescent="0.2">
      <c r="A109" s="533" t="s">
        <v>848</v>
      </c>
      <c r="B109" s="533"/>
      <c r="C109" s="533"/>
      <c r="D109" s="533"/>
      <c r="E109" s="533"/>
      <c r="F109" s="533"/>
      <c r="G109" s="533"/>
      <c r="H109" s="533"/>
      <c r="I109" s="533"/>
      <c r="J109" s="533"/>
      <c r="K109" s="533"/>
      <c r="L109" s="533"/>
      <c r="M109" s="533"/>
      <c r="N109" s="533"/>
    </row>
    <row r="110" spans="1:14" ht="47.1" customHeight="1" x14ac:dyDescent="0.2">
      <c r="A110" s="533" t="s">
        <v>849</v>
      </c>
      <c r="B110" s="533"/>
      <c r="C110" s="533"/>
      <c r="D110" s="533"/>
      <c r="E110" s="533"/>
      <c r="F110" s="533"/>
      <c r="G110" s="533"/>
      <c r="H110" s="533"/>
      <c r="I110" s="533"/>
      <c r="J110" s="533"/>
      <c r="K110" s="533"/>
      <c r="L110" s="533"/>
      <c r="M110" s="533"/>
      <c r="N110" s="533"/>
    </row>
    <row r="111" spans="1:14" ht="11.25" customHeight="1" x14ac:dyDescent="0.2">
      <c r="A111" s="533" t="s">
        <v>850</v>
      </c>
      <c r="B111" s="533"/>
      <c r="C111" s="533"/>
      <c r="D111" s="533"/>
      <c r="E111" s="533"/>
      <c r="F111" s="533"/>
      <c r="G111" s="533"/>
      <c r="H111" s="533"/>
      <c r="I111" s="533"/>
      <c r="J111" s="533"/>
      <c r="K111" s="533"/>
      <c r="L111" s="533"/>
      <c r="M111" s="533"/>
      <c r="N111" s="533"/>
    </row>
    <row r="112" spans="1:14" ht="36" customHeight="1" x14ac:dyDescent="0.2">
      <c r="A112" s="533" t="s">
        <v>851</v>
      </c>
      <c r="B112" s="533"/>
      <c r="C112" s="533"/>
      <c r="D112" s="533"/>
      <c r="E112" s="533"/>
      <c r="F112" s="533"/>
      <c r="G112" s="533"/>
      <c r="H112" s="533"/>
      <c r="I112" s="533"/>
      <c r="J112" s="533"/>
      <c r="K112" s="533"/>
      <c r="L112" s="533"/>
      <c r="M112" s="533"/>
      <c r="N112" s="533"/>
    </row>
    <row r="113" spans="1:14" ht="33" customHeight="1" x14ac:dyDescent="0.2">
      <c r="A113" s="533" t="s">
        <v>852</v>
      </c>
      <c r="B113" s="533"/>
      <c r="C113" s="533"/>
      <c r="D113" s="533"/>
      <c r="E113" s="533"/>
      <c r="F113" s="533"/>
      <c r="G113" s="533"/>
      <c r="H113" s="533"/>
      <c r="I113" s="533"/>
      <c r="J113" s="533"/>
      <c r="K113" s="533"/>
      <c r="L113" s="533"/>
      <c r="M113" s="533"/>
      <c r="N113" s="533"/>
    </row>
    <row r="114" spans="1:14" ht="12" customHeight="1" x14ac:dyDescent="0.2">
      <c r="A114" s="533" t="s">
        <v>853</v>
      </c>
      <c r="B114" s="533"/>
      <c r="C114" s="533"/>
      <c r="D114" s="533"/>
      <c r="E114" s="533"/>
      <c r="F114" s="533"/>
      <c r="G114" s="533"/>
      <c r="H114" s="533"/>
      <c r="I114" s="533"/>
      <c r="J114" s="533"/>
      <c r="K114" s="533"/>
      <c r="L114" s="533"/>
      <c r="M114" s="533"/>
      <c r="N114" s="533"/>
    </row>
    <row r="115" spans="1:14" ht="11.25" customHeight="1" x14ac:dyDescent="0.2">
      <c r="A115" s="533" t="s">
        <v>854</v>
      </c>
      <c r="B115" s="533"/>
      <c r="C115" s="533"/>
      <c r="D115" s="533"/>
      <c r="E115" s="533"/>
      <c r="F115" s="533"/>
      <c r="G115" s="533"/>
      <c r="H115" s="533"/>
      <c r="I115" s="533"/>
      <c r="J115" s="533"/>
      <c r="K115" s="533"/>
      <c r="L115" s="533"/>
      <c r="M115" s="533"/>
      <c r="N115" s="533"/>
    </row>
    <row r="116" spans="1:14" ht="21.75" customHeight="1" x14ac:dyDescent="0.2">
      <c r="A116" s="533" t="s">
        <v>855</v>
      </c>
      <c r="B116" s="533"/>
      <c r="C116" s="533"/>
      <c r="D116" s="533"/>
      <c r="E116" s="533"/>
      <c r="F116" s="533"/>
      <c r="G116" s="533"/>
      <c r="H116" s="533"/>
      <c r="I116" s="533"/>
      <c r="J116" s="533"/>
      <c r="K116" s="533"/>
      <c r="L116" s="533"/>
      <c r="M116" s="533"/>
      <c r="N116" s="533"/>
    </row>
    <row r="117" spans="1:14" ht="12" customHeight="1" x14ac:dyDescent="0.2">
      <c r="A117" s="533" t="s">
        <v>856</v>
      </c>
      <c r="B117" s="533"/>
      <c r="C117" s="533"/>
      <c r="D117" s="533"/>
      <c r="E117" s="533"/>
      <c r="F117" s="533"/>
      <c r="G117" s="533"/>
      <c r="H117" s="533"/>
      <c r="I117" s="533"/>
      <c r="J117" s="533"/>
      <c r="K117" s="533"/>
      <c r="L117" s="533"/>
      <c r="M117" s="533"/>
      <c r="N117" s="533"/>
    </row>
    <row r="118" spans="1:14" ht="12.75" customHeight="1" x14ac:dyDescent="0.2">
      <c r="A118" s="533" t="s">
        <v>857</v>
      </c>
      <c r="B118" s="533"/>
      <c r="C118" s="533"/>
      <c r="D118" s="533"/>
      <c r="E118" s="533"/>
      <c r="F118" s="533"/>
      <c r="G118" s="533"/>
      <c r="H118" s="533"/>
      <c r="I118" s="533"/>
      <c r="J118" s="533"/>
      <c r="K118" s="533"/>
      <c r="L118" s="533"/>
      <c r="M118" s="533"/>
      <c r="N118" s="533"/>
    </row>
    <row r="119" spans="1:14" ht="27" customHeight="1" x14ac:dyDescent="0.2">
      <c r="A119" s="533" t="s">
        <v>858</v>
      </c>
      <c r="B119" s="533"/>
      <c r="C119" s="533"/>
      <c r="D119" s="533"/>
      <c r="E119" s="533"/>
      <c r="F119" s="533"/>
      <c r="G119" s="533"/>
      <c r="H119" s="533"/>
      <c r="I119" s="533"/>
      <c r="J119" s="533"/>
      <c r="K119" s="533"/>
      <c r="L119" s="533"/>
      <c r="M119" s="533"/>
      <c r="N119" s="533"/>
    </row>
    <row r="120" spans="1:14" ht="15" customHeight="1" x14ac:dyDescent="0.2">
      <c r="A120" s="533" t="s">
        <v>859</v>
      </c>
      <c r="B120" s="533"/>
      <c r="C120" s="533"/>
      <c r="D120" s="533"/>
      <c r="E120" s="533"/>
      <c r="F120" s="533"/>
      <c r="G120" s="533"/>
      <c r="H120" s="533"/>
      <c r="I120" s="533"/>
      <c r="J120" s="533"/>
      <c r="K120" s="533"/>
      <c r="L120" s="533"/>
      <c r="M120" s="533"/>
      <c r="N120" s="533"/>
    </row>
    <row r="121" spans="1:14" ht="12.75" customHeight="1" x14ac:dyDescent="0.2">
      <c r="A121" s="533" t="s">
        <v>860</v>
      </c>
      <c r="B121" s="533"/>
      <c r="C121" s="533"/>
      <c r="D121" s="533"/>
      <c r="E121" s="533"/>
      <c r="F121" s="533"/>
      <c r="G121" s="533"/>
      <c r="H121" s="533"/>
      <c r="I121" s="533"/>
      <c r="J121" s="533"/>
      <c r="K121" s="533"/>
      <c r="L121" s="533"/>
      <c r="M121" s="533"/>
      <c r="N121" s="533"/>
    </row>
    <row r="122" spans="1:14" ht="118.35" customHeight="1" x14ac:dyDescent="0.2">
      <c r="A122" s="533" t="s">
        <v>861</v>
      </c>
      <c r="B122" s="533"/>
      <c r="C122" s="533"/>
      <c r="D122" s="533"/>
      <c r="E122" s="533"/>
      <c r="F122" s="533"/>
      <c r="G122" s="533"/>
      <c r="H122" s="533"/>
      <c r="I122" s="533"/>
      <c r="J122" s="533"/>
      <c r="K122" s="533"/>
      <c r="L122" s="533"/>
      <c r="M122" s="533"/>
      <c r="N122" s="533"/>
    </row>
    <row r="123" spans="1:14" ht="14.25" customHeight="1" x14ac:dyDescent="0.2">
      <c r="A123" s="534" t="s">
        <v>862</v>
      </c>
      <c r="B123" s="534"/>
      <c r="C123" s="534"/>
      <c r="D123" s="534"/>
      <c r="E123" s="534"/>
      <c r="F123" s="534"/>
      <c r="G123" s="534"/>
      <c r="H123" s="534"/>
      <c r="I123" s="534"/>
      <c r="J123" s="534"/>
      <c r="K123" s="534"/>
      <c r="L123" s="534"/>
      <c r="M123" s="534"/>
      <c r="N123" s="534"/>
    </row>
    <row r="124" spans="1:14" x14ac:dyDescent="0.2">
      <c r="B124" s="227"/>
      <c r="C124" s="227"/>
      <c r="D124" s="227"/>
      <c r="E124" s="227"/>
      <c r="F124" s="227"/>
      <c r="G124" s="227"/>
    </row>
    <row r="125" spans="1:14" x14ac:dyDescent="0.2">
      <c r="B125" s="227"/>
      <c r="C125" s="227"/>
      <c r="D125" s="227"/>
      <c r="E125" s="227"/>
      <c r="F125" s="227"/>
      <c r="G125" s="227"/>
    </row>
    <row r="126" spans="1:14" x14ac:dyDescent="0.2">
      <c r="B126" s="227"/>
      <c r="C126" s="227"/>
      <c r="D126" s="227"/>
      <c r="E126" s="227"/>
      <c r="F126" s="227"/>
      <c r="G126" s="227"/>
    </row>
    <row r="127" spans="1:14" x14ac:dyDescent="0.2">
      <c r="B127" s="227"/>
      <c r="C127" s="227"/>
      <c r="D127" s="227"/>
      <c r="E127" s="227"/>
      <c r="F127" s="227"/>
      <c r="G127" s="227"/>
    </row>
    <row r="128" spans="1:14" x14ac:dyDescent="0.2">
      <c r="B128" s="227"/>
      <c r="C128" s="227"/>
      <c r="D128" s="227"/>
      <c r="E128" s="227"/>
      <c r="F128" s="227"/>
      <c r="G128" s="227"/>
    </row>
    <row r="129" spans="1:11" x14ac:dyDescent="0.2">
      <c r="A129" s="85" t="str">
        <f>+Índice_Anexos_ICT!A125</f>
        <v>SR. TOMISLAV TOPIC GRANADOS</v>
      </c>
      <c r="B129" s="85"/>
      <c r="C129" s="129"/>
      <c r="G129" s="129"/>
      <c r="K129" s="85" t="str">
        <f>+Índice_Anexos_ICT!G125</f>
        <v>Sr. FELIX BYRON VALAREZO ALVARADO</v>
      </c>
    </row>
    <row r="130" spans="1:11" x14ac:dyDescent="0.2">
      <c r="A130" s="85" t="str">
        <f>+Índice_Anexos_ICT!A126</f>
        <v>C.C: 0905396180</v>
      </c>
      <c r="B130" s="85"/>
      <c r="C130" s="129"/>
      <c r="G130" s="129"/>
      <c r="K130" s="85" t="str">
        <f>+Índice_Anexos_ICT!G126</f>
        <v>RUC No. 0912592029001</v>
      </c>
    </row>
    <row r="131" spans="1:11" x14ac:dyDescent="0.2">
      <c r="A131" s="85" t="str">
        <f>+Índice_Anexos_ICT!A127</f>
        <v>REPRESENTANTE LEGAL  TELSOTERRA S.A.</v>
      </c>
      <c r="B131" s="129"/>
      <c r="C131" s="129"/>
      <c r="K131" s="85" t="str">
        <f>+Índice_Anexos_ICT!G127</f>
        <v>Contador TELSOTERRA S.A.</v>
      </c>
    </row>
  </sheetData>
  <mergeCells count="89">
    <mergeCell ref="A123:N123"/>
    <mergeCell ref="A118:N118"/>
    <mergeCell ref="A119:N119"/>
    <mergeCell ref="A120:N120"/>
    <mergeCell ref="A121:N121"/>
    <mergeCell ref="A122:N122"/>
    <mergeCell ref="A113:N113"/>
    <mergeCell ref="A114:N114"/>
    <mergeCell ref="A115:N115"/>
    <mergeCell ref="A116:N116"/>
    <mergeCell ref="A117:N117"/>
    <mergeCell ref="A108:N108"/>
    <mergeCell ref="A109:N109"/>
    <mergeCell ref="A110:N110"/>
    <mergeCell ref="A111:N111"/>
    <mergeCell ref="A112:N112"/>
    <mergeCell ref="A103:N103"/>
    <mergeCell ref="A104:N104"/>
    <mergeCell ref="A105:N105"/>
    <mergeCell ref="A106:N106"/>
    <mergeCell ref="A107:N107"/>
    <mergeCell ref="A98:D98"/>
    <mergeCell ref="M98:N98"/>
    <mergeCell ref="A99:D99"/>
    <mergeCell ref="M99:N99"/>
    <mergeCell ref="A100:E100"/>
    <mergeCell ref="A95:D95"/>
    <mergeCell ref="M95:N95"/>
    <mergeCell ref="A96:D96"/>
    <mergeCell ref="M96:N96"/>
    <mergeCell ref="A97:D97"/>
    <mergeCell ref="M97:N97"/>
    <mergeCell ref="A73:C73"/>
    <mergeCell ref="L73:N73"/>
    <mergeCell ref="A79:A80"/>
    <mergeCell ref="A93:D94"/>
    <mergeCell ref="E93:E94"/>
    <mergeCell ref="F93:F94"/>
    <mergeCell ref="G93:G94"/>
    <mergeCell ref="H93:H94"/>
    <mergeCell ref="I93:I94"/>
    <mergeCell ref="M93:N94"/>
    <mergeCell ref="L68:N68"/>
    <mergeCell ref="L69:N69"/>
    <mergeCell ref="L70:N70"/>
    <mergeCell ref="L71:N71"/>
    <mergeCell ref="L72:N72"/>
    <mergeCell ref="N52:N53"/>
    <mergeCell ref="A59:C59"/>
    <mergeCell ref="A66:A67"/>
    <mergeCell ref="B66:B67"/>
    <mergeCell ref="C66:C67"/>
    <mergeCell ref="I66:I67"/>
    <mergeCell ref="L66:N67"/>
    <mergeCell ref="A48:E48"/>
    <mergeCell ref="A52:A53"/>
    <mergeCell ref="B52:B53"/>
    <mergeCell ref="C52:C53"/>
    <mergeCell ref="K52:K53"/>
    <mergeCell ref="A43:D43"/>
    <mergeCell ref="A44:D44"/>
    <mergeCell ref="A45:D45"/>
    <mergeCell ref="A46:E46"/>
    <mergeCell ref="A47:E47"/>
    <mergeCell ref="A40:D42"/>
    <mergeCell ref="E40:E41"/>
    <mergeCell ref="F40:J40"/>
    <mergeCell ref="K40:K41"/>
    <mergeCell ref="L40:L41"/>
    <mergeCell ref="A32:E33"/>
    <mergeCell ref="F32:J32"/>
    <mergeCell ref="A34:E34"/>
    <mergeCell ref="A35:E35"/>
    <mergeCell ref="A36:E36"/>
    <mergeCell ref="A26:A27"/>
    <mergeCell ref="B26:D27"/>
    <mergeCell ref="J26:L27"/>
    <mergeCell ref="B28:D28"/>
    <mergeCell ref="J28:L28"/>
    <mergeCell ref="J18:L18"/>
    <mergeCell ref="J19:L19"/>
    <mergeCell ref="J20:L20"/>
    <mergeCell ref="J21:L21"/>
    <mergeCell ref="A22:C22"/>
    <mergeCell ref="A15:A16"/>
    <mergeCell ref="B15:B16"/>
    <mergeCell ref="C15:C16"/>
    <mergeCell ref="J15:L16"/>
    <mergeCell ref="J17:L17"/>
  </mergeCells>
  <hyperlinks>
    <hyperlink ref="L1" location="Índice_Anexos_ICT!A1" display="Índice"/>
  </hyperlinks>
  <pageMargins left="0.196527777777778" right="0.196527777777778" top="0.39374999999999999" bottom="0.39374999999999999" header="0.51180555555555496" footer="0.51180555555555496"/>
  <pageSetup paperSize="9" firstPageNumber="0" orientation="landscape"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703</TotalTime>
  <Application>Microsoft Excel</Application>
  <DocSecurity>0</DocSecurity>
  <ScaleCrop>false</ScaleCrop>
  <HeadingPairs>
    <vt:vector size="4" baseType="variant">
      <vt:variant>
        <vt:lpstr>Hojas de cálculo</vt:lpstr>
      </vt:variant>
      <vt:variant>
        <vt:i4>18</vt:i4>
      </vt:variant>
      <vt:variant>
        <vt:lpstr>Rangos con nombre</vt:lpstr>
      </vt:variant>
      <vt:variant>
        <vt:i4>84</vt:i4>
      </vt:variant>
    </vt:vector>
  </HeadingPairs>
  <TitlesOfParts>
    <vt:vector size="102" baseType="lpstr">
      <vt:lpstr>Índice_Anexos_ICT</vt:lpstr>
      <vt:lpstr>A1</vt:lpstr>
      <vt:lpstr>A2</vt:lpstr>
      <vt:lpstr>A3</vt:lpstr>
      <vt:lpstr>A4</vt:lpstr>
      <vt:lpstr>A5</vt:lpstr>
      <vt:lpstr>A6</vt:lpstr>
      <vt:lpstr>A7</vt:lpstr>
      <vt:lpstr>A8</vt:lpstr>
      <vt:lpstr>A9</vt:lpstr>
      <vt:lpstr>A10</vt:lpstr>
      <vt:lpstr>A11</vt:lpstr>
      <vt:lpstr>A12</vt:lpstr>
      <vt:lpstr>A13</vt:lpstr>
      <vt:lpstr>A14</vt:lpstr>
      <vt:lpstr>A15</vt:lpstr>
      <vt:lpstr>A16</vt:lpstr>
      <vt:lpstr>A17</vt:lpstr>
      <vt:lpstr>'A1'!__xlnm_Print_Titles</vt:lpstr>
      <vt:lpstr>'A10'!__xlnm_Print_Titles</vt:lpstr>
      <vt:lpstr>'A11'!__xlnm_Print_Titles</vt:lpstr>
      <vt:lpstr>'A12'!__xlnm_Print_Titles</vt:lpstr>
      <vt:lpstr>'A13'!__xlnm_Print_Titles</vt:lpstr>
      <vt:lpstr>'A15'!__xlnm_Print_Titles</vt:lpstr>
      <vt:lpstr>'A16'!__xlnm_Print_Titles</vt:lpstr>
      <vt:lpstr>'A17'!__xlnm_Print_Titles</vt:lpstr>
      <vt:lpstr>'A2'!__xlnm_Print_Titles</vt:lpstr>
      <vt:lpstr>'A3'!__xlnm_Print_Titles</vt:lpstr>
      <vt:lpstr>'A4'!__xlnm_Print_Titles</vt:lpstr>
      <vt:lpstr>'A5'!__xlnm_Print_Titles</vt:lpstr>
      <vt:lpstr>'A6'!__xlnm_Print_Titles</vt:lpstr>
      <vt:lpstr>'A7'!__xlnm_Print_Titles</vt:lpstr>
      <vt:lpstr>'A8'!__xlnm_Print_Titles</vt:lpstr>
      <vt:lpstr>'A9'!__xlnm_Print_Titles</vt:lpstr>
      <vt:lpstr>Índice_Anexos_ICT!__xlnm_Print_Titles</vt:lpstr>
      <vt:lpstr>'A2'!_ftnref1</vt:lpstr>
      <vt:lpstr>'A10'!Print_Titles_0</vt:lpstr>
      <vt:lpstr>'A15'!Print_Titles_0</vt:lpstr>
      <vt:lpstr>'A16'!Print_Titles_0</vt:lpstr>
      <vt:lpstr>'A2'!Print_Titles_0</vt:lpstr>
      <vt:lpstr>'A3'!Print_Titles_0</vt:lpstr>
      <vt:lpstr>'A4'!Print_Titles_0</vt:lpstr>
      <vt:lpstr>'A5'!Print_Titles_0</vt:lpstr>
      <vt:lpstr>'A6'!Print_Titles_0</vt:lpstr>
      <vt:lpstr>'A7'!Print_Titles_0</vt:lpstr>
      <vt:lpstr>'A8'!Print_Titles_0</vt:lpstr>
      <vt:lpstr>'A9'!Print_Titles_0</vt:lpstr>
      <vt:lpstr>'A10'!Print_Titles_0_0</vt:lpstr>
      <vt:lpstr>'A15'!Print_Titles_0_0</vt:lpstr>
      <vt:lpstr>'A16'!Print_Titles_0_0</vt:lpstr>
      <vt:lpstr>'A2'!Print_Titles_0_0</vt:lpstr>
      <vt:lpstr>'A3'!Print_Titles_0_0</vt:lpstr>
      <vt:lpstr>'A4'!Print_Titles_0_0</vt:lpstr>
      <vt:lpstr>'A5'!Print_Titles_0_0</vt:lpstr>
      <vt:lpstr>'A6'!Print_Titles_0_0</vt:lpstr>
      <vt:lpstr>'A7'!Print_Titles_0_0</vt:lpstr>
      <vt:lpstr>'A8'!Print_Titles_0_0</vt:lpstr>
      <vt:lpstr>'A9'!Print_Titles_0_0</vt:lpstr>
      <vt:lpstr>'A10'!Print_Titles_0_0_0</vt:lpstr>
      <vt:lpstr>'A15'!Print_Titles_0_0_0</vt:lpstr>
      <vt:lpstr>'A16'!Print_Titles_0_0_0</vt:lpstr>
      <vt:lpstr>'A4'!Print_Titles_0_0_0</vt:lpstr>
      <vt:lpstr>'A5'!Print_Titles_0_0_0</vt:lpstr>
      <vt:lpstr>'A6'!Print_Titles_0_0_0</vt:lpstr>
      <vt:lpstr>'A7'!Print_Titles_0_0_0</vt:lpstr>
      <vt:lpstr>'A8'!Print_Titles_0_0_0</vt:lpstr>
      <vt:lpstr>'A9'!Print_Titles_0_0_0</vt:lpstr>
      <vt:lpstr>'A10'!Print_Titles_0_0_0_0</vt:lpstr>
      <vt:lpstr>'A15'!Print_Titles_0_0_0_0</vt:lpstr>
      <vt:lpstr>'A16'!Print_Titles_0_0_0_0</vt:lpstr>
      <vt:lpstr>'A4'!Print_Titles_0_0_0_0</vt:lpstr>
      <vt:lpstr>'A5'!Print_Titles_0_0_0_0</vt:lpstr>
      <vt:lpstr>'A6'!Print_Titles_0_0_0_0</vt:lpstr>
      <vt:lpstr>'A7'!Print_Titles_0_0_0_0</vt:lpstr>
      <vt:lpstr>'A8'!Print_Titles_0_0_0_0</vt:lpstr>
      <vt:lpstr>'A9'!Print_Titles_0_0_0_0</vt:lpstr>
      <vt:lpstr>'A10'!Print_Titles_0_0_0_0_0</vt:lpstr>
      <vt:lpstr>'A15'!Print_Titles_0_0_0_0_0</vt:lpstr>
      <vt:lpstr>'A16'!Print_Titles_0_0_0_0_0</vt:lpstr>
      <vt:lpstr>'A4'!Print_Titles_0_0_0_0_0</vt:lpstr>
      <vt:lpstr>'A5'!Print_Titles_0_0_0_0_0</vt:lpstr>
      <vt:lpstr>'A6'!Print_Titles_0_0_0_0_0</vt:lpstr>
      <vt:lpstr>'A7'!Print_Titles_0_0_0_0_0</vt:lpstr>
      <vt:lpstr>'A8'!Print_Titles_0_0_0_0_0</vt:lpstr>
      <vt:lpstr>'A9'!Print_Titles_0_0_0_0_0</vt:lpstr>
      <vt:lpstr>'A1'!Títulos_a_imprimir</vt:lpstr>
      <vt:lpstr>'A10'!Títulos_a_imprimir</vt:lpstr>
      <vt:lpstr>'A11'!Títulos_a_imprimir</vt:lpstr>
      <vt:lpstr>'A12'!Títulos_a_imprimir</vt:lpstr>
      <vt:lpstr>'A13'!Títulos_a_imprimir</vt:lpstr>
      <vt:lpstr>'A15'!Títulos_a_imprimir</vt:lpstr>
      <vt:lpstr>'A16'!Títulos_a_imprimir</vt:lpstr>
      <vt:lpstr>'A17'!Títulos_a_imprimir</vt:lpstr>
      <vt:lpstr>'A2'!Títulos_a_imprimir</vt:lpstr>
      <vt:lpstr>'A3'!Títulos_a_imprimir</vt:lpstr>
      <vt:lpstr>'A4'!Títulos_a_imprimir</vt:lpstr>
      <vt:lpstr>'A5'!Títulos_a_imprimir</vt:lpstr>
      <vt:lpstr>'A6'!Títulos_a_imprimir</vt:lpstr>
      <vt:lpstr>'A7'!Títulos_a_imprimir</vt:lpstr>
      <vt:lpstr>'A8'!Títulos_a_imprimir</vt:lpstr>
      <vt:lpstr>'A9'!Títulos_a_imprimir</vt:lpstr>
      <vt:lpstr>Índice_Anexos_ICT!Títulos_a_imprimir</vt:lpstr>
    </vt:vector>
  </TitlesOfParts>
  <Company>Servicio de Rentas Internas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04_2016 Anexos ICT 2015</dc:title>
  <dc:subject/>
  <dc:creator>Servicio de Rentas Internas</dc:creator>
  <dc:description/>
  <cp:lastModifiedBy>Leon</cp:lastModifiedBy>
  <cp:revision>77</cp:revision>
  <cp:lastPrinted>1601-01-01T00:00:00Z</cp:lastPrinted>
  <dcterms:created xsi:type="dcterms:W3CDTF">2002-12-18T22:56:23Z</dcterms:created>
  <dcterms:modified xsi:type="dcterms:W3CDTF">2020-11-04T16:03:06Z</dcterms:modified>
  <dc:language>es-EC</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Servicio de Rentas Internas</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